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860" firstSheet="1" activeTab="3"/>
  </bookViews>
  <sheets>
    <sheet name="全市一般公共预算收入" sheetId="6" r:id="rId1"/>
    <sheet name="全市一般公共预算支出" sheetId="7" r:id="rId2"/>
    <sheet name="市级一般公共预算收入 " sheetId="8" r:id="rId3"/>
    <sheet name="市级一般公共预算支出 " sheetId="10" r:id="rId4"/>
  </sheets>
  <definedNames>
    <definedName name="_xlnm._FilterDatabase" localSheetId="1" hidden="1">全市一般公共预算支出!$M$1:$M$1022</definedName>
    <definedName name="_xlnm._FilterDatabase" localSheetId="3" hidden="1">'市级一般公共预算支出 '!$Q$1:$Q$1022</definedName>
    <definedName name="_xlnm.Print_Area" localSheetId="1">全市一般公共预算支出!$A$1:$K$1015</definedName>
    <definedName name="_xlnm.Print_Area" localSheetId="3">'市级一般公共预算支出 '!$A$1:$K$1015</definedName>
    <definedName name="_xlnm.Print_Titles" localSheetId="0">全市一般公共预算收入!$1:$6</definedName>
    <definedName name="_xlnm.Print_Titles" localSheetId="1">全市一般公共预算支出!$1:$6</definedName>
    <definedName name="_xlnm.Print_Titles" localSheetId="2">'市级一般公共预算收入 '!$1:$6</definedName>
    <definedName name="_xlnm.Print_Titles" localSheetId="3">'市级一般公共预算支出 '!$1:$6</definedName>
  </definedNames>
  <calcPr calcId="144525"/>
</workbook>
</file>

<file path=xl/sharedStrings.xml><?xml version="1.0" encoding="utf-8"?>
<sst xmlns="http://schemas.openxmlformats.org/spreadsheetml/2006/main" count="2341" uniqueCount="918">
  <si>
    <t>玉林市一般公共预算2023年收入表</t>
  </si>
  <si>
    <t>单位:万元</t>
  </si>
  <si>
    <t>项          目</t>
  </si>
  <si>
    <t>2022年完成情况</t>
  </si>
  <si>
    <t>2023年预算</t>
  </si>
  <si>
    <t>年初预算</t>
  </si>
  <si>
    <t>年度预算</t>
  </si>
  <si>
    <t>执行数</t>
  </si>
  <si>
    <t>完成年度预算%</t>
  </si>
  <si>
    <t>2021年完成数</t>
  </si>
  <si>
    <t>比上年增减</t>
  </si>
  <si>
    <t>建议数</t>
  </si>
  <si>
    <t>比2022年执行数增减</t>
  </si>
  <si>
    <t>金额</t>
  </si>
  <si>
    <t>%</t>
  </si>
  <si>
    <t>一、税收收入</t>
  </si>
  <si>
    <t xml:space="preserve">       增值税</t>
  </si>
  <si>
    <t xml:space="preserve">       企业所得税</t>
  </si>
  <si>
    <t xml:space="preserve">       个人所得税</t>
  </si>
  <si>
    <t xml:space="preserve">       资源税</t>
  </si>
  <si>
    <t xml:space="preserve">       城市维护建设税</t>
  </si>
  <si>
    <t xml:space="preserve">       房产税</t>
  </si>
  <si>
    <t xml:space="preserve">       印花税</t>
  </si>
  <si>
    <t xml:space="preserve">       城镇土地使用税</t>
  </si>
  <si>
    <t xml:space="preserve">       土地增值税</t>
  </si>
  <si>
    <t xml:space="preserve">       车船税</t>
  </si>
  <si>
    <t xml:space="preserve">       耕地占用税</t>
  </si>
  <si>
    <t xml:space="preserve">       契税</t>
  </si>
  <si>
    <t xml:space="preserve">       环境保护税</t>
  </si>
  <si>
    <t xml:space="preserve">       其他税收收入</t>
  </si>
  <si>
    <t>二、非税收入</t>
  </si>
  <si>
    <t xml:space="preserve">       专项收入</t>
  </si>
  <si>
    <t xml:space="preserve">           其中：排污费收入</t>
  </si>
  <si>
    <t xml:space="preserve">                教育费附加收入 </t>
  </si>
  <si>
    <t xml:space="preserve">                矿产资源补偿费收入</t>
  </si>
  <si>
    <t xml:space="preserve">                探矿权采矿权使用费及价款收入</t>
  </si>
  <si>
    <t xml:space="preserve">       行政事业性收费收入</t>
  </si>
  <si>
    <t xml:space="preserve">           其中：国土资源行政事业性收费收入</t>
  </si>
  <si>
    <t xml:space="preserve">                公安行政事业性收费收入 </t>
  </si>
  <si>
    <t xml:space="preserve">                工商行政事业性收费收入</t>
  </si>
  <si>
    <t xml:space="preserve">                法院行政事业性收费收入</t>
  </si>
  <si>
    <t xml:space="preserve">       罚没收入</t>
  </si>
  <si>
    <t xml:space="preserve">           其中：质量技术监督罚没收入</t>
  </si>
  <si>
    <t xml:space="preserve">                公安罚没收入 </t>
  </si>
  <si>
    <t xml:space="preserve">                工商罚没收入</t>
  </si>
  <si>
    <t xml:space="preserve">                交通罚没收入</t>
  </si>
  <si>
    <t xml:space="preserve">       国有资本经营收入</t>
  </si>
  <si>
    <t xml:space="preserve">           其中：国有企业计划亏损补贴</t>
  </si>
  <si>
    <t xml:space="preserve">                产权转让收入 </t>
  </si>
  <si>
    <t xml:space="preserve">       国有资源（资产）有偿使用收入</t>
  </si>
  <si>
    <t xml:space="preserve">           其中：海域使用金收入</t>
  </si>
  <si>
    <t xml:space="preserve">                 非经营性国有资产收入</t>
  </si>
  <si>
    <t xml:space="preserve">       捐赠收入</t>
  </si>
  <si>
    <t xml:space="preserve">       政府住房基金收入</t>
  </si>
  <si>
    <t xml:space="preserve">       其他收入</t>
  </si>
  <si>
    <t>一般公共预算收入合计</t>
  </si>
  <si>
    <t>转移性收入合计</t>
  </si>
  <si>
    <t xml:space="preserve">  上级补助收入</t>
  </si>
  <si>
    <t xml:space="preserve">    返还性收入</t>
  </si>
  <si>
    <t xml:space="preserve">       所得税基数返还收入</t>
  </si>
  <si>
    <t xml:space="preserve">       成品油税费改革税收返还收入</t>
  </si>
  <si>
    <t xml:space="preserve">       增值税税收返还收入</t>
  </si>
  <si>
    <t xml:space="preserve">       消费税税收返还收入</t>
  </si>
  <si>
    <t xml:space="preserve">       增值税“五五分享”税收返还收入</t>
  </si>
  <si>
    <t xml:space="preserve">       其他返还性收入</t>
  </si>
  <si>
    <t xml:space="preserve">    一般性转移支付收入</t>
  </si>
  <si>
    <t xml:space="preserve">       体制补助收入</t>
  </si>
  <si>
    <t xml:space="preserve">       均衡性转移支付收入</t>
  </si>
  <si>
    <t xml:space="preserve">       县级基本财力保障机制奖补资金收入</t>
  </si>
  <si>
    <t xml:space="preserve">       结算补助收入</t>
  </si>
  <si>
    <t xml:space="preserve">       资源枯竭型城市转移支付补助收入</t>
  </si>
  <si>
    <t xml:space="preserve">       企业事业单位划转补助收入</t>
  </si>
  <si>
    <t xml:space="preserve">       产粮（油）大县奖励资金收入</t>
  </si>
  <si>
    <t xml:space="preserve">       重点生态功能区转移支付收入</t>
  </si>
  <si>
    <t xml:space="preserve">       固定数额补助收入</t>
  </si>
  <si>
    <t xml:space="preserve">       革命老区转移支付收入</t>
  </si>
  <si>
    <t xml:space="preserve">       民族地区转移支付收入</t>
  </si>
  <si>
    <t xml:space="preserve">       边境地区转移支付收入</t>
  </si>
  <si>
    <t xml:space="preserve">       巩固脱贫攻坚成果衔接乡村振兴转移支付收入</t>
  </si>
  <si>
    <t xml:space="preserve">       一般公共服务共同财政事权转移支付收入</t>
  </si>
  <si>
    <t xml:space="preserve">       外交共同财政事权转移支付收入</t>
  </si>
  <si>
    <t xml:space="preserve">       国防共同财政事权转移支付收入</t>
  </si>
  <si>
    <t xml:space="preserve">       公共安全共同财政事权转移支付收入</t>
  </si>
  <si>
    <t xml:space="preserve">       教育共同财政事权转移支付收入</t>
  </si>
  <si>
    <t xml:space="preserve">       科学技术共同财政事权转移支付收入</t>
  </si>
  <si>
    <t xml:space="preserve">       文化旅游体育与传媒共同财政事权转移支付收入</t>
  </si>
  <si>
    <t xml:space="preserve">       社会保障和就业共同财政事权转移支付收入</t>
  </si>
  <si>
    <t xml:space="preserve">       医疗卫生共同财政事权转移支付收入</t>
  </si>
  <si>
    <t xml:space="preserve">       节能环保共同财政事权转移支付收入</t>
  </si>
  <si>
    <t xml:space="preserve">       城乡社区共同财政事权转移支付收入</t>
  </si>
  <si>
    <t xml:space="preserve">       农林水共同财政事权转移支付收入</t>
  </si>
  <si>
    <t xml:space="preserve">       交通运输共同财政事权转移支付收入</t>
  </si>
  <si>
    <t xml:space="preserve">       资源勘探工业信息等共同财政事权转移支付收入</t>
  </si>
  <si>
    <t xml:space="preserve">       商业服务业等共同财政事权转移支付收入</t>
  </si>
  <si>
    <t xml:space="preserve">       金融共同财政事权转移支付收入</t>
  </si>
  <si>
    <t xml:space="preserve">       自然资源海洋气象等共同财政事权转移支付收入</t>
  </si>
  <si>
    <t xml:space="preserve">       住房保障共同财政事权转移支付收入</t>
  </si>
  <si>
    <t xml:space="preserve">       粮油物资储备共同财政事权转移支付收入</t>
  </si>
  <si>
    <t xml:space="preserve">       灾害防治及应急管理共同财政事权转移支付收入</t>
  </si>
  <si>
    <t xml:space="preserve">       其他共同财政事权转移支付收入</t>
  </si>
  <si>
    <t xml:space="preserve">       增值税留抵退税转移支付收入</t>
  </si>
  <si>
    <t xml:space="preserve">       其他退税减税降费转移支付收入</t>
  </si>
  <si>
    <t xml:space="preserve">       补充县区财力转移支付收入</t>
  </si>
  <si>
    <t xml:space="preserve">       其他一般性转移支付收入</t>
  </si>
  <si>
    <t xml:space="preserve">    专项转移支付收入</t>
  </si>
  <si>
    <t xml:space="preserve">       一般公共服务</t>
  </si>
  <si>
    <t xml:space="preserve">       外交</t>
  </si>
  <si>
    <t xml:space="preserve">       国防</t>
  </si>
  <si>
    <t xml:space="preserve">       公共安全</t>
  </si>
  <si>
    <t xml:space="preserve">       教育</t>
  </si>
  <si>
    <t xml:space="preserve">       科学技术</t>
  </si>
  <si>
    <t xml:space="preserve">       文化旅游体育与传媒</t>
  </si>
  <si>
    <t xml:space="preserve">       社会保障和就业</t>
  </si>
  <si>
    <t xml:space="preserve">       卫生健康</t>
  </si>
  <si>
    <t xml:space="preserve">       节能环保</t>
  </si>
  <si>
    <t xml:space="preserve">       城乡社区</t>
  </si>
  <si>
    <t xml:space="preserve">       农林水</t>
  </si>
  <si>
    <t xml:space="preserve">       交通运输</t>
  </si>
  <si>
    <t xml:space="preserve">       资源勘探工业信息等</t>
  </si>
  <si>
    <t xml:space="preserve">       商业服务业等</t>
  </si>
  <si>
    <t xml:space="preserve">       金融</t>
  </si>
  <si>
    <t xml:space="preserve">       自然资源海洋气象等</t>
  </si>
  <si>
    <t xml:space="preserve">       住房保障</t>
  </si>
  <si>
    <t xml:space="preserve">       粮油物资储备</t>
  </si>
  <si>
    <t xml:space="preserve">       灾害防治及应急管理</t>
  </si>
  <si>
    <t xml:space="preserve">  上解收入</t>
  </si>
  <si>
    <t xml:space="preserve">  上年结余收入</t>
  </si>
  <si>
    <t xml:space="preserve">  动用预算稳定调节基金</t>
  </si>
  <si>
    <t xml:space="preserve">  调入资金</t>
  </si>
  <si>
    <t xml:space="preserve">     从政府性基金预算调入一般公共预算</t>
  </si>
  <si>
    <t xml:space="preserve">     从国有资本经营预算调入一般公共预算</t>
  </si>
  <si>
    <t xml:space="preserve">     从其他资金调入一般公共预算</t>
  </si>
  <si>
    <t xml:space="preserve">  债务转贷收入</t>
  </si>
  <si>
    <t xml:space="preserve">  区域间转移性收入</t>
  </si>
  <si>
    <t xml:space="preserve">      接受其他地区援助收入</t>
  </si>
  <si>
    <t xml:space="preserve">      生态保护补偿转移性收入</t>
  </si>
  <si>
    <t xml:space="preserve">      土地指标调剂转移性收入</t>
  </si>
  <si>
    <t xml:space="preserve">      其他转移性收入</t>
  </si>
  <si>
    <t>总计</t>
  </si>
  <si>
    <t>玉林市一般公共预算2023年支出表</t>
  </si>
  <si>
    <t>比2022年年初预算增减</t>
  </si>
  <si>
    <t>1、一般公共服务支出</t>
  </si>
  <si>
    <t xml:space="preserve">    人大事务</t>
  </si>
  <si>
    <t xml:space="preserve">        行政运行</t>
  </si>
  <si>
    <t xml:space="preserve">        一般行政管理事务</t>
  </si>
  <si>
    <t xml:space="preserve">        机关服务</t>
  </si>
  <si>
    <t xml:space="preserve">        人大会议</t>
  </si>
  <si>
    <t xml:space="preserve">        人大立法</t>
  </si>
  <si>
    <t xml:space="preserve">        人大监督</t>
  </si>
  <si>
    <t xml:space="preserve">        人大代表履职能力提升</t>
  </si>
  <si>
    <t xml:space="preserve">        代表工作</t>
  </si>
  <si>
    <t xml:space="preserve">        人大信访工作</t>
  </si>
  <si>
    <t xml:space="preserve">        事业运行</t>
  </si>
  <si>
    <t xml:space="preserve">        其他人大事务支出</t>
  </si>
  <si>
    <t xml:space="preserve">    政协事务</t>
  </si>
  <si>
    <t xml:space="preserve">        政协会议</t>
  </si>
  <si>
    <t xml:space="preserve">        委员视察</t>
  </si>
  <si>
    <t xml:space="preserve">        参政议政</t>
  </si>
  <si>
    <t xml:space="preserve">        其他政协事务支出</t>
  </si>
  <si>
    <t xml:space="preserve">    政府办公厅（室）及相关机构事务</t>
  </si>
  <si>
    <t xml:space="preserve">        专项服务</t>
  </si>
  <si>
    <t xml:space="preserve">        专项业务及机关事务管理</t>
  </si>
  <si>
    <t xml:space="preserve">        政务公开审批</t>
  </si>
  <si>
    <t xml:space="preserve">        信访事务</t>
  </si>
  <si>
    <t xml:space="preserve">        参事事务</t>
  </si>
  <si>
    <t xml:space="preserve">        其他政府办公厅（室）及相关机构事务支出</t>
  </si>
  <si>
    <t xml:space="preserve">    发展与改革事务</t>
  </si>
  <si>
    <t xml:space="preserve">        战略规划与实施</t>
  </si>
  <si>
    <t xml:space="preserve">        日常经济运行调节</t>
  </si>
  <si>
    <t xml:space="preserve">        社会事业发展规划</t>
  </si>
  <si>
    <t xml:space="preserve">        经济体制改革研究</t>
  </si>
  <si>
    <t xml:space="preserve">        物价管理</t>
  </si>
  <si>
    <t xml:space="preserve">        其他发展与改革事务支出</t>
  </si>
  <si>
    <t xml:space="preserve">    统计信息事务</t>
  </si>
  <si>
    <t xml:space="preserve">        信息事务</t>
  </si>
  <si>
    <t xml:space="preserve">        专项统计业务</t>
  </si>
  <si>
    <t xml:space="preserve">        统计管理</t>
  </si>
  <si>
    <t xml:space="preserve">        专项普查活动</t>
  </si>
  <si>
    <t xml:space="preserve">        统计抽样调查</t>
  </si>
  <si>
    <t xml:space="preserve">        其他统计信息事务支出</t>
  </si>
  <si>
    <t xml:space="preserve">    财政事务</t>
  </si>
  <si>
    <t xml:space="preserve">        预算改革业务</t>
  </si>
  <si>
    <t xml:space="preserve">        财政国库业务</t>
  </si>
  <si>
    <t xml:space="preserve">        财政监察</t>
  </si>
  <si>
    <t xml:space="preserve">        信息化建设</t>
  </si>
  <si>
    <t xml:space="preserve">        财政委托业务支出</t>
  </si>
  <si>
    <t xml:space="preserve">        其他财政事务支出</t>
  </si>
  <si>
    <t xml:space="preserve">    税收事务</t>
  </si>
  <si>
    <t xml:space="preserve">        税收业务</t>
  </si>
  <si>
    <t xml:space="preserve">        其他税收事务支出</t>
  </si>
  <si>
    <t xml:space="preserve">    审计事务</t>
  </si>
  <si>
    <t xml:space="preserve">        审计业务</t>
  </si>
  <si>
    <t xml:space="preserve">        审计管理</t>
  </si>
  <si>
    <t xml:space="preserve">        其他审计事务支出</t>
  </si>
  <si>
    <t xml:space="preserve">    海关事务</t>
  </si>
  <si>
    <t xml:space="preserve">    纪检监察事务</t>
  </si>
  <si>
    <t xml:space="preserve">        大案要案查处</t>
  </si>
  <si>
    <t xml:space="preserve">        派驻派出机构</t>
  </si>
  <si>
    <t xml:space="preserve">        巡视工作</t>
  </si>
  <si>
    <t xml:space="preserve">        其他纪检监察事务支出</t>
  </si>
  <si>
    <t xml:space="preserve">    商贸事务</t>
  </si>
  <si>
    <t xml:space="preserve">        对外贸易管理</t>
  </si>
  <si>
    <t xml:space="preserve">        国际经济合作</t>
  </si>
  <si>
    <t xml:space="preserve">        外资管理</t>
  </si>
  <si>
    <t xml:space="preserve">        国内贸易管理</t>
  </si>
  <si>
    <t xml:space="preserve">        招商引资</t>
  </si>
  <si>
    <t xml:space="preserve">        其他商贸事务支出</t>
  </si>
  <si>
    <t xml:space="preserve">    知识产权事务</t>
  </si>
  <si>
    <t xml:space="preserve">    民族事务</t>
  </si>
  <si>
    <t xml:space="preserve">        民族工作专项</t>
  </si>
  <si>
    <t xml:space="preserve">        其他民族事务支出</t>
  </si>
  <si>
    <t xml:space="preserve">    港澳台事务</t>
  </si>
  <si>
    <t xml:space="preserve">    档案事务</t>
  </si>
  <si>
    <t xml:space="preserve">        档案馆</t>
  </si>
  <si>
    <t xml:space="preserve">        其他档案事务支出</t>
  </si>
  <si>
    <t xml:space="preserve">    民主党派及工商联事务</t>
  </si>
  <si>
    <t xml:space="preserve">        其他民主党派及工商联事务支出</t>
  </si>
  <si>
    <t xml:space="preserve">    群众团体事务</t>
  </si>
  <si>
    <t xml:space="preserve">        工会事务</t>
  </si>
  <si>
    <t xml:space="preserve">        其他群众团体事务支出</t>
  </si>
  <si>
    <t xml:space="preserve">    党委办公厅（室）及相关机构事务</t>
  </si>
  <si>
    <t xml:space="preserve">        专项业务</t>
  </si>
  <si>
    <t xml:space="preserve">        其他党委办公厅（室）及相关机构事务支出</t>
  </si>
  <si>
    <t xml:space="preserve">    组织事务</t>
  </si>
  <si>
    <t xml:space="preserve">        公务员事务</t>
  </si>
  <si>
    <t xml:space="preserve">        其他组织事务支出</t>
  </si>
  <si>
    <t xml:space="preserve">    宣传事务</t>
  </si>
  <si>
    <t xml:space="preserve">        宣传管理</t>
  </si>
  <si>
    <t xml:space="preserve">        其他宣传事务支出</t>
  </si>
  <si>
    <t xml:space="preserve">    统战事务</t>
  </si>
  <si>
    <t xml:space="preserve">        宗教事务</t>
  </si>
  <si>
    <t xml:space="preserve">        华侨事务</t>
  </si>
  <si>
    <t xml:space="preserve">        其他统战事务支出</t>
  </si>
  <si>
    <t xml:space="preserve">    对外联络事务</t>
  </si>
  <si>
    <t xml:space="preserve">        其他对外联络事务支出</t>
  </si>
  <si>
    <t xml:space="preserve">    其他共产党事务支出</t>
  </si>
  <si>
    <t xml:space="preserve">        其他共产党事务支出</t>
  </si>
  <si>
    <t xml:space="preserve">    网信事务</t>
  </si>
  <si>
    <t xml:space="preserve">        信息安全事务</t>
  </si>
  <si>
    <t xml:space="preserve">        其他网信事务支出</t>
  </si>
  <si>
    <t xml:space="preserve">    市场监督管理事务</t>
  </si>
  <si>
    <t xml:space="preserve">        市场主体管理   </t>
  </si>
  <si>
    <t xml:space="preserve">        市场秩序执法</t>
  </si>
  <si>
    <t xml:space="preserve">        质量基础</t>
  </si>
  <si>
    <t xml:space="preserve">        药品事务</t>
  </si>
  <si>
    <t xml:space="preserve">        医疗器械事务</t>
  </si>
  <si>
    <t xml:space="preserve">        化妆品事务</t>
  </si>
  <si>
    <t xml:space="preserve">        质量安全监管  </t>
  </si>
  <si>
    <t xml:space="preserve">        食品安全监管</t>
  </si>
  <si>
    <t xml:space="preserve">        其他市场监督管理事务</t>
  </si>
  <si>
    <t xml:space="preserve">    其他一般公共服务支出</t>
  </si>
  <si>
    <t xml:space="preserve">        其他一般公共服务支出</t>
  </si>
  <si>
    <t>2、国防支出</t>
  </si>
  <si>
    <t xml:space="preserve">    军费</t>
  </si>
  <si>
    <t xml:space="preserve">        现役部队</t>
  </si>
  <si>
    <t xml:space="preserve">        预备役部队</t>
  </si>
  <si>
    <t xml:space="preserve">        其他军费支出</t>
  </si>
  <si>
    <t xml:space="preserve">    国防科研事业</t>
  </si>
  <si>
    <t xml:space="preserve">    专项工程</t>
  </si>
  <si>
    <t xml:space="preserve">    国防动员</t>
  </si>
  <si>
    <t xml:space="preserve">        兵役征集</t>
  </si>
  <si>
    <t xml:space="preserve">        经济动员</t>
  </si>
  <si>
    <t xml:space="preserve">        人民防空</t>
  </si>
  <si>
    <t xml:space="preserve">        交通战备</t>
  </si>
  <si>
    <t xml:space="preserve">        民兵</t>
  </si>
  <si>
    <t xml:space="preserve">        边海防</t>
  </si>
  <si>
    <t xml:space="preserve">        其他国防动员支出</t>
  </si>
  <si>
    <t xml:space="preserve">    其他国防支出</t>
  </si>
  <si>
    <t>3、公共安全支出</t>
  </si>
  <si>
    <t xml:space="preserve">    武装警察部队</t>
  </si>
  <si>
    <t xml:space="preserve">        武装警察部队</t>
  </si>
  <si>
    <t xml:space="preserve">        其他武装警察部队支出</t>
  </si>
  <si>
    <t xml:space="preserve">    公安</t>
  </si>
  <si>
    <t xml:space="preserve">        执法办案</t>
  </si>
  <si>
    <t xml:space="preserve">        特别业务</t>
  </si>
  <si>
    <t xml:space="preserve">        特勤业务</t>
  </si>
  <si>
    <t xml:space="preserve">        移民事务</t>
  </si>
  <si>
    <t xml:space="preserve">        其他公安支出</t>
  </si>
  <si>
    <t xml:space="preserve">    国家安全</t>
  </si>
  <si>
    <t xml:space="preserve">        安全业务</t>
  </si>
  <si>
    <t xml:space="preserve">        其他国家安全支出</t>
  </si>
  <si>
    <t xml:space="preserve">    检察</t>
  </si>
  <si>
    <t xml:space="preserve">        “两房”建设</t>
  </si>
  <si>
    <t xml:space="preserve">        检察监督 </t>
  </si>
  <si>
    <t xml:space="preserve">        其他检察支出</t>
  </si>
  <si>
    <t xml:space="preserve">    法院</t>
  </si>
  <si>
    <t xml:space="preserve">        案件审判</t>
  </si>
  <si>
    <t xml:space="preserve">        案件执行</t>
  </si>
  <si>
    <t xml:space="preserve">        “两庭”建设</t>
  </si>
  <si>
    <t xml:space="preserve">        其他法院支出</t>
  </si>
  <si>
    <t xml:space="preserve">    司法</t>
  </si>
  <si>
    <t xml:space="preserve">        基层司法业务</t>
  </si>
  <si>
    <t xml:space="preserve">        普法宣传</t>
  </si>
  <si>
    <t xml:space="preserve">        律师管理</t>
  </si>
  <si>
    <t xml:space="preserve">        公共法律服务</t>
  </si>
  <si>
    <t xml:space="preserve">        国家统一法律职业资格考试</t>
  </si>
  <si>
    <t xml:space="preserve">        社区矫正</t>
  </si>
  <si>
    <t xml:space="preserve">        法治建设</t>
  </si>
  <si>
    <t xml:space="preserve">        其他司法支出</t>
  </si>
  <si>
    <t xml:space="preserve">    监狱</t>
  </si>
  <si>
    <t xml:space="preserve">    强制隔离戒毒</t>
  </si>
  <si>
    <t xml:space="preserve">        强制隔离戒毒人员生活</t>
  </si>
  <si>
    <t xml:space="preserve">        强制隔离戒毒人员教育</t>
  </si>
  <si>
    <t xml:space="preserve">        所政设施建设</t>
  </si>
  <si>
    <t xml:space="preserve">        其他强制隔离戒毒支出</t>
  </si>
  <si>
    <t xml:space="preserve">    国家保密</t>
  </si>
  <si>
    <t xml:space="preserve">    缉私警察</t>
  </si>
  <si>
    <t xml:space="preserve">    其他公共安全支出</t>
  </si>
  <si>
    <t>4、教育支出</t>
  </si>
  <si>
    <t xml:space="preserve">    教育管理事务</t>
  </si>
  <si>
    <t xml:space="preserve">        其他教育管理事务支出</t>
  </si>
  <si>
    <t xml:space="preserve">    普通教育</t>
  </si>
  <si>
    <t xml:space="preserve">        学前教育</t>
  </si>
  <si>
    <t xml:space="preserve">        小学教育</t>
  </si>
  <si>
    <t xml:space="preserve">        初中教育</t>
  </si>
  <si>
    <t xml:space="preserve">        高中教育</t>
  </si>
  <si>
    <t xml:space="preserve">        高等教育</t>
  </si>
  <si>
    <t xml:space="preserve">        其他普通教育支出</t>
  </si>
  <si>
    <t xml:space="preserve">    职业教育</t>
  </si>
  <si>
    <t xml:space="preserve">        初等职业教育</t>
  </si>
  <si>
    <t xml:space="preserve">        中等职业教育</t>
  </si>
  <si>
    <t xml:space="preserve">        技校教育</t>
  </si>
  <si>
    <t xml:space="preserve">        高等职业教育</t>
  </si>
  <si>
    <t xml:space="preserve">        其他职业教育支出</t>
  </si>
  <si>
    <t xml:space="preserve">    成人教育</t>
  </si>
  <si>
    <t xml:space="preserve">    广播电视教育</t>
  </si>
  <si>
    <t xml:space="preserve">    留学教育</t>
  </si>
  <si>
    <t xml:space="preserve">    特殊教育</t>
  </si>
  <si>
    <t xml:space="preserve">    进修及培训</t>
  </si>
  <si>
    <t xml:space="preserve">        教师进修</t>
  </si>
  <si>
    <t xml:space="preserve">        干部教育</t>
  </si>
  <si>
    <t xml:space="preserve">        培训支出</t>
  </si>
  <si>
    <t xml:space="preserve">        退役士兵能力提升</t>
  </si>
  <si>
    <t xml:space="preserve">        其他进修及培训</t>
  </si>
  <si>
    <t xml:space="preserve">    教育费附加安排的支出</t>
  </si>
  <si>
    <t xml:space="preserve">        农村中小学校舍建设</t>
  </si>
  <si>
    <t xml:space="preserve">        农村中小学教学设施</t>
  </si>
  <si>
    <t xml:space="preserve">        城市中小学校舍建设</t>
  </si>
  <si>
    <t xml:space="preserve">        城市中小学教学设施</t>
  </si>
  <si>
    <t xml:space="preserve">        中等职业学校教学设施</t>
  </si>
  <si>
    <t xml:space="preserve">        其他教育费附加安排的支出</t>
  </si>
  <si>
    <t xml:space="preserve">    其他教育支出</t>
  </si>
  <si>
    <t>5、科学技术支出</t>
  </si>
  <si>
    <t xml:space="preserve">    科学技术管理事务</t>
  </si>
  <si>
    <t xml:space="preserve">        其他科学技术管理事务支出</t>
  </si>
  <si>
    <t xml:space="preserve">    基础研究</t>
  </si>
  <si>
    <t xml:space="preserve">        机构运行</t>
  </si>
  <si>
    <t xml:space="preserve">        自然科学基金</t>
  </si>
  <si>
    <t xml:space="preserve">        实验室及相关设施</t>
  </si>
  <si>
    <t xml:space="preserve">        重大科学工程</t>
  </si>
  <si>
    <t xml:space="preserve">        专项基础科研</t>
  </si>
  <si>
    <t xml:space="preserve">        专项技术基础</t>
  </si>
  <si>
    <t xml:space="preserve">        科技人才队伍建设</t>
  </si>
  <si>
    <t xml:space="preserve">        其他基础研究支出</t>
  </si>
  <si>
    <t xml:space="preserve">    应用研究</t>
  </si>
  <si>
    <t xml:space="preserve">        社会公益研究</t>
  </si>
  <si>
    <t xml:space="preserve">        高技术研究</t>
  </si>
  <si>
    <t xml:space="preserve">        专项科研试制</t>
  </si>
  <si>
    <t xml:space="preserve">        其他应用研究支出</t>
  </si>
  <si>
    <t xml:space="preserve">    技术研究与开发</t>
  </si>
  <si>
    <t xml:space="preserve">        科技成果转化与扩散</t>
  </si>
  <si>
    <t xml:space="preserve">        共性技术研究与开发</t>
  </si>
  <si>
    <t xml:space="preserve">        其他技术研究与开发支出</t>
  </si>
  <si>
    <t xml:space="preserve">    科技条件与服务</t>
  </si>
  <si>
    <t xml:space="preserve">    社会科学</t>
  </si>
  <si>
    <t xml:space="preserve">    科学技术普及</t>
  </si>
  <si>
    <t xml:space="preserve">        科普活动</t>
  </si>
  <si>
    <t xml:space="preserve">        青少年科技活动</t>
  </si>
  <si>
    <t xml:space="preserve">        学术交流活动</t>
  </si>
  <si>
    <t xml:space="preserve">        科技馆站</t>
  </si>
  <si>
    <t xml:space="preserve">        其他科学技术普及支出</t>
  </si>
  <si>
    <t xml:space="preserve">    科技交流与合作</t>
  </si>
  <si>
    <t xml:space="preserve">        国际交流与合作</t>
  </si>
  <si>
    <t xml:space="preserve">        重大科技合作项目</t>
  </si>
  <si>
    <t xml:space="preserve">        其他科技交流与合作支出</t>
  </si>
  <si>
    <t xml:space="preserve">    科技重大项目</t>
  </si>
  <si>
    <t xml:space="preserve">        科技重大专项</t>
  </si>
  <si>
    <t xml:space="preserve">        重点研发计划</t>
  </si>
  <si>
    <t xml:space="preserve">        其他科技重大项目</t>
  </si>
  <si>
    <t xml:space="preserve">    其他科学技术支出</t>
  </si>
  <si>
    <t>6、文化旅游体育与传媒支出</t>
  </si>
  <si>
    <t xml:space="preserve">    文化和旅游</t>
  </si>
  <si>
    <t xml:space="preserve">        图书馆</t>
  </si>
  <si>
    <t xml:space="preserve">        文化展示及纪念机构</t>
  </si>
  <si>
    <t xml:space="preserve">        艺术表演场所</t>
  </si>
  <si>
    <t xml:space="preserve">        艺术表演团体</t>
  </si>
  <si>
    <t xml:space="preserve">        文化活动</t>
  </si>
  <si>
    <t xml:space="preserve">        群众文化</t>
  </si>
  <si>
    <t xml:space="preserve">        文化和旅游交流与合作</t>
  </si>
  <si>
    <t xml:space="preserve">        文化创作与保护</t>
  </si>
  <si>
    <t xml:space="preserve">        文化和旅游市场管理</t>
  </si>
  <si>
    <t xml:space="preserve">        旅游宣传</t>
  </si>
  <si>
    <t xml:space="preserve">        文化和旅游管理事务</t>
  </si>
  <si>
    <t xml:space="preserve">        其他文化和旅游支出</t>
  </si>
  <si>
    <t xml:space="preserve">    文物</t>
  </si>
  <si>
    <t xml:space="preserve">        文物保护</t>
  </si>
  <si>
    <t xml:space="preserve">        博物馆</t>
  </si>
  <si>
    <t xml:space="preserve">        历史名城与古迹</t>
  </si>
  <si>
    <t xml:space="preserve">        其他文物支出</t>
  </si>
  <si>
    <t xml:space="preserve">    体育</t>
  </si>
  <si>
    <t xml:space="preserve">        运动项目管理</t>
  </si>
  <si>
    <t xml:space="preserve">        体育竞赛</t>
  </si>
  <si>
    <t xml:space="preserve">        体育训练</t>
  </si>
  <si>
    <t xml:space="preserve">        体育场馆</t>
  </si>
  <si>
    <t xml:space="preserve">        群众体育</t>
  </si>
  <si>
    <t xml:space="preserve">        体育交流与合作</t>
  </si>
  <si>
    <t xml:space="preserve">        其他体育支出</t>
  </si>
  <si>
    <t xml:space="preserve">    新闻出版电影</t>
  </si>
  <si>
    <t xml:space="preserve">        新闻通讯</t>
  </si>
  <si>
    <t xml:space="preserve">        出版发行</t>
  </si>
  <si>
    <t xml:space="preserve">        版权管理  </t>
  </si>
  <si>
    <t xml:space="preserve">        电影</t>
  </si>
  <si>
    <t xml:space="preserve">        其他新闻出版电影支出</t>
  </si>
  <si>
    <t xml:space="preserve">    广播电视</t>
  </si>
  <si>
    <t xml:space="preserve">        监测监管</t>
  </si>
  <si>
    <t xml:space="preserve">        传输发射</t>
  </si>
  <si>
    <t xml:space="preserve">        广播电视事务</t>
  </si>
  <si>
    <t xml:space="preserve">        其他广播电视支出</t>
  </si>
  <si>
    <t xml:space="preserve">    其他文化旅游体育与传媒支出</t>
  </si>
  <si>
    <t xml:space="preserve">        宣传文化发展专项支出</t>
  </si>
  <si>
    <t xml:space="preserve">        文化产业发展专项支出</t>
  </si>
  <si>
    <t xml:space="preserve">        其他文化旅游体育与传媒支出</t>
  </si>
  <si>
    <t>7、社会保障和就业支出</t>
  </si>
  <si>
    <t xml:space="preserve">    人力资源和社会保障管理事务</t>
  </si>
  <si>
    <t xml:space="preserve">        综合业务管理</t>
  </si>
  <si>
    <t xml:space="preserve">        劳动保障监察</t>
  </si>
  <si>
    <t xml:space="preserve">        就业管理事务</t>
  </si>
  <si>
    <t xml:space="preserve">        社会保险业务管理事务</t>
  </si>
  <si>
    <t xml:space="preserve">        社会保险经办机构</t>
  </si>
  <si>
    <t xml:space="preserve">        劳动关系和维权</t>
  </si>
  <si>
    <t xml:space="preserve">        公共就业服务和职业技能鉴定机构</t>
  </si>
  <si>
    <t xml:space="preserve">        劳动人事争议调解仲裁</t>
  </si>
  <si>
    <t xml:space="preserve">        政府特殊津贴</t>
  </si>
  <si>
    <t xml:space="preserve">        资助留学回国人员</t>
  </si>
  <si>
    <t xml:space="preserve">        博士后日常经费</t>
  </si>
  <si>
    <t xml:space="preserve">        引进人才费用</t>
  </si>
  <si>
    <t xml:space="preserve">        其他人力资源和社会保障管理事务支出</t>
  </si>
  <si>
    <t xml:space="preserve">    民政管理事务</t>
  </si>
  <si>
    <t xml:space="preserve">        社会组织和管理</t>
  </si>
  <si>
    <t xml:space="preserve">        行政区划和地名管理</t>
  </si>
  <si>
    <t xml:space="preserve">        基层政权建设和社区治理</t>
  </si>
  <si>
    <t xml:space="preserve">        其他民政管理事务支出</t>
  </si>
  <si>
    <t xml:space="preserve">    补充全国社会保障基金</t>
  </si>
  <si>
    <t xml:space="preserve">    行政事业单位养老支出</t>
  </si>
  <si>
    <t xml:space="preserve">        行政单位离退休</t>
  </si>
  <si>
    <t xml:space="preserve">        事业单位离退休</t>
  </si>
  <si>
    <t xml:space="preserve">        离退休人员管理机构</t>
  </si>
  <si>
    <t xml:space="preserve">        机关事业单位基本养老保险缴费支出</t>
  </si>
  <si>
    <t xml:space="preserve">        机关事业单位职业年金缴费支出</t>
  </si>
  <si>
    <t xml:space="preserve">        对机关事业单位基本养老保险基金的补助</t>
  </si>
  <si>
    <t xml:space="preserve">        对机关事业单位职业年金的补助</t>
  </si>
  <si>
    <t xml:space="preserve">        其他行政事业单位养老支出</t>
  </si>
  <si>
    <t xml:space="preserve">    企业改革补助</t>
  </si>
  <si>
    <t xml:space="preserve">    就业补助</t>
  </si>
  <si>
    <t xml:space="preserve">        就业创业服务补贴</t>
  </si>
  <si>
    <t xml:space="preserve">        职业培训补贴</t>
  </si>
  <si>
    <t xml:space="preserve">        社会保险补贴</t>
  </si>
  <si>
    <t xml:space="preserve">        公益性岗位补贴</t>
  </si>
  <si>
    <t xml:space="preserve">        职业技能鉴定补贴</t>
  </si>
  <si>
    <t xml:space="preserve">        就业见习补贴</t>
  </si>
  <si>
    <t xml:space="preserve">        高技能人才培养补助</t>
  </si>
  <si>
    <t xml:space="preserve">        促进创业补贴</t>
  </si>
  <si>
    <t xml:space="preserve">        其他就业补助支出</t>
  </si>
  <si>
    <t xml:space="preserve">    抚恤</t>
  </si>
  <si>
    <t xml:space="preserve">        死亡抚恤</t>
  </si>
  <si>
    <t xml:space="preserve">        伤残抚恤</t>
  </si>
  <si>
    <t xml:space="preserve">        在乡复员、退伍军人生活补助</t>
  </si>
  <si>
    <t xml:space="preserve">        义务兵优抚</t>
  </si>
  <si>
    <t xml:space="preserve">        农村籍退役士兵老年生活补助</t>
  </si>
  <si>
    <t xml:space="preserve">        光荣院</t>
  </si>
  <si>
    <t xml:space="preserve">        烈士纪念设施管理维护</t>
  </si>
  <si>
    <t xml:space="preserve">        其他优抚支出</t>
  </si>
  <si>
    <t xml:space="preserve">    退役安置</t>
  </si>
  <si>
    <t xml:space="preserve">        退役士兵安置</t>
  </si>
  <si>
    <t xml:space="preserve">        军队移交政府的离退休人员安置</t>
  </si>
  <si>
    <t xml:space="preserve">        军队移交政府离退休干部管理机构</t>
  </si>
  <si>
    <t xml:space="preserve">        退役士兵管理教育</t>
  </si>
  <si>
    <t xml:space="preserve">        军队转业干部安置</t>
  </si>
  <si>
    <t xml:space="preserve">        其他退役安置支出</t>
  </si>
  <si>
    <t xml:space="preserve">    社会福利</t>
  </si>
  <si>
    <t xml:space="preserve">        儿童福利</t>
  </si>
  <si>
    <t xml:space="preserve">        老年福利</t>
  </si>
  <si>
    <t xml:space="preserve">        康复辅具</t>
  </si>
  <si>
    <t xml:space="preserve">        殡葬</t>
  </si>
  <si>
    <t xml:space="preserve">        社会福利事业单位</t>
  </si>
  <si>
    <t xml:space="preserve">        养老服务</t>
  </si>
  <si>
    <t xml:space="preserve">        其他社会福利支出</t>
  </si>
  <si>
    <t xml:space="preserve">    残疾人事业</t>
  </si>
  <si>
    <t xml:space="preserve">        残疾人康复</t>
  </si>
  <si>
    <t xml:space="preserve">        残疾人就业</t>
  </si>
  <si>
    <t xml:space="preserve">        残疾人体育</t>
  </si>
  <si>
    <t xml:space="preserve">        残疾人生活和护理补贴</t>
  </si>
  <si>
    <t xml:space="preserve">        其他残疾人事业支出</t>
  </si>
  <si>
    <t xml:space="preserve">    红十字事业</t>
  </si>
  <si>
    <t xml:space="preserve">        其他红十字事业支出</t>
  </si>
  <si>
    <t xml:space="preserve">    最低生活保障</t>
  </si>
  <si>
    <t xml:space="preserve">    临时救助</t>
  </si>
  <si>
    <t xml:space="preserve">        临时救助支出</t>
  </si>
  <si>
    <t xml:space="preserve">        流浪乞讨人员救助支出</t>
  </si>
  <si>
    <t xml:space="preserve">    特困人员救助供养</t>
  </si>
  <si>
    <t xml:space="preserve">    补充道路交通事故社会救助基金</t>
  </si>
  <si>
    <t xml:space="preserve">    其他生活救助</t>
  </si>
  <si>
    <t xml:space="preserve">    财政对基本养老保险基金的补助</t>
  </si>
  <si>
    <t xml:space="preserve">    财政对其他社会保险基金的补助</t>
  </si>
  <si>
    <t xml:space="preserve">    退役军人管理事务</t>
  </si>
  <si>
    <t xml:space="preserve">        拥军优属</t>
  </si>
  <si>
    <t xml:space="preserve">        军供保障</t>
  </si>
  <si>
    <t xml:space="preserve">        其他退役军人事务管理支出</t>
  </si>
  <si>
    <t xml:space="preserve">    财政代缴社会保险费支出</t>
  </si>
  <si>
    <t xml:space="preserve">    其他社会保障和就业支出</t>
  </si>
  <si>
    <t>8、卫生健康支出</t>
  </si>
  <si>
    <t xml:space="preserve">    卫生健康管理事务</t>
  </si>
  <si>
    <t xml:space="preserve">        其他卫生健康管理事务支出</t>
  </si>
  <si>
    <t xml:space="preserve">    公立医院</t>
  </si>
  <si>
    <t xml:space="preserve">        综合医院</t>
  </si>
  <si>
    <t xml:space="preserve">        中医（民族）医院</t>
  </si>
  <si>
    <t xml:space="preserve">        传染病医院</t>
  </si>
  <si>
    <t xml:space="preserve">        职业病防治医院</t>
  </si>
  <si>
    <t xml:space="preserve">        精神病医院</t>
  </si>
  <si>
    <t xml:space="preserve">        妇幼保健医院</t>
  </si>
  <si>
    <t xml:space="preserve">        儿童医院</t>
  </si>
  <si>
    <t xml:space="preserve">        其他专科医院</t>
  </si>
  <si>
    <t xml:space="preserve">        福利医院</t>
  </si>
  <si>
    <t xml:space="preserve">        行业医院</t>
  </si>
  <si>
    <t xml:space="preserve">        处理医疗欠费</t>
  </si>
  <si>
    <t xml:space="preserve">        康复医院</t>
  </si>
  <si>
    <t xml:space="preserve">        优抚医院</t>
  </si>
  <si>
    <t xml:space="preserve">        其他公立医院</t>
  </si>
  <si>
    <t xml:space="preserve">    基层医疗卫生机构</t>
  </si>
  <si>
    <t xml:space="preserve">        城市社区卫生机构</t>
  </si>
  <si>
    <t xml:space="preserve">        乡镇卫生院</t>
  </si>
  <si>
    <t xml:space="preserve">        其他基层医疗卫生机构支出</t>
  </si>
  <si>
    <t xml:space="preserve">    公共卫生</t>
  </si>
  <si>
    <t xml:space="preserve">        疾病预防控制机构</t>
  </si>
  <si>
    <t xml:space="preserve">        卫生监督机构</t>
  </si>
  <si>
    <t xml:space="preserve">        妇幼保健机构</t>
  </si>
  <si>
    <t xml:space="preserve">        精神卫生机构</t>
  </si>
  <si>
    <t xml:space="preserve">        应急救治机构</t>
  </si>
  <si>
    <t xml:space="preserve">        采供血机构</t>
  </si>
  <si>
    <t xml:space="preserve">        其他专业公共卫生机构</t>
  </si>
  <si>
    <t xml:space="preserve">        基本公共卫生服务</t>
  </si>
  <si>
    <t xml:space="preserve">        重大公共卫生服务</t>
  </si>
  <si>
    <t xml:space="preserve">        突发公共卫生事件应急处理</t>
  </si>
  <si>
    <t xml:space="preserve">        其他公共卫生支出</t>
  </si>
  <si>
    <t xml:space="preserve">    中医药</t>
  </si>
  <si>
    <t xml:space="preserve">        中医（民族医）药专项</t>
  </si>
  <si>
    <t xml:space="preserve">        其他中医药支出</t>
  </si>
  <si>
    <t xml:space="preserve">    计划生育事务</t>
  </si>
  <si>
    <t xml:space="preserve">        计划生育机构</t>
  </si>
  <si>
    <t xml:space="preserve">        计划生育服务</t>
  </si>
  <si>
    <t xml:space="preserve">        其他计划生育事务支出</t>
  </si>
  <si>
    <t xml:space="preserve">    行政事业单位医疗</t>
  </si>
  <si>
    <t xml:space="preserve">        行政单位医疗</t>
  </si>
  <si>
    <t xml:space="preserve">        事业单位医疗</t>
  </si>
  <si>
    <t xml:space="preserve">        公务员医疗补助</t>
  </si>
  <si>
    <t xml:space="preserve">        其他行政事业单位医疗支出</t>
  </si>
  <si>
    <t xml:space="preserve">    财政对基本医疗保险基金的补助</t>
  </si>
  <si>
    <t xml:space="preserve">        财政对职工基本医疗保险基金的补助</t>
  </si>
  <si>
    <t xml:space="preserve">        财政对城乡居民基本医疗保险基金的补助</t>
  </si>
  <si>
    <t xml:space="preserve">        财政对其他基本医疗保险基金的补助</t>
  </si>
  <si>
    <t xml:space="preserve">    医疗救助</t>
  </si>
  <si>
    <t xml:space="preserve">        城乡医疗救助</t>
  </si>
  <si>
    <t xml:space="preserve">        疾病应急救助</t>
  </si>
  <si>
    <t xml:space="preserve">        其他医疗救助支出</t>
  </si>
  <si>
    <t xml:space="preserve">    优抚对象医疗</t>
  </si>
  <si>
    <t xml:space="preserve">        优抚对象医疗补助</t>
  </si>
  <si>
    <t xml:space="preserve">        其他优抚对象医疗支出</t>
  </si>
  <si>
    <t xml:space="preserve">    医疗保障管理事务</t>
  </si>
  <si>
    <t xml:space="preserve">        医疗保障政策管理</t>
  </si>
  <si>
    <t xml:space="preserve">        医疗保障经办事务</t>
  </si>
  <si>
    <t xml:space="preserve">        其他医疗保障管理事务支出</t>
  </si>
  <si>
    <t xml:space="preserve">    老龄卫生健康事务</t>
  </si>
  <si>
    <t xml:space="preserve">    其他卫生健康事务</t>
  </si>
  <si>
    <t>9、节能环保支出</t>
  </si>
  <si>
    <t xml:space="preserve">    环境保护管理事务</t>
  </si>
  <si>
    <t xml:space="preserve">        生态环境保护宣传</t>
  </si>
  <si>
    <t xml:space="preserve">        环境保护法规、规划及标准</t>
  </si>
  <si>
    <t xml:space="preserve">        生态环境国际合作及履约</t>
  </si>
  <si>
    <t xml:space="preserve">        生态环境保护行政许可</t>
  </si>
  <si>
    <t xml:space="preserve">        应对气候变化管理事务</t>
  </si>
  <si>
    <t xml:space="preserve">        其他环境保护管理事务支出</t>
  </si>
  <si>
    <t xml:space="preserve">    环境监测与监察</t>
  </si>
  <si>
    <t xml:space="preserve">    污染防治</t>
  </si>
  <si>
    <t xml:space="preserve">        大气</t>
  </si>
  <si>
    <t xml:space="preserve">        水体</t>
  </si>
  <si>
    <t xml:space="preserve">        噪声</t>
  </si>
  <si>
    <t xml:space="preserve">        固体废弃物与化学品</t>
  </si>
  <si>
    <t xml:space="preserve">        放射源和放射性废物监管</t>
  </si>
  <si>
    <t xml:space="preserve">        辐射</t>
  </si>
  <si>
    <t xml:space="preserve">        土壤</t>
  </si>
  <si>
    <t xml:space="preserve">        其他污染防治支出</t>
  </si>
  <si>
    <t xml:space="preserve">    自然生态保护</t>
  </si>
  <si>
    <t xml:space="preserve">        生态保护</t>
  </si>
  <si>
    <t xml:space="preserve">        农村环境保护</t>
  </si>
  <si>
    <t xml:space="preserve">        生物及物种资源保护</t>
  </si>
  <si>
    <t xml:space="preserve">        草原生态修复治理</t>
  </si>
  <si>
    <t xml:space="preserve">        自然保护地</t>
  </si>
  <si>
    <t xml:space="preserve">        其他自然生态保护支出</t>
  </si>
  <si>
    <t xml:space="preserve">    天然林保护</t>
  </si>
  <si>
    <t xml:space="preserve">    退耕还林还草</t>
  </si>
  <si>
    <t xml:space="preserve">    风沙荒漠治理</t>
  </si>
  <si>
    <t xml:space="preserve">    退牧还草</t>
  </si>
  <si>
    <t xml:space="preserve">    已垦草原退耕还草</t>
  </si>
  <si>
    <t xml:space="preserve">    能源节约利用</t>
  </si>
  <si>
    <t xml:space="preserve">    污染减排</t>
  </si>
  <si>
    <t xml:space="preserve">        生态环境监测与信息</t>
  </si>
  <si>
    <t xml:space="preserve">        生态环境执法监察</t>
  </si>
  <si>
    <t xml:space="preserve">        减排专项支出</t>
  </si>
  <si>
    <t xml:space="preserve">        清洁生产专项支出</t>
  </si>
  <si>
    <t xml:space="preserve">  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</si>
  <si>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</si>
  <si>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</si>
  <si>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</si>
  <si>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其他节能环保支出</t>
  </si>
  <si>
    <t>10、城乡社区支出</t>
  </si>
  <si>
    <t xml:space="preserve">    城乡社区管理事务</t>
  </si>
  <si>
    <t xml:space="preserve">        城管执法</t>
  </si>
  <si>
    <t xml:space="preserve">        工程建设标准规范编制与监管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</si>
  <si>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</si>
  <si>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</si>
  <si>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</si>
  <si>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</si>
  <si>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</si>
  <si>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城乡社区规划与管理</t>
  </si>
  <si>
    <t xml:space="preserve">    城乡社区公共设施</t>
  </si>
  <si>
    <t xml:space="preserve">        小城镇基础设施建设</t>
  </si>
  <si>
    <t xml:space="preserve">  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</si>
  <si>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</si>
  <si>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</si>
  <si>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</si>
  <si>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11、农林水支出</t>
  </si>
  <si>
    <t xml:space="preserve">    农业农村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</si>
  <si>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</si>
  <si>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</si>
  <si>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</si>
  <si>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</si>
  <si>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</si>
  <si>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</si>
  <si>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</si>
  <si>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</si>
  <si>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</si>
  <si>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</si>
  <si>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</si>
  <si>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农业生产发展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</si>
  <si>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</si>
  <si>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</si>
  <si>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</si>
  <si>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农业资源保护修复与利用</t>
  </si>
  <si>
    <t xml:space="preserve">        农村道路建设</t>
  </si>
  <si>
    <t xml:space="preserve">        渔业发展</t>
  </si>
  <si>
    <t xml:space="preserve">        对高校毕业生到基层任职补助</t>
  </si>
  <si>
    <t xml:space="preserve">        农田建设</t>
  </si>
  <si>
    <t xml:space="preserve">        其他农业农村支出</t>
  </si>
  <si>
    <t xml:space="preserve">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</si>
  <si>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</si>
  <si>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</si>
  <si>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</si>
  <si>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</si>
  <si>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</si>
  <si>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</si>
  <si>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</si>
  <si>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</si>
  <si>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</si>
  <si>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</si>
  <si>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</si>
  <si>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</si>
  <si>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</si>
  <si>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</si>
  <si>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林业草原防灾减灾</t>
  </si>
  <si>
    <t xml:space="preserve">        草原管理</t>
  </si>
  <si>
    <t xml:space="preserve">        其他林业和草原支出</t>
  </si>
  <si>
    <t xml:space="preserve">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</si>
  <si>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</si>
  <si>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</si>
  <si>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</si>
  <si>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</si>
  <si>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</si>
  <si>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</si>
  <si>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</si>
  <si>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</si>
  <si>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</si>
  <si>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</si>
  <si>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</si>
  <si>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</si>
  <si>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</si>
  <si>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</si>
  <si>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</si>
  <si>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</si>
  <si>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</si>
  <si>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水利建设征地及移民支出</t>
  </si>
  <si>
    <t xml:space="preserve">        农村供水</t>
  </si>
  <si>
    <t xml:space="preserve">        其他水利支出</t>
  </si>
  <si>
    <t xml:space="preserve">    巩固脱贫攻坚成果衔接乡村振兴</t>
  </si>
  <si>
    <t xml:space="preserve">        农村基础设施建设</t>
  </si>
  <si>
    <t xml:space="preserve">        生产发展</t>
  </si>
  <si>
    <t xml:space="preserve">        社会发展</t>
  </si>
  <si>
    <t xml:space="preserve">        贷款奖补和贴息</t>
  </si>
  <si>
    <t xml:space="preserve">        其他巩固脱贫攻坚成果衔接乡村振兴支出</t>
  </si>
  <si>
    <t xml:space="preserve">    农村综合改革</t>
  </si>
  <si>
    <t xml:space="preserve">        对村级公益事业建设的补助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</si>
  <si>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</si>
  <si>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</si>
  <si>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</si>
  <si>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</si>
  <si>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普惠金融发展支出</t>
  </si>
  <si>
    <t xml:space="preserve">    目标价格补贴</t>
  </si>
  <si>
    <t xml:space="preserve">    其他农林水支出</t>
  </si>
  <si>
    <t>12、交通运输支出</t>
  </si>
  <si>
    <t xml:space="preserve">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</si>
  <si>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</si>
  <si>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</si>
  <si>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</si>
  <si>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</si>
  <si>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</si>
  <si>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</si>
  <si>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</si>
  <si>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</si>
  <si>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</si>
  <si>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</si>
  <si>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</si>
  <si>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</si>
  <si>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</si>
  <si>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</si>
  <si>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</si>
  <si>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</si>
  <si>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</si>
  <si>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其他公路水路运输支出</t>
  </si>
  <si>
    <t xml:space="preserve">    铁路运输</t>
  </si>
  <si>
    <t xml:space="preserve">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</si>
  <si>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</si>
  <si>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</si>
  <si>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</si>
  <si>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</si>
  <si>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</si>
  <si>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</si>
  <si>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邮政业支出</t>
  </si>
  <si>
    <t xml:space="preserve">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</si>
  <si>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</si>
  <si>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</si>
  <si>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</si>
  <si>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</si>
  <si>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其他交通运输支出</t>
  </si>
  <si>
    <t>13、资源勘探工业信息等支出</t>
  </si>
  <si>
    <t xml:space="preserve">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</si>
  <si>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</si>
  <si>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</si>
  <si>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</si>
  <si>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</si>
  <si>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</si>
  <si>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</si>
  <si>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</si>
  <si>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</si>
  <si>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</si>
  <si>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</si>
  <si>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</si>
  <si>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</si>
  <si>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</si>
  <si>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</si>
  <si>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</si>
  <si>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</si>
  <si>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</si>
  <si>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</si>
  <si>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</si>
  <si>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建筑业</t>
  </si>
  <si>
    <t xml:space="preserve">        其他建筑业支出</t>
  </si>
  <si>
    <t xml:space="preserve">    工业和信息产业监管</t>
  </si>
  <si>
    <t xml:space="preserve">        战备应急</t>
  </si>
  <si>
    <t xml:space="preserve">        专用通信</t>
  </si>
  <si>
    <t xml:space="preserve">        无线电及信息通信监管</t>
  </si>
  <si>
    <t xml:space="preserve">        工程建设及运行维护</t>
  </si>
  <si>
    <t xml:space="preserve">        产业发展</t>
  </si>
  <si>
    <t xml:space="preserve">        其他工业和信息产业监管支出</t>
  </si>
  <si>
    <t xml:space="preserve">    国有资产监管</t>
  </si>
  <si>
    <t xml:space="preserve">        国有企业监事会专项</t>
  </si>
  <si>
    <t xml:space="preserve">        其他国有资产监管支出</t>
  </si>
  <si>
    <t xml:space="preserve">    支持中小企业发展和管理支出</t>
  </si>
  <si>
    <t xml:space="preserve">        科技型中小企业技术创新基金</t>
  </si>
  <si>
    <t xml:space="preserve">        中小企业发展专项</t>
  </si>
  <si>
    <t xml:space="preserve">        减免房租补贴</t>
  </si>
  <si>
    <t xml:space="preserve">        其他支持中小企业发展和管理支出</t>
  </si>
  <si>
    <t xml:space="preserve">    其他资源勘探工业信息等支出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</si>
  <si>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</si>
  <si>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</si>
  <si>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</si>
  <si>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</si>
  <si>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其他资源勘探工业信息支出</t>
  </si>
  <si>
    <t>14、商业服务业等支出</t>
  </si>
  <si>
    <t xml:space="preserve">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</si>
  <si>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</si>
  <si>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</si>
  <si>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</si>
  <si>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</si>
  <si>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</si>
  <si>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涉外发展服务支出</t>
  </si>
  <si>
    <t xml:space="preserve">    其他商业服务业等支出</t>
  </si>
  <si>
    <t>15、金融支出</t>
  </si>
  <si>
    <t xml:space="preserve">    金融部门行政支出</t>
  </si>
  <si>
    <t xml:space="preserve">    金融部门监管支出</t>
  </si>
  <si>
    <t xml:space="preserve">        金融行业电子化建设</t>
  </si>
  <si>
    <t xml:space="preserve">        金融部门其他监管支出</t>
  </si>
  <si>
    <t xml:space="preserve">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</si>
  <si>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</si>
  <si>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</si>
  <si>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</si>
  <si>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</si>
  <si>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</si>
  <si>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金融调控支出</t>
  </si>
  <si>
    <t xml:space="preserve">    其他金融支出</t>
  </si>
  <si>
    <t>16、自然资源海洋气象等支出</t>
  </si>
  <si>
    <t xml:space="preserve">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</si>
  <si>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</si>
  <si>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</si>
  <si>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</si>
  <si>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</si>
  <si>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</si>
  <si>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</si>
  <si>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</si>
  <si>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地质勘察与矿产资源管理</t>
  </si>
  <si>
    <t xml:space="preserve">        地质转产项目财政贴息</t>
  </si>
  <si>
    <t xml:space="preserve">        其他自然资源事务支出</t>
  </si>
  <si>
    <t xml:space="preserve">    气象事务</t>
  </si>
  <si>
    <t xml:space="preserve">        气象事业机构</t>
  </si>
  <si>
    <t xml:space="preserve">        气象服务</t>
  </si>
  <si>
    <t xml:space="preserve">        其他气象事务支出</t>
  </si>
  <si>
    <t xml:space="preserve">    其他自然资源海洋气象等支出</t>
  </si>
  <si>
    <t>17、住房保障支出</t>
  </si>
  <si>
    <t xml:space="preserve">    保障性安居工程支出</t>
  </si>
  <si>
    <t xml:space="preserve">        廉租住房</t>
  </si>
  <si>
    <t xml:space="preserve">        棚户区改造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</si>
  <si>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</si>
  <si>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</si>
  <si>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</si>
  <si>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老旧小区改造</t>
  </si>
  <si>
    <t xml:space="preserve">        住房租赁市场发展</t>
  </si>
  <si>
    <t xml:space="preserve">        保障性租赁住房</t>
  </si>
  <si>
    <t xml:space="preserve">        其他保障性安居工程支出</t>
  </si>
  <si>
    <t xml:space="preserve">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</si>
  <si>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</si>
  <si>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</si>
  <si>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</si>
  <si>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</si>
  <si>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</si>
  <si>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</si>
  <si>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</si>
  <si>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>18、粮油物资储备支出</t>
  </si>
  <si>
    <t xml:space="preserve">    粮油物资事务</t>
  </si>
  <si>
    <t xml:space="preserve">        财务和审计支出</t>
  </si>
  <si>
    <t xml:space="preserve">        信息统计</t>
  </si>
  <si>
    <t xml:space="preserve">        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</si>
  <si>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</si>
  <si>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</si>
  <si>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</si>
  <si>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</si>
  <si>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</si>
  <si>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</si>
  <si>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设施建设</t>
  </si>
  <si>
    <t xml:space="preserve">        设施安全</t>
  </si>
  <si>
    <t xml:space="preserve">        物资保管保养</t>
  </si>
  <si>
    <t xml:space="preserve">        其他粮油物资事务支出</t>
  </si>
  <si>
    <t xml:space="preserve">    能源储备</t>
  </si>
  <si>
    <t xml:space="preserve">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</si>
  <si>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</si>
  <si>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</si>
  <si>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</si>
  <si>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</si>
  <si>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  其他粮油储备支出</t>
  </si>
  <si>
    <t xml:space="preserve">    重要商品储备</t>
  </si>
  <si>
    <t>19、灾害防治及应急管理支出</t>
  </si>
  <si>
    <t xml:space="preserve">    应急管理事务</t>
  </si>
  <si>
    <t xml:space="preserve">        灾害风险防治</t>
  </si>
  <si>
    <t xml:space="preserve">        安全监管</t>
  </si>
  <si>
    <t xml:space="preserve">        应急救援</t>
  </si>
  <si>
    <t xml:space="preserve">        应急管理</t>
  </si>
  <si>
    <t xml:space="preserve">        其他应急管理支出</t>
  </si>
  <si>
    <t xml:space="preserve">    消防救援事务</t>
  </si>
  <si>
    <t xml:space="preserve">        消防应急救援</t>
  </si>
  <si>
    <t xml:space="preserve">        其他消防救援事务支出</t>
  </si>
  <si>
    <t xml:space="preserve">    矿山安全</t>
  </si>
  <si>
    <t xml:space="preserve">    地震事务</t>
  </si>
  <si>
    <t xml:space="preserve">        地震监测</t>
  </si>
  <si>
    <t xml:space="preserve">        地震预测预报</t>
  </si>
  <si>
    <t xml:space="preserve">        地震灾害预防</t>
  </si>
  <si>
    <t xml:space="preserve">        地震应急救援</t>
  </si>
  <si>
    <t xml:space="preserve">        地震环境探察</t>
  </si>
  <si>
    <t xml:space="preserve">        防震减灾信息管理</t>
  </si>
  <si>
    <t xml:space="preserve">        防震减灾基础管理</t>
  </si>
  <si>
    <t xml:space="preserve">        地震事业机构</t>
  </si>
  <si>
    <t xml:space="preserve">        其他地震事务支出</t>
  </si>
  <si>
    <t xml:space="preserve">    自然灾害防治</t>
  </si>
  <si>
    <t xml:space="preserve">    自然灾害救灾及恢复重建支出</t>
  </si>
  <si>
    <t xml:space="preserve">    其他灾害防治及应急管理支出</t>
  </si>
  <si>
    <t>20、预备费</t>
  </si>
  <si>
    <t>21、其他支出</t>
  </si>
  <si>
    <t xml:space="preserve">    年初预留</t>
  </si>
  <si>
    <t xml:space="preserve">    其他支出</t>
  </si>
  <si>
    <t>22、债务付息支出</t>
  </si>
  <si>
    <t xml:space="preserve">  地方政府一般债务付息支出</t>
  </si>
  <si>
    <t>23、债务发行费用支出</t>
  </si>
  <si>
    <t xml:space="preserve">  地方政府一般债务发行费用支出</t>
  </si>
  <si>
    <t>一般公共预算支出合计</t>
  </si>
  <si>
    <t>转移性支出合计</t>
  </si>
  <si>
    <t xml:space="preserve">    返还性支出</t>
  </si>
  <si>
    <t xml:space="preserve">    一般性转移支付</t>
  </si>
  <si>
    <t xml:space="preserve">    专项转移支付</t>
  </si>
  <si>
    <t xml:space="preserve">    补助下级支出</t>
  </si>
  <si>
    <t xml:space="preserve">    上解支出</t>
  </si>
  <si>
    <t xml:space="preserve">        体制上解支出</t>
  </si>
  <si>
    <t xml:space="preserve">        专项上解支出</t>
  </si>
  <si>
    <t xml:space="preserve">    调出资金</t>
  </si>
  <si>
    <t xml:space="preserve">    安排预算稳定调节基金</t>
  </si>
  <si>
    <t xml:space="preserve">    年终结余</t>
  </si>
  <si>
    <t>债务还本支出</t>
  </si>
  <si>
    <t>支出总计</t>
  </si>
  <si>
    <t>玉林市市级一般公共预算2023年收入表</t>
  </si>
  <si>
    <t>玉林市市级一般公共预算2023年支出表</t>
  </si>
  <si>
    <t>市直</t>
  </si>
  <si>
    <t>玉东</t>
  </si>
  <si>
    <t>市级合计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</si>
</sst>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  <numFmt numFmtId="179" formatCode=";;"/>
    <numFmt numFmtId="180" formatCode="#,##0_ "/>
    <numFmt numFmtId="181" formatCode="#,##0.0_ "/>
    <numFmt numFmtId="182" formatCode="#,##0.000_ "/>
  </numFmts>
  <fonts count="32">
    <font>
      <sz val="12"/>
      <color theme="1"/>
      <name val="宋体"/>
      <charset val="134"/>
    </font>
    <font>
      <sz val="12"/>
      <name val="宋体"/>
      <charset val="134"/>
    </font>
    <font>
      <b/>
      <sz val="10"/>
      <name val="Arial"/>
      <charset val="134"/>
    </font>
    <font>
      <sz val="10"/>
      <name val="Arial"/>
      <charset val="134"/>
    </font>
    <font>
      <sz val="11"/>
      <name val="宋体"/>
      <charset val="134"/>
    </font>
    <font>
      <sz val="16"/>
      <name val="黑体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" fillId="0" borderId="0"/>
    <xf numFmtId="0" fontId="17" fillId="0" borderId="0" applyNumberFormat="0" applyFill="0" applyBorder="0" applyAlignment="0" applyProtection="0">
      <alignment vertical="center"/>
    </xf>
    <xf numFmtId="0" fontId="11" fillId="7" borderId="10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" fillId="0" borderId="0"/>
    <xf numFmtId="0" fontId="2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0"/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" fillId="0" borderId="0"/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  <xf numFmtId="0" fontId="1" fillId="0" borderId="0"/>
    <xf numFmtId="0" fontId="1" fillId="0" borderId="0">
      <alignment vertical="center"/>
    </xf>
    <xf numFmtId="0" fontId="1" fillId="0" borderId="0"/>
  </cellStyleXfs>
  <cellXfs count="111">
    <xf numFmtId="0" fontId="0" fillId="0" borderId="0" xfId="0">
      <alignment vertical="center"/>
    </xf>
    <xf numFmtId="0" fontId="1" fillId="0" borderId="0" xfId="52" applyFont="1" applyFill="1"/>
    <xf numFmtId="0" fontId="2" fillId="0" borderId="0" xfId="52" applyFont="1" applyFill="1"/>
    <xf numFmtId="0" fontId="1" fillId="0" borderId="0" xfId="0" applyFont="1" applyFill="1">
      <alignment vertical="center"/>
    </xf>
    <xf numFmtId="0" fontId="3" fillId="0" borderId="0" xfId="52" applyFont="1" applyFill="1"/>
    <xf numFmtId="0" fontId="4" fillId="0" borderId="0" xfId="52" applyFont="1" applyFill="1"/>
    <xf numFmtId="0" fontId="3" fillId="0" borderId="0" xfId="52" applyFont="1" applyFill="1" applyAlignment="1">
      <alignment vertical="center" wrapText="1"/>
    </xf>
    <xf numFmtId="177" fontId="3" fillId="0" borderId="0" xfId="52" applyNumberFormat="1" applyFont="1" applyFill="1"/>
    <xf numFmtId="176" fontId="3" fillId="0" borderId="0" xfId="52" applyNumberFormat="1" applyFont="1" applyFill="1"/>
    <xf numFmtId="0" fontId="5" fillId="0" borderId="0" xfId="52" applyFont="1" applyFill="1" applyAlignment="1">
      <alignment vertical="center" wrapText="1"/>
    </xf>
    <xf numFmtId="0" fontId="1" fillId="0" borderId="0" xfId="52" applyFont="1" applyFill="1" applyAlignment="1">
      <alignment vertical="center" wrapText="1"/>
    </xf>
    <xf numFmtId="176" fontId="1" fillId="0" borderId="0" xfId="52" applyNumberFormat="1" applyFont="1" applyFill="1"/>
    <xf numFmtId="177" fontId="1" fillId="0" borderId="0" xfId="52" applyNumberFormat="1" applyFont="1" applyFill="1"/>
    <xf numFmtId="0" fontId="6" fillId="0" borderId="0" xfId="32" applyFont="1" applyFill="1" applyAlignment="1">
      <alignment horizontal="center" vertical="center"/>
    </xf>
    <xf numFmtId="0" fontId="4" fillId="0" borderId="0" xfId="52" applyFont="1" applyFill="1" applyAlignment="1">
      <alignment vertical="center"/>
    </xf>
    <xf numFmtId="0" fontId="4" fillId="0" borderId="0" xfId="52" applyFont="1" applyFill="1" applyAlignment="1">
      <alignment vertical="center" wrapText="1"/>
    </xf>
    <xf numFmtId="0" fontId="4" fillId="0" borderId="0" xfId="52" applyFont="1" applyFill="1" applyBorder="1" applyAlignment="1">
      <alignment horizontal="center" vertical="center"/>
    </xf>
    <xf numFmtId="178" fontId="4" fillId="0" borderId="0" xfId="52" applyNumberFormat="1" applyFont="1" applyFill="1" applyAlignment="1">
      <alignment vertical="center"/>
    </xf>
    <xf numFmtId="177" fontId="4" fillId="0" borderId="0" xfId="52" applyNumberFormat="1" applyFont="1" applyFill="1" applyAlignment="1">
      <alignment vertical="center"/>
    </xf>
    <xf numFmtId="0" fontId="7" fillId="0" borderId="1" xfId="58" applyFont="1" applyFill="1" applyBorder="1" applyAlignment="1">
      <alignment horizontal="center" vertical="center"/>
    </xf>
    <xf numFmtId="0" fontId="7" fillId="0" borderId="2" xfId="58" applyFont="1" applyFill="1" applyBorder="1" applyAlignment="1">
      <alignment horizontal="center" vertical="center"/>
    </xf>
    <xf numFmtId="0" fontId="7" fillId="0" borderId="3" xfId="58" applyFont="1" applyFill="1" applyBorder="1" applyAlignment="1">
      <alignment horizontal="center" vertical="center"/>
    </xf>
    <xf numFmtId="0" fontId="7" fillId="0" borderId="2" xfId="58" applyFont="1" applyFill="1" applyBorder="1" applyAlignment="1">
      <alignment horizontal="center" vertical="center" wrapText="1"/>
    </xf>
    <xf numFmtId="0" fontId="7" fillId="0" borderId="1" xfId="58" applyFont="1" applyFill="1" applyBorder="1" applyAlignment="1">
      <alignment horizontal="center" vertical="center" wrapText="1"/>
    </xf>
    <xf numFmtId="0" fontId="7" fillId="0" borderId="4" xfId="58" applyFont="1" applyFill="1" applyBorder="1" applyAlignment="1">
      <alignment horizontal="center" vertical="center"/>
    </xf>
    <xf numFmtId="0" fontId="7" fillId="0" borderId="4" xfId="58" applyFont="1" applyFill="1" applyBorder="1" applyAlignment="1">
      <alignment horizontal="center" vertical="center" wrapText="1"/>
    </xf>
    <xf numFmtId="177" fontId="7" fillId="0" borderId="2" xfId="58" applyNumberFormat="1" applyFont="1" applyFill="1" applyBorder="1" applyAlignment="1">
      <alignment horizontal="center" vertical="center"/>
    </xf>
    <xf numFmtId="179" fontId="7" fillId="0" borderId="5" xfId="56" applyNumberFormat="1" applyFont="1" applyFill="1" applyBorder="1" applyAlignment="1" applyProtection="1"/>
    <xf numFmtId="180" fontId="7" fillId="0" borderId="2" xfId="49" applyNumberFormat="1" applyFont="1" applyFill="1" applyBorder="1" applyAlignment="1">
      <alignment horizontal="right" vertical="center"/>
    </xf>
    <xf numFmtId="181" fontId="7" fillId="0" borderId="2" xfId="49" applyNumberFormat="1" applyFont="1" applyFill="1" applyBorder="1" applyAlignment="1">
      <alignment horizontal="right" vertical="center"/>
    </xf>
    <xf numFmtId="179" fontId="4" fillId="0" borderId="5" xfId="56" applyNumberFormat="1" applyFont="1" applyFill="1" applyBorder="1" applyAlignment="1" applyProtection="1"/>
    <xf numFmtId="180" fontId="4" fillId="0" borderId="2" xfId="49" applyNumberFormat="1" applyFont="1" applyFill="1" applyBorder="1" applyAlignment="1">
      <alignment horizontal="right" vertical="center"/>
    </xf>
    <xf numFmtId="181" fontId="7" fillId="0" borderId="2" xfId="58" applyNumberFormat="1" applyFont="1" applyFill="1" applyBorder="1" applyAlignment="1">
      <alignment horizontal="right" vertical="center"/>
    </xf>
    <xf numFmtId="176" fontId="1" fillId="0" borderId="0" xfId="52" applyNumberFormat="1" applyFont="1" applyFill="1" applyAlignment="1">
      <alignment vertical="center"/>
    </xf>
    <xf numFmtId="176" fontId="4" fillId="0" borderId="0" xfId="52" applyNumberFormat="1" applyFont="1" applyFill="1" applyAlignment="1">
      <alignment vertical="center"/>
    </xf>
    <xf numFmtId="176" fontId="7" fillId="0" borderId="2" xfId="58" applyNumberFormat="1" applyFont="1" applyFill="1" applyBorder="1" applyAlignment="1">
      <alignment horizontal="center" vertical="center"/>
    </xf>
    <xf numFmtId="180" fontId="8" fillId="0" borderId="2" xfId="49" applyNumberFormat="1" applyFont="1" applyFill="1" applyBorder="1" applyAlignment="1">
      <alignment horizontal="right" vertical="center"/>
    </xf>
    <xf numFmtId="0" fontId="3" fillId="0" borderId="0" xfId="52" applyFont="1" applyFill="1" applyBorder="1"/>
    <xf numFmtId="0" fontId="4" fillId="0" borderId="2" xfId="52" applyFont="1" applyFill="1" applyBorder="1" applyAlignment="1">
      <alignment horizontal="center"/>
    </xf>
    <xf numFmtId="0" fontId="4" fillId="0" borderId="1" xfId="52" applyFont="1" applyFill="1" applyBorder="1" applyAlignment="1">
      <alignment horizontal="center" vertical="center"/>
    </xf>
    <xf numFmtId="0" fontId="4" fillId="0" borderId="2" xfId="58" applyFont="1" applyFill="1" applyBorder="1" applyAlignment="1">
      <alignment horizontal="center" vertical="center"/>
    </xf>
    <xf numFmtId="0" fontId="4" fillId="0" borderId="3" xfId="52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/>
    </xf>
    <xf numFmtId="180" fontId="7" fillId="0" borderId="2" xfId="52" applyNumberFormat="1" applyFont="1" applyFill="1" applyBorder="1"/>
    <xf numFmtId="49" fontId="4" fillId="0" borderId="5" xfId="57" applyNumberFormat="1" applyFont="1" applyFill="1" applyBorder="1" applyAlignment="1" applyProtection="1">
      <alignment horizontal="left" vertical="center"/>
    </xf>
    <xf numFmtId="180" fontId="4" fillId="0" borderId="2" xfId="49" applyNumberFormat="1" applyFont="1" applyFill="1" applyBorder="1" applyAlignment="1">
      <alignment horizontal="center" vertical="center"/>
    </xf>
    <xf numFmtId="180" fontId="4" fillId="0" borderId="2" xfId="49" applyNumberFormat="1" applyFont="1" applyFill="1" applyBorder="1" applyAlignment="1">
      <alignment vertical="center"/>
    </xf>
    <xf numFmtId="180" fontId="7" fillId="0" borderId="2" xfId="49" applyNumberFormat="1" applyFont="1" applyFill="1" applyBorder="1" applyAlignment="1">
      <alignment horizontal="center" vertical="center"/>
    </xf>
    <xf numFmtId="176" fontId="4" fillId="0" borderId="2" xfId="49" applyNumberFormat="1" applyFont="1" applyFill="1" applyBorder="1" applyAlignment="1">
      <alignment horizontal="right" vertical="center"/>
    </xf>
    <xf numFmtId="0" fontId="9" fillId="0" borderId="0" xfId="52" applyFont="1" applyFill="1"/>
    <xf numFmtId="1" fontId="7" fillId="0" borderId="2" xfId="58" applyNumberFormat="1" applyFont="1" applyFill="1" applyBorder="1" applyAlignment="1" applyProtection="1">
      <alignment vertical="center"/>
      <protection locked="0"/>
    </xf>
    <xf numFmtId="180" fontId="7" fillId="0" borderId="2" xfId="13" applyNumberFormat="1" applyFont="1" applyFill="1" applyBorder="1" applyAlignment="1">
      <alignment horizontal="right" vertical="center"/>
    </xf>
    <xf numFmtId="1" fontId="4" fillId="0" borderId="2" xfId="58" applyNumberFormat="1" applyFont="1" applyFill="1" applyBorder="1" applyAlignment="1" applyProtection="1">
      <alignment vertical="center"/>
      <protection locked="0"/>
    </xf>
    <xf numFmtId="180" fontId="4" fillId="0" borderId="2" xfId="13" applyNumberFormat="1" applyFont="1" applyFill="1" applyBorder="1" applyAlignment="1">
      <alignment horizontal="right" vertical="center"/>
    </xf>
    <xf numFmtId="180" fontId="4" fillId="0" borderId="2" xfId="58" applyNumberFormat="1" applyFont="1" applyFill="1" applyBorder="1" applyAlignment="1">
      <alignment horizontal="right" vertical="center" wrapText="1"/>
    </xf>
    <xf numFmtId="0" fontId="7" fillId="0" borderId="2" xfId="58" applyFont="1" applyFill="1" applyBorder="1" applyAlignment="1">
      <alignment horizontal="left" vertical="center"/>
    </xf>
    <xf numFmtId="1" fontId="4" fillId="0" borderId="2" xfId="58" applyNumberFormat="1" applyFont="1" applyFill="1" applyBorder="1" applyAlignment="1" applyProtection="1">
      <alignment horizontal="left" vertical="center"/>
      <protection locked="0"/>
    </xf>
    <xf numFmtId="180" fontId="4" fillId="0" borderId="2" xfId="58" applyNumberFormat="1" applyFont="1" applyFill="1" applyBorder="1" applyAlignment="1">
      <alignment horizontal="right" vertical="center"/>
    </xf>
    <xf numFmtId="0" fontId="4" fillId="0" borderId="2" xfId="58" applyNumberFormat="1" applyFont="1" applyFill="1" applyBorder="1" applyAlignment="1" applyProtection="1">
      <alignment vertical="center"/>
      <protection locked="0"/>
    </xf>
    <xf numFmtId="180" fontId="1" fillId="0" borderId="0" xfId="52" applyNumberFormat="1" applyFont="1" applyFill="1"/>
    <xf numFmtId="180" fontId="3" fillId="0" borderId="0" xfId="52" applyNumberFormat="1" applyFont="1" applyFill="1" applyAlignment="1">
      <alignment vertical="center" wrapText="1"/>
    </xf>
    <xf numFmtId="180" fontId="7" fillId="0" borderId="2" xfId="58" applyNumberFormat="1" applyFont="1" applyFill="1" applyBorder="1" applyAlignment="1">
      <alignment horizontal="right" vertical="center" wrapText="1"/>
    </xf>
    <xf numFmtId="180" fontId="4" fillId="0" borderId="2" xfId="52" applyNumberFormat="1" applyFont="1" applyFill="1" applyBorder="1" applyAlignment="1">
      <alignment horizontal="right"/>
    </xf>
    <xf numFmtId="180" fontId="3" fillId="0" borderId="0" xfId="52" applyNumberFormat="1" applyFont="1" applyFill="1"/>
    <xf numFmtId="180" fontId="7" fillId="0" borderId="0" xfId="49" applyNumberFormat="1" applyFont="1" applyFill="1" applyBorder="1" applyAlignment="1">
      <alignment horizontal="right" vertical="center"/>
    </xf>
    <xf numFmtId="180" fontId="2" fillId="0" borderId="0" xfId="52" applyNumberFormat="1" applyFont="1" applyFill="1" applyBorder="1"/>
    <xf numFmtId="180" fontId="4" fillId="0" borderId="0" xfId="49" applyNumberFormat="1" applyFont="1" applyFill="1" applyBorder="1" applyAlignment="1">
      <alignment horizontal="right" vertical="center"/>
    </xf>
    <xf numFmtId="180" fontId="4" fillId="0" borderId="0" xfId="52" applyNumberFormat="1" applyFont="1" applyFill="1" applyBorder="1" applyAlignment="1">
      <alignment horizontal="right"/>
    </xf>
    <xf numFmtId="180" fontId="3" fillId="0" borderId="0" xfId="52" applyNumberFormat="1" applyFont="1" applyFill="1" applyBorder="1"/>
    <xf numFmtId="0" fontId="10" fillId="0" borderId="0" xfId="52" applyFont="1" applyFill="1"/>
    <xf numFmtId="0" fontId="1" fillId="0" borderId="0" xfId="52" applyFont="1" applyFill="1" applyAlignment="1">
      <alignment vertical="center"/>
    </xf>
    <xf numFmtId="0" fontId="4" fillId="0" borderId="0" xfId="52" applyFont="1" applyFill="1" applyAlignment="1">
      <alignment wrapText="1"/>
    </xf>
    <xf numFmtId="0" fontId="1" fillId="0" borderId="0" xfId="52" applyFont="1" applyFill="1" applyAlignment="1">
      <alignment wrapText="1"/>
    </xf>
    <xf numFmtId="0" fontId="1" fillId="0" borderId="6" xfId="52" applyFont="1" applyFill="1" applyBorder="1" applyAlignment="1">
      <alignment horizontal="center"/>
    </xf>
    <xf numFmtId="177" fontId="1" fillId="0" borderId="0" xfId="52" applyNumberFormat="1" applyFont="1" applyFill="1" applyAlignment="1"/>
    <xf numFmtId="0" fontId="7" fillId="0" borderId="1" xfId="56" applyFont="1" applyFill="1" applyBorder="1" applyAlignment="1">
      <alignment horizontal="center" vertical="center" wrapText="1"/>
    </xf>
    <xf numFmtId="0" fontId="7" fillId="0" borderId="5" xfId="56" applyFont="1" applyFill="1" applyBorder="1" applyAlignment="1">
      <alignment horizontal="center" vertical="center"/>
    </xf>
    <xf numFmtId="0" fontId="7" fillId="0" borderId="7" xfId="56" applyFont="1" applyFill="1" applyBorder="1" applyAlignment="1">
      <alignment horizontal="center" vertical="center"/>
    </xf>
    <xf numFmtId="0" fontId="7" fillId="0" borderId="8" xfId="56" applyFont="1" applyFill="1" applyBorder="1" applyAlignment="1">
      <alignment horizontal="center" vertical="center"/>
    </xf>
    <xf numFmtId="0" fontId="7" fillId="0" borderId="3" xfId="56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/>
    </xf>
    <xf numFmtId="177" fontId="7" fillId="0" borderId="1" xfId="56" applyNumberFormat="1" applyFont="1" applyFill="1" applyBorder="1" applyAlignment="1">
      <alignment horizontal="center" vertical="center" wrapText="1"/>
    </xf>
    <xf numFmtId="0" fontId="7" fillId="0" borderId="4" xfId="56" applyFont="1" applyFill="1" applyBorder="1" applyAlignment="1">
      <alignment horizontal="center" vertical="center" wrapText="1"/>
    </xf>
    <xf numFmtId="0" fontId="7" fillId="0" borderId="4" xfId="56" applyFont="1" applyFill="1" applyBorder="1" applyAlignment="1">
      <alignment horizontal="center" vertical="center"/>
    </xf>
    <xf numFmtId="177" fontId="7" fillId="0" borderId="4" xfId="56" applyNumberFormat="1" applyFont="1" applyFill="1" applyBorder="1" applyAlignment="1">
      <alignment horizontal="center" vertical="center" wrapText="1"/>
    </xf>
    <xf numFmtId="176" fontId="7" fillId="0" borderId="4" xfId="56" applyNumberFormat="1" applyFont="1" applyFill="1" applyBorder="1" applyAlignment="1">
      <alignment horizontal="center" vertical="center"/>
    </xf>
    <xf numFmtId="177" fontId="7" fillId="0" borderId="4" xfId="56" applyNumberFormat="1" applyFont="1" applyFill="1" applyBorder="1" applyAlignment="1">
      <alignment horizontal="center" vertical="center"/>
    </xf>
    <xf numFmtId="0" fontId="4" fillId="0" borderId="2" xfId="56" applyFont="1" applyFill="1" applyBorder="1" applyAlignment="1">
      <alignment vertical="center" wrapText="1"/>
    </xf>
    <xf numFmtId="177" fontId="7" fillId="0" borderId="2" xfId="56" applyNumberFormat="1" applyFont="1" applyFill="1" applyBorder="1" applyAlignment="1">
      <alignment horizontal="right" vertical="center"/>
    </xf>
    <xf numFmtId="177" fontId="4" fillId="0" borderId="2" xfId="56" applyNumberFormat="1" applyFont="1" applyFill="1" applyBorder="1" applyAlignment="1">
      <alignment horizontal="right" vertical="center"/>
    </xf>
    <xf numFmtId="180" fontId="4" fillId="0" borderId="2" xfId="11" applyNumberFormat="1" applyFont="1" applyFill="1" applyBorder="1" applyAlignment="1">
      <alignment horizontal="right" vertical="center"/>
    </xf>
    <xf numFmtId="180" fontId="4" fillId="0" borderId="2" xfId="56" applyNumberFormat="1" applyFont="1" applyFill="1" applyBorder="1" applyAlignment="1">
      <alignment horizontal="right" vertical="center" wrapText="1"/>
    </xf>
    <xf numFmtId="0" fontId="4" fillId="0" borderId="2" xfId="56" applyFont="1" applyFill="1" applyBorder="1" applyAlignment="1">
      <alignment horizontal="left" vertical="center" wrapText="1"/>
    </xf>
    <xf numFmtId="0" fontId="7" fillId="0" borderId="2" xfId="56" applyFont="1" applyFill="1" applyBorder="1" applyAlignment="1">
      <alignment horizontal="left" vertical="center" wrapText="1"/>
    </xf>
    <xf numFmtId="1" fontId="7" fillId="0" borderId="2" xfId="56" applyNumberFormat="1" applyFont="1" applyFill="1" applyBorder="1" applyAlignment="1" applyProtection="1">
      <alignment vertical="center" wrapText="1"/>
      <protection locked="0"/>
    </xf>
    <xf numFmtId="1" fontId="4" fillId="0" borderId="2" xfId="56" applyNumberFormat="1" applyFont="1" applyFill="1" applyBorder="1" applyAlignment="1" applyProtection="1">
      <alignment horizontal="left" vertical="center" wrapText="1"/>
      <protection locked="0"/>
    </xf>
    <xf numFmtId="1" fontId="4" fillId="0" borderId="2" xfId="56" applyNumberFormat="1" applyFont="1" applyFill="1" applyBorder="1" applyAlignment="1" applyProtection="1">
      <alignment vertical="center" wrapText="1"/>
      <protection locked="0"/>
    </xf>
    <xf numFmtId="1" fontId="4" fillId="0" borderId="2" xfId="0" applyNumberFormat="1" applyFont="1" applyFill="1" applyBorder="1" applyAlignment="1" applyProtection="1">
      <alignment horizontal="left" vertical="center"/>
      <protection locked="0"/>
    </xf>
    <xf numFmtId="1" fontId="4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2" applyFont="1" applyFill="1" applyAlignment="1"/>
    <xf numFmtId="177" fontId="4" fillId="0" borderId="6" xfId="52" applyNumberFormat="1" applyFont="1" applyFill="1" applyBorder="1" applyAlignment="1">
      <alignment horizontal="right" vertical="center"/>
    </xf>
    <xf numFmtId="182" fontId="1" fillId="0" borderId="0" xfId="52" applyNumberFormat="1" applyFont="1" applyFill="1"/>
    <xf numFmtId="180" fontId="4" fillId="0" borderId="2" xfId="56" applyNumberFormat="1" applyFont="1" applyFill="1" applyBorder="1" applyAlignment="1">
      <alignment horizontal="right" vertical="center"/>
    </xf>
    <xf numFmtId="1" fontId="4" fillId="0" borderId="0" xfId="56" applyNumberFormat="1" applyFont="1" applyFill="1" applyBorder="1" applyAlignment="1" applyProtection="1">
      <alignment vertical="center" wrapText="1"/>
      <protection locked="0"/>
    </xf>
    <xf numFmtId="180" fontId="1" fillId="0" borderId="0" xfId="52" applyNumberFormat="1" applyFont="1" applyFill="1" applyBorder="1"/>
    <xf numFmtId="0" fontId="1" fillId="0" borderId="0" xfId="52" applyFont="1" applyFill="1" applyBorder="1"/>
    <xf numFmtId="0" fontId="7" fillId="0" borderId="2" xfId="56" applyFont="1" applyFill="1" applyBorder="1" applyAlignment="1">
      <alignment horizontal="center" vertical="center" wrapText="1"/>
    </xf>
    <xf numFmtId="180" fontId="1" fillId="0" borderId="0" xfId="52" applyNumberFormat="1" applyFont="1" applyFill="1" applyAlignment="1">
      <alignment vertical="center" wrapText="1"/>
    </xf>
    <xf numFmtId="181" fontId="4" fillId="0" borderId="2" xfId="58" applyNumberFormat="1" applyFont="1" applyFill="1" applyBorder="1" applyAlignment="1">
      <alignment horizontal="right" vertical="center"/>
    </xf>
    <xf numFmtId="181" fontId="4" fillId="0" borderId="2" xfId="49" applyNumberFormat="1" applyFont="1" applyFill="1" applyBorder="1" applyAlignment="1">
      <alignment horizontal="right" vertical="center"/>
    </xf>
    <xf numFmtId="180" fontId="2" fillId="0" borderId="0" xfId="52" applyNumberFormat="1" applyFont="1" applyFill="1"/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Sheet1_2011年市直组织收入表" xfId="11"/>
    <cellStyle name="百分比" xfId="12" builtinId="5"/>
    <cellStyle name="常规_北流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2008年北流市预算表格" xfId="32"/>
    <cellStyle name="汇总" xfId="33" builtinId="25"/>
    <cellStyle name="常规_附件1：2013年玉林市社会保险基金收入、支出预算表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常规_01玉林市" xfId="49"/>
    <cellStyle name="60% - 强调文字颜色 5" xfId="50" builtinId="48"/>
    <cellStyle name="强调文字颜色 6" xfId="51" builtinId="49"/>
    <cellStyle name="常规_市直" xfId="52"/>
    <cellStyle name="40% - 强调文字颜色 6" xfId="53" builtinId="51"/>
    <cellStyle name="60% - 强调文字颜色 6" xfId="54" builtinId="52"/>
    <cellStyle name="样式 1" xfId="55"/>
    <cellStyle name="常规_Sheet1" xfId="56"/>
    <cellStyle name="常规 2" xfId="57"/>
    <cellStyle name="常规_Sheet1_1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6"/>
  <sheetViews>
    <sheetView showZeros="0" workbookViewId="0">
      <pane xSplit="1" ySplit="6" topLeftCell="B111" activePane="bottomRight" state="frozen"/>
      <selection/>
      <selection pane="topRight"/>
      <selection pane="bottomLeft"/>
      <selection pane="bottomRight" activeCell="B8" sqref="B8"/>
    </sheetView>
  </sheetViews>
  <sheetFormatPr defaultColWidth="9" defaultRowHeight="14.25"/>
  <cols>
    <col min="1" max="1" width="44.625" style="15" customWidth="1"/>
    <col min="2" max="2" width="13.625" style="10" customWidth="1"/>
    <col min="3" max="3" width="12.875" style="10" customWidth="1"/>
    <col min="4" max="4" width="12.875" style="1" customWidth="1"/>
    <col min="5" max="5" width="9.375" style="12" customWidth="1"/>
    <col min="6" max="6" width="13.75" style="1" hidden="1" customWidth="1"/>
    <col min="7" max="7" width="10.875" style="11" customWidth="1"/>
    <col min="8" max="8" width="11" style="12" customWidth="1"/>
    <col min="9" max="9" width="12.875" style="70" customWidth="1"/>
    <col min="10" max="10" width="10.75" style="11" customWidth="1"/>
    <col min="11" max="11" width="9.625" style="12" customWidth="1"/>
    <col min="12" max="253" width="9" style="1"/>
    <col min="254" max="254" width="38" style="1" customWidth="1"/>
    <col min="255" max="255" width="13.25" style="1" customWidth="1"/>
    <col min="256" max="257" width="12.875" style="1" customWidth="1"/>
    <col min="258" max="259" width="13.75" style="1" customWidth="1"/>
    <col min="260" max="260" width="11" style="1" customWidth="1"/>
    <col min="261" max="261" width="10.375" style="1" customWidth="1"/>
    <col min="262" max="262" width="12.875" style="1" customWidth="1"/>
    <col min="263" max="263" width="11.625" style="1" customWidth="1"/>
    <col min="264" max="264" width="9.75" style="1" customWidth="1"/>
    <col min="265" max="509" width="9" style="1"/>
    <col min="510" max="510" width="38" style="1" customWidth="1"/>
    <col min="511" max="511" width="13.25" style="1" customWidth="1"/>
    <col min="512" max="513" width="12.875" style="1" customWidth="1"/>
    <col min="514" max="515" width="13.75" style="1" customWidth="1"/>
    <col min="516" max="516" width="11" style="1" customWidth="1"/>
    <col min="517" max="517" width="10.375" style="1" customWidth="1"/>
    <col min="518" max="518" width="12.875" style="1" customWidth="1"/>
    <col min="519" max="519" width="11.625" style="1" customWidth="1"/>
    <col min="520" max="520" width="9.75" style="1" customWidth="1"/>
    <col min="521" max="765" width="9" style="1"/>
    <col min="766" max="766" width="38" style="1" customWidth="1"/>
    <col min="767" max="767" width="13.25" style="1" customWidth="1"/>
    <col min="768" max="769" width="12.875" style="1" customWidth="1"/>
    <col min="770" max="771" width="13.75" style="1" customWidth="1"/>
    <col min="772" max="772" width="11" style="1" customWidth="1"/>
    <col min="773" max="773" width="10.375" style="1" customWidth="1"/>
    <col min="774" max="774" width="12.875" style="1" customWidth="1"/>
    <col min="775" max="775" width="11.625" style="1" customWidth="1"/>
    <col min="776" max="776" width="9.75" style="1" customWidth="1"/>
    <col min="777" max="1021" width="9" style="1"/>
    <col min="1022" max="1022" width="38" style="1" customWidth="1"/>
    <col min="1023" max="1023" width="13.25" style="1" customWidth="1"/>
    <col min="1024" max="1025" width="12.875" style="1" customWidth="1"/>
    <col min="1026" max="1027" width="13.75" style="1" customWidth="1"/>
    <col min="1028" max="1028" width="11" style="1" customWidth="1"/>
    <col min="1029" max="1029" width="10.375" style="1" customWidth="1"/>
    <col min="1030" max="1030" width="12.875" style="1" customWidth="1"/>
    <col min="1031" max="1031" width="11.625" style="1" customWidth="1"/>
    <col min="1032" max="1032" width="9.75" style="1" customWidth="1"/>
    <col min="1033" max="1277" width="9" style="1"/>
    <col min="1278" max="1278" width="38" style="1" customWidth="1"/>
    <col min="1279" max="1279" width="13.25" style="1" customWidth="1"/>
    <col min="1280" max="1281" width="12.875" style="1" customWidth="1"/>
    <col min="1282" max="1283" width="13.75" style="1" customWidth="1"/>
    <col min="1284" max="1284" width="11" style="1" customWidth="1"/>
    <col min="1285" max="1285" width="10.375" style="1" customWidth="1"/>
    <col min="1286" max="1286" width="12.875" style="1" customWidth="1"/>
    <col min="1287" max="1287" width="11.625" style="1" customWidth="1"/>
    <col min="1288" max="1288" width="9.75" style="1" customWidth="1"/>
    <col min="1289" max="1533" width="9" style="1"/>
    <col min="1534" max="1534" width="38" style="1" customWidth="1"/>
    <col min="1535" max="1535" width="13.25" style="1" customWidth="1"/>
    <col min="1536" max="1537" width="12.875" style="1" customWidth="1"/>
    <col min="1538" max="1539" width="13.75" style="1" customWidth="1"/>
    <col min="1540" max="1540" width="11" style="1" customWidth="1"/>
    <col min="1541" max="1541" width="10.375" style="1" customWidth="1"/>
    <col min="1542" max="1542" width="12.875" style="1" customWidth="1"/>
    <col min="1543" max="1543" width="11.625" style="1" customWidth="1"/>
    <col min="1544" max="1544" width="9.75" style="1" customWidth="1"/>
    <col min="1545" max="1789" width="9" style="1"/>
    <col min="1790" max="1790" width="38" style="1" customWidth="1"/>
    <col min="1791" max="1791" width="13.25" style="1" customWidth="1"/>
    <col min="1792" max="1793" width="12.875" style="1" customWidth="1"/>
    <col min="1794" max="1795" width="13.75" style="1" customWidth="1"/>
    <col min="1796" max="1796" width="11" style="1" customWidth="1"/>
    <col min="1797" max="1797" width="10.375" style="1" customWidth="1"/>
    <col min="1798" max="1798" width="12.875" style="1" customWidth="1"/>
    <col min="1799" max="1799" width="11.625" style="1" customWidth="1"/>
    <col min="1800" max="1800" width="9.75" style="1" customWidth="1"/>
    <col min="1801" max="2045" width="9" style="1"/>
    <col min="2046" max="2046" width="38" style="1" customWidth="1"/>
    <col min="2047" max="2047" width="13.25" style="1" customWidth="1"/>
    <col min="2048" max="2049" width="12.875" style="1" customWidth="1"/>
    <col min="2050" max="2051" width="13.75" style="1" customWidth="1"/>
    <col min="2052" max="2052" width="11" style="1" customWidth="1"/>
    <col min="2053" max="2053" width="10.375" style="1" customWidth="1"/>
    <col min="2054" max="2054" width="12.875" style="1" customWidth="1"/>
    <col min="2055" max="2055" width="11.625" style="1" customWidth="1"/>
    <col min="2056" max="2056" width="9.75" style="1" customWidth="1"/>
    <col min="2057" max="2301" width="9" style="1"/>
    <col min="2302" max="2302" width="38" style="1" customWidth="1"/>
    <col min="2303" max="2303" width="13.25" style="1" customWidth="1"/>
    <col min="2304" max="2305" width="12.875" style="1" customWidth="1"/>
    <col min="2306" max="2307" width="13.75" style="1" customWidth="1"/>
    <col min="2308" max="2308" width="11" style="1" customWidth="1"/>
    <col min="2309" max="2309" width="10.375" style="1" customWidth="1"/>
    <col min="2310" max="2310" width="12.875" style="1" customWidth="1"/>
    <col min="2311" max="2311" width="11.625" style="1" customWidth="1"/>
    <col min="2312" max="2312" width="9.75" style="1" customWidth="1"/>
    <col min="2313" max="2557" width="9" style="1"/>
    <col min="2558" max="2558" width="38" style="1" customWidth="1"/>
    <col min="2559" max="2559" width="13.25" style="1" customWidth="1"/>
    <col min="2560" max="2561" width="12.875" style="1" customWidth="1"/>
    <col min="2562" max="2563" width="13.75" style="1" customWidth="1"/>
    <col min="2564" max="2564" width="11" style="1" customWidth="1"/>
    <col min="2565" max="2565" width="10.375" style="1" customWidth="1"/>
    <col min="2566" max="2566" width="12.875" style="1" customWidth="1"/>
    <col min="2567" max="2567" width="11.625" style="1" customWidth="1"/>
    <col min="2568" max="2568" width="9.75" style="1" customWidth="1"/>
    <col min="2569" max="2813" width="9" style="1"/>
    <col min="2814" max="2814" width="38" style="1" customWidth="1"/>
    <col min="2815" max="2815" width="13.25" style="1" customWidth="1"/>
    <col min="2816" max="2817" width="12.875" style="1" customWidth="1"/>
    <col min="2818" max="2819" width="13.75" style="1" customWidth="1"/>
    <col min="2820" max="2820" width="11" style="1" customWidth="1"/>
    <col min="2821" max="2821" width="10.375" style="1" customWidth="1"/>
    <col min="2822" max="2822" width="12.875" style="1" customWidth="1"/>
    <col min="2823" max="2823" width="11.625" style="1" customWidth="1"/>
    <col min="2824" max="2824" width="9.75" style="1" customWidth="1"/>
    <col min="2825" max="3069" width="9" style="1"/>
    <col min="3070" max="3070" width="38" style="1" customWidth="1"/>
    <col min="3071" max="3071" width="13.25" style="1" customWidth="1"/>
    <col min="3072" max="3073" width="12.875" style="1" customWidth="1"/>
    <col min="3074" max="3075" width="13.75" style="1" customWidth="1"/>
    <col min="3076" max="3076" width="11" style="1" customWidth="1"/>
    <col min="3077" max="3077" width="10.375" style="1" customWidth="1"/>
    <col min="3078" max="3078" width="12.875" style="1" customWidth="1"/>
    <col min="3079" max="3079" width="11.625" style="1" customWidth="1"/>
    <col min="3080" max="3080" width="9.75" style="1" customWidth="1"/>
    <col min="3081" max="3325" width="9" style="1"/>
    <col min="3326" max="3326" width="38" style="1" customWidth="1"/>
    <col min="3327" max="3327" width="13.25" style="1" customWidth="1"/>
    <col min="3328" max="3329" width="12.875" style="1" customWidth="1"/>
    <col min="3330" max="3331" width="13.75" style="1" customWidth="1"/>
    <col min="3332" max="3332" width="11" style="1" customWidth="1"/>
    <col min="3333" max="3333" width="10.375" style="1" customWidth="1"/>
    <col min="3334" max="3334" width="12.875" style="1" customWidth="1"/>
    <col min="3335" max="3335" width="11.625" style="1" customWidth="1"/>
    <col min="3336" max="3336" width="9.75" style="1" customWidth="1"/>
    <col min="3337" max="3581" width="9" style="1"/>
    <col min="3582" max="3582" width="38" style="1" customWidth="1"/>
    <col min="3583" max="3583" width="13.25" style="1" customWidth="1"/>
    <col min="3584" max="3585" width="12.875" style="1" customWidth="1"/>
    <col min="3586" max="3587" width="13.75" style="1" customWidth="1"/>
    <col min="3588" max="3588" width="11" style="1" customWidth="1"/>
    <col min="3589" max="3589" width="10.375" style="1" customWidth="1"/>
    <col min="3590" max="3590" width="12.875" style="1" customWidth="1"/>
    <col min="3591" max="3591" width="11.625" style="1" customWidth="1"/>
    <col min="3592" max="3592" width="9.75" style="1" customWidth="1"/>
    <col min="3593" max="3837" width="9" style="1"/>
    <col min="3838" max="3838" width="38" style="1" customWidth="1"/>
    <col min="3839" max="3839" width="13.25" style="1" customWidth="1"/>
    <col min="3840" max="3841" width="12.875" style="1" customWidth="1"/>
    <col min="3842" max="3843" width="13.75" style="1" customWidth="1"/>
    <col min="3844" max="3844" width="11" style="1" customWidth="1"/>
    <col min="3845" max="3845" width="10.375" style="1" customWidth="1"/>
    <col min="3846" max="3846" width="12.875" style="1" customWidth="1"/>
    <col min="3847" max="3847" width="11.625" style="1" customWidth="1"/>
    <col min="3848" max="3848" width="9.75" style="1" customWidth="1"/>
    <col min="3849" max="4093" width="9" style="1"/>
    <col min="4094" max="4094" width="38" style="1" customWidth="1"/>
    <col min="4095" max="4095" width="13.25" style="1" customWidth="1"/>
    <col min="4096" max="4097" width="12.875" style="1" customWidth="1"/>
    <col min="4098" max="4099" width="13.75" style="1" customWidth="1"/>
    <col min="4100" max="4100" width="11" style="1" customWidth="1"/>
    <col min="4101" max="4101" width="10.375" style="1" customWidth="1"/>
    <col min="4102" max="4102" width="12.875" style="1" customWidth="1"/>
    <col min="4103" max="4103" width="11.625" style="1" customWidth="1"/>
    <col min="4104" max="4104" width="9.75" style="1" customWidth="1"/>
    <col min="4105" max="4349" width="9" style="1"/>
    <col min="4350" max="4350" width="38" style="1" customWidth="1"/>
    <col min="4351" max="4351" width="13.25" style="1" customWidth="1"/>
    <col min="4352" max="4353" width="12.875" style="1" customWidth="1"/>
    <col min="4354" max="4355" width="13.75" style="1" customWidth="1"/>
    <col min="4356" max="4356" width="11" style="1" customWidth="1"/>
    <col min="4357" max="4357" width="10.375" style="1" customWidth="1"/>
    <col min="4358" max="4358" width="12.875" style="1" customWidth="1"/>
    <col min="4359" max="4359" width="11.625" style="1" customWidth="1"/>
    <col min="4360" max="4360" width="9.75" style="1" customWidth="1"/>
    <col min="4361" max="4605" width="9" style="1"/>
    <col min="4606" max="4606" width="38" style="1" customWidth="1"/>
    <col min="4607" max="4607" width="13.25" style="1" customWidth="1"/>
    <col min="4608" max="4609" width="12.875" style="1" customWidth="1"/>
    <col min="4610" max="4611" width="13.75" style="1" customWidth="1"/>
    <col min="4612" max="4612" width="11" style="1" customWidth="1"/>
    <col min="4613" max="4613" width="10.375" style="1" customWidth="1"/>
    <col min="4614" max="4614" width="12.875" style="1" customWidth="1"/>
    <col min="4615" max="4615" width="11.625" style="1" customWidth="1"/>
    <col min="4616" max="4616" width="9.75" style="1" customWidth="1"/>
    <col min="4617" max="4861" width="9" style="1"/>
    <col min="4862" max="4862" width="38" style="1" customWidth="1"/>
    <col min="4863" max="4863" width="13.25" style="1" customWidth="1"/>
    <col min="4864" max="4865" width="12.875" style="1" customWidth="1"/>
    <col min="4866" max="4867" width="13.75" style="1" customWidth="1"/>
    <col min="4868" max="4868" width="11" style="1" customWidth="1"/>
    <col min="4869" max="4869" width="10.375" style="1" customWidth="1"/>
    <col min="4870" max="4870" width="12.875" style="1" customWidth="1"/>
    <col min="4871" max="4871" width="11.625" style="1" customWidth="1"/>
    <col min="4872" max="4872" width="9.75" style="1" customWidth="1"/>
    <col min="4873" max="5117" width="9" style="1"/>
    <col min="5118" max="5118" width="38" style="1" customWidth="1"/>
    <col min="5119" max="5119" width="13.25" style="1" customWidth="1"/>
    <col min="5120" max="5121" width="12.875" style="1" customWidth="1"/>
    <col min="5122" max="5123" width="13.75" style="1" customWidth="1"/>
    <col min="5124" max="5124" width="11" style="1" customWidth="1"/>
    <col min="5125" max="5125" width="10.375" style="1" customWidth="1"/>
    <col min="5126" max="5126" width="12.875" style="1" customWidth="1"/>
    <col min="5127" max="5127" width="11.625" style="1" customWidth="1"/>
    <col min="5128" max="5128" width="9.75" style="1" customWidth="1"/>
    <col min="5129" max="5373" width="9" style="1"/>
    <col min="5374" max="5374" width="38" style="1" customWidth="1"/>
    <col min="5375" max="5375" width="13.25" style="1" customWidth="1"/>
    <col min="5376" max="5377" width="12.875" style="1" customWidth="1"/>
    <col min="5378" max="5379" width="13.75" style="1" customWidth="1"/>
    <col min="5380" max="5380" width="11" style="1" customWidth="1"/>
    <col min="5381" max="5381" width="10.375" style="1" customWidth="1"/>
    <col min="5382" max="5382" width="12.875" style="1" customWidth="1"/>
    <col min="5383" max="5383" width="11.625" style="1" customWidth="1"/>
    <col min="5384" max="5384" width="9.75" style="1" customWidth="1"/>
    <col min="5385" max="5629" width="9" style="1"/>
    <col min="5630" max="5630" width="38" style="1" customWidth="1"/>
    <col min="5631" max="5631" width="13.25" style="1" customWidth="1"/>
    <col min="5632" max="5633" width="12.875" style="1" customWidth="1"/>
    <col min="5634" max="5635" width="13.75" style="1" customWidth="1"/>
    <col min="5636" max="5636" width="11" style="1" customWidth="1"/>
    <col min="5637" max="5637" width="10.375" style="1" customWidth="1"/>
    <col min="5638" max="5638" width="12.875" style="1" customWidth="1"/>
    <col min="5639" max="5639" width="11.625" style="1" customWidth="1"/>
    <col min="5640" max="5640" width="9.75" style="1" customWidth="1"/>
    <col min="5641" max="5885" width="9" style="1"/>
    <col min="5886" max="5886" width="38" style="1" customWidth="1"/>
    <col min="5887" max="5887" width="13.25" style="1" customWidth="1"/>
    <col min="5888" max="5889" width="12.875" style="1" customWidth="1"/>
    <col min="5890" max="5891" width="13.75" style="1" customWidth="1"/>
    <col min="5892" max="5892" width="11" style="1" customWidth="1"/>
    <col min="5893" max="5893" width="10.375" style="1" customWidth="1"/>
    <col min="5894" max="5894" width="12.875" style="1" customWidth="1"/>
    <col min="5895" max="5895" width="11.625" style="1" customWidth="1"/>
    <col min="5896" max="5896" width="9.75" style="1" customWidth="1"/>
    <col min="5897" max="6141" width="9" style="1"/>
    <col min="6142" max="6142" width="38" style="1" customWidth="1"/>
    <col min="6143" max="6143" width="13.25" style="1" customWidth="1"/>
    <col min="6144" max="6145" width="12.875" style="1" customWidth="1"/>
    <col min="6146" max="6147" width="13.75" style="1" customWidth="1"/>
    <col min="6148" max="6148" width="11" style="1" customWidth="1"/>
    <col min="6149" max="6149" width="10.375" style="1" customWidth="1"/>
    <col min="6150" max="6150" width="12.875" style="1" customWidth="1"/>
    <col min="6151" max="6151" width="11.625" style="1" customWidth="1"/>
    <col min="6152" max="6152" width="9.75" style="1" customWidth="1"/>
    <col min="6153" max="6397" width="9" style="1"/>
    <col min="6398" max="6398" width="38" style="1" customWidth="1"/>
    <col min="6399" max="6399" width="13.25" style="1" customWidth="1"/>
    <col min="6400" max="6401" width="12.875" style="1" customWidth="1"/>
    <col min="6402" max="6403" width="13.75" style="1" customWidth="1"/>
    <col min="6404" max="6404" width="11" style="1" customWidth="1"/>
    <col min="6405" max="6405" width="10.375" style="1" customWidth="1"/>
    <col min="6406" max="6406" width="12.875" style="1" customWidth="1"/>
    <col min="6407" max="6407" width="11.625" style="1" customWidth="1"/>
    <col min="6408" max="6408" width="9.75" style="1" customWidth="1"/>
    <col min="6409" max="6653" width="9" style="1"/>
    <col min="6654" max="6654" width="38" style="1" customWidth="1"/>
    <col min="6655" max="6655" width="13.25" style="1" customWidth="1"/>
    <col min="6656" max="6657" width="12.875" style="1" customWidth="1"/>
    <col min="6658" max="6659" width="13.75" style="1" customWidth="1"/>
    <col min="6660" max="6660" width="11" style="1" customWidth="1"/>
    <col min="6661" max="6661" width="10.375" style="1" customWidth="1"/>
    <col min="6662" max="6662" width="12.875" style="1" customWidth="1"/>
    <col min="6663" max="6663" width="11.625" style="1" customWidth="1"/>
    <col min="6664" max="6664" width="9.75" style="1" customWidth="1"/>
    <col min="6665" max="6909" width="9" style="1"/>
    <col min="6910" max="6910" width="38" style="1" customWidth="1"/>
    <col min="6911" max="6911" width="13.25" style="1" customWidth="1"/>
    <col min="6912" max="6913" width="12.875" style="1" customWidth="1"/>
    <col min="6914" max="6915" width="13.75" style="1" customWidth="1"/>
    <col min="6916" max="6916" width="11" style="1" customWidth="1"/>
    <col min="6917" max="6917" width="10.375" style="1" customWidth="1"/>
    <col min="6918" max="6918" width="12.875" style="1" customWidth="1"/>
    <col min="6919" max="6919" width="11.625" style="1" customWidth="1"/>
    <col min="6920" max="6920" width="9.75" style="1" customWidth="1"/>
    <col min="6921" max="7165" width="9" style="1"/>
    <col min="7166" max="7166" width="38" style="1" customWidth="1"/>
    <col min="7167" max="7167" width="13.25" style="1" customWidth="1"/>
    <col min="7168" max="7169" width="12.875" style="1" customWidth="1"/>
    <col min="7170" max="7171" width="13.75" style="1" customWidth="1"/>
    <col min="7172" max="7172" width="11" style="1" customWidth="1"/>
    <col min="7173" max="7173" width="10.375" style="1" customWidth="1"/>
    <col min="7174" max="7174" width="12.875" style="1" customWidth="1"/>
    <col min="7175" max="7175" width="11.625" style="1" customWidth="1"/>
    <col min="7176" max="7176" width="9.75" style="1" customWidth="1"/>
    <col min="7177" max="7421" width="9" style="1"/>
    <col min="7422" max="7422" width="38" style="1" customWidth="1"/>
    <col min="7423" max="7423" width="13.25" style="1" customWidth="1"/>
    <col min="7424" max="7425" width="12.875" style="1" customWidth="1"/>
    <col min="7426" max="7427" width="13.75" style="1" customWidth="1"/>
    <col min="7428" max="7428" width="11" style="1" customWidth="1"/>
    <col min="7429" max="7429" width="10.375" style="1" customWidth="1"/>
    <col min="7430" max="7430" width="12.875" style="1" customWidth="1"/>
    <col min="7431" max="7431" width="11.625" style="1" customWidth="1"/>
    <col min="7432" max="7432" width="9.75" style="1" customWidth="1"/>
    <col min="7433" max="7677" width="9" style="1"/>
    <col min="7678" max="7678" width="38" style="1" customWidth="1"/>
    <col min="7679" max="7679" width="13.25" style="1" customWidth="1"/>
    <col min="7680" max="7681" width="12.875" style="1" customWidth="1"/>
    <col min="7682" max="7683" width="13.75" style="1" customWidth="1"/>
    <col min="7684" max="7684" width="11" style="1" customWidth="1"/>
    <col min="7685" max="7685" width="10.375" style="1" customWidth="1"/>
    <col min="7686" max="7686" width="12.875" style="1" customWidth="1"/>
    <col min="7687" max="7687" width="11.625" style="1" customWidth="1"/>
    <col min="7688" max="7688" width="9.75" style="1" customWidth="1"/>
    <col min="7689" max="7933" width="9" style="1"/>
    <col min="7934" max="7934" width="38" style="1" customWidth="1"/>
    <col min="7935" max="7935" width="13.25" style="1" customWidth="1"/>
    <col min="7936" max="7937" width="12.875" style="1" customWidth="1"/>
    <col min="7938" max="7939" width="13.75" style="1" customWidth="1"/>
    <col min="7940" max="7940" width="11" style="1" customWidth="1"/>
    <col min="7941" max="7941" width="10.375" style="1" customWidth="1"/>
    <col min="7942" max="7942" width="12.875" style="1" customWidth="1"/>
    <col min="7943" max="7943" width="11.625" style="1" customWidth="1"/>
    <col min="7944" max="7944" width="9.75" style="1" customWidth="1"/>
    <col min="7945" max="8189" width="9" style="1"/>
    <col min="8190" max="8190" width="38" style="1" customWidth="1"/>
    <col min="8191" max="8191" width="13.25" style="1" customWidth="1"/>
    <col min="8192" max="8193" width="12.875" style="1" customWidth="1"/>
    <col min="8194" max="8195" width="13.75" style="1" customWidth="1"/>
    <col min="8196" max="8196" width="11" style="1" customWidth="1"/>
    <col min="8197" max="8197" width="10.375" style="1" customWidth="1"/>
    <col min="8198" max="8198" width="12.875" style="1" customWidth="1"/>
    <col min="8199" max="8199" width="11.625" style="1" customWidth="1"/>
    <col min="8200" max="8200" width="9.75" style="1" customWidth="1"/>
    <col min="8201" max="8445" width="9" style="1"/>
    <col min="8446" max="8446" width="38" style="1" customWidth="1"/>
    <col min="8447" max="8447" width="13.25" style="1" customWidth="1"/>
    <col min="8448" max="8449" width="12.875" style="1" customWidth="1"/>
    <col min="8450" max="8451" width="13.75" style="1" customWidth="1"/>
    <col min="8452" max="8452" width="11" style="1" customWidth="1"/>
    <col min="8453" max="8453" width="10.375" style="1" customWidth="1"/>
    <col min="8454" max="8454" width="12.875" style="1" customWidth="1"/>
    <col min="8455" max="8455" width="11.625" style="1" customWidth="1"/>
    <col min="8456" max="8456" width="9.75" style="1" customWidth="1"/>
    <col min="8457" max="8701" width="9" style="1"/>
    <col min="8702" max="8702" width="38" style="1" customWidth="1"/>
    <col min="8703" max="8703" width="13.25" style="1" customWidth="1"/>
    <col min="8704" max="8705" width="12.875" style="1" customWidth="1"/>
    <col min="8706" max="8707" width="13.75" style="1" customWidth="1"/>
    <col min="8708" max="8708" width="11" style="1" customWidth="1"/>
    <col min="8709" max="8709" width="10.375" style="1" customWidth="1"/>
    <col min="8710" max="8710" width="12.875" style="1" customWidth="1"/>
    <col min="8711" max="8711" width="11.625" style="1" customWidth="1"/>
    <col min="8712" max="8712" width="9.75" style="1" customWidth="1"/>
    <col min="8713" max="8957" width="9" style="1"/>
    <col min="8958" max="8958" width="38" style="1" customWidth="1"/>
    <col min="8959" max="8959" width="13.25" style="1" customWidth="1"/>
    <col min="8960" max="8961" width="12.875" style="1" customWidth="1"/>
    <col min="8962" max="8963" width="13.75" style="1" customWidth="1"/>
    <col min="8964" max="8964" width="11" style="1" customWidth="1"/>
    <col min="8965" max="8965" width="10.375" style="1" customWidth="1"/>
    <col min="8966" max="8966" width="12.875" style="1" customWidth="1"/>
    <col min="8967" max="8967" width="11.625" style="1" customWidth="1"/>
    <col min="8968" max="8968" width="9.75" style="1" customWidth="1"/>
    <col min="8969" max="9213" width="9" style="1"/>
    <col min="9214" max="9214" width="38" style="1" customWidth="1"/>
    <col min="9215" max="9215" width="13.25" style="1" customWidth="1"/>
    <col min="9216" max="9217" width="12.875" style="1" customWidth="1"/>
    <col min="9218" max="9219" width="13.75" style="1" customWidth="1"/>
    <col min="9220" max="9220" width="11" style="1" customWidth="1"/>
    <col min="9221" max="9221" width="10.375" style="1" customWidth="1"/>
    <col min="9222" max="9222" width="12.875" style="1" customWidth="1"/>
    <col min="9223" max="9223" width="11.625" style="1" customWidth="1"/>
    <col min="9224" max="9224" width="9.75" style="1" customWidth="1"/>
    <col min="9225" max="9469" width="9" style="1"/>
    <col min="9470" max="9470" width="38" style="1" customWidth="1"/>
    <col min="9471" max="9471" width="13.25" style="1" customWidth="1"/>
    <col min="9472" max="9473" width="12.875" style="1" customWidth="1"/>
    <col min="9474" max="9475" width="13.75" style="1" customWidth="1"/>
    <col min="9476" max="9476" width="11" style="1" customWidth="1"/>
    <col min="9477" max="9477" width="10.375" style="1" customWidth="1"/>
    <col min="9478" max="9478" width="12.875" style="1" customWidth="1"/>
    <col min="9479" max="9479" width="11.625" style="1" customWidth="1"/>
    <col min="9480" max="9480" width="9.75" style="1" customWidth="1"/>
    <col min="9481" max="9725" width="9" style="1"/>
    <col min="9726" max="9726" width="38" style="1" customWidth="1"/>
    <col min="9727" max="9727" width="13.25" style="1" customWidth="1"/>
    <col min="9728" max="9729" width="12.875" style="1" customWidth="1"/>
    <col min="9730" max="9731" width="13.75" style="1" customWidth="1"/>
    <col min="9732" max="9732" width="11" style="1" customWidth="1"/>
    <col min="9733" max="9733" width="10.375" style="1" customWidth="1"/>
    <col min="9734" max="9734" width="12.875" style="1" customWidth="1"/>
    <col min="9735" max="9735" width="11.625" style="1" customWidth="1"/>
    <col min="9736" max="9736" width="9.75" style="1" customWidth="1"/>
    <col min="9737" max="9981" width="9" style="1"/>
    <col min="9982" max="9982" width="38" style="1" customWidth="1"/>
    <col min="9983" max="9983" width="13.25" style="1" customWidth="1"/>
    <col min="9984" max="9985" width="12.875" style="1" customWidth="1"/>
    <col min="9986" max="9987" width="13.75" style="1" customWidth="1"/>
    <col min="9988" max="9988" width="11" style="1" customWidth="1"/>
    <col min="9989" max="9989" width="10.375" style="1" customWidth="1"/>
    <col min="9990" max="9990" width="12.875" style="1" customWidth="1"/>
    <col min="9991" max="9991" width="11.625" style="1" customWidth="1"/>
    <col min="9992" max="9992" width="9.75" style="1" customWidth="1"/>
    <col min="9993" max="10237" width="9" style="1"/>
    <col min="10238" max="10238" width="38" style="1" customWidth="1"/>
    <col min="10239" max="10239" width="13.25" style="1" customWidth="1"/>
    <col min="10240" max="10241" width="12.875" style="1" customWidth="1"/>
    <col min="10242" max="10243" width="13.75" style="1" customWidth="1"/>
    <col min="10244" max="10244" width="11" style="1" customWidth="1"/>
    <col min="10245" max="10245" width="10.375" style="1" customWidth="1"/>
    <col min="10246" max="10246" width="12.875" style="1" customWidth="1"/>
    <col min="10247" max="10247" width="11.625" style="1" customWidth="1"/>
    <col min="10248" max="10248" width="9.75" style="1" customWidth="1"/>
    <col min="10249" max="10493" width="9" style="1"/>
    <col min="10494" max="10494" width="38" style="1" customWidth="1"/>
    <col min="10495" max="10495" width="13.25" style="1" customWidth="1"/>
    <col min="10496" max="10497" width="12.875" style="1" customWidth="1"/>
    <col min="10498" max="10499" width="13.75" style="1" customWidth="1"/>
    <col min="10500" max="10500" width="11" style="1" customWidth="1"/>
    <col min="10501" max="10501" width="10.375" style="1" customWidth="1"/>
    <col min="10502" max="10502" width="12.875" style="1" customWidth="1"/>
    <col min="10503" max="10503" width="11.625" style="1" customWidth="1"/>
    <col min="10504" max="10504" width="9.75" style="1" customWidth="1"/>
    <col min="10505" max="10749" width="9" style="1"/>
    <col min="10750" max="10750" width="38" style="1" customWidth="1"/>
    <col min="10751" max="10751" width="13.25" style="1" customWidth="1"/>
    <col min="10752" max="10753" width="12.875" style="1" customWidth="1"/>
    <col min="10754" max="10755" width="13.75" style="1" customWidth="1"/>
    <col min="10756" max="10756" width="11" style="1" customWidth="1"/>
    <col min="10757" max="10757" width="10.375" style="1" customWidth="1"/>
    <col min="10758" max="10758" width="12.875" style="1" customWidth="1"/>
    <col min="10759" max="10759" width="11.625" style="1" customWidth="1"/>
    <col min="10760" max="10760" width="9.75" style="1" customWidth="1"/>
    <col min="10761" max="11005" width="9" style="1"/>
    <col min="11006" max="11006" width="38" style="1" customWidth="1"/>
    <col min="11007" max="11007" width="13.25" style="1" customWidth="1"/>
    <col min="11008" max="11009" width="12.875" style="1" customWidth="1"/>
    <col min="11010" max="11011" width="13.75" style="1" customWidth="1"/>
    <col min="11012" max="11012" width="11" style="1" customWidth="1"/>
    <col min="11013" max="11013" width="10.375" style="1" customWidth="1"/>
    <col min="11014" max="11014" width="12.875" style="1" customWidth="1"/>
    <col min="11015" max="11015" width="11.625" style="1" customWidth="1"/>
    <col min="11016" max="11016" width="9.75" style="1" customWidth="1"/>
    <col min="11017" max="11261" width="9" style="1"/>
    <col min="11262" max="11262" width="38" style="1" customWidth="1"/>
    <col min="11263" max="11263" width="13.25" style="1" customWidth="1"/>
    <col min="11264" max="11265" width="12.875" style="1" customWidth="1"/>
    <col min="11266" max="11267" width="13.75" style="1" customWidth="1"/>
    <col min="11268" max="11268" width="11" style="1" customWidth="1"/>
    <col min="11269" max="11269" width="10.375" style="1" customWidth="1"/>
    <col min="11270" max="11270" width="12.875" style="1" customWidth="1"/>
    <col min="11271" max="11271" width="11.625" style="1" customWidth="1"/>
    <col min="11272" max="11272" width="9.75" style="1" customWidth="1"/>
    <col min="11273" max="11517" width="9" style="1"/>
    <col min="11518" max="11518" width="38" style="1" customWidth="1"/>
    <col min="11519" max="11519" width="13.25" style="1" customWidth="1"/>
    <col min="11520" max="11521" width="12.875" style="1" customWidth="1"/>
    <col min="11522" max="11523" width="13.75" style="1" customWidth="1"/>
    <col min="11524" max="11524" width="11" style="1" customWidth="1"/>
    <col min="11525" max="11525" width="10.375" style="1" customWidth="1"/>
    <col min="11526" max="11526" width="12.875" style="1" customWidth="1"/>
    <col min="11527" max="11527" width="11.625" style="1" customWidth="1"/>
    <col min="11528" max="11528" width="9.75" style="1" customWidth="1"/>
    <col min="11529" max="11773" width="9" style="1"/>
    <col min="11774" max="11774" width="38" style="1" customWidth="1"/>
    <col min="11775" max="11775" width="13.25" style="1" customWidth="1"/>
    <col min="11776" max="11777" width="12.875" style="1" customWidth="1"/>
    <col min="11778" max="11779" width="13.75" style="1" customWidth="1"/>
    <col min="11780" max="11780" width="11" style="1" customWidth="1"/>
    <col min="11781" max="11781" width="10.375" style="1" customWidth="1"/>
    <col min="11782" max="11782" width="12.875" style="1" customWidth="1"/>
    <col min="11783" max="11783" width="11.625" style="1" customWidth="1"/>
    <col min="11784" max="11784" width="9.75" style="1" customWidth="1"/>
    <col min="11785" max="12029" width="9" style="1"/>
    <col min="12030" max="12030" width="38" style="1" customWidth="1"/>
    <col min="12031" max="12031" width="13.25" style="1" customWidth="1"/>
    <col min="12032" max="12033" width="12.875" style="1" customWidth="1"/>
    <col min="12034" max="12035" width="13.75" style="1" customWidth="1"/>
    <col min="12036" max="12036" width="11" style="1" customWidth="1"/>
    <col min="12037" max="12037" width="10.375" style="1" customWidth="1"/>
    <col min="12038" max="12038" width="12.875" style="1" customWidth="1"/>
    <col min="12039" max="12039" width="11.625" style="1" customWidth="1"/>
    <col min="12040" max="12040" width="9.75" style="1" customWidth="1"/>
    <col min="12041" max="12285" width="9" style="1"/>
    <col min="12286" max="12286" width="38" style="1" customWidth="1"/>
    <col min="12287" max="12287" width="13.25" style="1" customWidth="1"/>
    <col min="12288" max="12289" width="12.875" style="1" customWidth="1"/>
    <col min="12290" max="12291" width="13.75" style="1" customWidth="1"/>
    <col min="12292" max="12292" width="11" style="1" customWidth="1"/>
    <col min="12293" max="12293" width="10.375" style="1" customWidth="1"/>
    <col min="12294" max="12294" width="12.875" style="1" customWidth="1"/>
    <col min="12295" max="12295" width="11.625" style="1" customWidth="1"/>
    <col min="12296" max="12296" width="9.75" style="1" customWidth="1"/>
    <col min="12297" max="12541" width="9" style="1"/>
    <col min="12542" max="12542" width="38" style="1" customWidth="1"/>
    <col min="12543" max="12543" width="13.25" style="1" customWidth="1"/>
    <col min="12544" max="12545" width="12.875" style="1" customWidth="1"/>
    <col min="12546" max="12547" width="13.75" style="1" customWidth="1"/>
    <col min="12548" max="12548" width="11" style="1" customWidth="1"/>
    <col min="12549" max="12549" width="10.375" style="1" customWidth="1"/>
    <col min="12550" max="12550" width="12.875" style="1" customWidth="1"/>
    <col min="12551" max="12551" width="11.625" style="1" customWidth="1"/>
    <col min="12552" max="12552" width="9.75" style="1" customWidth="1"/>
    <col min="12553" max="12797" width="9" style="1"/>
    <col min="12798" max="12798" width="38" style="1" customWidth="1"/>
    <col min="12799" max="12799" width="13.25" style="1" customWidth="1"/>
    <col min="12800" max="12801" width="12.875" style="1" customWidth="1"/>
    <col min="12802" max="12803" width="13.75" style="1" customWidth="1"/>
    <col min="12804" max="12804" width="11" style="1" customWidth="1"/>
    <col min="12805" max="12805" width="10.375" style="1" customWidth="1"/>
    <col min="12806" max="12806" width="12.875" style="1" customWidth="1"/>
    <col min="12807" max="12807" width="11.625" style="1" customWidth="1"/>
    <col min="12808" max="12808" width="9.75" style="1" customWidth="1"/>
    <col min="12809" max="13053" width="9" style="1"/>
    <col min="13054" max="13054" width="38" style="1" customWidth="1"/>
    <col min="13055" max="13055" width="13.25" style="1" customWidth="1"/>
    <col min="13056" max="13057" width="12.875" style="1" customWidth="1"/>
    <col min="13058" max="13059" width="13.75" style="1" customWidth="1"/>
    <col min="13060" max="13060" width="11" style="1" customWidth="1"/>
    <col min="13061" max="13061" width="10.375" style="1" customWidth="1"/>
    <col min="13062" max="13062" width="12.875" style="1" customWidth="1"/>
    <col min="13063" max="13063" width="11.625" style="1" customWidth="1"/>
    <col min="13064" max="13064" width="9.75" style="1" customWidth="1"/>
    <col min="13065" max="13309" width="9" style="1"/>
    <col min="13310" max="13310" width="38" style="1" customWidth="1"/>
    <col min="13311" max="13311" width="13.25" style="1" customWidth="1"/>
    <col min="13312" max="13313" width="12.875" style="1" customWidth="1"/>
    <col min="13314" max="13315" width="13.75" style="1" customWidth="1"/>
    <col min="13316" max="13316" width="11" style="1" customWidth="1"/>
    <col min="13317" max="13317" width="10.375" style="1" customWidth="1"/>
    <col min="13318" max="13318" width="12.875" style="1" customWidth="1"/>
    <col min="13319" max="13319" width="11.625" style="1" customWidth="1"/>
    <col min="13320" max="13320" width="9.75" style="1" customWidth="1"/>
    <col min="13321" max="13565" width="9" style="1"/>
    <col min="13566" max="13566" width="38" style="1" customWidth="1"/>
    <col min="13567" max="13567" width="13.25" style="1" customWidth="1"/>
    <col min="13568" max="13569" width="12.875" style="1" customWidth="1"/>
    <col min="13570" max="13571" width="13.75" style="1" customWidth="1"/>
    <col min="13572" max="13572" width="11" style="1" customWidth="1"/>
    <col min="13573" max="13573" width="10.375" style="1" customWidth="1"/>
    <col min="13574" max="13574" width="12.875" style="1" customWidth="1"/>
    <col min="13575" max="13575" width="11.625" style="1" customWidth="1"/>
    <col min="13576" max="13576" width="9.75" style="1" customWidth="1"/>
    <col min="13577" max="13821" width="9" style="1"/>
    <col min="13822" max="13822" width="38" style="1" customWidth="1"/>
    <col min="13823" max="13823" width="13.25" style="1" customWidth="1"/>
    <col min="13824" max="13825" width="12.875" style="1" customWidth="1"/>
    <col min="13826" max="13827" width="13.75" style="1" customWidth="1"/>
    <col min="13828" max="13828" width="11" style="1" customWidth="1"/>
    <col min="13829" max="13829" width="10.375" style="1" customWidth="1"/>
    <col min="13830" max="13830" width="12.875" style="1" customWidth="1"/>
    <col min="13831" max="13831" width="11.625" style="1" customWidth="1"/>
    <col min="13832" max="13832" width="9.75" style="1" customWidth="1"/>
    <col min="13833" max="14077" width="9" style="1"/>
    <col min="14078" max="14078" width="38" style="1" customWidth="1"/>
    <col min="14079" max="14079" width="13.25" style="1" customWidth="1"/>
    <col min="14080" max="14081" width="12.875" style="1" customWidth="1"/>
    <col min="14082" max="14083" width="13.75" style="1" customWidth="1"/>
    <col min="14084" max="14084" width="11" style="1" customWidth="1"/>
    <col min="14085" max="14085" width="10.375" style="1" customWidth="1"/>
    <col min="14086" max="14086" width="12.875" style="1" customWidth="1"/>
    <col min="14087" max="14087" width="11.625" style="1" customWidth="1"/>
    <col min="14088" max="14088" width="9.75" style="1" customWidth="1"/>
    <col min="14089" max="14333" width="9" style="1"/>
    <col min="14334" max="14334" width="38" style="1" customWidth="1"/>
    <col min="14335" max="14335" width="13.25" style="1" customWidth="1"/>
    <col min="14336" max="14337" width="12.875" style="1" customWidth="1"/>
    <col min="14338" max="14339" width="13.75" style="1" customWidth="1"/>
    <col min="14340" max="14340" width="11" style="1" customWidth="1"/>
    <col min="14341" max="14341" width="10.375" style="1" customWidth="1"/>
    <col min="14342" max="14342" width="12.875" style="1" customWidth="1"/>
    <col min="14343" max="14343" width="11.625" style="1" customWidth="1"/>
    <col min="14344" max="14344" width="9.75" style="1" customWidth="1"/>
    <col min="14345" max="14589" width="9" style="1"/>
    <col min="14590" max="14590" width="38" style="1" customWidth="1"/>
    <col min="14591" max="14591" width="13.25" style="1" customWidth="1"/>
    <col min="14592" max="14593" width="12.875" style="1" customWidth="1"/>
    <col min="14594" max="14595" width="13.75" style="1" customWidth="1"/>
    <col min="14596" max="14596" width="11" style="1" customWidth="1"/>
    <col min="14597" max="14597" width="10.375" style="1" customWidth="1"/>
    <col min="14598" max="14598" width="12.875" style="1" customWidth="1"/>
    <col min="14599" max="14599" width="11.625" style="1" customWidth="1"/>
    <col min="14600" max="14600" width="9.75" style="1" customWidth="1"/>
    <col min="14601" max="14845" width="9" style="1"/>
    <col min="14846" max="14846" width="38" style="1" customWidth="1"/>
    <col min="14847" max="14847" width="13.25" style="1" customWidth="1"/>
    <col min="14848" max="14849" width="12.875" style="1" customWidth="1"/>
    <col min="14850" max="14851" width="13.75" style="1" customWidth="1"/>
    <col min="14852" max="14852" width="11" style="1" customWidth="1"/>
    <col min="14853" max="14853" width="10.375" style="1" customWidth="1"/>
    <col min="14854" max="14854" width="12.875" style="1" customWidth="1"/>
    <col min="14855" max="14855" width="11.625" style="1" customWidth="1"/>
    <col min="14856" max="14856" width="9.75" style="1" customWidth="1"/>
    <col min="14857" max="15101" width="9" style="1"/>
    <col min="15102" max="15102" width="38" style="1" customWidth="1"/>
    <col min="15103" max="15103" width="13.25" style="1" customWidth="1"/>
    <col min="15104" max="15105" width="12.875" style="1" customWidth="1"/>
    <col min="15106" max="15107" width="13.75" style="1" customWidth="1"/>
    <col min="15108" max="15108" width="11" style="1" customWidth="1"/>
    <col min="15109" max="15109" width="10.375" style="1" customWidth="1"/>
    <col min="15110" max="15110" width="12.875" style="1" customWidth="1"/>
    <col min="15111" max="15111" width="11.625" style="1" customWidth="1"/>
    <col min="15112" max="15112" width="9.75" style="1" customWidth="1"/>
    <col min="15113" max="15357" width="9" style="1"/>
    <col min="15358" max="15358" width="38" style="1" customWidth="1"/>
    <col min="15359" max="15359" width="13.25" style="1" customWidth="1"/>
    <col min="15360" max="15361" width="12.875" style="1" customWidth="1"/>
    <col min="15362" max="15363" width="13.75" style="1" customWidth="1"/>
    <col min="15364" max="15364" width="11" style="1" customWidth="1"/>
    <col min="15365" max="15365" width="10.375" style="1" customWidth="1"/>
    <col min="15366" max="15366" width="12.875" style="1" customWidth="1"/>
    <col min="15367" max="15367" width="11.625" style="1" customWidth="1"/>
    <col min="15368" max="15368" width="9.75" style="1" customWidth="1"/>
    <col min="15369" max="15613" width="9" style="1"/>
    <col min="15614" max="15614" width="38" style="1" customWidth="1"/>
    <col min="15615" max="15615" width="13.25" style="1" customWidth="1"/>
    <col min="15616" max="15617" width="12.875" style="1" customWidth="1"/>
    <col min="15618" max="15619" width="13.75" style="1" customWidth="1"/>
    <col min="15620" max="15620" width="11" style="1" customWidth="1"/>
    <col min="15621" max="15621" width="10.375" style="1" customWidth="1"/>
    <col min="15622" max="15622" width="12.875" style="1" customWidth="1"/>
    <col min="15623" max="15623" width="11.625" style="1" customWidth="1"/>
    <col min="15624" max="15624" width="9.75" style="1" customWidth="1"/>
    <col min="15625" max="15869" width="9" style="1"/>
    <col min="15870" max="15870" width="38" style="1" customWidth="1"/>
    <col min="15871" max="15871" width="13.25" style="1" customWidth="1"/>
    <col min="15872" max="15873" width="12.875" style="1" customWidth="1"/>
    <col min="15874" max="15875" width="13.75" style="1" customWidth="1"/>
    <col min="15876" max="15876" width="11" style="1" customWidth="1"/>
    <col min="15877" max="15877" width="10.375" style="1" customWidth="1"/>
    <col min="15878" max="15878" width="12.875" style="1" customWidth="1"/>
    <col min="15879" max="15879" width="11.625" style="1" customWidth="1"/>
    <col min="15880" max="15880" width="9.75" style="1" customWidth="1"/>
    <col min="15881" max="16125" width="9" style="1"/>
    <col min="16126" max="16126" width="38" style="1" customWidth="1"/>
    <col min="16127" max="16127" width="13.25" style="1" customWidth="1"/>
    <col min="16128" max="16129" width="12.875" style="1" customWidth="1"/>
    <col min="16130" max="16131" width="13.75" style="1" customWidth="1"/>
    <col min="16132" max="16132" width="11" style="1" customWidth="1"/>
    <col min="16133" max="16133" width="10.375" style="1" customWidth="1"/>
    <col min="16134" max="16134" width="12.875" style="1" customWidth="1"/>
    <col min="16135" max="16135" width="11.625" style="1" customWidth="1"/>
    <col min="16136" max="16136" width="9.75" style="1" customWidth="1"/>
    <col min="16137" max="16384" width="9" style="1"/>
  </cols>
  <sheetData>
    <row r="1" ht="20.25" spans="1:1">
      <c r="A1" s="9"/>
    </row>
    <row r="2" ht="25.5" customHeight="1" spans="1:11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ht="25.5" customHeight="1" spans="1:11">
      <c r="A3" s="71"/>
      <c r="B3" s="72"/>
      <c r="C3" s="72"/>
      <c r="D3" s="73"/>
      <c r="E3" s="73"/>
      <c r="F3" s="73"/>
      <c r="G3" s="73"/>
      <c r="H3" s="74"/>
      <c r="I3" s="99"/>
      <c r="J3" s="100" t="s">
        <v>1</v>
      </c>
      <c r="K3" s="100"/>
    </row>
    <row r="4" s="69" customFormat="1" ht="18.75" customHeight="1" spans="1:11">
      <c r="A4" s="75" t="s">
        <v>2</v>
      </c>
      <c r="B4" s="76" t="s">
        <v>3</v>
      </c>
      <c r="C4" s="77"/>
      <c r="D4" s="77"/>
      <c r="E4" s="77"/>
      <c r="F4" s="77"/>
      <c r="G4" s="77"/>
      <c r="H4" s="78"/>
      <c r="I4" s="76" t="s">
        <v>4</v>
      </c>
      <c r="J4" s="77"/>
      <c r="K4" s="78"/>
    </row>
    <row r="5" s="69" customFormat="1" ht="18.75" customHeight="1" spans="1:11">
      <c r="A5" s="79"/>
      <c r="B5" s="75" t="s">
        <v>5</v>
      </c>
      <c r="C5" s="75" t="s">
        <v>6</v>
      </c>
      <c r="D5" s="80" t="s">
        <v>7</v>
      </c>
      <c r="E5" s="81" t="s">
        <v>8</v>
      </c>
      <c r="F5" s="80" t="s">
        <v>9</v>
      </c>
      <c r="G5" s="76" t="s">
        <v>10</v>
      </c>
      <c r="H5" s="78"/>
      <c r="I5" s="80" t="s">
        <v>11</v>
      </c>
      <c r="J5" s="76" t="s">
        <v>12</v>
      </c>
      <c r="K5" s="78"/>
    </row>
    <row r="6" s="69" customFormat="1" ht="18.75" customHeight="1" spans="1:11">
      <c r="A6" s="82"/>
      <c r="B6" s="82"/>
      <c r="C6" s="82"/>
      <c r="D6" s="83"/>
      <c r="E6" s="84"/>
      <c r="F6" s="83"/>
      <c r="G6" s="85" t="s">
        <v>13</v>
      </c>
      <c r="H6" s="86" t="s">
        <v>14</v>
      </c>
      <c r="I6" s="83"/>
      <c r="J6" s="85" t="s">
        <v>13</v>
      </c>
      <c r="K6" s="86" t="s">
        <v>14</v>
      </c>
    </row>
    <row r="7" ht="18" customHeight="1" spans="1:11">
      <c r="A7" s="87" t="s">
        <v>15</v>
      </c>
      <c r="B7" s="28">
        <f>SUM(B8:B21)</f>
        <v>574205</v>
      </c>
      <c r="C7" s="28">
        <f t="shared" ref="C7:D7" si="0">SUM(C8:C21)</f>
        <v>376600</v>
      </c>
      <c r="D7" s="28">
        <f t="shared" si="0"/>
        <v>371171</v>
      </c>
      <c r="E7" s="88">
        <f>D7/C7*100</f>
        <v>98.5584174190122</v>
      </c>
      <c r="F7" s="28">
        <f>SUM(F8:F21)</f>
        <v>531714</v>
      </c>
      <c r="G7" s="28">
        <f>D7-F7</f>
        <v>-160543</v>
      </c>
      <c r="H7" s="29">
        <f>G7/F7*100</f>
        <v>-30.1934874763501</v>
      </c>
      <c r="I7" s="28">
        <f>SUM(I8:I21)</f>
        <v>470000</v>
      </c>
      <c r="J7" s="28">
        <f>I7-D7</f>
        <v>98829</v>
      </c>
      <c r="K7" s="88">
        <f>J7/D7*100</f>
        <v>26.6262719878439</v>
      </c>
    </row>
    <row r="8" ht="18" customHeight="1" spans="1:12">
      <c r="A8" s="87" t="s">
        <v>16</v>
      </c>
      <c r="B8" s="31">
        <v>171748</v>
      </c>
      <c r="C8" s="31">
        <f>62876+12800+24-10000</f>
        <v>65700</v>
      </c>
      <c r="D8" s="31">
        <v>62235</v>
      </c>
      <c r="E8" s="89">
        <f t="shared" ref="E8:E47" si="1">D8/C8*100</f>
        <v>94.7260273972603</v>
      </c>
      <c r="F8" s="31">
        <v>138428</v>
      </c>
      <c r="G8" s="31">
        <f t="shared" ref="G8:G47" si="2">D8-F8</f>
        <v>-76193</v>
      </c>
      <c r="H8" s="88">
        <f t="shared" ref="H8:H47" si="3">G8/F8*100</f>
        <v>-55.0416100788858</v>
      </c>
      <c r="I8" s="31">
        <f>98000+28200</f>
        <v>126200</v>
      </c>
      <c r="J8" s="31">
        <f t="shared" ref="J8:J47" si="4">I8-D8</f>
        <v>63965</v>
      </c>
      <c r="K8" s="88">
        <f t="shared" ref="K8:K47" si="5">J8/D8*100</f>
        <v>102.779786293886</v>
      </c>
      <c r="L8" s="5"/>
    </row>
    <row r="9" ht="18" customHeight="1" spans="1:11">
      <c r="A9" s="87" t="s">
        <v>17</v>
      </c>
      <c r="B9" s="31">
        <v>80667</v>
      </c>
      <c r="C9" s="31">
        <f>69500-4000</f>
        <v>65500</v>
      </c>
      <c r="D9" s="31">
        <v>65150</v>
      </c>
      <c r="E9" s="89">
        <f t="shared" si="1"/>
        <v>99.4656488549618</v>
      </c>
      <c r="F9" s="31">
        <v>78583</v>
      </c>
      <c r="G9" s="31">
        <f t="shared" si="2"/>
        <v>-13433</v>
      </c>
      <c r="H9" s="88">
        <f t="shared" si="3"/>
        <v>-17.0940279704262</v>
      </c>
      <c r="I9" s="31">
        <v>75000</v>
      </c>
      <c r="J9" s="31">
        <f t="shared" si="4"/>
        <v>9850</v>
      </c>
      <c r="K9" s="88">
        <f t="shared" si="5"/>
        <v>15.1189562547966</v>
      </c>
    </row>
    <row r="10" ht="18" customHeight="1" spans="1:11">
      <c r="A10" s="87" t="s">
        <v>18</v>
      </c>
      <c r="B10" s="31">
        <v>17489</v>
      </c>
      <c r="C10" s="31">
        <v>16000</v>
      </c>
      <c r="D10" s="31">
        <v>16237</v>
      </c>
      <c r="E10" s="89">
        <f t="shared" si="1"/>
        <v>101.48125</v>
      </c>
      <c r="F10" s="31">
        <v>16314</v>
      </c>
      <c r="G10" s="31">
        <f t="shared" si="2"/>
        <v>-77</v>
      </c>
      <c r="H10" s="88">
        <f t="shared" si="3"/>
        <v>-0.47198725021454</v>
      </c>
      <c r="I10" s="31">
        <v>18000</v>
      </c>
      <c r="J10" s="31">
        <f t="shared" si="4"/>
        <v>1763</v>
      </c>
      <c r="K10" s="88">
        <f t="shared" si="5"/>
        <v>10.8579171029131</v>
      </c>
    </row>
    <row r="11" ht="18" customHeight="1" spans="1:11">
      <c r="A11" s="87" t="s">
        <v>19</v>
      </c>
      <c r="B11" s="31">
        <v>12242</v>
      </c>
      <c r="C11" s="31">
        <v>9100</v>
      </c>
      <c r="D11" s="31">
        <v>9569</v>
      </c>
      <c r="E11" s="89">
        <f t="shared" si="1"/>
        <v>105.153846153846</v>
      </c>
      <c r="F11" s="31">
        <v>15548</v>
      </c>
      <c r="G11" s="31">
        <f t="shared" si="2"/>
        <v>-5979</v>
      </c>
      <c r="H11" s="88">
        <f t="shared" si="3"/>
        <v>-38.4551067661436</v>
      </c>
      <c r="I11" s="31">
        <v>9500</v>
      </c>
      <c r="J11" s="31">
        <f t="shared" si="4"/>
        <v>-69</v>
      </c>
      <c r="K11" s="88">
        <f t="shared" si="5"/>
        <v>-0.721078482600063</v>
      </c>
    </row>
    <row r="12" ht="18" customHeight="1" spans="1:11">
      <c r="A12" s="87" t="s">
        <v>20</v>
      </c>
      <c r="B12" s="31">
        <v>38030</v>
      </c>
      <c r="C12" s="31">
        <v>27000</v>
      </c>
      <c r="D12" s="31">
        <v>28263</v>
      </c>
      <c r="E12" s="89">
        <f t="shared" si="1"/>
        <v>104.677777777778</v>
      </c>
      <c r="F12" s="31">
        <v>34028</v>
      </c>
      <c r="G12" s="31">
        <f t="shared" si="2"/>
        <v>-5765</v>
      </c>
      <c r="H12" s="88">
        <f t="shared" si="3"/>
        <v>-16.9419301751499</v>
      </c>
      <c r="I12" s="31">
        <v>28000</v>
      </c>
      <c r="J12" s="31">
        <f t="shared" si="4"/>
        <v>-263</v>
      </c>
      <c r="K12" s="88">
        <f t="shared" si="5"/>
        <v>-0.930545235820684</v>
      </c>
    </row>
    <row r="13" ht="18" customHeight="1" spans="1:11">
      <c r="A13" s="87" t="s">
        <v>21</v>
      </c>
      <c r="B13" s="31">
        <v>19062</v>
      </c>
      <c r="C13" s="31">
        <v>11000</v>
      </c>
      <c r="D13" s="31">
        <v>18758</v>
      </c>
      <c r="E13" s="89">
        <f t="shared" si="1"/>
        <v>170.527272727273</v>
      </c>
      <c r="F13" s="31">
        <v>18718</v>
      </c>
      <c r="G13" s="31">
        <f t="shared" si="2"/>
        <v>40</v>
      </c>
      <c r="H13" s="88">
        <f t="shared" si="3"/>
        <v>0.213698044662891</v>
      </c>
      <c r="I13" s="31">
        <f>12000+7000</f>
        <v>19000</v>
      </c>
      <c r="J13" s="31">
        <f t="shared" si="4"/>
        <v>242</v>
      </c>
      <c r="K13" s="88">
        <f t="shared" si="5"/>
        <v>1.29011621708071</v>
      </c>
    </row>
    <row r="14" ht="18" customHeight="1" spans="1:11">
      <c r="A14" s="87" t="s">
        <v>22</v>
      </c>
      <c r="B14" s="31">
        <v>17812</v>
      </c>
      <c r="C14" s="31">
        <v>15000</v>
      </c>
      <c r="D14" s="31">
        <v>13396</v>
      </c>
      <c r="E14" s="89">
        <f t="shared" si="1"/>
        <v>89.3066666666667</v>
      </c>
      <c r="F14" s="31">
        <v>17695</v>
      </c>
      <c r="G14" s="31">
        <f t="shared" si="2"/>
        <v>-4299</v>
      </c>
      <c r="H14" s="88">
        <f t="shared" si="3"/>
        <v>-24.2949985871715</v>
      </c>
      <c r="I14" s="31">
        <v>15000</v>
      </c>
      <c r="J14" s="31">
        <f t="shared" si="4"/>
        <v>1604</v>
      </c>
      <c r="K14" s="88">
        <f t="shared" si="5"/>
        <v>11.9737234995521</v>
      </c>
    </row>
    <row r="15" ht="18" customHeight="1" spans="1:11">
      <c r="A15" s="87" t="s">
        <v>23</v>
      </c>
      <c r="B15" s="31">
        <v>16265</v>
      </c>
      <c r="C15" s="31">
        <v>6300</v>
      </c>
      <c r="D15" s="31">
        <v>9533</v>
      </c>
      <c r="E15" s="89">
        <f t="shared" si="1"/>
        <v>151.31746031746</v>
      </c>
      <c r="F15" s="31">
        <v>13190</v>
      </c>
      <c r="G15" s="31">
        <f t="shared" si="2"/>
        <v>-3657</v>
      </c>
      <c r="H15" s="88">
        <f t="shared" si="3"/>
        <v>-27.7255496588324</v>
      </c>
      <c r="I15" s="31">
        <f>6500+4000</f>
        <v>10500</v>
      </c>
      <c r="J15" s="31">
        <f t="shared" si="4"/>
        <v>967</v>
      </c>
      <c r="K15" s="88">
        <f t="shared" si="5"/>
        <v>10.1437113185776</v>
      </c>
    </row>
    <row r="16" ht="18" customHeight="1" spans="1:11">
      <c r="A16" s="87" t="s">
        <v>24</v>
      </c>
      <c r="B16" s="31">
        <v>69458</v>
      </c>
      <c r="C16" s="31">
        <v>39000</v>
      </c>
      <c r="D16" s="31">
        <v>29417</v>
      </c>
      <c r="E16" s="89">
        <f t="shared" si="1"/>
        <v>75.4282051282051</v>
      </c>
      <c r="F16" s="31">
        <v>71920</v>
      </c>
      <c r="G16" s="31">
        <f t="shared" si="2"/>
        <v>-42503</v>
      </c>
      <c r="H16" s="88">
        <f t="shared" si="3"/>
        <v>-59.0976084538376</v>
      </c>
      <c r="I16" s="31">
        <v>42000</v>
      </c>
      <c r="J16" s="31">
        <f t="shared" si="4"/>
        <v>12583</v>
      </c>
      <c r="K16" s="88">
        <f t="shared" si="5"/>
        <v>42.77458612367</v>
      </c>
    </row>
    <row r="17" ht="18" customHeight="1" spans="1:11">
      <c r="A17" s="87" t="s">
        <v>25</v>
      </c>
      <c r="B17" s="31">
        <v>22209</v>
      </c>
      <c r="C17" s="31">
        <v>25800</v>
      </c>
      <c r="D17" s="31">
        <v>25921</v>
      </c>
      <c r="E17" s="89">
        <f t="shared" si="1"/>
        <v>100.468992248062</v>
      </c>
      <c r="F17" s="31">
        <v>21849</v>
      </c>
      <c r="G17" s="31">
        <f t="shared" si="2"/>
        <v>4072</v>
      </c>
      <c r="H17" s="88">
        <f t="shared" si="3"/>
        <v>18.6370085587441</v>
      </c>
      <c r="I17" s="31">
        <v>26000</v>
      </c>
      <c r="J17" s="31">
        <f t="shared" si="4"/>
        <v>79</v>
      </c>
      <c r="K17" s="88">
        <f t="shared" si="5"/>
        <v>0.304772192430848</v>
      </c>
    </row>
    <row r="18" ht="18" customHeight="1" spans="1:11">
      <c r="A18" s="87" t="s">
        <v>26</v>
      </c>
      <c r="B18" s="31">
        <v>29840</v>
      </c>
      <c r="C18" s="31">
        <v>44600</v>
      </c>
      <c r="D18" s="31">
        <v>44791</v>
      </c>
      <c r="E18" s="89">
        <f t="shared" si="1"/>
        <v>100.428251121076</v>
      </c>
      <c r="F18" s="31">
        <v>23688</v>
      </c>
      <c r="G18" s="31">
        <f t="shared" si="2"/>
        <v>21103</v>
      </c>
      <c r="H18" s="88">
        <f t="shared" si="3"/>
        <v>89.0873015873016</v>
      </c>
      <c r="I18" s="31">
        <v>44000</v>
      </c>
      <c r="J18" s="31">
        <f t="shared" si="4"/>
        <v>-791</v>
      </c>
      <c r="K18" s="88">
        <f t="shared" si="5"/>
        <v>-1.7659797727222</v>
      </c>
    </row>
    <row r="19" ht="18" customHeight="1" spans="1:11">
      <c r="A19" s="87" t="s">
        <v>27</v>
      </c>
      <c r="B19" s="31">
        <v>77710</v>
      </c>
      <c r="C19" s="31">
        <v>49000</v>
      </c>
      <c r="D19" s="31">
        <v>45247</v>
      </c>
      <c r="E19" s="89">
        <f t="shared" si="1"/>
        <v>92.3408163265306</v>
      </c>
      <c r="F19" s="31">
        <v>79817</v>
      </c>
      <c r="G19" s="31">
        <f t="shared" si="2"/>
        <v>-34570</v>
      </c>
      <c r="H19" s="88">
        <f t="shared" si="3"/>
        <v>-43.3115752283348</v>
      </c>
      <c r="I19" s="31">
        <v>55000</v>
      </c>
      <c r="J19" s="31">
        <f t="shared" si="4"/>
        <v>9753</v>
      </c>
      <c r="K19" s="88">
        <f t="shared" si="5"/>
        <v>21.5550202223352</v>
      </c>
    </row>
    <row r="20" ht="18" customHeight="1" spans="1:11">
      <c r="A20" s="87" t="s">
        <v>28</v>
      </c>
      <c r="B20" s="31">
        <v>1532</v>
      </c>
      <c r="C20" s="31">
        <v>1800</v>
      </c>
      <c r="D20" s="31">
        <v>1752</v>
      </c>
      <c r="E20" s="89">
        <f t="shared" si="1"/>
        <v>97.3333333333333</v>
      </c>
      <c r="F20" s="31">
        <v>1721</v>
      </c>
      <c r="G20" s="31">
        <f t="shared" si="2"/>
        <v>31</v>
      </c>
      <c r="H20" s="88">
        <f t="shared" si="3"/>
        <v>1.80127832655433</v>
      </c>
      <c r="I20" s="31">
        <v>1700</v>
      </c>
      <c r="J20" s="31">
        <f t="shared" si="4"/>
        <v>-52</v>
      </c>
      <c r="K20" s="88">
        <f t="shared" si="5"/>
        <v>-2.96803652968036</v>
      </c>
    </row>
    <row r="21" ht="18" customHeight="1" spans="1:11">
      <c r="A21" s="87" t="s">
        <v>29</v>
      </c>
      <c r="B21" s="31">
        <v>141</v>
      </c>
      <c r="C21" s="31">
        <v>800</v>
      </c>
      <c r="D21" s="31">
        <v>902</v>
      </c>
      <c r="E21" s="89">
        <f t="shared" si="1"/>
        <v>112.75</v>
      </c>
      <c r="F21" s="31">
        <v>215</v>
      </c>
      <c r="G21" s="31">
        <f t="shared" si="2"/>
        <v>687</v>
      </c>
      <c r="H21" s="88">
        <f t="shared" si="3"/>
        <v>319.53488372093</v>
      </c>
      <c r="I21" s="31">
        <v>100</v>
      </c>
      <c r="J21" s="31">
        <f t="shared" si="4"/>
        <v>-802</v>
      </c>
      <c r="K21" s="88">
        <f t="shared" si="5"/>
        <v>-88.9135254988914</v>
      </c>
    </row>
    <row r="22" ht="18" customHeight="1" spans="1:11">
      <c r="A22" s="87" t="s">
        <v>30</v>
      </c>
      <c r="B22" s="28">
        <f t="shared" ref="B22:D22" si="6">SUM(B23:B46)</f>
        <v>271372</v>
      </c>
      <c r="C22" s="28">
        <f t="shared" si="6"/>
        <v>387700</v>
      </c>
      <c r="D22" s="28">
        <f t="shared" si="6"/>
        <v>394239</v>
      </c>
      <c r="E22" s="88">
        <f t="shared" si="1"/>
        <v>101.686613360846</v>
      </c>
      <c r="F22" s="28">
        <f>SUM(F23:F46)</f>
        <v>264499</v>
      </c>
      <c r="G22" s="28">
        <f t="shared" si="2"/>
        <v>129740</v>
      </c>
      <c r="H22" s="29">
        <f t="shared" si="3"/>
        <v>49.0512251464089</v>
      </c>
      <c r="I22" s="28">
        <f>SUM(I23:I46)</f>
        <v>333700</v>
      </c>
      <c r="J22" s="28">
        <f t="shared" si="4"/>
        <v>-60539</v>
      </c>
      <c r="K22" s="88">
        <f t="shared" si="5"/>
        <v>-15.3559135448294</v>
      </c>
    </row>
    <row r="23" ht="18" customHeight="1" spans="1:11">
      <c r="A23" s="87" t="s">
        <v>31</v>
      </c>
      <c r="B23" s="31">
        <v>51678</v>
      </c>
      <c r="C23" s="31">
        <v>39000</v>
      </c>
      <c r="D23" s="31">
        <v>40773</v>
      </c>
      <c r="E23" s="89">
        <f t="shared" si="1"/>
        <v>104.546153846154</v>
      </c>
      <c r="F23" s="90">
        <v>49413</v>
      </c>
      <c r="G23" s="31">
        <f t="shared" si="2"/>
        <v>-8640</v>
      </c>
      <c r="H23" s="88">
        <f t="shared" si="3"/>
        <v>-17.4852771537854</v>
      </c>
      <c r="I23" s="31">
        <v>41000</v>
      </c>
      <c r="J23" s="31">
        <f t="shared" si="4"/>
        <v>227</v>
      </c>
      <c r="K23" s="88">
        <f t="shared" si="5"/>
        <v>0.556740980550855</v>
      </c>
    </row>
    <row r="24" ht="18" hidden="1" customHeight="1" spans="1:11">
      <c r="A24" s="87" t="s">
        <v>32</v>
      </c>
      <c r="B24" s="31"/>
      <c r="C24" s="31"/>
      <c r="D24" s="31"/>
      <c r="E24" s="89" t="e">
        <f t="shared" si="1"/>
        <v>#DIV/0!</v>
      </c>
      <c r="F24" s="91"/>
      <c r="G24" s="31">
        <f t="shared" si="2"/>
        <v>0</v>
      </c>
      <c r="H24" s="88" t="e">
        <f t="shared" si="3"/>
        <v>#DIV/0!</v>
      </c>
      <c r="I24" s="31"/>
      <c r="J24" s="31">
        <f t="shared" si="4"/>
        <v>0</v>
      </c>
      <c r="K24" s="88" t="e">
        <f t="shared" si="5"/>
        <v>#DIV/0!</v>
      </c>
    </row>
    <row r="25" ht="18" hidden="1" customHeight="1" spans="1:11">
      <c r="A25" s="87" t="s">
        <v>33</v>
      </c>
      <c r="B25" s="31"/>
      <c r="C25" s="31"/>
      <c r="D25" s="31"/>
      <c r="E25" s="89" t="e">
        <f t="shared" si="1"/>
        <v>#DIV/0!</v>
      </c>
      <c r="F25" s="91"/>
      <c r="G25" s="31">
        <f t="shared" si="2"/>
        <v>0</v>
      </c>
      <c r="H25" s="88" t="e">
        <f t="shared" si="3"/>
        <v>#DIV/0!</v>
      </c>
      <c r="I25" s="31"/>
      <c r="J25" s="31">
        <f t="shared" si="4"/>
        <v>0</v>
      </c>
      <c r="K25" s="88" t="e">
        <f t="shared" si="5"/>
        <v>#DIV/0!</v>
      </c>
    </row>
    <row r="26" ht="18" hidden="1" customHeight="1" spans="1:11">
      <c r="A26" s="87" t="s">
        <v>34</v>
      </c>
      <c r="B26" s="31"/>
      <c r="C26" s="31"/>
      <c r="D26" s="31"/>
      <c r="E26" s="89" t="e">
        <f t="shared" si="1"/>
        <v>#DIV/0!</v>
      </c>
      <c r="F26" s="91"/>
      <c r="G26" s="31">
        <f t="shared" si="2"/>
        <v>0</v>
      </c>
      <c r="H26" s="88" t="e">
        <f t="shared" si="3"/>
        <v>#DIV/0!</v>
      </c>
      <c r="I26" s="31"/>
      <c r="J26" s="31">
        <f t="shared" si="4"/>
        <v>0</v>
      </c>
      <c r="K26" s="88" t="e">
        <f t="shared" si="5"/>
        <v>#DIV/0!</v>
      </c>
    </row>
    <row r="27" ht="18" hidden="1" customHeight="1" spans="1:11">
      <c r="A27" s="87" t="s">
        <v>35</v>
      </c>
      <c r="B27" s="31"/>
      <c r="C27" s="31"/>
      <c r="D27" s="31"/>
      <c r="E27" s="89" t="e">
        <f t="shared" si="1"/>
        <v>#DIV/0!</v>
      </c>
      <c r="F27" s="91"/>
      <c r="G27" s="31">
        <f t="shared" si="2"/>
        <v>0</v>
      </c>
      <c r="H27" s="88" t="e">
        <f t="shared" si="3"/>
        <v>#DIV/0!</v>
      </c>
      <c r="I27" s="31"/>
      <c r="J27" s="31">
        <f t="shared" si="4"/>
        <v>0</v>
      </c>
      <c r="K27" s="88" t="e">
        <f t="shared" si="5"/>
        <v>#DIV/0!</v>
      </c>
    </row>
    <row r="28" ht="18" customHeight="1" spans="1:11">
      <c r="A28" s="87" t="s">
        <v>36</v>
      </c>
      <c r="B28" s="31">
        <v>57846</v>
      </c>
      <c r="C28" s="31">
        <v>65000</v>
      </c>
      <c r="D28" s="31">
        <v>65353</v>
      </c>
      <c r="E28" s="89">
        <f t="shared" si="1"/>
        <v>100.543076923077</v>
      </c>
      <c r="F28" s="90">
        <v>63797</v>
      </c>
      <c r="G28" s="31">
        <f t="shared" si="2"/>
        <v>1556</v>
      </c>
      <c r="H28" s="88">
        <f t="shared" si="3"/>
        <v>2.43898615922379</v>
      </c>
      <c r="I28" s="31">
        <f>65000+1200</f>
        <v>66200</v>
      </c>
      <c r="J28" s="31">
        <f t="shared" si="4"/>
        <v>847</v>
      </c>
      <c r="K28" s="88">
        <f t="shared" si="5"/>
        <v>1.29603843740915</v>
      </c>
    </row>
    <row r="29" ht="18" hidden="1" customHeight="1" spans="1:11">
      <c r="A29" s="87" t="s">
        <v>37</v>
      </c>
      <c r="B29" s="31"/>
      <c r="C29" s="31"/>
      <c r="D29" s="31"/>
      <c r="E29" s="89" t="e">
        <f t="shared" si="1"/>
        <v>#DIV/0!</v>
      </c>
      <c r="F29" s="91"/>
      <c r="G29" s="31">
        <f t="shared" si="2"/>
        <v>0</v>
      </c>
      <c r="H29" s="88" t="e">
        <f t="shared" si="3"/>
        <v>#DIV/0!</v>
      </c>
      <c r="I29" s="31"/>
      <c r="J29" s="31">
        <f t="shared" si="4"/>
        <v>0</v>
      </c>
      <c r="K29" s="88" t="e">
        <f t="shared" si="5"/>
        <v>#DIV/0!</v>
      </c>
    </row>
    <row r="30" ht="18" hidden="1" customHeight="1" spans="1:11">
      <c r="A30" s="87" t="s">
        <v>38</v>
      </c>
      <c r="B30" s="31"/>
      <c r="C30" s="31"/>
      <c r="D30" s="31"/>
      <c r="E30" s="89" t="e">
        <f t="shared" si="1"/>
        <v>#DIV/0!</v>
      </c>
      <c r="F30" s="91"/>
      <c r="G30" s="31">
        <f t="shared" si="2"/>
        <v>0</v>
      </c>
      <c r="H30" s="88" t="e">
        <f t="shared" si="3"/>
        <v>#DIV/0!</v>
      </c>
      <c r="I30" s="31"/>
      <c r="J30" s="31">
        <f t="shared" si="4"/>
        <v>0</v>
      </c>
      <c r="K30" s="88" t="e">
        <f t="shared" si="5"/>
        <v>#DIV/0!</v>
      </c>
    </row>
    <row r="31" ht="18" hidden="1" customHeight="1" spans="1:11">
      <c r="A31" s="87" t="s">
        <v>39</v>
      </c>
      <c r="B31" s="31"/>
      <c r="C31" s="31"/>
      <c r="D31" s="31"/>
      <c r="E31" s="89" t="e">
        <f t="shared" si="1"/>
        <v>#DIV/0!</v>
      </c>
      <c r="F31" s="91"/>
      <c r="G31" s="31">
        <f t="shared" si="2"/>
        <v>0</v>
      </c>
      <c r="H31" s="88" t="e">
        <f t="shared" si="3"/>
        <v>#DIV/0!</v>
      </c>
      <c r="I31" s="31"/>
      <c r="J31" s="31">
        <f t="shared" si="4"/>
        <v>0</v>
      </c>
      <c r="K31" s="88" t="e">
        <f t="shared" si="5"/>
        <v>#DIV/0!</v>
      </c>
    </row>
    <row r="32" ht="18" hidden="1" customHeight="1" spans="1:11">
      <c r="A32" s="87" t="s">
        <v>40</v>
      </c>
      <c r="B32" s="31"/>
      <c r="C32" s="31"/>
      <c r="D32" s="31"/>
      <c r="E32" s="89" t="e">
        <f t="shared" si="1"/>
        <v>#DIV/0!</v>
      </c>
      <c r="F32" s="91"/>
      <c r="G32" s="31">
        <f t="shared" si="2"/>
        <v>0</v>
      </c>
      <c r="H32" s="88" t="e">
        <f t="shared" si="3"/>
        <v>#DIV/0!</v>
      </c>
      <c r="I32" s="31"/>
      <c r="J32" s="31">
        <f t="shared" si="4"/>
        <v>0</v>
      </c>
      <c r="K32" s="88" t="e">
        <f t="shared" si="5"/>
        <v>#DIV/0!</v>
      </c>
    </row>
    <row r="33" ht="18" customHeight="1" spans="1:11">
      <c r="A33" s="87" t="s">
        <v>41</v>
      </c>
      <c r="B33" s="31">
        <v>48909</v>
      </c>
      <c r="C33" s="31">
        <v>99000</v>
      </c>
      <c r="D33" s="31">
        <v>107438</v>
      </c>
      <c r="E33" s="89">
        <f t="shared" si="1"/>
        <v>108.523232323232</v>
      </c>
      <c r="F33" s="90">
        <v>51312</v>
      </c>
      <c r="G33" s="31">
        <f t="shared" si="2"/>
        <v>56126</v>
      </c>
      <c r="H33" s="88">
        <f t="shared" si="3"/>
        <v>109.381821016526</v>
      </c>
      <c r="I33" s="31">
        <v>90000</v>
      </c>
      <c r="J33" s="31">
        <f t="shared" si="4"/>
        <v>-17438</v>
      </c>
      <c r="K33" s="88">
        <f t="shared" si="5"/>
        <v>-16.2307563431933</v>
      </c>
    </row>
    <row r="34" ht="18" hidden="1" customHeight="1" spans="1:11">
      <c r="A34" s="87" t="s">
        <v>42</v>
      </c>
      <c r="B34" s="31"/>
      <c r="C34" s="31"/>
      <c r="D34" s="31"/>
      <c r="E34" s="89" t="e">
        <f t="shared" ref="E34:E45" si="7">D34/C34*100</f>
        <v>#DIV/0!</v>
      </c>
      <c r="F34" s="91"/>
      <c r="G34" s="31">
        <f t="shared" si="2"/>
        <v>0</v>
      </c>
      <c r="H34" s="88" t="e">
        <f t="shared" si="3"/>
        <v>#DIV/0!</v>
      </c>
      <c r="I34" s="31"/>
      <c r="J34" s="31">
        <f t="shared" si="4"/>
        <v>0</v>
      </c>
      <c r="K34" s="88" t="e">
        <f t="shared" si="5"/>
        <v>#DIV/0!</v>
      </c>
    </row>
    <row r="35" ht="18" hidden="1" customHeight="1" spans="1:11">
      <c r="A35" s="87" t="s">
        <v>43</v>
      </c>
      <c r="B35" s="31"/>
      <c r="C35" s="31"/>
      <c r="D35" s="31"/>
      <c r="E35" s="89" t="e">
        <f t="shared" si="7"/>
        <v>#DIV/0!</v>
      </c>
      <c r="F35" s="91"/>
      <c r="G35" s="31">
        <f t="shared" si="2"/>
        <v>0</v>
      </c>
      <c r="H35" s="88" t="e">
        <f t="shared" si="3"/>
        <v>#DIV/0!</v>
      </c>
      <c r="I35" s="31"/>
      <c r="J35" s="31">
        <f t="shared" si="4"/>
        <v>0</v>
      </c>
      <c r="K35" s="88" t="e">
        <f t="shared" si="5"/>
        <v>#DIV/0!</v>
      </c>
    </row>
    <row r="36" ht="18" hidden="1" customHeight="1" spans="1:11">
      <c r="A36" s="87" t="s">
        <v>44</v>
      </c>
      <c r="B36" s="31"/>
      <c r="C36" s="31"/>
      <c r="D36" s="31"/>
      <c r="E36" s="89" t="e">
        <f t="shared" si="7"/>
        <v>#DIV/0!</v>
      </c>
      <c r="F36" s="91"/>
      <c r="G36" s="31">
        <f t="shared" si="2"/>
        <v>0</v>
      </c>
      <c r="H36" s="88" t="e">
        <f t="shared" si="3"/>
        <v>#DIV/0!</v>
      </c>
      <c r="I36" s="31"/>
      <c r="J36" s="31">
        <f t="shared" si="4"/>
        <v>0</v>
      </c>
      <c r="K36" s="88" t="e">
        <f t="shared" si="5"/>
        <v>#DIV/0!</v>
      </c>
    </row>
    <row r="37" ht="18" hidden="1" customHeight="1" spans="1:11">
      <c r="A37" s="87" t="s">
        <v>45</v>
      </c>
      <c r="B37" s="31"/>
      <c r="C37" s="31"/>
      <c r="D37" s="31"/>
      <c r="E37" s="89" t="e">
        <f t="shared" si="7"/>
        <v>#DIV/0!</v>
      </c>
      <c r="F37" s="91"/>
      <c r="G37" s="31">
        <f t="shared" si="2"/>
        <v>0</v>
      </c>
      <c r="H37" s="88" t="e">
        <f t="shared" si="3"/>
        <v>#DIV/0!</v>
      </c>
      <c r="I37" s="31"/>
      <c r="J37" s="31">
        <f t="shared" si="4"/>
        <v>0</v>
      </c>
      <c r="K37" s="88" t="e">
        <f t="shared" si="5"/>
        <v>#DIV/0!</v>
      </c>
    </row>
    <row r="38" ht="18" customHeight="1" spans="1:11">
      <c r="A38" s="87" t="s">
        <v>46</v>
      </c>
      <c r="B38" s="31">
        <v>2800</v>
      </c>
      <c r="C38" s="31">
        <v>900</v>
      </c>
      <c r="D38" s="31">
        <v>817</v>
      </c>
      <c r="E38" s="89">
        <f t="shared" si="7"/>
        <v>90.7777777777778</v>
      </c>
      <c r="F38" s="90">
        <v>1682</v>
      </c>
      <c r="G38" s="31">
        <f t="shared" si="2"/>
        <v>-865</v>
      </c>
      <c r="H38" s="88">
        <f t="shared" si="3"/>
        <v>-51.4268727705113</v>
      </c>
      <c r="I38" s="31">
        <v>900</v>
      </c>
      <c r="J38" s="31">
        <f t="shared" si="4"/>
        <v>83</v>
      </c>
      <c r="K38" s="88">
        <f t="shared" si="5"/>
        <v>10.1591187270502</v>
      </c>
    </row>
    <row r="39" ht="18" hidden="1" customHeight="1" spans="1:11">
      <c r="A39" s="87" t="s">
        <v>47</v>
      </c>
      <c r="B39" s="31"/>
      <c r="C39" s="31"/>
      <c r="D39" s="31"/>
      <c r="E39" s="89" t="e">
        <f t="shared" si="7"/>
        <v>#DIV/0!</v>
      </c>
      <c r="F39" s="91"/>
      <c r="G39" s="31">
        <f t="shared" si="2"/>
        <v>0</v>
      </c>
      <c r="H39" s="88" t="e">
        <f t="shared" si="3"/>
        <v>#DIV/0!</v>
      </c>
      <c r="I39" s="31"/>
      <c r="J39" s="31">
        <f t="shared" si="4"/>
        <v>0</v>
      </c>
      <c r="K39" s="88" t="e">
        <f t="shared" ref="K39:K45" si="8">J39/D39*100</f>
        <v>#DIV/0!</v>
      </c>
    </row>
    <row r="40" ht="18" hidden="1" customHeight="1" spans="1:11">
      <c r="A40" s="87" t="s">
        <v>48</v>
      </c>
      <c r="B40" s="31"/>
      <c r="C40" s="31"/>
      <c r="D40" s="31"/>
      <c r="E40" s="89" t="e">
        <f t="shared" si="7"/>
        <v>#DIV/0!</v>
      </c>
      <c r="F40" s="91"/>
      <c r="G40" s="31">
        <f t="shared" si="2"/>
        <v>0</v>
      </c>
      <c r="H40" s="88" t="e">
        <f t="shared" si="3"/>
        <v>#DIV/0!</v>
      </c>
      <c r="I40" s="31"/>
      <c r="J40" s="31">
        <f t="shared" si="4"/>
        <v>0</v>
      </c>
      <c r="K40" s="88" t="e">
        <f t="shared" si="8"/>
        <v>#DIV/0!</v>
      </c>
    </row>
    <row r="41" ht="18" customHeight="1" spans="1:11">
      <c r="A41" s="87" t="s">
        <v>49</v>
      </c>
      <c r="B41" s="31">
        <v>97990</v>
      </c>
      <c r="C41" s="31">
        <f>173000+16000-20800</f>
        <v>168200</v>
      </c>
      <c r="D41" s="31">
        <v>164424</v>
      </c>
      <c r="E41" s="89">
        <f t="shared" si="7"/>
        <v>97.7550535077289</v>
      </c>
      <c r="F41" s="90">
        <v>90550</v>
      </c>
      <c r="G41" s="31">
        <f t="shared" si="2"/>
        <v>73874</v>
      </c>
      <c r="H41" s="88">
        <f t="shared" si="3"/>
        <v>81.583655438984</v>
      </c>
      <c r="I41" s="31">
        <f>150000+14100-39200</f>
        <v>124900</v>
      </c>
      <c r="J41" s="31">
        <f t="shared" si="4"/>
        <v>-39524</v>
      </c>
      <c r="K41" s="88">
        <f t="shared" si="8"/>
        <v>-24.0378533547414</v>
      </c>
    </row>
    <row r="42" ht="18" hidden="1" customHeight="1" spans="1:11">
      <c r="A42" s="87" t="s">
        <v>50</v>
      </c>
      <c r="B42" s="31"/>
      <c r="C42" s="31"/>
      <c r="D42" s="31"/>
      <c r="E42" s="89" t="e">
        <f t="shared" si="7"/>
        <v>#DIV/0!</v>
      </c>
      <c r="F42" s="90"/>
      <c r="G42" s="31">
        <f t="shared" si="2"/>
        <v>0</v>
      </c>
      <c r="H42" s="88" t="e">
        <f t="shared" si="3"/>
        <v>#DIV/0!</v>
      </c>
      <c r="I42" s="31"/>
      <c r="J42" s="31">
        <f t="shared" si="4"/>
        <v>0</v>
      </c>
      <c r="K42" s="88" t="e">
        <f t="shared" si="8"/>
        <v>#DIV/0!</v>
      </c>
    </row>
    <row r="43" ht="18" hidden="1" customHeight="1" spans="1:11">
      <c r="A43" s="87" t="s">
        <v>51</v>
      </c>
      <c r="B43" s="31"/>
      <c r="C43" s="31"/>
      <c r="D43" s="31"/>
      <c r="E43" s="89" t="e">
        <f t="shared" si="7"/>
        <v>#DIV/0!</v>
      </c>
      <c r="F43" s="90"/>
      <c r="G43" s="31">
        <f t="shared" si="2"/>
        <v>0</v>
      </c>
      <c r="H43" s="88" t="e">
        <f t="shared" si="3"/>
        <v>#DIV/0!</v>
      </c>
      <c r="I43" s="31"/>
      <c r="J43" s="31">
        <f t="shared" si="4"/>
        <v>0</v>
      </c>
      <c r="K43" s="88" t="e">
        <f t="shared" si="8"/>
        <v>#DIV/0!</v>
      </c>
    </row>
    <row r="44" ht="18" customHeight="1" spans="1:11">
      <c r="A44" s="87" t="s">
        <v>52</v>
      </c>
      <c r="B44" s="31">
        <v>1190</v>
      </c>
      <c r="C44" s="31">
        <v>400</v>
      </c>
      <c r="D44" s="31">
        <v>231</v>
      </c>
      <c r="E44" s="89">
        <f t="shared" si="7"/>
        <v>57.75</v>
      </c>
      <c r="F44" s="90">
        <v>1968</v>
      </c>
      <c r="G44" s="31">
        <f t="shared" si="2"/>
        <v>-1737</v>
      </c>
      <c r="H44" s="88">
        <f t="shared" si="3"/>
        <v>-88.2621951219512</v>
      </c>
      <c r="I44" s="31">
        <v>0</v>
      </c>
      <c r="J44" s="31">
        <f t="shared" si="4"/>
        <v>-231</v>
      </c>
      <c r="K44" s="88">
        <f t="shared" si="8"/>
        <v>-100</v>
      </c>
    </row>
    <row r="45" ht="18" customHeight="1" spans="1:11">
      <c r="A45" s="92" t="s">
        <v>53</v>
      </c>
      <c r="B45" s="31">
        <v>8986</v>
      </c>
      <c r="C45" s="31">
        <v>13400</v>
      </c>
      <c r="D45" s="31">
        <v>13307</v>
      </c>
      <c r="E45" s="89">
        <f t="shared" si="7"/>
        <v>99.3059701492537</v>
      </c>
      <c r="F45" s="90">
        <v>3361</v>
      </c>
      <c r="G45" s="31">
        <f t="shared" si="2"/>
        <v>9946</v>
      </c>
      <c r="H45" s="88">
        <f t="shared" si="3"/>
        <v>295.9238321928</v>
      </c>
      <c r="I45" s="31">
        <v>9000</v>
      </c>
      <c r="J45" s="31">
        <f t="shared" si="4"/>
        <v>-4307</v>
      </c>
      <c r="K45" s="88">
        <f t="shared" si="8"/>
        <v>-32.3664236867814</v>
      </c>
    </row>
    <row r="46" ht="18" customHeight="1" spans="1:11">
      <c r="A46" s="87" t="s">
        <v>54</v>
      </c>
      <c r="B46" s="31">
        <v>1973</v>
      </c>
      <c r="C46" s="31">
        <v>1800</v>
      </c>
      <c r="D46" s="31">
        <v>1896</v>
      </c>
      <c r="E46" s="89">
        <f t="shared" si="1"/>
        <v>105.333333333333</v>
      </c>
      <c r="F46" s="90">
        <v>2416</v>
      </c>
      <c r="G46" s="31">
        <f t="shared" si="2"/>
        <v>-520</v>
      </c>
      <c r="H46" s="88">
        <f t="shared" si="3"/>
        <v>-21.523178807947</v>
      </c>
      <c r="I46" s="31">
        <v>1700</v>
      </c>
      <c r="J46" s="31">
        <f t="shared" si="4"/>
        <v>-196</v>
      </c>
      <c r="K46" s="88">
        <f t="shared" si="5"/>
        <v>-10.337552742616</v>
      </c>
    </row>
    <row r="47" ht="18" customHeight="1" spans="1:11">
      <c r="A47" s="93" t="s">
        <v>55</v>
      </c>
      <c r="B47" s="28">
        <f>B22+B7</f>
        <v>845577</v>
      </c>
      <c r="C47" s="28">
        <f>C22+C7</f>
        <v>764300</v>
      </c>
      <c r="D47" s="28">
        <f>D22+D7</f>
        <v>765410</v>
      </c>
      <c r="E47" s="88">
        <f t="shared" si="1"/>
        <v>100.145230930263</v>
      </c>
      <c r="F47" s="28">
        <f>F22+F7</f>
        <v>796213</v>
      </c>
      <c r="G47" s="28">
        <f t="shared" si="2"/>
        <v>-30803</v>
      </c>
      <c r="H47" s="88">
        <f t="shared" si="3"/>
        <v>-3.86868840373116</v>
      </c>
      <c r="I47" s="28">
        <f>I22+I7</f>
        <v>803700</v>
      </c>
      <c r="J47" s="28">
        <f t="shared" si="4"/>
        <v>38290</v>
      </c>
      <c r="K47" s="88">
        <f t="shared" si="5"/>
        <v>5.0025476541984</v>
      </c>
    </row>
    <row r="48" ht="18" customHeight="1" spans="1:11">
      <c r="A48" s="94" t="s">
        <v>56</v>
      </c>
      <c r="B48" s="28">
        <f>B49+B119+B120+B121+B125+B118+B126</f>
        <v>3454109</v>
      </c>
      <c r="C48" s="28">
        <f>C49+C119+C120+C121+C125+C118+C126</f>
        <v>3369603.899332</v>
      </c>
      <c r="D48" s="28">
        <f>D49+D119+D120+D121+D125+D118+D126</f>
        <v>3449662.599332</v>
      </c>
      <c r="E48" s="28"/>
      <c r="F48" s="28"/>
      <c r="G48" s="28"/>
      <c r="H48" s="28"/>
      <c r="I48" s="28">
        <f>I49+I119+I120+I121+I125+I118+I126</f>
        <v>3785002.029332</v>
      </c>
      <c r="J48" s="31"/>
      <c r="K48" s="102"/>
    </row>
    <row r="49" ht="18" customHeight="1" spans="1:11">
      <c r="A49" s="95" t="s">
        <v>57</v>
      </c>
      <c r="B49" s="31">
        <f>B50+B57+B96</f>
        <v>2284469</v>
      </c>
      <c r="C49" s="31">
        <f>C50+C57+C96</f>
        <v>2674213.899332</v>
      </c>
      <c r="D49" s="31">
        <f>D50+D57+D96</f>
        <v>2719982.599332</v>
      </c>
      <c r="E49" s="31"/>
      <c r="F49" s="31"/>
      <c r="G49" s="31"/>
      <c r="H49" s="31"/>
      <c r="I49" s="31">
        <f>I50+I57+I96</f>
        <v>2505835.029332</v>
      </c>
      <c r="J49" s="31"/>
      <c r="K49" s="102"/>
    </row>
    <row r="50" ht="18" customHeight="1" spans="1:11">
      <c r="A50" s="95" t="s">
        <v>58</v>
      </c>
      <c r="B50" s="31">
        <f>SUM(B51:B56)</f>
        <v>103595</v>
      </c>
      <c r="C50" s="31">
        <f t="shared" ref="C50:I50" si="9">SUM(C51:C56)</f>
        <v>103595</v>
      </c>
      <c r="D50" s="31">
        <f t="shared" si="9"/>
        <v>103906</v>
      </c>
      <c r="E50" s="31"/>
      <c r="F50" s="31"/>
      <c r="G50" s="31"/>
      <c r="H50" s="31"/>
      <c r="I50" s="31">
        <f t="shared" si="9"/>
        <v>103906</v>
      </c>
      <c r="J50" s="31"/>
      <c r="K50" s="102"/>
    </row>
    <row r="51" ht="18" customHeight="1" spans="1:11">
      <c r="A51" s="96" t="s">
        <v>59</v>
      </c>
      <c r="B51" s="31">
        <v>13860</v>
      </c>
      <c r="C51" s="31">
        <v>13860</v>
      </c>
      <c r="D51" s="31">
        <v>13860</v>
      </c>
      <c r="E51" s="31"/>
      <c r="F51" s="31"/>
      <c r="G51" s="31"/>
      <c r="H51" s="31"/>
      <c r="I51" s="31">
        <v>13860</v>
      </c>
      <c r="J51" s="31"/>
      <c r="K51" s="102"/>
    </row>
    <row r="52" ht="18" customHeight="1" spans="1:11">
      <c r="A52" s="96" t="s">
        <v>60</v>
      </c>
      <c r="B52" s="31">
        <v>15687</v>
      </c>
      <c r="C52" s="31">
        <v>15687</v>
      </c>
      <c r="D52" s="31">
        <v>15687</v>
      </c>
      <c r="E52" s="31"/>
      <c r="F52" s="31"/>
      <c r="G52" s="31"/>
      <c r="H52" s="31"/>
      <c r="I52" s="31">
        <v>15687</v>
      </c>
      <c r="J52" s="31"/>
      <c r="K52" s="102"/>
    </row>
    <row r="53" ht="18" customHeight="1" spans="1:11">
      <c r="A53" s="96" t="s">
        <v>61</v>
      </c>
      <c r="B53" s="31">
        <v>41700</v>
      </c>
      <c r="C53" s="31">
        <v>41700</v>
      </c>
      <c r="D53" s="31">
        <v>41697</v>
      </c>
      <c r="E53" s="31"/>
      <c r="F53" s="31"/>
      <c r="G53" s="31"/>
      <c r="H53" s="31"/>
      <c r="I53" s="31">
        <v>41697</v>
      </c>
      <c r="J53" s="31"/>
      <c r="K53" s="102"/>
    </row>
    <row r="54" ht="18" customHeight="1" spans="1:11">
      <c r="A54" s="96" t="s">
        <v>62</v>
      </c>
      <c r="B54" s="31">
        <v>3195</v>
      </c>
      <c r="C54" s="31">
        <v>3195</v>
      </c>
      <c r="D54" s="31">
        <v>4103</v>
      </c>
      <c r="E54" s="31"/>
      <c r="F54" s="31"/>
      <c r="G54" s="31"/>
      <c r="H54" s="31"/>
      <c r="I54" s="31">
        <v>4103</v>
      </c>
      <c r="J54" s="31"/>
      <c r="K54" s="102"/>
    </row>
    <row r="55" ht="18" customHeight="1" spans="1:11">
      <c r="A55" s="96" t="s">
        <v>63</v>
      </c>
      <c r="B55" s="31">
        <v>3117</v>
      </c>
      <c r="C55" s="31">
        <v>3117</v>
      </c>
      <c r="D55" s="31">
        <v>2523</v>
      </c>
      <c r="E55" s="31"/>
      <c r="F55" s="31"/>
      <c r="G55" s="31"/>
      <c r="H55" s="31"/>
      <c r="I55" s="31">
        <v>2523</v>
      </c>
      <c r="J55" s="31"/>
      <c r="K55" s="102"/>
    </row>
    <row r="56" ht="18" customHeight="1" spans="1:11">
      <c r="A56" s="96" t="s">
        <v>64</v>
      </c>
      <c r="B56" s="31">
        <v>26036</v>
      </c>
      <c r="C56" s="31">
        <v>26036</v>
      </c>
      <c r="D56" s="31">
        <v>26036</v>
      </c>
      <c r="E56" s="31"/>
      <c r="F56" s="31"/>
      <c r="G56" s="31"/>
      <c r="H56" s="31"/>
      <c r="I56" s="31">
        <v>26036</v>
      </c>
      <c r="J56" s="31"/>
      <c r="K56" s="102"/>
    </row>
    <row r="57" ht="18" customHeight="1" spans="1:11">
      <c r="A57" s="96" t="s">
        <v>65</v>
      </c>
      <c r="B57" s="31">
        <f>SUM(B58:B95)</f>
        <v>1954279</v>
      </c>
      <c r="C57" s="31">
        <f>SUM(C58:C95)</f>
        <v>2248132.3789</v>
      </c>
      <c r="D57" s="31">
        <f>SUM(D58:D95)</f>
        <v>2279169.3789</v>
      </c>
      <c r="E57" s="31"/>
      <c r="F57" s="31"/>
      <c r="G57" s="31"/>
      <c r="H57" s="31"/>
      <c r="I57" s="31">
        <f>SUM(I58:I95)</f>
        <v>2116887.8089</v>
      </c>
      <c r="J57" s="31"/>
      <c r="K57" s="102"/>
    </row>
    <row r="58" ht="18" customHeight="1" spans="1:11">
      <c r="A58" s="97" t="s">
        <v>66</v>
      </c>
      <c r="B58" s="31">
        <v>18766</v>
      </c>
      <c r="C58" s="31">
        <v>18766</v>
      </c>
      <c r="D58" s="31">
        <v>18766</v>
      </c>
      <c r="E58" s="31"/>
      <c r="F58" s="31"/>
      <c r="G58" s="31"/>
      <c r="H58" s="31"/>
      <c r="I58" s="31">
        <v>18754</v>
      </c>
      <c r="J58" s="31"/>
      <c r="K58" s="102"/>
    </row>
    <row r="59" ht="18" customHeight="1" spans="1:11">
      <c r="A59" s="97" t="s">
        <v>67</v>
      </c>
      <c r="B59" s="31">
        <v>360448</v>
      </c>
      <c r="C59" s="31">
        <v>408804</v>
      </c>
      <c r="D59" s="31">
        <v>408804</v>
      </c>
      <c r="E59" s="31"/>
      <c r="F59" s="31"/>
      <c r="G59" s="31"/>
      <c r="H59" s="31"/>
      <c r="I59" s="31">
        <v>412756</v>
      </c>
      <c r="J59" s="31"/>
      <c r="K59" s="102"/>
    </row>
    <row r="60" ht="18" customHeight="1" spans="1:11">
      <c r="A60" s="97" t="s">
        <v>68</v>
      </c>
      <c r="B60" s="31">
        <v>240573</v>
      </c>
      <c r="C60" s="31">
        <v>249229</v>
      </c>
      <c r="D60" s="31">
        <v>249229</v>
      </c>
      <c r="E60" s="31"/>
      <c r="F60" s="31"/>
      <c r="G60" s="31"/>
      <c r="H60" s="31"/>
      <c r="I60" s="31">
        <v>258178</v>
      </c>
      <c r="J60" s="31"/>
      <c r="K60" s="102"/>
    </row>
    <row r="61" ht="18" customHeight="1" spans="1:11">
      <c r="A61" s="97" t="s">
        <v>69</v>
      </c>
      <c r="B61" s="31">
        <v>29387</v>
      </c>
      <c r="C61" s="31">
        <v>45924.2649</v>
      </c>
      <c r="D61" s="31">
        <v>45924.2649</v>
      </c>
      <c r="E61" s="31"/>
      <c r="F61" s="31"/>
      <c r="G61" s="31"/>
      <c r="H61" s="31"/>
      <c r="I61" s="31">
        <v>25886.2649</v>
      </c>
      <c r="J61" s="31"/>
      <c r="K61" s="102"/>
    </row>
    <row r="62" ht="18" customHeight="1" spans="1:11">
      <c r="A62" s="97" t="s">
        <v>70</v>
      </c>
      <c r="B62" s="31"/>
      <c r="C62" s="31"/>
      <c r="D62" s="31"/>
      <c r="E62" s="31"/>
      <c r="F62" s="31"/>
      <c r="G62" s="31"/>
      <c r="H62" s="31"/>
      <c r="I62" s="31">
        <v>0</v>
      </c>
      <c r="J62" s="31"/>
      <c r="K62" s="102"/>
    </row>
    <row r="63" ht="18" customHeight="1" spans="1:11">
      <c r="A63" s="97" t="s">
        <v>71</v>
      </c>
      <c r="B63" s="31"/>
      <c r="C63" s="31"/>
      <c r="D63" s="31"/>
      <c r="E63" s="31"/>
      <c r="F63" s="31"/>
      <c r="G63" s="31"/>
      <c r="H63" s="31"/>
      <c r="I63" s="31">
        <v>0</v>
      </c>
      <c r="J63" s="31"/>
      <c r="K63" s="102"/>
    </row>
    <row r="64" ht="18" customHeight="1" spans="1:11">
      <c r="A64" s="98" t="s">
        <v>72</v>
      </c>
      <c r="B64" s="31">
        <v>9557</v>
      </c>
      <c r="C64" s="31">
        <v>12834</v>
      </c>
      <c r="D64" s="31">
        <v>12834</v>
      </c>
      <c r="E64" s="31"/>
      <c r="F64" s="31"/>
      <c r="G64" s="31"/>
      <c r="H64" s="31"/>
      <c r="I64" s="31">
        <v>11789</v>
      </c>
      <c r="J64" s="31"/>
      <c r="K64" s="102"/>
    </row>
    <row r="65" ht="18" customHeight="1" spans="1:11">
      <c r="A65" s="98" t="s">
        <v>73</v>
      </c>
      <c r="B65" s="31">
        <v>135</v>
      </c>
      <c r="C65" s="31">
        <v>5908</v>
      </c>
      <c r="D65" s="31">
        <v>5908</v>
      </c>
      <c r="E65" s="31"/>
      <c r="F65" s="31"/>
      <c r="G65" s="31"/>
      <c r="H65" s="31"/>
      <c r="I65" s="31">
        <v>2294</v>
      </c>
      <c r="J65" s="31"/>
      <c r="K65" s="102"/>
    </row>
    <row r="66" ht="18" customHeight="1" spans="1:11">
      <c r="A66" s="97" t="s">
        <v>74</v>
      </c>
      <c r="B66" s="31">
        <v>131162</v>
      </c>
      <c r="C66" s="31">
        <v>131561</v>
      </c>
      <c r="D66" s="31">
        <v>131561</v>
      </c>
      <c r="E66" s="31"/>
      <c r="F66" s="31"/>
      <c r="G66" s="31"/>
      <c r="H66" s="31"/>
      <c r="I66" s="31">
        <v>130460</v>
      </c>
      <c r="J66" s="31"/>
      <c r="K66" s="102"/>
    </row>
    <row r="67" ht="18" customHeight="1" spans="1:11">
      <c r="A67" s="97" t="s">
        <v>75</v>
      </c>
      <c r="B67" s="31">
        <v>7255</v>
      </c>
      <c r="C67" s="31">
        <v>9128</v>
      </c>
      <c r="D67" s="31">
        <v>9128</v>
      </c>
      <c r="E67" s="31"/>
      <c r="F67" s="31"/>
      <c r="G67" s="31"/>
      <c r="H67" s="31"/>
      <c r="I67" s="31">
        <v>8223</v>
      </c>
      <c r="J67" s="31"/>
      <c r="K67" s="102"/>
    </row>
    <row r="68" ht="18" customHeight="1" spans="1:11">
      <c r="A68" s="97" t="s">
        <v>76</v>
      </c>
      <c r="B68" s="31">
        <v>24</v>
      </c>
      <c r="C68" s="31">
        <v>169</v>
      </c>
      <c r="D68" s="31">
        <v>169</v>
      </c>
      <c r="E68" s="31"/>
      <c r="F68" s="31"/>
      <c r="G68" s="31"/>
      <c r="H68" s="31"/>
      <c r="I68" s="31">
        <v>175</v>
      </c>
      <c r="J68" s="31"/>
      <c r="K68" s="102"/>
    </row>
    <row r="69" ht="18" customHeight="1" spans="1:11">
      <c r="A69" s="97" t="s">
        <v>77</v>
      </c>
      <c r="B69" s="31"/>
      <c r="C69" s="31"/>
      <c r="D69" s="31"/>
      <c r="E69" s="31"/>
      <c r="F69" s="31"/>
      <c r="G69" s="31"/>
      <c r="H69" s="31"/>
      <c r="I69" s="31">
        <v>0</v>
      </c>
      <c r="J69" s="31"/>
      <c r="K69" s="102"/>
    </row>
    <row r="70" ht="18" customHeight="1" spans="1:11">
      <c r="A70" s="97" t="s">
        <v>78</v>
      </c>
      <c r="B70" s="31">
        <v>100285</v>
      </c>
      <c r="C70" s="31">
        <v>110151</v>
      </c>
      <c r="D70" s="31">
        <v>110151</v>
      </c>
      <c r="E70" s="31"/>
      <c r="F70" s="31"/>
      <c r="G70" s="31"/>
      <c r="H70" s="31"/>
      <c r="I70" s="31">
        <v>91819</v>
      </c>
      <c r="J70" s="31"/>
      <c r="K70" s="102"/>
    </row>
    <row r="71" ht="18" customHeight="1" spans="1:11">
      <c r="A71" s="97" t="s">
        <v>79</v>
      </c>
      <c r="B71" s="53"/>
      <c r="C71" s="31"/>
      <c r="D71" s="31"/>
      <c r="E71" s="102"/>
      <c r="F71" s="31"/>
      <c r="G71" s="31"/>
      <c r="H71" s="102"/>
      <c r="I71" s="31">
        <v>0</v>
      </c>
      <c r="J71" s="31"/>
      <c r="K71" s="102"/>
    </row>
    <row r="72" ht="18" customHeight="1" spans="1:11">
      <c r="A72" s="97" t="s">
        <v>80</v>
      </c>
      <c r="B72" s="53"/>
      <c r="C72" s="31"/>
      <c r="D72" s="31"/>
      <c r="E72" s="102"/>
      <c r="F72" s="31"/>
      <c r="G72" s="31"/>
      <c r="H72" s="102"/>
      <c r="I72" s="31">
        <v>0</v>
      </c>
      <c r="J72" s="31"/>
      <c r="K72" s="102"/>
    </row>
    <row r="73" ht="18" customHeight="1" spans="1:11">
      <c r="A73" s="96" t="s">
        <v>81</v>
      </c>
      <c r="B73" s="53"/>
      <c r="C73" s="31"/>
      <c r="D73" s="31"/>
      <c r="E73" s="102"/>
      <c r="F73" s="31"/>
      <c r="G73" s="31"/>
      <c r="H73" s="102"/>
      <c r="I73" s="31">
        <v>0</v>
      </c>
      <c r="J73" s="31"/>
      <c r="K73" s="102"/>
    </row>
    <row r="74" ht="18" customHeight="1" spans="1:11">
      <c r="A74" s="96" t="s">
        <v>82</v>
      </c>
      <c r="B74" s="53">
        <v>14619</v>
      </c>
      <c r="C74" s="31">
        <v>21961.45</v>
      </c>
      <c r="D74" s="31">
        <v>21961.45</v>
      </c>
      <c r="E74" s="102"/>
      <c r="F74" s="31"/>
      <c r="G74" s="31"/>
      <c r="H74" s="102"/>
      <c r="I74" s="31">
        <v>16088.45</v>
      </c>
      <c r="J74" s="31"/>
      <c r="K74" s="102"/>
    </row>
    <row r="75" ht="18" customHeight="1" spans="1:11">
      <c r="A75" s="96" t="s">
        <v>83</v>
      </c>
      <c r="B75" s="53">
        <v>229056</v>
      </c>
      <c r="C75" s="31">
        <f>299695-31037</f>
        <v>268658</v>
      </c>
      <c r="D75" s="31">
        <f>268655+31040</f>
        <v>299695</v>
      </c>
      <c r="E75" s="102"/>
      <c r="F75" s="31"/>
      <c r="G75" s="31"/>
      <c r="H75" s="102"/>
      <c r="I75" s="31">
        <v>222177.63</v>
      </c>
      <c r="J75" s="31"/>
      <c r="K75" s="102"/>
    </row>
    <row r="76" ht="18" customHeight="1" spans="1:11">
      <c r="A76" s="96" t="s">
        <v>84</v>
      </c>
      <c r="B76" s="53"/>
      <c r="C76" s="31"/>
      <c r="D76" s="31"/>
      <c r="E76" s="102"/>
      <c r="F76" s="31"/>
      <c r="G76" s="31"/>
      <c r="H76" s="102"/>
      <c r="I76" s="31">
        <v>440</v>
      </c>
      <c r="J76" s="31"/>
      <c r="K76" s="102"/>
    </row>
    <row r="77" ht="27" spans="1:11">
      <c r="A77" s="96" t="s">
        <v>85</v>
      </c>
      <c r="B77" s="53">
        <v>4349</v>
      </c>
      <c r="C77" s="31">
        <v>5112.05</v>
      </c>
      <c r="D77" s="31">
        <v>5112.05</v>
      </c>
      <c r="E77" s="102"/>
      <c r="F77" s="31"/>
      <c r="G77" s="31"/>
      <c r="H77" s="102"/>
      <c r="I77" s="31">
        <v>5188.05</v>
      </c>
      <c r="J77" s="31"/>
      <c r="K77" s="102"/>
    </row>
    <row r="78" ht="18" customHeight="1" spans="1:11">
      <c r="A78" s="96" t="s">
        <v>86</v>
      </c>
      <c r="B78" s="53">
        <v>313260</v>
      </c>
      <c r="C78" s="31">
        <v>340050.664</v>
      </c>
      <c r="D78" s="31">
        <v>340050.664</v>
      </c>
      <c r="E78" s="102"/>
      <c r="F78" s="31"/>
      <c r="G78" s="31"/>
      <c r="H78" s="102"/>
      <c r="I78" s="31">
        <f>326183.664+37913</f>
        <v>364096.664</v>
      </c>
      <c r="J78" s="31"/>
      <c r="K78" s="102"/>
    </row>
    <row r="79" ht="18" customHeight="1" spans="1:11">
      <c r="A79" s="96" t="s">
        <v>87</v>
      </c>
      <c r="B79" s="53">
        <v>345539</v>
      </c>
      <c r="C79" s="31">
        <v>363837.26</v>
      </c>
      <c r="D79" s="31">
        <v>363837.26</v>
      </c>
      <c r="E79" s="102"/>
      <c r="F79" s="31"/>
      <c r="G79" s="31"/>
      <c r="H79" s="102"/>
      <c r="I79" s="31">
        <v>361577.26</v>
      </c>
      <c r="J79" s="31"/>
      <c r="K79" s="102"/>
    </row>
    <row r="80" ht="18" customHeight="1" spans="1:11">
      <c r="A80" s="96" t="s">
        <v>88</v>
      </c>
      <c r="B80" s="53">
        <v>123</v>
      </c>
      <c r="C80" s="31">
        <v>2086</v>
      </c>
      <c r="D80" s="31">
        <v>2086</v>
      </c>
      <c r="E80" s="102"/>
      <c r="F80" s="31"/>
      <c r="G80" s="31"/>
      <c r="H80" s="102"/>
      <c r="I80" s="31">
        <v>89.8</v>
      </c>
      <c r="J80" s="31"/>
      <c r="K80" s="102"/>
    </row>
    <row r="81" ht="18" customHeight="1" spans="1:11">
      <c r="A81" s="96" t="s">
        <v>89</v>
      </c>
      <c r="B81" s="53"/>
      <c r="C81" s="31"/>
      <c r="D81" s="31"/>
      <c r="E81" s="102"/>
      <c r="F81" s="31"/>
      <c r="G81" s="31"/>
      <c r="H81" s="102"/>
      <c r="I81" s="31">
        <v>0</v>
      </c>
      <c r="J81" s="31"/>
      <c r="K81" s="102"/>
    </row>
    <row r="82" ht="18" customHeight="1" spans="1:11">
      <c r="A82" s="96" t="s">
        <v>90</v>
      </c>
      <c r="B82" s="53">
        <v>118525</v>
      </c>
      <c r="C82" s="31">
        <v>141649.9</v>
      </c>
      <c r="D82" s="31">
        <f>121649.9+20000</f>
        <v>141649.9</v>
      </c>
      <c r="E82" s="102"/>
      <c r="F82" s="31"/>
      <c r="G82" s="31"/>
      <c r="H82" s="102"/>
      <c r="I82" s="31">
        <v>122772.9</v>
      </c>
      <c r="J82" s="31"/>
      <c r="K82" s="102"/>
    </row>
    <row r="83" ht="18" customHeight="1" spans="1:11">
      <c r="A83" s="96" t="s">
        <v>91</v>
      </c>
      <c r="B83" s="53">
        <v>7342</v>
      </c>
      <c r="C83" s="31">
        <v>40704</v>
      </c>
      <c r="D83" s="31">
        <f>35704+5000</f>
        <v>40704</v>
      </c>
      <c r="E83" s="102"/>
      <c r="F83" s="31"/>
      <c r="G83" s="31"/>
      <c r="H83" s="102"/>
      <c r="I83" s="31">
        <v>11875</v>
      </c>
      <c r="J83" s="31"/>
      <c r="K83" s="102"/>
    </row>
    <row r="84" ht="27" spans="1:11">
      <c r="A84" s="96" t="s">
        <v>92</v>
      </c>
      <c r="B84" s="53"/>
      <c r="C84" s="31"/>
      <c r="D84" s="31"/>
      <c r="E84" s="102"/>
      <c r="F84" s="31"/>
      <c r="G84" s="31"/>
      <c r="H84" s="102"/>
      <c r="I84" s="31">
        <v>0</v>
      </c>
      <c r="J84" s="31"/>
      <c r="K84" s="102"/>
    </row>
    <row r="85" ht="18" customHeight="1" spans="1:11">
      <c r="A85" s="96" t="s">
        <v>93</v>
      </c>
      <c r="B85" s="53"/>
      <c r="C85" s="31"/>
      <c r="D85" s="31"/>
      <c r="E85" s="102"/>
      <c r="F85" s="31"/>
      <c r="G85" s="31"/>
      <c r="H85" s="102"/>
      <c r="I85" s="31">
        <v>0</v>
      </c>
      <c r="J85" s="31"/>
      <c r="K85" s="102"/>
    </row>
    <row r="86" ht="18" customHeight="1" spans="1:11">
      <c r="A86" s="96" t="s">
        <v>94</v>
      </c>
      <c r="B86" s="53"/>
      <c r="C86" s="31"/>
      <c r="D86" s="31"/>
      <c r="E86" s="102"/>
      <c r="F86" s="31"/>
      <c r="G86" s="31"/>
      <c r="H86" s="102"/>
      <c r="I86" s="31">
        <v>0</v>
      </c>
      <c r="J86" s="31"/>
      <c r="K86" s="102"/>
    </row>
    <row r="87" ht="27" spans="1:11">
      <c r="A87" s="96" t="s">
        <v>95</v>
      </c>
      <c r="B87" s="53"/>
      <c r="C87" s="31"/>
      <c r="D87" s="31"/>
      <c r="E87" s="102"/>
      <c r="F87" s="31"/>
      <c r="G87" s="31"/>
      <c r="H87" s="102"/>
      <c r="I87" s="31">
        <v>0</v>
      </c>
      <c r="J87" s="31"/>
      <c r="K87" s="102"/>
    </row>
    <row r="88" ht="18" customHeight="1" spans="1:11">
      <c r="A88" s="96" t="s">
        <v>96</v>
      </c>
      <c r="B88" s="53">
        <v>13690</v>
      </c>
      <c r="C88" s="31">
        <v>19157</v>
      </c>
      <c r="D88" s="31">
        <v>19157</v>
      </c>
      <c r="E88" s="102"/>
      <c r="F88" s="31"/>
      <c r="G88" s="31"/>
      <c r="H88" s="102"/>
      <c r="I88" s="31">
        <v>14081</v>
      </c>
      <c r="J88" s="31"/>
      <c r="K88" s="102"/>
    </row>
    <row r="89" ht="18" customHeight="1" spans="1:11">
      <c r="A89" s="96" t="s">
        <v>97</v>
      </c>
      <c r="B89" s="31"/>
      <c r="C89" s="31"/>
      <c r="D89" s="31"/>
      <c r="E89" s="31"/>
      <c r="F89" s="31"/>
      <c r="G89" s="31"/>
      <c r="H89" s="31"/>
      <c r="I89" s="31">
        <v>0</v>
      </c>
      <c r="J89" s="31"/>
      <c r="K89" s="102"/>
    </row>
    <row r="90" ht="27" spans="1:11">
      <c r="A90" s="96" t="s">
        <v>98</v>
      </c>
      <c r="B90" s="31"/>
      <c r="C90" s="31">
        <v>1620</v>
      </c>
      <c r="D90" s="31">
        <v>1620</v>
      </c>
      <c r="E90" s="31"/>
      <c r="F90" s="31"/>
      <c r="G90" s="31"/>
      <c r="H90" s="31"/>
      <c r="I90" s="31">
        <v>830</v>
      </c>
      <c r="J90" s="31"/>
      <c r="K90" s="102"/>
    </row>
    <row r="91" ht="18" customHeight="1" spans="1:11">
      <c r="A91" s="97" t="s">
        <v>99</v>
      </c>
      <c r="B91" s="31">
        <v>20</v>
      </c>
      <c r="C91" s="31">
        <v>20</v>
      </c>
      <c r="D91" s="31">
        <v>20</v>
      </c>
      <c r="E91" s="31"/>
      <c r="F91" s="31"/>
      <c r="G91" s="31"/>
      <c r="H91" s="31"/>
      <c r="I91" s="31">
        <v>0</v>
      </c>
      <c r="J91" s="31"/>
      <c r="K91" s="102"/>
    </row>
    <row r="92" ht="18" customHeight="1" spans="1:11">
      <c r="A92" s="97" t="s">
        <v>100</v>
      </c>
      <c r="B92" s="31"/>
      <c r="C92" s="31">
        <v>26731</v>
      </c>
      <c r="D92" s="31">
        <v>26731</v>
      </c>
      <c r="E92" s="31"/>
      <c r="F92" s="31"/>
      <c r="G92" s="31"/>
      <c r="H92" s="31"/>
      <c r="I92" s="31">
        <v>13688</v>
      </c>
      <c r="J92" s="31"/>
      <c r="K92" s="102"/>
    </row>
    <row r="93" ht="18" customHeight="1" spans="1:11">
      <c r="A93" s="97" t="s">
        <v>101</v>
      </c>
      <c r="B93" s="31"/>
      <c r="C93" s="31">
        <v>10981</v>
      </c>
      <c r="D93" s="31">
        <v>10981</v>
      </c>
      <c r="E93" s="31"/>
      <c r="F93" s="31"/>
      <c r="G93" s="31"/>
      <c r="H93" s="31"/>
      <c r="I93" s="31">
        <v>13140</v>
      </c>
      <c r="J93" s="31"/>
      <c r="K93" s="102"/>
    </row>
    <row r="94" ht="18" customHeight="1" spans="1:11">
      <c r="A94" s="97" t="s">
        <v>102</v>
      </c>
      <c r="B94" s="31"/>
      <c r="C94" s="31"/>
      <c r="D94" s="31"/>
      <c r="E94" s="31"/>
      <c r="F94" s="31"/>
      <c r="G94" s="31"/>
      <c r="H94" s="31"/>
      <c r="I94" s="31"/>
      <c r="J94" s="31"/>
      <c r="K94" s="102"/>
    </row>
    <row r="95" ht="18" customHeight="1" spans="1:11">
      <c r="A95" s="97" t="s">
        <v>103</v>
      </c>
      <c r="B95" s="31">
        <v>10164</v>
      </c>
      <c r="C95" s="31">
        <v>13089.79</v>
      </c>
      <c r="D95" s="31">
        <v>13089.79</v>
      </c>
      <c r="E95" s="31"/>
      <c r="F95" s="31"/>
      <c r="G95" s="31"/>
      <c r="H95" s="31"/>
      <c r="I95" s="31">
        <v>10508.79</v>
      </c>
      <c r="J95" s="31"/>
      <c r="K95" s="102"/>
    </row>
    <row r="96" ht="18" customHeight="1" spans="1:11">
      <c r="A96" s="96" t="s">
        <v>104</v>
      </c>
      <c r="B96" s="31">
        <f>SUM(B97:B117)</f>
        <v>226595</v>
      </c>
      <c r="C96" s="31">
        <f t="shared" ref="C96:I96" si="10">SUM(C97:C117)</f>
        <v>322486.520432</v>
      </c>
      <c r="D96" s="31">
        <f t="shared" si="10"/>
        <v>336907.220432</v>
      </c>
      <c r="E96" s="31"/>
      <c r="F96" s="31"/>
      <c r="G96" s="31"/>
      <c r="H96" s="31"/>
      <c r="I96" s="31">
        <f t="shared" si="10"/>
        <v>285041.220432</v>
      </c>
      <c r="J96" s="31"/>
      <c r="K96" s="102"/>
    </row>
    <row r="97" ht="18" customHeight="1" spans="1:11">
      <c r="A97" s="96" t="s">
        <v>105</v>
      </c>
      <c r="B97" s="31">
        <v>1248</v>
      </c>
      <c r="C97" s="31">
        <v>10645</v>
      </c>
      <c r="D97" s="31">
        <v>10645</v>
      </c>
      <c r="E97" s="31"/>
      <c r="F97" s="31"/>
      <c r="G97" s="31"/>
      <c r="H97" s="31"/>
      <c r="I97" s="31">
        <v>1628</v>
      </c>
      <c r="J97" s="31"/>
      <c r="K97" s="102"/>
    </row>
    <row r="98" ht="18" customHeight="1" spans="1:11">
      <c r="A98" s="96" t="s">
        <v>106</v>
      </c>
      <c r="B98" s="31"/>
      <c r="C98" s="31"/>
      <c r="D98" s="31"/>
      <c r="E98" s="31"/>
      <c r="F98" s="31"/>
      <c r="G98" s="31"/>
      <c r="H98" s="31"/>
      <c r="I98" s="31">
        <v>0</v>
      </c>
      <c r="J98" s="31"/>
      <c r="K98" s="102"/>
    </row>
    <row r="99" ht="18" customHeight="1" spans="1:11">
      <c r="A99" s="96" t="s">
        <v>107</v>
      </c>
      <c r="B99" s="31"/>
      <c r="C99" s="31"/>
      <c r="D99" s="31"/>
      <c r="E99" s="31"/>
      <c r="F99" s="31"/>
      <c r="G99" s="31"/>
      <c r="H99" s="31"/>
      <c r="I99" s="31">
        <v>220</v>
      </c>
      <c r="J99" s="31"/>
      <c r="K99" s="102"/>
    </row>
    <row r="100" ht="18" customHeight="1" spans="1:11">
      <c r="A100" s="96" t="s">
        <v>108</v>
      </c>
      <c r="B100" s="31">
        <v>465</v>
      </c>
      <c r="C100" s="31">
        <v>465</v>
      </c>
      <c r="D100" s="31">
        <v>465</v>
      </c>
      <c r="E100" s="31"/>
      <c r="F100" s="31"/>
      <c r="G100" s="31"/>
      <c r="H100" s="31"/>
      <c r="I100" s="31">
        <v>1000</v>
      </c>
      <c r="J100" s="31"/>
      <c r="K100" s="102"/>
    </row>
    <row r="101" ht="18" customHeight="1" spans="1:11">
      <c r="A101" s="96" t="s">
        <v>109</v>
      </c>
      <c r="B101" s="31">
        <v>4253</v>
      </c>
      <c r="C101" s="31">
        <v>4253</v>
      </c>
      <c r="D101" s="31">
        <v>4253</v>
      </c>
      <c r="E101" s="31"/>
      <c r="F101" s="31"/>
      <c r="G101" s="31"/>
      <c r="H101" s="31"/>
      <c r="I101" s="31">
        <v>1205</v>
      </c>
      <c r="J101" s="31"/>
      <c r="K101" s="102"/>
    </row>
    <row r="102" ht="18" customHeight="1" spans="1:11">
      <c r="A102" s="96" t="s">
        <v>110</v>
      </c>
      <c r="B102" s="31">
        <v>1034</v>
      </c>
      <c r="C102" s="31">
        <v>1654</v>
      </c>
      <c r="D102" s="31">
        <v>1654</v>
      </c>
      <c r="E102" s="31"/>
      <c r="F102" s="31"/>
      <c r="G102" s="31"/>
      <c r="H102" s="31"/>
      <c r="I102" s="31">
        <v>1667</v>
      </c>
      <c r="J102" s="31"/>
      <c r="K102" s="102"/>
    </row>
    <row r="103" ht="18" customHeight="1" spans="1:11">
      <c r="A103" s="96" t="s">
        <v>111</v>
      </c>
      <c r="B103" s="31">
        <v>601</v>
      </c>
      <c r="C103" s="31">
        <v>1220</v>
      </c>
      <c r="D103" s="31">
        <v>1220</v>
      </c>
      <c r="E103" s="31"/>
      <c r="F103" s="31"/>
      <c r="G103" s="31"/>
      <c r="H103" s="31"/>
      <c r="I103" s="31">
        <v>1494</v>
      </c>
      <c r="J103" s="31"/>
      <c r="K103" s="102"/>
    </row>
    <row r="104" ht="18" customHeight="1" spans="1:11">
      <c r="A104" s="96" t="s">
        <v>112</v>
      </c>
      <c r="B104" s="31">
        <v>4477</v>
      </c>
      <c r="C104" s="31">
        <v>6843.17</v>
      </c>
      <c r="D104" s="31">
        <v>6843.17</v>
      </c>
      <c r="E104" s="31"/>
      <c r="F104" s="31"/>
      <c r="G104" s="31"/>
      <c r="H104" s="31"/>
      <c r="I104" s="31">
        <v>5150.17</v>
      </c>
      <c r="J104" s="31"/>
      <c r="K104" s="102"/>
    </row>
    <row r="105" ht="18" customHeight="1" spans="1:11">
      <c r="A105" s="96" t="s">
        <v>113</v>
      </c>
      <c r="B105" s="31">
        <v>9821</v>
      </c>
      <c r="C105" s="31">
        <v>9400</v>
      </c>
      <c r="D105" s="31">
        <v>9400</v>
      </c>
      <c r="E105" s="31"/>
      <c r="F105" s="31"/>
      <c r="G105" s="31"/>
      <c r="H105" s="31"/>
      <c r="I105" s="31">
        <v>7406</v>
      </c>
      <c r="J105" s="31"/>
      <c r="K105" s="102"/>
    </row>
    <row r="106" ht="18" customHeight="1" spans="1:11">
      <c r="A106" s="96" t="s">
        <v>114</v>
      </c>
      <c r="B106" s="31">
        <v>23575</v>
      </c>
      <c r="C106" s="31">
        <v>29667.0465</v>
      </c>
      <c r="D106" s="31">
        <v>29667.0465</v>
      </c>
      <c r="E106" s="31"/>
      <c r="F106" s="31"/>
      <c r="G106" s="31"/>
      <c r="H106" s="31"/>
      <c r="I106" s="31">
        <v>24124.0465</v>
      </c>
      <c r="J106" s="31"/>
      <c r="K106" s="102"/>
    </row>
    <row r="107" ht="18" customHeight="1" spans="1:11">
      <c r="A107" s="96" t="s">
        <v>115</v>
      </c>
      <c r="B107" s="31">
        <v>32539</v>
      </c>
      <c r="C107" s="31">
        <v>10851.558939</v>
      </c>
      <c r="D107" s="31">
        <v>10851.558939</v>
      </c>
      <c r="E107" s="31"/>
      <c r="F107" s="31"/>
      <c r="G107" s="31"/>
      <c r="H107" s="31"/>
      <c r="I107" s="31">
        <v>20132.558939</v>
      </c>
      <c r="J107" s="31"/>
      <c r="K107" s="102"/>
    </row>
    <row r="108" ht="18" customHeight="1" spans="1:11">
      <c r="A108" s="96" t="s">
        <v>116</v>
      </c>
      <c r="B108" s="31">
        <v>109957</v>
      </c>
      <c r="C108" s="31">
        <f>159921.35</f>
        <v>159921.35</v>
      </c>
      <c r="D108" s="31">
        <f>139921.35+20000+4421</f>
        <v>164342.35</v>
      </c>
      <c r="E108" s="31"/>
      <c r="F108" s="31"/>
      <c r="G108" s="31"/>
      <c r="H108" s="31"/>
      <c r="I108" s="31">
        <f>115828.35-1200+49445+99-438-3179.36-220-338</f>
        <v>159996.99</v>
      </c>
      <c r="J108" s="31"/>
      <c r="K108" s="102"/>
    </row>
    <row r="109" ht="18" customHeight="1" spans="1:11">
      <c r="A109" s="96" t="s">
        <v>117</v>
      </c>
      <c r="B109" s="31">
        <v>6292</v>
      </c>
      <c r="C109" s="31">
        <v>11554.26</v>
      </c>
      <c r="D109" s="31">
        <v>11554.26</v>
      </c>
      <c r="E109" s="31"/>
      <c r="F109" s="31"/>
      <c r="G109" s="31"/>
      <c r="H109" s="31"/>
      <c r="I109" s="31">
        <v>10519.26</v>
      </c>
      <c r="J109" s="31"/>
      <c r="K109" s="102"/>
    </row>
    <row r="110" ht="18" customHeight="1" spans="1:11">
      <c r="A110" s="96" t="s">
        <v>118</v>
      </c>
      <c r="B110" s="31">
        <v>12746</v>
      </c>
      <c r="C110" s="31">
        <v>40021</v>
      </c>
      <c r="D110" s="31">
        <f>30020.7+20000</f>
        <v>50020.7</v>
      </c>
      <c r="E110" s="31"/>
      <c r="F110" s="31"/>
      <c r="G110" s="31"/>
      <c r="H110" s="31"/>
      <c r="I110" s="31">
        <f>14255.7</f>
        <v>14255.7</v>
      </c>
      <c r="J110" s="31"/>
      <c r="K110" s="102"/>
    </row>
    <row r="111" ht="18" customHeight="1" spans="1:11">
      <c r="A111" s="96" t="s">
        <v>119</v>
      </c>
      <c r="B111" s="31">
        <v>1257</v>
      </c>
      <c r="C111" s="31">
        <v>8103</v>
      </c>
      <c r="D111" s="31">
        <v>8103</v>
      </c>
      <c r="E111" s="31"/>
      <c r="F111" s="31"/>
      <c r="G111" s="31"/>
      <c r="H111" s="31"/>
      <c r="I111" s="31">
        <v>6623</v>
      </c>
      <c r="J111" s="31"/>
      <c r="K111" s="102"/>
    </row>
    <row r="112" ht="18" customHeight="1" spans="1:11">
      <c r="A112" s="96" t="s">
        <v>120</v>
      </c>
      <c r="B112" s="31">
        <v>7342</v>
      </c>
      <c r="C112" s="31">
        <v>13032.784993</v>
      </c>
      <c r="D112" s="31">
        <v>13032.784993</v>
      </c>
      <c r="E112" s="31"/>
      <c r="F112" s="31"/>
      <c r="G112" s="31"/>
      <c r="H112" s="31"/>
      <c r="I112" s="31">
        <v>9492.784993</v>
      </c>
      <c r="J112" s="31"/>
      <c r="K112" s="102"/>
    </row>
    <row r="113" ht="18" customHeight="1" spans="1:11">
      <c r="A113" s="96" t="s">
        <v>121</v>
      </c>
      <c r="B113" s="31">
        <v>5513</v>
      </c>
      <c r="C113" s="31">
        <v>6227</v>
      </c>
      <c r="D113" s="31">
        <v>6227</v>
      </c>
      <c r="E113" s="31"/>
      <c r="F113" s="31"/>
      <c r="G113" s="31"/>
      <c r="H113" s="31"/>
      <c r="I113" s="31">
        <f>4567+3179.36</f>
        <v>7746.36</v>
      </c>
      <c r="J113" s="31"/>
      <c r="K113" s="102"/>
    </row>
    <row r="114" ht="18" customHeight="1" spans="1:11">
      <c r="A114" s="96" t="s">
        <v>122</v>
      </c>
      <c r="B114" s="31">
        <v>4812</v>
      </c>
      <c r="C114" s="31">
        <v>3221.15</v>
      </c>
      <c r="D114" s="31">
        <v>3221.15</v>
      </c>
      <c r="E114" s="31"/>
      <c r="F114" s="31"/>
      <c r="G114" s="31"/>
      <c r="H114" s="31"/>
      <c r="I114" s="31">
        <v>7571.15</v>
      </c>
      <c r="J114" s="31"/>
      <c r="K114" s="102"/>
    </row>
    <row r="115" ht="18" customHeight="1" spans="1:11">
      <c r="A115" s="96" t="s">
        <v>123</v>
      </c>
      <c r="B115" s="31">
        <v>151</v>
      </c>
      <c r="C115" s="31">
        <v>900</v>
      </c>
      <c r="D115" s="31">
        <v>900</v>
      </c>
      <c r="E115" s="31"/>
      <c r="F115" s="31"/>
      <c r="G115" s="31"/>
      <c r="H115" s="31"/>
      <c r="I115" s="31">
        <v>2313</v>
      </c>
      <c r="J115" s="31"/>
      <c r="K115" s="102"/>
    </row>
    <row r="116" ht="18" customHeight="1" spans="1:11">
      <c r="A116" s="96" t="s">
        <v>124</v>
      </c>
      <c r="B116" s="31">
        <v>512</v>
      </c>
      <c r="C116" s="31">
        <v>4147.2</v>
      </c>
      <c r="D116" s="31">
        <v>4147.2</v>
      </c>
      <c r="E116" s="31"/>
      <c r="F116" s="31"/>
      <c r="G116" s="31"/>
      <c r="H116" s="31"/>
      <c r="I116" s="31">
        <v>2493.2</v>
      </c>
      <c r="J116" s="31"/>
      <c r="K116" s="102"/>
    </row>
    <row r="117" ht="18" customHeight="1" spans="1:11">
      <c r="A117" s="96" t="s">
        <v>54</v>
      </c>
      <c r="B117" s="31"/>
      <c r="C117" s="31">
        <v>360</v>
      </c>
      <c r="D117" s="31">
        <v>360</v>
      </c>
      <c r="E117" s="31"/>
      <c r="F117" s="31"/>
      <c r="G117" s="31"/>
      <c r="H117" s="31"/>
      <c r="I117" s="31">
        <v>3</v>
      </c>
      <c r="J117" s="31"/>
      <c r="K117" s="102"/>
    </row>
    <row r="118" ht="18" customHeight="1" spans="1:11">
      <c r="A118" s="96" t="s">
        <v>125</v>
      </c>
      <c r="B118" s="31"/>
      <c r="C118" s="31"/>
      <c r="D118" s="31"/>
      <c r="E118" s="31"/>
      <c r="F118" s="31"/>
      <c r="G118" s="31"/>
      <c r="H118" s="31"/>
      <c r="I118" s="31"/>
      <c r="J118" s="31"/>
      <c r="K118" s="102"/>
    </row>
    <row r="119" ht="18" customHeight="1" spans="1:11">
      <c r="A119" s="92" t="s">
        <v>126</v>
      </c>
      <c r="B119" s="31">
        <v>175445</v>
      </c>
      <c r="C119" s="31">
        <v>174712</v>
      </c>
      <c r="D119" s="31">
        <v>174712</v>
      </c>
      <c r="E119" s="31"/>
      <c r="F119" s="31"/>
      <c r="G119" s="31"/>
      <c r="H119" s="31"/>
      <c r="I119" s="31">
        <f>全市一般公共预算支出!D1013</f>
        <v>275266</v>
      </c>
      <c r="J119" s="31"/>
      <c r="K119" s="102"/>
    </row>
    <row r="120" ht="18" customHeight="1" spans="1:11">
      <c r="A120" s="92" t="s">
        <v>127</v>
      </c>
      <c r="B120" s="31">
        <v>7395</v>
      </c>
      <c r="C120" s="31">
        <v>20021</v>
      </c>
      <c r="D120" s="31">
        <v>20021</v>
      </c>
      <c r="E120" s="31"/>
      <c r="F120" s="31"/>
      <c r="G120" s="31"/>
      <c r="H120" s="31"/>
      <c r="I120" s="31">
        <f>全市一般公共预算支出!D1012</f>
        <v>0</v>
      </c>
      <c r="J120" s="31"/>
      <c r="K120" s="102"/>
    </row>
    <row r="121" ht="18" customHeight="1" spans="1:11">
      <c r="A121" s="92" t="s">
        <v>128</v>
      </c>
      <c r="B121" s="31">
        <f>SUM(B122:B124)</f>
        <v>806700</v>
      </c>
      <c r="C121" s="31">
        <f t="shared" ref="C121:I121" si="11">SUM(C122:C124)</f>
        <v>73048</v>
      </c>
      <c r="D121" s="31">
        <f t="shared" si="11"/>
        <v>107338</v>
      </c>
      <c r="E121" s="31"/>
      <c r="F121" s="31"/>
      <c r="G121" s="31"/>
      <c r="H121" s="31"/>
      <c r="I121" s="31">
        <f t="shared" si="11"/>
        <v>623401</v>
      </c>
      <c r="J121" s="31"/>
      <c r="K121" s="102"/>
    </row>
    <row r="122" ht="18" customHeight="1" spans="1:11">
      <c r="A122" s="92" t="s">
        <v>129</v>
      </c>
      <c r="B122" s="31">
        <v>796562</v>
      </c>
      <c r="C122" s="31">
        <f>106117-34352</f>
        <v>71765</v>
      </c>
      <c r="D122" s="31">
        <v>106117</v>
      </c>
      <c r="E122" s="31"/>
      <c r="F122" s="31"/>
      <c r="G122" s="31"/>
      <c r="H122" s="31"/>
      <c r="I122" s="31">
        <v>622963</v>
      </c>
      <c r="J122" s="31"/>
      <c r="K122" s="102"/>
    </row>
    <row r="123" ht="18" customHeight="1" spans="1:11">
      <c r="A123" s="92" t="s">
        <v>130</v>
      </c>
      <c r="B123" s="31">
        <v>10138</v>
      </c>
      <c r="C123" s="31">
        <v>1283</v>
      </c>
      <c r="D123" s="31">
        <v>1221</v>
      </c>
      <c r="E123" s="31"/>
      <c r="F123" s="31"/>
      <c r="G123" s="31"/>
      <c r="H123" s="31"/>
      <c r="I123" s="31">
        <v>438</v>
      </c>
      <c r="J123" s="31"/>
      <c r="K123" s="102"/>
    </row>
    <row r="124" ht="18" customHeight="1" spans="1:11">
      <c r="A124" s="92" t="s">
        <v>131</v>
      </c>
      <c r="B124" s="31"/>
      <c r="C124" s="31"/>
      <c r="D124" s="31"/>
      <c r="E124" s="31"/>
      <c r="F124" s="31"/>
      <c r="G124" s="31"/>
      <c r="H124" s="31"/>
      <c r="I124" s="31"/>
      <c r="J124" s="31"/>
      <c r="K124" s="102"/>
    </row>
    <row r="125" ht="18" customHeight="1" spans="1:11">
      <c r="A125" s="92" t="s">
        <v>132</v>
      </c>
      <c r="B125" s="31">
        <v>180100</v>
      </c>
      <c r="C125" s="31">
        <v>427609</v>
      </c>
      <c r="D125" s="31">
        <v>427609</v>
      </c>
      <c r="E125" s="31"/>
      <c r="F125" s="31"/>
      <c r="G125" s="31"/>
      <c r="H125" s="31"/>
      <c r="I125" s="31">
        <v>380500</v>
      </c>
      <c r="J125" s="31"/>
      <c r="K125" s="102"/>
    </row>
    <row r="126" ht="18" customHeight="1" spans="1:11">
      <c r="A126" s="92" t="s">
        <v>133</v>
      </c>
      <c r="B126" s="31">
        <f>SUM(B127:B130)</f>
        <v>0</v>
      </c>
      <c r="C126" s="31">
        <f>SUM(C127:C130)</f>
        <v>0</v>
      </c>
      <c r="D126" s="31">
        <f>SUM(D127:D130)</f>
        <v>0</v>
      </c>
      <c r="E126" s="31"/>
      <c r="F126" s="31"/>
      <c r="G126" s="31"/>
      <c r="H126" s="31"/>
      <c r="I126" s="31">
        <f>SUM(I127:I130)</f>
        <v>0</v>
      </c>
      <c r="J126" s="31"/>
      <c r="K126" s="102"/>
    </row>
    <row r="127" ht="18" customHeight="1" spans="1:11">
      <c r="A127" s="92" t="s">
        <v>134</v>
      </c>
      <c r="B127" s="31"/>
      <c r="C127" s="31"/>
      <c r="D127" s="31"/>
      <c r="E127" s="31"/>
      <c r="F127" s="31"/>
      <c r="G127" s="31"/>
      <c r="H127" s="31"/>
      <c r="I127" s="31"/>
      <c r="J127" s="31"/>
      <c r="K127" s="102"/>
    </row>
    <row r="128" ht="18" customHeight="1" spans="1:11">
      <c r="A128" s="92" t="s">
        <v>135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102"/>
    </row>
    <row r="129" ht="18" customHeight="1" spans="1:11">
      <c r="A129" s="92" t="s">
        <v>136</v>
      </c>
      <c r="B129" s="31"/>
      <c r="C129" s="31"/>
      <c r="D129" s="31"/>
      <c r="E129" s="31"/>
      <c r="F129" s="31"/>
      <c r="G129" s="31"/>
      <c r="H129" s="31"/>
      <c r="I129" s="31"/>
      <c r="J129" s="31"/>
      <c r="K129" s="102"/>
    </row>
    <row r="130" ht="18" customHeight="1" spans="1:11">
      <c r="A130" s="92" t="s">
        <v>137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102"/>
    </row>
    <row r="131" ht="18" customHeight="1" spans="1:11">
      <c r="A131" s="106" t="s">
        <v>138</v>
      </c>
      <c r="B131" s="28">
        <f>B47+B48</f>
        <v>4299686</v>
      </c>
      <c r="C131" s="28">
        <f>C47+C48</f>
        <v>4133903.899332</v>
      </c>
      <c r="D131" s="28">
        <f>D47+D48</f>
        <v>4215072.599332</v>
      </c>
      <c r="E131" s="28"/>
      <c r="F131" s="28"/>
      <c r="G131" s="28"/>
      <c r="H131" s="28"/>
      <c r="I131" s="28">
        <f>I47+I48</f>
        <v>4588702.029332</v>
      </c>
      <c r="J131" s="31"/>
      <c r="K131" s="102"/>
    </row>
    <row r="135" spans="3:4">
      <c r="C135" s="107"/>
      <c r="D135" s="59"/>
    </row>
    <row r="136" spans="1:11">
      <c r="A136" s="1"/>
      <c r="B136" s="1"/>
      <c r="C136" s="1"/>
      <c r="D136" s="59"/>
      <c r="E136" s="1"/>
      <c r="G136" s="1"/>
      <c r="H136" s="1"/>
      <c r="I136" s="1"/>
      <c r="J136" s="1"/>
      <c r="K136" s="1"/>
    </row>
  </sheetData>
  <mergeCells count="14">
    <mergeCell ref="A2:K2"/>
    <mergeCell ref="D3:G3"/>
    <mergeCell ref="J3:K3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707638888888889" right="0.707638888888889" top="0.747916666666667" bottom="0.668055555555556" header="0.313888888888889" footer="0.432638888888889"/>
  <pageSetup paperSize="9" scale="75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022"/>
  <sheetViews>
    <sheetView showZeros="0" workbookViewId="0">
      <pane xSplit="1" ySplit="6" topLeftCell="B616" activePane="bottomRight" state="frozen"/>
      <selection/>
      <selection pane="topRight"/>
      <selection pane="bottomLeft"/>
      <selection pane="bottomRight" activeCell="A3" sqref="A3"/>
    </sheetView>
  </sheetViews>
  <sheetFormatPr defaultColWidth="9" defaultRowHeight="14.25"/>
  <cols>
    <col min="1" max="1" width="45.75" style="5" customWidth="1"/>
    <col min="2" max="2" width="12.375" style="6" customWidth="1"/>
    <col min="3" max="4" width="13.25" style="1" customWidth="1"/>
    <col min="5" max="5" width="14.25" style="4" customWidth="1"/>
    <col min="6" max="6" width="12.375" style="4" hidden="1" customWidth="1"/>
    <col min="7" max="7" width="12" style="4" customWidth="1"/>
    <col min="8" max="8" width="12.625" style="7" customWidth="1"/>
    <col min="9" max="9" width="13.25" style="4" customWidth="1"/>
    <col min="10" max="10" width="11.25" style="8" customWidth="1"/>
    <col min="11" max="11" width="10.625" style="7" customWidth="1"/>
    <col min="12" max="12" width="9" style="4"/>
    <col min="13" max="13" width="9" style="4" customWidth="1"/>
    <col min="14" max="15" width="9.125" style="4" customWidth="1"/>
    <col min="16" max="16" width="11.125" style="4"/>
    <col min="17" max="248" width="9" style="4"/>
    <col min="249" max="249" width="50.75" style="4" customWidth="1"/>
    <col min="250" max="250" width="14" style="4" customWidth="1"/>
    <col min="251" max="251" width="9" style="4" hidden="1" customWidth="1"/>
    <col min="252" max="252" width="12.125" style="4" customWidth="1"/>
    <col min="253" max="253" width="9" style="4" hidden="1" customWidth="1"/>
    <col min="254" max="254" width="8.875" style="4" customWidth="1"/>
    <col min="255" max="255" width="12.375" style="4" customWidth="1"/>
    <col min="256" max="256" width="12" style="4" customWidth="1"/>
    <col min="257" max="257" width="8.75" style="4" customWidth="1"/>
    <col min="258" max="258" width="12" style="4" customWidth="1"/>
    <col min="259" max="259" width="11.25" style="4" customWidth="1"/>
    <col min="260" max="260" width="8.75" style="4" customWidth="1"/>
    <col min="261" max="261" width="9" style="4"/>
    <col min="262" max="265" width="9" style="4" hidden="1" customWidth="1"/>
    <col min="266" max="266" width="9.125" style="4" customWidth="1"/>
    <col min="267" max="267" width="9" style="4"/>
    <col min="268" max="268" width="9.125" style="4" customWidth="1"/>
    <col min="269" max="504" width="9" style="4"/>
    <col min="505" max="505" width="50.75" style="4" customWidth="1"/>
    <col min="506" max="506" width="14" style="4" customWidth="1"/>
    <col min="507" max="507" width="9" style="4" hidden="1" customWidth="1"/>
    <col min="508" max="508" width="12.125" style="4" customWidth="1"/>
    <col min="509" max="509" width="9" style="4" hidden="1" customWidth="1"/>
    <col min="510" max="510" width="8.875" style="4" customWidth="1"/>
    <col min="511" max="511" width="12.375" style="4" customWidth="1"/>
    <col min="512" max="512" width="12" style="4" customWidth="1"/>
    <col min="513" max="513" width="8.75" style="4" customWidth="1"/>
    <col min="514" max="514" width="12" style="4" customWidth="1"/>
    <col min="515" max="515" width="11.25" style="4" customWidth="1"/>
    <col min="516" max="516" width="8.75" style="4" customWidth="1"/>
    <col min="517" max="517" width="9" style="4"/>
    <col min="518" max="521" width="9" style="4" hidden="1" customWidth="1"/>
    <col min="522" max="522" width="9.125" style="4" customWidth="1"/>
    <col min="523" max="523" width="9" style="4"/>
    <col min="524" max="524" width="9.125" style="4" customWidth="1"/>
    <col min="525" max="760" width="9" style="4"/>
    <col min="761" max="761" width="50.75" style="4" customWidth="1"/>
    <col min="762" max="762" width="14" style="4" customWidth="1"/>
    <col min="763" max="763" width="9" style="4" hidden="1" customWidth="1"/>
    <col min="764" max="764" width="12.125" style="4" customWidth="1"/>
    <col min="765" max="765" width="9" style="4" hidden="1" customWidth="1"/>
    <col min="766" max="766" width="8.875" style="4" customWidth="1"/>
    <col min="767" max="767" width="12.375" style="4" customWidth="1"/>
    <col min="768" max="768" width="12" style="4" customWidth="1"/>
    <col min="769" max="769" width="8.75" style="4" customWidth="1"/>
    <col min="770" max="770" width="12" style="4" customWidth="1"/>
    <col min="771" max="771" width="11.25" style="4" customWidth="1"/>
    <col min="772" max="772" width="8.75" style="4" customWidth="1"/>
    <col min="773" max="773" width="9" style="4"/>
    <col min="774" max="777" width="9" style="4" hidden="1" customWidth="1"/>
    <col min="778" max="778" width="9.125" style="4" customWidth="1"/>
    <col min="779" max="779" width="9" style="4"/>
    <col min="780" max="780" width="9.125" style="4" customWidth="1"/>
    <col min="781" max="1016" width="9" style="4"/>
    <col min="1017" max="1017" width="50.75" style="4" customWidth="1"/>
    <col min="1018" max="1018" width="14" style="4" customWidth="1"/>
    <col min="1019" max="1019" width="9" style="4" hidden="1" customWidth="1"/>
    <col min="1020" max="1020" width="12.125" style="4" customWidth="1"/>
    <col min="1021" max="1021" width="9" style="4" hidden="1" customWidth="1"/>
    <col min="1022" max="1022" width="8.875" style="4" customWidth="1"/>
    <col min="1023" max="1023" width="12.375" style="4" customWidth="1"/>
    <col min="1024" max="1024" width="12" style="4" customWidth="1"/>
    <col min="1025" max="1025" width="8.75" style="4" customWidth="1"/>
    <col min="1026" max="1026" width="12" style="4" customWidth="1"/>
    <col min="1027" max="1027" width="11.25" style="4" customWidth="1"/>
    <col min="1028" max="1028" width="8.75" style="4" customWidth="1"/>
    <col min="1029" max="1029" width="9" style="4"/>
    <col min="1030" max="1033" width="9" style="4" hidden="1" customWidth="1"/>
    <col min="1034" max="1034" width="9.125" style="4" customWidth="1"/>
    <col min="1035" max="1035" width="9" style="4"/>
    <col min="1036" max="1036" width="9.125" style="4" customWidth="1"/>
    <col min="1037" max="1272" width="9" style="4"/>
    <col min="1273" max="1273" width="50.75" style="4" customWidth="1"/>
    <col min="1274" max="1274" width="14" style="4" customWidth="1"/>
    <col min="1275" max="1275" width="9" style="4" hidden="1" customWidth="1"/>
    <col min="1276" max="1276" width="12.125" style="4" customWidth="1"/>
    <col min="1277" max="1277" width="9" style="4" hidden="1" customWidth="1"/>
    <col min="1278" max="1278" width="8.875" style="4" customWidth="1"/>
    <col min="1279" max="1279" width="12.375" style="4" customWidth="1"/>
    <col min="1280" max="1280" width="12" style="4" customWidth="1"/>
    <col min="1281" max="1281" width="8.75" style="4" customWidth="1"/>
    <col min="1282" max="1282" width="12" style="4" customWidth="1"/>
    <col min="1283" max="1283" width="11.25" style="4" customWidth="1"/>
    <col min="1284" max="1284" width="8.75" style="4" customWidth="1"/>
    <col min="1285" max="1285" width="9" style="4"/>
    <col min="1286" max="1289" width="9" style="4" hidden="1" customWidth="1"/>
    <col min="1290" max="1290" width="9.125" style="4" customWidth="1"/>
    <col min="1291" max="1291" width="9" style="4"/>
    <col min="1292" max="1292" width="9.125" style="4" customWidth="1"/>
    <col min="1293" max="1528" width="9" style="4"/>
    <col min="1529" max="1529" width="50.75" style="4" customWidth="1"/>
    <col min="1530" max="1530" width="14" style="4" customWidth="1"/>
    <col min="1531" max="1531" width="9" style="4" hidden="1" customWidth="1"/>
    <col min="1532" max="1532" width="12.125" style="4" customWidth="1"/>
    <col min="1533" max="1533" width="9" style="4" hidden="1" customWidth="1"/>
    <col min="1534" max="1534" width="8.875" style="4" customWidth="1"/>
    <col min="1535" max="1535" width="12.375" style="4" customWidth="1"/>
    <col min="1536" max="1536" width="12" style="4" customWidth="1"/>
    <col min="1537" max="1537" width="8.75" style="4" customWidth="1"/>
    <col min="1538" max="1538" width="12" style="4" customWidth="1"/>
    <col min="1539" max="1539" width="11.25" style="4" customWidth="1"/>
    <col min="1540" max="1540" width="8.75" style="4" customWidth="1"/>
    <col min="1541" max="1541" width="9" style="4"/>
    <col min="1542" max="1545" width="9" style="4" hidden="1" customWidth="1"/>
    <col min="1546" max="1546" width="9.125" style="4" customWidth="1"/>
    <col min="1547" max="1547" width="9" style="4"/>
    <col min="1548" max="1548" width="9.125" style="4" customWidth="1"/>
    <col min="1549" max="1784" width="9" style="4"/>
    <col min="1785" max="1785" width="50.75" style="4" customWidth="1"/>
    <col min="1786" max="1786" width="14" style="4" customWidth="1"/>
    <col min="1787" max="1787" width="9" style="4" hidden="1" customWidth="1"/>
    <col min="1788" max="1788" width="12.125" style="4" customWidth="1"/>
    <col min="1789" max="1789" width="9" style="4" hidden="1" customWidth="1"/>
    <col min="1790" max="1790" width="8.875" style="4" customWidth="1"/>
    <col min="1791" max="1791" width="12.375" style="4" customWidth="1"/>
    <col min="1792" max="1792" width="12" style="4" customWidth="1"/>
    <col min="1793" max="1793" width="8.75" style="4" customWidth="1"/>
    <col min="1794" max="1794" width="12" style="4" customWidth="1"/>
    <col min="1795" max="1795" width="11.25" style="4" customWidth="1"/>
    <col min="1796" max="1796" width="8.75" style="4" customWidth="1"/>
    <col min="1797" max="1797" width="9" style="4"/>
    <col min="1798" max="1801" width="9" style="4" hidden="1" customWidth="1"/>
    <col min="1802" max="1802" width="9.125" style="4" customWidth="1"/>
    <col min="1803" max="1803" width="9" style="4"/>
    <col min="1804" max="1804" width="9.125" style="4" customWidth="1"/>
    <col min="1805" max="2040" width="9" style="4"/>
    <col min="2041" max="2041" width="50.75" style="4" customWidth="1"/>
    <col min="2042" max="2042" width="14" style="4" customWidth="1"/>
    <col min="2043" max="2043" width="9" style="4" hidden="1" customWidth="1"/>
    <col min="2044" max="2044" width="12.125" style="4" customWidth="1"/>
    <col min="2045" max="2045" width="9" style="4" hidden="1" customWidth="1"/>
    <col min="2046" max="2046" width="8.875" style="4" customWidth="1"/>
    <col min="2047" max="2047" width="12.375" style="4" customWidth="1"/>
    <col min="2048" max="2048" width="12" style="4" customWidth="1"/>
    <col min="2049" max="2049" width="8.75" style="4" customWidth="1"/>
    <col min="2050" max="2050" width="12" style="4" customWidth="1"/>
    <col min="2051" max="2051" width="11.25" style="4" customWidth="1"/>
    <col min="2052" max="2052" width="8.75" style="4" customWidth="1"/>
    <col min="2053" max="2053" width="9" style="4"/>
    <col min="2054" max="2057" width="9" style="4" hidden="1" customWidth="1"/>
    <col min="2058" max="2058" width="9.125" style="4" customWidth="1"/>
    <col min="2059" max="2059" width="9" style="4"/>
    <col min="2060" max="2060" width="9.125" style="4" customWidth="1"/>
    <col min="2061" max="2296" width="9" style="4"/>
    <col min="2297" max="2297" width="50.75" style="4" customWidth="1"/>
    <col min="2298" max="2298" width="14" style="4" customWidth="1"/>
    <col min="2299" max="2299" width="9" style="4" hidden="1" customWidth="1"/>
    <col min="2300" max="2300" width="12.125" style="4" customWidth="1"/>
    <col min="2301" max="2301" width="9" style="4" hidden="1" customWidth="1"/>
    <col min="2302" max="2302" width="8.875" style="4" customWidth="1"/>
    <col min="2303" max="2303" width="12.375" style="4" customWidth="1"/>
    <col min="2304" max="2304" width="12" style="4" customWidth="1"/>
    <col min="2305" max="2305" width="8.75" style="4" customWidth="1"/>
    <col min="2306" max="2306" width="12" style="4" customWidth="1"/>
    <col min="2307" max="2307" width="11.25" style="4" customWidth="1"/>
    <col min="2308" max="2308" width="8.75" style="4" customWidth="1"/>
    <col min="2309" max="2309" width="9" style="4"/>
    <col min="2310" max="2313" width="9" style="4" hidden="1" customWidth="1"/>
    <col min="2314" max="2314" width="9.125" style="4" customWidth="1"/>
    <col min="2315" max="2315" width="9" style="4"/>
    <col min="2316" max="2316" width="9.125" style="4" customWidth="1"/>
    <col min="2317" max="2552" width="9" style="4"/>
    <col min="2553" max="2553" width="50.75" style="4" customWidth="1"/>
    <col min="2554" max="2554" width="14" style="4" customWidth="1"/>
    <col min="2555" max="2555" width="9" style="4" hidden="1" customWidth="1"/>
    <col min="2556" max="2556" width="12.125" style="4" customWidth="1"/>
    <col min="2557" max="2557" width="9" style="4" hidden="1" customWidth="1"/>
    <col min="2558" max="2558" width="8.875" style="4" customWidth="1"/>
    <col min="2559" max="2559" width="12.375" style="4" customWidth="1"/>
    <col min="2560" max="2560" width="12" style="4" customWidth="1"/>
    <col min="2561" max="2561" width="8.75" style="4" customWidth="1"/>
    <col min="2562" max="2562" width="12" style="4" customWidth="1"/>
    <col min="2563" max="2563" width="11.25" style="4" customWidth="1"/>
    <col min="2564" max="2564" width="8.75" style="4" customWidth="1"/>
    <col min="2565" max="2565" width="9" style="4"/>
    <col min="2566" max="2569" width="9" style="4" hidden="1" customWidth="1"/>
    <col min="2570" max="2570" width="9.125" style="4" customWidth="1"/>
    <col min="2571" max="2571" width="9" style="4"/>
    <col min="2572" max="2572" width="9.125" style="4" customWidth="1"/>
    <col min="2573" max="2808" width="9" style="4"/>
    <col min="2809" max="2809" width="50.75" style="4" customWidth="1"/>
    <col min="2810" max="2810" width="14" style="4" customWidth="1"/>
    <col min="2811" max="2811" width="9" style="4" hidden="1" customWidth="1"/>
    <col min="2812" max="2812" width="12.125" style="4" customWidth="1"/>
    <col min="2813" max="2813" width="9" style="4" hidden="1" customWidth="1"/>
    <col min="2814" max="2814" width="8.875" style="4" customWidth="1"/>
    <col min="2815" max="2815" width="12.375" style="4" customWidth="1"/>
    <col min="2816" max="2816" width="12" style="4" customWidth="1"/>
    <col min="2817" max="2817" width="8.75" style="4" customWidth="1"/>
    <col min="2818" max="2818" width="12" style="4" customWidth="1"/>
    <col min="2819" max="2819" width="11.25" style="4" customWidth="1"/>
    <col min="2820" max="2820" width="8.75" style="4" customWidth="1"/>
    <col min="2821" max="2821" width="9" style="4"/>
    <col min="2822" max="2825" width="9" style="4" hidden="1" customWidth="1"/>
    <col min="2826" max="2826" width="9.125" style="4" customWidth="1"/>
    <col min="2827" max="2827" width="9" style="4"/>
    <col min="2828" max="2828" width="9.125" style="4" customWidth="1"/>
    <col min="2829" max="3064" width="9" style="4"/>
    <col min="3065" max="3065" width="50.75" style="4" customWidth="1"/>
    <col min="3066" max="3066" width="14" style="4" customWidth="1"/>
    <col min="3067" max="3067" width="9" style="4" hidden="1" customWidth="1"/>
    <col min="3068" max="3068" width="12.125" style="4" customWidth="1"/>
    <col min="3069" max="3069" width="9" style="4" hidden="1" customWidth="1"/>
    <col min="3070" max="3070" width="8.875" style="4" customWidth="1"/>
    <col min="3071" max="3071" width="12.375" style="4" customWidth="1"/>
    <col min="3072" max="3072" width="12" style="4" customWidth="1"/>
    <col min="3073" max="3073" width="8.75" style="4" customWidth="1"/>
    <col min="3074" max="3074" width="12" style="4" customWidth="1"/>
    <col min="3075" max="3075" width="11.25" style="4" customWidth="1"/>
    <col min="3076" max="3076" width="8.75" style="4" customWidth="1"/>
    <col min="3077" max="3077" width="9" style="4"/>
    <col min="3078" max="3081" width="9" style="4" hidden="1" customWidth="1"/>
    <col min="3082" max="3082" width="9.125" style="4" customWidth="1"/>
    <col min="3083" max="3083" width="9" style="4"/>
    <col min="3084" max="3084" width="9.125" style="4" customWidth="1"/>
    <col min="3085" max="3320" width="9" style="4"/>
    <col min="3321" max="3321" width="50.75" style="4" customWidth="1"/>
    <col min="3322" max="3322" width="14" style="4" customWidth="1"/>
    <col min="3323" max="3323" width="9" style="4" hidden="1" customWidth="1"/>
    <col min="3324" max="3324" width="12.125" style="4" customWidth="1"/>
    <col min="3325" max="3325" width="9" style="4" hidden="1" customWidth="1"/>
    <col min="3326" max="3326" width="8.875" style="4" customWidth="1"/>
    <col min="3327" max="3327" width="12.375" style="4" customWidth="1"/>
    <col min="3328" max="3328" width="12" style="4" customWidth="1"/>
    <col min="3329" max="3329" width="8.75" style="4" customWidth="1"/>
    <col min="3330" max="3330" width="12" style="4" customWidth="1"/>
    <col min="3331" max="3331" width="11.25" style="4" customWidth="1"/>
    <col min="3332" max="3332" width="8.75" style="4" customWidth="1"/>
    <col min="3333" max="3333" width="9" style="4"/>
    <col min="3334" max="3337" width="9" style="4" hidden="1" customWidth="1"/>
    <col min="3338" max="3338" width="9.125" style="4" customWidth="1"/>
    <col min="3339" max="3339" width="9" style="4"/>
    <col min="3340" max="3340" width="9.125" style="4" customWidth="1"/>
    <col min="3341" max="3576" width="9" style="4"/>
    <col min="3577" max="3577" width="50.75" style="4" customWidth="1"/>
    <col min="3578" max="3578" width="14" style="4" customWidth="1"/>
    <col min="3579" max="3579" width="9" style="4" hidden="1" customWidth="1"/>
    <col min="3580" max="3580" width="12.125" style="4" customWidth="1"/>
    <col min="3581" max="3581" width="9" style="4" hidden="1" customWidth="1"/>
    <col min="3582" max="3582" width="8.875" style="4" customWidth="1"/>
    <col min="3583" max="3583" width="12.375" style="4" customWidth="1"/>
    <col min="3584" max="3584" width="12" style="4" customWidth="1"/>
    <col min="3585" max="3585" width="8.75" style="4" customWidth="1"/>
    <col min="3586" max="3586" width="12" style="4" customWidth="1"/>
    <col min="3587" max="3587" width="11.25" style="4" customWidth="1"/>
    <col min="3588" max="3588" width="8.75" style="4" customWidth="1"/>
    <col min="3589" max="3589" width="9" style="4"/>
    <col min="3590" max="3593" width="9" style="4" hidden="1" customWidth="1"/>
    <col min="3594" max="3594" width="9.125" style="4" customWidth="1"/>
    <col min="3595" max="3595" width="9" style="4"/>
    <col min="3596" max="3596" width="9.125" style="4" customWidth="1"/>
    <col min="3597" max="3832" width="9" style="4"/>
    <col min="3833" max="3833" width="50.75" style="4" customWidth="1"/>
    <col min="3834" max="3834" width="14" style="4" customWidth="1"/>
    <col min="3835" max="3835" width="9" style="4" hidden="1" customWidth="1"/>
    <col min="3836" max="3836" width="12.125" style="4" customWidth="1"/>
    <col min="3837" max="3837" width="9" style="4" hidden="1" customWidth="1"/>
    <col min="3838" max="3838" width="8.875" style="4" customWidth="1"/>
    <col min="3839" max="3839" width="12.375" style="4" customWidth="1"/>
    <col min="3840" max="3840" width="12" style="4" customWidth="1"/>
    <col min="3841" max="3841" width="8.75" style="4" customWidth="1"/>
    <col min="3842" max="3842" width="12" style="4" customWidth="1"/>
    <col min="3843" max="3843" width="11.25" style="4" customWidth="1"/>
    <col min="3844" max="3844" width="8.75" style="4" customWidth="1"/>
    <col min="3845" max="3845" width="9" style="4"/>
    <col min="3846" max="3849" width="9" style="4" hidden="1" customWidth="1"/>
    <col min="3850" max="3850" width="9.125" style="4" customWidth="1"/>
    <col min="3851" max="3851" width="9" style="4"/>
    <col min="3852" max="3852" width="9.125" style="4" customWidth="1"/>
    <col min="3853" max="4088" width="9" style="4"/>
    <col min="4089" max="4089" width="50.75" style="4" customWidth="1"/>
    <col min="4090" max="4090" width="14" style="4" customWidth="1"/>
    <col min="4091" max="4091" width="9" style="4" hidden="1" customWidth="1"/>
    <col min="4092" max="4092" width="12.125" style="4" customWidth="1"/>
    <col min="4093" max="4093" width="9" style="4" hidden="1" customWidth="1"/>
    <col min="4094" max="4094" width="8.875" style="4" customWidth="1"/>
    <col min="4095" max="4095" width="12.375" style="4" customWidth="1"/>
    <col min="4096" max="4096" width="12" style="4" customWidth="1"/>
    <col min="4097" max="4097" width="8.75" style="4" customWidth="1"/>
    <col min="4098" max="4098" width="12" style="4" customWidth="1"/>
    <col min="4099" max="4099" width="11.25" style="4" customWidth="1"/>
    <col min="4100" max="4100" width="8.75" style="4" customWidth="1"/>
    <col min="4101" max="4101" width="9" style="4"/>
    <col min="4102" max="4105" width="9" style="4" hidden="1" customWidth="1"/>
    <col min="4106" max="4106" width="9.125" style="4" customWidth="1"/>
    <col min="4107" max="4107" width="9" style="4"/>
    <col min="4108" max="4108" width="9.125" style="4" customWidth="1"/>
    <col min="4109" max="4344" width="9" style="4"/>
    <col min="4345" max="4345" width="50.75" style="4" customWidth="1"/>
    <col min="4346" max="4346" width="14" style="4" customWidth="1"/>
    <col min="4347" max="4347" width="9" style="4" hidden="1" customWidth="1"/>
    <col min="4348" max="4348" width="12.125" style="4" customWidth="1"/>
    <col min="4349" max="4349" width="9" style="4" hidden="1" customWidth="1"/>
    <col min="4350" max="4350" width="8.875" style="4" customWidth="1"/>
    <col min="4351" max="4351" width="12.375" style="4" customWidth="1"/>
    <col min="4352" max="4352" width="12" style="4" customWidth="1"/>
    <col min="4353" max="4353" width="8.75" style="4" customWidth="1"/>
    <col min="4354" max="4354" width="12" style="4" customWidth="1"/>
    <col min="4355" max="4355" width="11.25" style="4" customWidth="1"/>
    <col min="4356" max="4356" width="8.75" style="4" customWidth="1"/>
    <col min="4357" max="4357" width="9" style="4"/>
    <col min="4358" max="4361" width="9" style="4" hidden="1" customWidth="1"/>
    <col min="4362" max="4362" width="9.125" style="4" customWidth="1"/>
    <col min="4363" max="4363" width="9" style="4"/>
    <col min="4364" max="4364" width="9.125" style="4" customWidth="1"/>
    <col min="4365" max="4600" width="9" style="4"/>
    <col min="4601" max="4601" width="50.75" style="4" customWidth="1"/>
    <col min="4602" max="4602" width="14" style="4" customWidth="1"/>
    <col min="4603" max="4603" width="9" style="4" hidden="1" customWidth="1"/>
    <col min="4604" max="4604" width="12.125" style="4" customWidth="1"/>
    <col min="4605" max="4605" width="9" style="4" hidden="1" customWidth="1"/>
    <col min="4606" max="4606" width="8.875" style="4" customWidth="1"/>
    <col min="4607" max="4607" width="12.375" style="4" customWidth="1"/>
    <col min="4608" max="4608" width="12" style="4" customWidth="1"/>
    <col min="4609" max="4609" width="8.75" style="4" customWidth="1"/>
    <col min="4610" max="4610" width="12" style="4" customWidth="1"/>
    <col min="4611" max="4611" width="11.25" style="4" customWidth="1"/>
    <col min="4612" max="4612" width="8.75" style="4" customWidth="1"/>
    <col min="4613" max="4613" width="9" style="4"/>
    <col min="4614" max="4617" width="9" style="4" hidden="1" customWidth="1"/>
    <col min="4618" max="4618" width="9.125" style="4" customWidth="1"/>
    <col min="4619" max="4619" width="9" style="4"/>
    <col min="4620" max="4620" width="9.125" style="4" customWidth="1"/>
    <col min="4621" max="4856" width="9" style="4"/>
    <col min="4857" max="4857" width="50.75" style="4" customWidth="1"/>
    <col min="4858" max="4858" width="14" style="4" customWidth="1"/>
    <col min="4859" max="4859" width="9" style="4" hidden="1" customWidth="1"/>
    <col min="4860" max="4860" width="12.125" style="4" customWidth="1"/>
    <col min="4861" max="4861" width="9" style="4" hidden="1" customWidth="1"/>
    <col min="4862" max="4862" width="8.875" style="4" customWidth="1"/>
    <col min="4863" max="4863" width="12.375" style="4" customWidth="1"/>
    <col min="4864" max="4864" width="12" style="4" customWidth="1"/>
    <col min="4865" max="4865" width="8.75" style="4" customWidth="1"/>
    <col min="4866" max="4866" width="12" style="4" customWidth="1"/>
    <col min="4867" max="4867" width="11.25" style="4" customWidth="1"/>
    <col min="4868" max="4868" width="8.75" style="4" customWidth="1"/>
    <col min="4869" max="4869" width="9" style="4"/>
    <col min="4870" max="4873" width="9" style="4" hidden="1" customWidth="1"/>
    <col min="4874" max="4874" width="9.125" style="4" customWidth="1"/>
    <col min="4875" max="4875" width="9" style="4"/>
    <col min="4876" max="4876" width="9.125" style="4" customWidth="1"/>
    <col min="4877" max="5112" width="9" style="4"/>
    <col min="5113" max="5113" width="50.75" style="4" customWidth="1"/>
    <col min="5114" max="5114" width="14" style="4" customWidth="1"/>
    <col min="5115" max="5115" width="9" style="4" hidden="1" customWidth="1"/>
    <col min="5116" max="5116" width="12.125" style="4" customWidth="1"/>
    <col min="5117" max="5117" width="9" style="4" hidden="1" customWidth="1"/>
    <col min="5118" max="5118" width="8.875" style="4" customWidth="1"/>
    <col min="5119" max="5119" width="12.375" style="4" customWidth="1"/>
    <col min="5120" max="5120" width="12" style="4" customWidth="1"/>
    <col min="5121" max="5121" width="8.75" style="4" customWidth="1"/>
    <col min="5122" max="5122" width="12" style="4" customWidth="1"/>
    <col min="5123" max="5123" width="11.25" style="4" customWidth="1"/>
    <col min="5124" max="5124" width="8.75" style="4" customWidth="1"/>
    <col min="5125" max="5125" width="9" style="4"/>
    <col min="5126" max="5129" width="9" style="4" hidden="1" customWidth="1"/>
    <col min="5130" max="5130" width="9.125" style="4" customWidth="1"/>
    <col min="5131" max="5131" width="9" style="4"/>
    <col min="5132" max="5132" width="9.125" style="4" customWidth="1"/>
    <col min="5133" max="5368" width="9" style="4"/>
    <col min="5369" max="5369" width="50.75" style="4" customWidth="1"/>
    <col min="5370" max="5370" width="14" style="4" customWidth="1"/>
    <col min="5371" max="5371" width="9" style="4" hidden="1" customWidth="1"/>
    <col min="5372" max="5372" width="12.125" style="4" customWidth="1"/>
    <col min="5373" max="5373" width="9" style="4" hidden="1" customWidth="1"/>
    <col min="5374" max="5374" width="8.875" style="4" customWidth="1"/>
    <col min="5375" max="5375" width="12.375" style="4" customWidth="1"/>
    <col min="5376" max="5376" width="12" style="4" customWidth="1"/>
    <col min="5377" max="5377" width="8.75" style="4" customWidth="1"/>
    <col min="5378" max="5378" width="12" style="4" customWidth="1"/>
    <col min="5379" max="5379" width="11.25" style="4" customWidth="1"/>
    <col min="5380" max="5380" width="8.75" style="4" customWidth="1"/>
    <col min="5381" max="5381" width="9" style="4"/>
    <col min="5382" max="5385" width="9" style="4" hidden="1" customWidth="1"/>
    <col min="5386" max="5386" width="9.125" style="4" customWidth="1"/>
    <col min="5387" max="5387" width="9" style="4"/>
    <col min="5388" max="5388" width="9.125" style="4" customWidth="1"/>
    <col min="5389" max="5624" width="9" style="4"/>
    <col min="5625" max="5625" width="50.75" style="4" customWidth="1"/>
    <col min="5626" max="5626" width="14" style="4" customWidth="1"/>
    <col min="5627" max="5627" width="9" style="4" hidden="1" customWidth="1"/>
    <col min="5628" max="5628" width="12.125" style="4" customWidth="1"/>
    <col min="5629" max="5629" width="9" style="4" hidden="1" customWidth="1"/>
    <col min="5630" max="5630" width="8.875" style="4" customWidth="1"/>
    <col min="5631" max="5631" width="12.375" style="4" customWidth="1"/>
    <col min="5632" max="5632" width="12" style="4" customWidth="1"/>
    <col min="5633" max="5633" width="8.75" style="4" customWidth="1"/>
    <col min="5634" max="5634" width="12" style="4" customWidth="1"/>
    <col min="5635" max="5635" width="11.25" style="4" customWidth="1"/>
    <col min="5636" max="5636" width="8.75" style="4" customWidth="1"/>
    <col min="5637" max="5637" width="9" style="4"/>
    <col min="5638" max="5641" width="9" style="4" hidden="1" customWidth="1"/>
    <col min="5642" max="5642" width="9.125" style="4" customWidth="1"/>
    <col min="5643" max="5643" width="9" style="4"/>
    <col min="5644" max="5644" width="9.125" style="4" customWidth="1"/>
    <col min="5645" max="5880" width="9" style="4"/>
    <col min="5881" max="5881" width="50.75" style="4" customWidth="1"/>
    <col min="5882" max="5882" width="14" style="4" customWidth="1"/>
    <col min="5883" max="5883" width="9" style="4" hidden="1" customWidth="1"/>
    <col min="5884" max="5884" width="12.125" style="4" customWidth="1"/>
    <col min="5885" max="5885" width="9" style="4" hidden="1" customWidth="1"/>
    <col min="5886" max="5886" width="8.875" style="4" customWidth="1"/>
    <col min="5887" max="5887" width="12.375" style="4" customWidth="1"/>
    <col min="5888" max="5888" width="12" style="4" customWidth="1"/>
    <col min="5889" max="5889" width="8.75" style="4" customWidth="1"/>
    <col min="5890" max="5890" width="12" style="4" customWidth="1"/>
    <col min="5891" max="5891" width="11.25" style="4" customWidth="1"/>
    <col min="5892" max="5892" width="8.75" style="4" customWidth="1"/>
    <col min="5893" max="5893" width="9" style="4"/>
    <col min="5894" max="5897" width="9" style="4" hidden="1" customWidth="1"/>
    <col min="5898" max="5898" width="9.125" style="4" customWidth="1"/>
    <col min="5899" max="5899" width="9" style="4"/>
    <col min="5900" max="5900" width="9.125" style="4" customWidth="1"/>
    <col min="5901" max="6136" width="9" style="4"/>
    <col min="6137" max="6137" width="50.75" style="4" customWidth="1"/>
    <col min="6138" max="6138" width="14" style="4" customWidth="1"/>
    <col min="6139" max="6139" width="9" style="4" hidden="1" customWidth="1"/>
    <col min="6140" max="6140" width="12.125" style="4" customWidth="1"/>
    <col min="6141" max="6141" width="9" style="4" hidden="1" customWidth="1"/>
    <col min="6142" max="6142" width="8.875" style="4" customWidth="1"/>
    <col min="6143" max="6143" width="12.375" style="4" customWidth="1"/>
    <col min="6144" max="6144" width="12" style="4" customWidth="1"/>
    <col min="6145" max="6145" width="8.75" style="4" customWidth="1"/>
    <col min="6146" max="6146" width="12" style="4" customWidth="1"/>
    <col min="6147" max="6147" width="11.25" style="4" customWidth="1"/>
    <col min="6148" max="6148" width="8.75" style="4" customWidth="1"/>
    <col min="6149" max="6149" width="9" style="4"/>
    <col min="6150" max="6153" width="9" style="4" hidden="1" customWidth="1"/>
    <col min="6154" max="6154" width="9.125" style="4" customWidth="1"/>
    <col min="6155" max="6155" width="9" style="4"/>
    <col min="6156" max="6156" width="9.125" style="4" customWidth="1"/>
    <col min="6157" max="6392" width="9" style="4"/>
    <col min="6393" max="6393" width="50.75" style="4" customWidth="1"/>
    <col min="6394" max="6394" width="14" style="4" customWidth="1"/>
    <col min="6395" max="6395" width="9" style="4" hidden="1" customWidth="1"/>
    <col min="6396" max="6396" width="12.125" style="4" customWidth="1"/>
    <col min="6397" max="6397" width="9" style="4" hidden="1" customWidth="1"/>
    <col min="6398" max="6398" width="8.875" style="4" customWidth="1"/>
    <col min="6399" max="6399" width="12.375" style="4" customWidth="1"/>
    <col min="6400" max="6400" width="12" style="4" customWidth="1"/>
    <col min="6401" max="6401" width="8.75" style="4" customWidth="1"/>
    <col min="6402" max="6402" width="12" style="4" customWidth="1"/>
    <col min="6403" max="6403" width="11.25" style="4" customWidth="1"/>
    <col min="6404" max="6404" width="8.75" style="4" customWidth="1"/>
    <col min="6405" max="6405" width="9" style="4"/>
    <col min="6406" max="6409" width="9" style="4" hidden="1" customWidth="1"/>
    <col min="6410" max="6410" width="9.125" style="4" customWidth="1"/>
    <col min="6411" max="6411" width="9" style="4"/>
    <col min="6412" max="6412" width="9.125" style="4" customWidth="1"/>
    <col min="6413" max="6648" width="9" style="4"/>
    <col min="6649" max="6649" width="50.75" style="4" customWidth="1"/>
    <col min="6650" max="6650" width="14" style="4" customWidth="1"/>
    <col min="6651" max="6651" width="9" style="4" hidden="1" customWidth="1"/>
    <col min="6652" max="6652" width="12.125" style="4" customWidth="1"/>
    <col min="6653" max="6653" width="9" style="4" hidden="1" customWidth="1"/>
    <col min="6654" max="6654" width="8.875" style="4" customWidth="1"/>
    <col min="6655" max="6655" width="12.375" style="4" customWidth="1"/>
    <col min="6656" max="6656" width="12" style="4" customWidth="1"/>
    <col min="6657" max="6657" width="8.75" style="4" customWidth="1"/>
    <col min="6658" max="6658" width="12" style="4" customWidth="1"/>
    <col min="6659" max="6659" width="11.25" style="4" customWidth="1"/>
    <col min="6660" max="6660" width="8.75" style="4" customWidth="1"/>
    <col min="6661" max="6661" width="9" style="4"/>
    <col min="6662" max="6665" width="9" style="4" hidden="1" customWidth="1"/>
    <col min="6666" max="6666" width="9.125" style="4" customWidth="1"/>
    <col min="6667" max="6667" width="9" style="4"/>
    <col min="6668" max="6668" width="9.125" style="4" customWidth="1"/>
    <col min="6669" max="6904" width="9" style="4"/>
    <col min="6905" max="6905" width="50.75" style="4" customWidth="1"/>
    <col min="6906" max="6906" width="14" style="4" customWidth="1"/>
    <col min="6907" max="6907" width="9" style="4" hidden="1" customWidth="1"/>
    <col min="6908" max="6908" width="12.125" style="4" customWidth="1"/>
    <col min="6909" max="6909" width="9" style="4" hidden="1" customWidth="1"/>
    <col min="6910" max="6910" width="8.875" style="4" customWidth="1"/>
    <col min="6911" max="6911" width="12.375" style="4" customWidth="1"/>
    <col min="6912" max="6912" width="12" style="4" customWidth="1"/>
    <col min="6913" max="6913" width="8.75" style="4" customWidth="1"/>
    <col min="6914" max="6914" width="12" style="4" customWidth="1"/>
    <col min="6915" max="6915" width="11.25" style="4" customWidth="1"/>
    <col min="6916" max="6916" width="8.75" style="4" customWidth="1"/>
    <col min="6917" max="6917" width="9" style="4"/>
    <col min="6918" max="6921" width="9" style="4" hidden="1" customWidth="1"/>
    <col min="6922" max="6922" width="9.125" style="4" customWidth="1"/>
    <col min="6923" max="6923" width="9" style="4"/>
    <col min="6924" max="6924" width="9.125" style="4" customWidth="1"/>
    <col min="6925" max="7160" width="9" style="4"/>
    <col min="7161" max="7161" width="50.75" style="4" customWidth="1"/>
    <col min="7162" max="7162" width="14" style="4" customWidth="1"/>
    <col min="7163" max="7163" width="9" style="4" hidden="1" customWidth="1"/>
    <col min="7164" max="7164" width="12.125" style="4" customWidth="1"/>
    <col min="7165" max="7165" width="9" style="4" hidden="1" customWidth="1"/>
    <col min="7166" max="7166" width="8.875" style="4" customWidth="1"/>
    <col min="7167" max="7167" width="12.375" style="4" customWidth="1"/>
    <col min="7168" max="7168" width="12" style="4" customWidth="1"/>
    <col min="7169" max="7169" width="8.75" style="4" customWidth="1"/>
    <col min="7170" max="7170" width="12" style="4" customWidth="1"/>
    <col min="7171" max="7171" width="11.25" style="4" customWidth="1"/>
    <col min="7172" max="7172" width="8.75" style="4" customWidth="1"/>
    <col min="7173" max="7173" width="9" style="4"/>
    <col min="7174" max="7177" width="9" style="4" hidden="1" customWidth="1"/>
    <col min="7178" max="7178" width="9.125" style="4" customWidth="1"/>
    <col min="7179" max="7179" width="9" style="4"/>
    <col min="7180" max="7180" width="9.125" style="4" customWidth="1"/>
    <col min="7181" max="7416" width="9" style="4"/>
    <col min="7417" max="7417" width="50.75" style="4" customWidth="1"/>
    <col min="7418" max="7418" width="14" style="4" customWidth="1"/>
    <col min="7419" max="7419" width="9" style="4" hidden="1" customWidth="1"/>
    <col min="7420" max="7420" width="12.125" style="4" customWidth="1"/>
    <col min="7421" max="7421" width="9" style="4" hidden="1" customWidth="1"/>
    <col min="7422" max="7422" width="8.875" style="4" customWidth="1"/>
    <col min="7423" max="7423" width="12.375" style="4" customWidth="1"/>
    <col min="7424" max="7424" width="12" style="4" customWidth="1"/>
    <col min="7425" max="7425" width="8.75" style="4" customWidth="1"/>
    <col min="7426" max="7426" width="12" style="4" customWidth="1"/>
    <col min="7427" max="7427" width="11.25" style="4" customWidth="1"/>
    <col min="7428" max="7428" width="8.75" style="4" customWidth="1"/>
    <col min="7429" max="7429" width="9" style="4"/>
    <col min="7430" max="7433" width="9" style="4" hidden="1" customWidth="1"/>
    <col min="7434" max="7434" width="9.125" style="4" customWidth="1"/>
    <col min="7435" max="7435" width="9" style="4"/>
    <col min="7436" max="7436" width="9.125" style="4" customWidth="1"/>
    <col min="7437" max="7672" width="9" style="4"/>
    <col min="7673" max="7673" width="50.75" style="4" customWidth="1"/>
    <col min="7674" max="7674" width="14" style="4" customWidth="1"/>
    <col min="7675" max="7675" width="9" style="4" hidden="1" customWidth="1"/>
    <col min="7676" max="7676" width="12.125" style="4" customWidth="1"/>
    <col min="7677" max="7677" width="9" style="4" hidden="1" customWidth="1"/>
    <col min="7678" max="7678" width="8.875" style="4" customWidth="1"/>
    <col min="7679" max="7679" width="12.375" style="4" customWidth="1"/>
    <col min="7680" max="7680" width="12" style="4" customWidth="1"/>
    <col min="7681" max="7681" width="8.75" style="4" customWidth="1"/>
    <col min="7682" max="7682" width="12" style="4" customWidth="1"/>
    <col min="7683" max="7683" width="11.25" style="4" customWidth="1"/>
    <col min="7684" max="7684" width="8.75" style="4" customWidth="1"/>
    <col min="7685" max="7685" width="9" style="4"/>
    <col min="7686" max="7689" width="9" style="4" hidden="1" customWidth="1"/>
    <col min="7690" max="7690" width="9.125" style="4" customWidth="1"/>
    <col min="7691" max="7691" width="9" style="4"/>
    <col min="7692" max="7692" width="9.125" style="4" customWidth="1"/>
    <col min="7693" max="7928" width="9" style="4"/>
    <col min="7929" max="7929" width="50.75" style="4" customWidth="1"/>
    <col min="7930" max="7930" width="14" style="4" customWidth="1"/>
    <col min="7931" max="7931" width="9" style="4" hidden="1" customWidth="1"/>
    <col min="7932" max="7932" width="12.125" style="4" customWidth="1"/>
    <col min="7933" max="7933" width="9" style="4" hidden="1" customWidth="1"/>
    <col min="7934" max="7934" width="8.875" style="4" customWidth="1"/>
    <col min="7935" max="7935" width="12.375" style="4" customWidth="1"/>
    <col min="7936" max="7936" width="12" style="4" customWidth="1"/>
    <col min="7937" max="7937" width="8.75" style="4" customWidth="1"/>
    <col min="7938" max="7938" width="12" style="4" customWidth="1"/>
    <col min="7939" max="7939" width="11.25" style="4" customWidth="1"/>
    <col min="7940" max="7940" width="8.75" style="4" customWidth="1"/>
    <col min="7941" max="7941" width="9" style="4"/>
    <col min="7942" max="7945" width="9" style="4" hidden="1" customWidth="1"/>
    <col min="7946" max="7946" width="9.125" style="4" customWidth="1"/>
    <col min="7947" max="7947" width="9" style="4"/>
    <col min="7948" max="7948" width="9.125" style="4" customWidth="1"/>
    <col min="7949" max="8184" width="9" style="4"/>
    <col min="8185" max="8185" width="50.75" style="4" customWidth="1"/>
    <col min="8186" max="8186" width="14" style="4" customWidth="1"/>
    <col min="8187" max="8187" width="9" style="4" hidden="1" customWidth="1"/>
    <col min="8188" max="8188" width="12.125" style="4" customWidth="1"/>
    <col min="8189" max="8189" width="9" style="4" hidden="1" customWidth="1"/>
    <col min="8190" max="8190" width="8.875" style="4" customWidth="1"/>
    <col min="8191" max="8191" width="12.375" style="4" customWidth="1"/>
    <col min="8192" max="8192" width="12" style="4" customWidth="1"/>
    <col min="8193" max="8193" width="8.75" style="4" customWidth="1"/>
    <col min="8194" max="8194" width="12" style="4" customWidth="1"/>
    <col min="8195" max="8195" width="11.25" style="4" customWidth="1"/>
    <col min="8196" max="8196" width="8.75" style="4" customWidth="1"/>
    <col min="8197" max="8197" width="9" style="4"/>
    <col min="8198" max="8201" width="9" style="4" hidden="1" customWidth="1"/>
    <col min="8202" max="8202" width="9.125" style="4" customWidth="1"/>
    <col min="8203" max="8203" width="9" style="4"/>
    <col min="8204" max="8204" width="9.125" style="4" customWidth="1"/>
    <col min="8205" max="8440" width="9" style="4"/>
    <col min="8441" max="8441" width="50.75" style="4" customWidth="1"/>
    <col min="8442" max="8442" width="14" style="4" customWidth="1"/>
    <col min="8443" max="8443" width="9" style="4" hidden="1" customWidth="1"/>
    <col min="8444" max="8444" width="12.125" style="4" customWidth="1"/>
    <col min="8445" max="8445" width="9" style="4" hidden="1" customWidth="1"/>
    <col min="8446" max="8446" width="8.875" style="4" customWidth="1"/>
    <col min="8447" max="8447" width="12.375" style="4" customWidth="1"/>
    <col min="8448" max="8448" width="12" style="4" customWidth="1"/>
    <col min="8449" max="8449" width="8.75" style="4" customWidth="1"/>
    <col min="8450" max="8450" width="12" style="4" customWidth="1"/>
    <col min="8451" max="8451" width="11.25" style="4" customWidth="1"/>
    <col min="8452" max="8452" width="8.75" style="4" customWidth="1"/>
    <col min="8453" max="8453" width="9" style="4"/>
    <col min="8454" max="8457" width="9" style="4" hidden="1" customWidth="1"/>
    <col min="8458" max="8458" width="9.125" style="4" customWidth="1"/>
    <col min="8459" max="8459" width="9" style="4"/>
    <col min="8460" max="8460" width="9.125" style="4" customWidth="1"/>
    <col min="8461" max="8696" width="9" style="4"/>
    <col min="8697" max="8697" width="50.75" style="4" customWidth="1"/>
    <col min="8698" max="8698" width="14" style="4" customWidth="1"/>
    <col min="8699" max="8699" width="9" style="4" hidden="1" customWidth="1"/>
    <col min="8700" max="8700" width="12.125" style="4" customWidth="1"/>
    <col min="8701" max="8701" width="9" style="4" hidden="1" customWidth="1"/>
    <col min="8702" max="8702" width="8.875" style="4" customWidth="1"/>
    <col min="8703" max="8703" width="12.375" style="4" customWidth="1"/>
    <col min="8704" max="8704" width="12" style="4" customWidth="1"/>
    <col min="8705" max="8705" width="8.75" style="4" customWidth="1"/>
    <col min="8706" max="8706" width="12" style="4" customWidth="1"/>
    <col min="8707" max="8707" width="11.25" style="4" customWidth="1"/>
    <col min="8708" max="8708" width="8.75" style="4" customWidth="1"/>
    <col min="8709" max="8709" width="9" style="4"/>
    <col min="8710" max="8713" width="9" style="4" hidden="1" customWidth="1"/>
    <col min="8714" max="8714" width="9.125" style="4" customWidth="1"/>
    <col min="8715" max="8715" width="9" style="4"/>
    <col min="8716" max="8716" width="9.125" style="4" customWidth="1"/>
    <col min="8717" max="8952" width="9" style="4"/>
    <col min="8953" max="8953" width="50.75" style="4" customWidth="1"/>
    <col min="8954" max="8954" width="14" style="4" customWidth="1"/>
    <col min="8955" max="8955" width="9" style="4" hidden="1" customWidth="1"/>
    <col min="8956" max="8956" width="12.125" style="4" customWidth="1"/>
    <col min="8957" max="8957" width="9" style="4" hidden="1" customWidth="1"/>
    <col min="8958" max="8958" width="8.875" style="4" customWidth="1"/>
    <col min="8959" max="8959" width="12.375" style="4" customWidth="1"/>
    <col min="8960" max="8960" width="12" style="4" customWidth="1"/>
    <col min="8961" max="8961" width="8.75" style="4" customWidth="1"/>
    <col min="8962" max="8962" width="12" style="4" customWidth="1"/>
    <col min="8963" max="8963" width="11.25" style="4" customWidth="1"/>
    <col min="8964" max="8964" width="8.75" style="4" customWidth="1"/>
    <col min="8965" max="8965" width="9" style="4"/>
    <col min="8966" max="8969" width="9" style="4" hidden="1" customWidth="1"/>
    <col min="8970" max="8970" width="9.125" style="4" customWidth="1"/>
    <col min="8971" max="8971" width="9" style="4"/>
    <col min="8972" max="8972" width="9.125" style="4" customWidth="1"/>
    <col min="8973" max="9208" width="9" style="4"/>
    <col min="9209" max="9209" width="50.75" style="4" customWidth="1"/>
    <col min="9210" max="9210" width="14" style="4" customWidth="1"/>
    <col min="9211" max="9211" width="9" style="4" hidden="1" customWidth="1"/>
    <col min="9212" max="9212" width="12.125" style="4" customWidth="1"/>
    <col min="9213" max="9213" width="9" style="4" hidden="1" customWidth="1"/>
    <col min="9214" max="9214" width="8.875" style="4" customWidth="1"/>
    <col min="9215" max="9215" width="12.375" style="4" customWidth="1"/>
    <col min="9216" max="9216" width="12" style="4" customWidth="1"/>
    <col min="9217" max="9217" width="8.75" style="4" customWidth="1"/>
    <col min="9218" max="9218" width="12" style="4" customWidth="1"/>
    <col min="9219" max="9219" width="11.25" style="4" customWidth="1"/>
    <col min="9220" max="9220" width="8.75" style="4" customWidth="1"/>
    <col min="9221" max="9221" width="9" style="4"/>
    <col min="9222" max="9225" width="9" style="4" hidden="1" customWidth="1"/>
    <col min="9226" max="9226" width="9.125" style="4" customWidth="1"/>
    <col min="9227" max="9227" width="9" style="4"/>
    <col min="9228" max="9228" width="9.125" style="4" customWidth="1"/>
    <col min="9229" max="9464" width="9" style="4"/>
    <col min="9465" max="9465" width="50.75" style="4" customWidth="1"/>
    <col min="9466" max="9466" width="14" style="4" customWidth="1"/>
    <col min="9467" max="9467" width="9" style="4" hidden="1" customWidth="1"/>
    <col min="9468" max="9468" width="12.125" style="4" customWidth="1"/>
    <col min="9469" max="9469" width="9" style="4" hidden="1" customWidth="1"/>
    <col min="9470" max="9470" width="8.875" style="4" customWidth="1"/>
    <col min="9471" max="9471" width="12.375" style="4" customWidth="1"/>
    <col min="9472" max="9472" width="12" style="4" customWidth="1"/>
    <col min="9473" max="9473" width="8.75" style="4" customWidth="1"/>
    <col min="9474" max="9474" width="12" style="4" customWidth="1"/>
    <col min="9475" max="9475" width="11.25" style="4" customWidth="1"/>
    <col min="9476" max="9476" width="8.75" style="4" customWidth="1"/>
    <col min="9477" max="9477" width="9" style="4"/>
    <col min="9478" max="9481" width="9" style="4" hidden="1" customWidth="1"/>
    <col min="9482" max="9482" width="9.125" style="4" customWidth="1"/>
    <col min="9483" max="9483" width="9" style="4"/>
    <col min="9484" max="9484" width="9.125" style="4" customWidth="1"/>
    <col min="9485" max="9720" width="9" style="4"/>
    <col min="9721" max="9721" width="50.75" style="4" customWidth="1"/>
    <col min="9722" max="9722" width="14" style="4" customWidth="1"/>
    <col min="9723" max="9723" width="9" style="4" hidden="1" customWidth="1"/>
    <col min="9724" max="9724" width="12.125" style="4" customWidth="1"/>
    <col min="9725" max="9725" width="9" style="4" hidden="1" customWidth="1"/>
    <col min="9726" max="9726" width="8.875" style="4" customWidth="1"/>
    <col min="9727" max="9727" width="12.375" style="4" customWidth="1"/>
    <col min="9728" max="9728" width="12" style="4" customWidth="1"/>
    <col min="9729" max="9729" width="8.75" style="4" customWidth="1"/>
    <col min="9730" max="9730" width="12" style="4" customWidth="1"/>
    <col min="9731" max="9731" width="11.25" style="4" customWidth="1"/>
    <col min="9732" max="9732" width="8.75" style="4" customWidth="1"/>
    <col min="9733" max="9733" width="9" style="4"/>
    <col min="9734" max="9737" width="9" style="4" hidden="1" customWidth="1"/>
    <col min="9738" max="9738" width="9.125" style="4" customWidth="1"/>
    <col min="9739" max="9739" width="9" style="4"/>
    <col min="9740" max="9740" width="9.125" style="4" customWidth="1"/>
    <col min="9741" max="9976" width="9" style="4"/>
    <col min="9977" max="9977" width="50.75" style="4" customWidth="1"/>
    <col min="9978" max="9978" width="14" style="4" customWidth="1"/>
    <col min="9979" max="9979" width="9" style="4" hidden="1" customWidth="1"/>
    <col min="9980" max="9980" width="12.125" style="4" customWidth="1"/>
    <col min="9981" max="9981" width="9" style="4" hidden="1" customWidth="1"/>
    <col min="9982" max="9982" width="8.875" style="4" customWidth="1"/>
    <col min="9983" max="9983" width="12.375" style="4" customWidth="1"/>
    <col min="9984" max="9984" width="12" style="4" customWidth="1"/>
    <col min="9985" max="9985" width="8.75" style="4" customWidth="1"/>
    <col min="9986" max="9986" width="12" style="4" customWidth="1"/>
    <col min="9987" max="9987" width="11.25" style="4" customWidth="1"/>
    <col min="9988" max="9988" width="8.75" style="4" customWidth="1"/>
    <col min="9989" max="9989" width="9" style="4"/>
    <col min="9990" max="9993" width="9" style="4" hidden="1" customWidth="1"/>
    <col min="9994" max="9994" width="9.125" style="4" customWidth="1"/>
    <col min="9995" max="9995" width="9" style="4"/>
    <col min="9996" max="9996" width="9.125" style="4" customWidth="1"/>
    <col min="9997" max="10232" width="9" style="4"/>
    <col min="10233" max="10233" width="50.75" style="4" customWidth="1"/>
    <col min="10234" max="10234" width="14" style="4" customWidth="1"/>
    <col min="10235" max="10235" width="9" style="4" hidden="1" customWidth="1"/>
    <col min="10236" max="10236" width="12.125" style="4" customWidth="1"/>
    <col min="10237" max="10237" width="9" style="4" hidden="1" customWidth="1"/>
    <col min="10238" max="10238" width="8.875" style="4" customWidth="1"/>
    <col min="10239" max="10239" width="12.375" style="4" customWidth="1"/>
    <col min="10240" max="10240" width="12" style="4" customWidth="1"/>
    <col min="10241" max="10241" width="8.75" style="4" customWidth="1"/>
    <col min="10242" max="10242" width="12" style="4" customWidth="1"/>
    <col min="10243" max="10243" width="11.25" style="4" customWidth="1"/>
    <col min="10244" max="10244" width="8.75" style="4" customWidth="1"/>
    <col min="10245" max="10245" width="9" style="4"/>
    <col min="10246" max="10249" width="9" style="4" hidden="1" customWidth="1"/>
    <col min="10250" max="10250" width="9.125" style="4" customWidth="1"/>
    <col min="10251" max="10251" width="9" style="4"/>
    <col min="10252" max="10252" width="9.125" style="4" customWidth="1"/>
    <col min="10253" max="10488" width="9" style="4"/>
    <col min="10489" max="10489" width="50.75" style="4" customWidth="1"/>
    <col min="10490" max="10490" width="14" style="4" customWidth="1"/>
    <col min="10491" max="10491" width="9" style="4" hidden="1" customWidth="1"/>
    <col min="10492" max="10492" width="12.125" style="4" customWidth="1"/>
    <col min="10493" max="10493" width="9" style="4" hidden="1" customWidth="1"/>
    <col min="10494" max="10494" width="8.875" style="4" customWidth="1"/>
    <col min="10495" max="10495" width="12.375" style="4" customWidth="1"/>
    <col min="10496" max="10496" width="12" style="4" customWidth="1"/>
    <col min="10497" max="10497" width="8.75" style="4" customWidth="1"/>
    <col min="10498" max="10498" width="12" style="4" customWidth="1"/>
    <col min="10499" max="10499" width="11.25" style="4" customWidth="1"/>
    <col min="10500" max="10500" width="8.75" style="4" customWidth="1"/>
    <col min="10501" max="10501" width="9" style="4"/>
    <col min="10502" max="10505" width="9" style="4" hidden="1" customWidth="1"/>
    <col min="10506" max="10506" width="9.125" style="4" customWidth="1"/>
    <col min="10507" max="10507" width="9" style="4"/>
    <col min="10508" max="10508" width="9.125" style="4" customWidth="1"/>
    <col min="10509" max="10744" width="9" style="4"/>
    <col min="10745" max="10745" width="50.75" style="4" customWidth="1"/>
    <col min="10746" max="10746" width="14" style="4" customWidth="1"/>
    <col min="10747" max="10747" width="9" style="4" hidden="1" customWidth="1"/>
    <col min="10748" max="10748" width="12.125" style="4" customWidth="1"/>
    <col min="10749" max="10749" width="9" style="4" hidden="1" customWidth="1"/>
    <col min="10750" max="10750" width="8.875" style="4" customWidth="1"/>
    <col min="10751" max="10751" width="12.375" style="4" customWidth="1"/>
    <col min="10752" max="10752" width="12" style="4" customWidth="1"/>
    <col min="10753" max="10753" width="8.75" style="4" customWidth="1"/>
    <col min="10754" max="10754" width="12" style="4" customWidth="1"/>
    <col min="10755" max="10755" width="11.25" style="4" customWidth="1"/>
    <col min="10756" max="10756" width="8.75" style="4" customWidth="1"/>
    <col min="10757" max="10757" width="9" style="4"/>
    <col min="10758" max="10761" width="9" style="4" hidden="1" customWidth="1"/>
    <col min="10762" max="10762" width="9.125" style="4" customWidth="1"/>
    <col min="10763" max="10763" width="9" style="4"/>
    <col min="10764" max="10764" width="9.125" style="4" customWidth="1"/>
    <col min="10765" max="11000" width="9" style="4"/>
    <col min="11001" max="11001" width="50.75" style="4" customWidth="1"/>
    <col min="11002" max="11002" width="14" style="4" customWidth="1"/>
    <col min="11003" max="11003" width="9" style="4" hidden="1" customWidth="1"/>
    <col min="11004" max="11004" width="12.125" style="4" customWidth="1"/>
    <col min="11005" max="11005" width="9" style="4" hidden="1" customWidth="1"/>
    <col min="11006" max="11006" width="8.875" style="4" customWidth="1"/>
    <col min="11007" max="11007" width="12.375" style="4" customWidth="1"/>
    <col min="11008" max="11008" width="12" style="4" customWidth="1"/>
    <col min="11009" max="11009" width="8.75" style="4" customWidth="1"/>
    <col min="11010" max="11010" width="12" style="4" customWidth="1"/>
    <col min="11011" max="11011" width="11.25" style="4" customWidth="1"/>
    <col min="11012" max="11012" width="8.75" style="4" customWidth="1"/>
    <col min="11013" max="11013" width="9" style="4"/>
    <col min="11014" max="11017" width="9" style="4" hidden="1" customWidth="1"/>
    <col min="11018" max="11018" width="9.125" style="4" customWidth="1"/>
    <col min="11019" max="11019" width="9" style="4"/>
    <col min="11020" max="11020" width="9.125" style="4" customWidth="1"/>
    <col min="11021" max="11256" width="9" style="4"/>
    <col min="11257" max="11257" width="50.75" style="4" customWidth="1"/>
    <col min="11258" max="11258" width="14" style="4" customWidth="1"/>
    <col min="11259" max="11259" width="9" style="4" hidden="1" customWidth="1"/>
    <col min="11260" max="11260" width="12.125" style="4" customWidth="1"/>
    <col min="11261" max="11261" width="9" style="4" hidden="1" customWidth="1"/>
    <col min="11262" max="11262" width="8.875" style="4" customWidth="1"/>
    <col min="11263" max="11263" width="12.375" style="4" customWidth="1"/>
    <col min="11264" max="11264" width="12" style="4" customWidth="1"/>
    <col min="11265" max="11265" width="8.75" style="4" customWidth="1"/>
    <col min="11266" max="11266" width="12" style="4" customWidth="1"/>
    <col min="11267" max="11267" width="11.25" style="4" customWidth="1"/>
    <col min="11268" max="11268" width="8.75" style="4" customWidth="1"/>
    <col min="11269" max="11269" width="9" style="4"/>
    <col min="11270" max="11273" width="9" style="4" hidden="1" customWidth="1"/>
    <col min="11274" max="11274" width="9.125" style="4" customWidth="1"/>
    <col min="11275" max="11275" width="9" style="4"/>
    <col min="11276" max="11276" width="9.125" style="4" customWidth="1"/>
    <col min="11277" max="11512" width="9" style="4"/>
    <col min="11513" max="11513" width="50.75" style="4" customWidth="1"/>
    <col min="11514" max="11514" width="14" style="4" customWidth="1"/>
    <col min="11515" max="11515" width="9" style="4" hidden="1" customWidth="1"/>
    <col min="11516" max="11516" width="12.125" style="4" customWidth="1"/>
    <col min="11517" max="11517" width="9" style="4" hidden="1" customWidth="1"/>
    <col min="11518" max="11518" width="8.875" style="4" customWidth="1"/>
    <col min="11519" max="11519" width="12.375" style="4" customWidth="1"/>
    <col min="11520" max="11520" width="12" style="4" customWidth="1"/>
    <col min="11521" max="11521" width="8.75" style="4" customWidth="1"/>
    <col min="11522" max="11522" width="12" style="4" customWidth="1"/>
    <col min="11523" max="11523" width="11.25" style="4" customWidth="1"/>
    <col min="11524" max="11524" width="8.75" style="4" customWidth="1"/>
    <col min="11525" max="11525" width="9" style="4"/>
    <col min="11526" max="11529" width="9" style="4" hidden="1" customWidth="1"/>
    <col min="11530" max="11530" width="9.125" style="4" customWidth="1"/>
    <col min="11531" max="11531" width="9" style="4"/>
    <col min="11532" max="11532" width="9.125" style="4" customWidth="1"/>
    <col min="11533" max="11768" width="9" style="4"/>
    <col min="11769" max="11769" width="50.75" style="4" customWidth="1"/>
    <col min="11770" max="11770" width="14" style="4" customWidth="1"/>
    <col min="11771" max="11771" width="9" style="4" hidden="1" customWidth="1"/>
    <col min="11772" max="11772" width="12.125" style="4" customWidth="1"/>
    <col min="11773" max="11773" width="9" style="4" hidden="1" customWidth="1"/>
    <col min="11774" max="11774" width="8.875" style="4" customWidth="1"/>
    <col min="11775" max="11775" width="12.375" style="4" customWidth="1"/>
    <col min="11776" max="11776" width="12" style="4" customWidth="1"/>
    <col min="11777" max="11777" width="8.75" style="4" customWidth="1"/>
    <col min="11778" max="11778" width="12" style="4" customWidth="1"/>
    <col min="11779" max="11779" width="11.25" style="4" customWidth="1"/>
    <col min="11780" max="11780" width="8.75" style="4" customWidth="1"/>
    <col min="11781" max="11781" width="9" style="4"/>
    <col min="11782" max="11785" width="9" style="4" hidden="1" customWidth="1"/>
    <col min="11786" max="11786" width="9.125" style="4" customWidth="1"/>
    <col min="11787" max="11787" width="9" style="4"/>
    <col min="11788" max="11788" width="9.125" style="4" customWidth="1"/>
    <col min="11789" max="12024" width="9" style="4"/>
    <col min="12025" max="12025" width="50.75" style="4" customWidth="1"/>
    <col min="12026" max="12026" width="14" style="4" customWidth="1"/>
    <col min="12027" max="12027" width="9" style="4" hidden="1" customWidth="1"/>
    <col min="12028" max="12028" width="12.125" style="4" customWidth="1"/>
    <col min="12029" max="12029" width="9" style="4" hidden="1" customWidth="1"/>
    <col min="12030" max="12030" width="8.875" style="4" customWidth="1"/>
    <col min="12031" max="12031" width="12.375" style="4" customWidth="1"/>
    <col min="12032" max="12032" width="12" style="4" customWidth="1"/>
    <col min="12033" max="12033" width="8.75" style="4" customWidth="1"/>
    <col min="12034" max="12034" width="12" style="4" customWidth="1"/>
    <col min="12035" max="12035" width="11.25" style="4" customWidth="1"/>
    <col min="12036" max="12036" width="8.75" style="4" customWidth="1"/>
    <col min="12037" max="12037" width="9" style="4"/>
    <col min="12038" max="12041" width="9" style="4" hidden="1" customWidth="1"/>
    <col min="12042" max="12042" width="9.125" style="4" customWidth="1"/>
    <col min="12043" max="12043" width="9" style="4"/>
    <col min="12044" max="12044" width="9.125" style="4" customWidth="1"/>
    <col min="12045" max="12280" width="9" style="4"/>
    <col min="12281" max="12281" width="50.75" style="4" customWidth="1"/>
    <col min="12282" max="12282" width="14" style="4" customWidth="1"/>
    <col min="12283" max="12283" width="9" style="4" hidden="1" customWidth="1"/>
    <col min="12284" max="12284" width="12.125" style="4" customWidth="1"/>
    <col min="12285" max="12285" width="9" style="4" hidden="1" customWidth="1"/>
    <col min="12286" max="12286" width="8.875" style="4" customWidth="1"/>
    <col min="12287" max="12287" width="12.375" style="4" customWidth="1"/>
    <col min="12288" max="12288" width="12" style="4" customWidth="1"/>
    <col min="12289" max="12289" width="8.75" style="4" customWidth="1"/>
    <col min="12290" max="12290" width="12" style="4" customWidth="1"/>
    <col min="12291" max="12291" width="11.25" style="4" customWidth="1"/>
    <col min="12292" max="12292" width="8.75" style="4" customWidth="1"/>
    <col min="12293" max="12293" width="9" style="4"/>
    <col min="12294" max="12297" width="9" style="4" hidden="1" customWidth="1"/>
    <col min="12298" max="12298" width="9.125" style="4" customWidth="1"/>
    <col min="12299" max="12299" width="9" style="4"/>
    <col min="12300" max="12300" width="9.125" style="4" customWidth="1"/>
    <col min="12301" max="12536" width="9" style="4"/>
    <col min="12537" max="12537" width="50.75" style="4" customWidth="1"/>
    <col min="12538" max="12538" width="14" style="4" customWidth="1"/>
    <col min="12539" max="12539" width="9" style="4" hidden="1" customWidth="1"/>
    <col min="12540" max="12540" width="12.125" style="4" customWidth="1"/>
    <col min="12541" max="12541" width="9" style="4" hidden="1" customWidth="1"/>
    <col min="12542" max="12542" width="8.875" style="4" customWidth="1"/>
    <col min="12543" max="12543" width="12.375" style="4" customWidth="1"/>
    <col min="12544" max="12544" width="12" style="4" customWidth="1"/>
    <col min="12545" max="12545" width="8.75" style="4" customWidth="1"/>
    <col min="12546" max="12546" width="12" style="4" customWidth="1"/>
    <col min="12547" max="12547" width="11.25" style="4" customWidth="1"/>
    <col min="12548" max="12548" width="8.75" style="4" customWidth="1"/>
    <col min="12549" max="12549" width="9" style="4"/>
    <col min="12550" max="12553" width="9" style="4" hidden="1" customWidth="1"/>
    <col min="12554" max="12554" width="9.125" style="4" customWidth="1"/>
    <col min="12555" max="12555" width="9" style="4"/>
    <col min="12556" max="12556" width="9.125" style="4" customWidth="1"/>
    <col min="12557" max="12792" width="9" style="4"/>
    <col min="12793" max="12793" width="50.75" style="4" customWidth="1"/>
    <col min="12794" max="12794" width="14" style="4" customWidth="1"/>
    <col min="12795" max="12795" width="9" style="4" hidden="1" customWidth="1"/>
    <col min="12796" max="12796" width="12.125" style="4" customWidth="1"/>
    <col min="12797" max="12797" width="9" style="4" hidden="1" customWidth="1"/>
    <col min="12798" max="12798" width="8.875" style="4" customWidth="1"/>
    <col min="12799" max="12799" width="12.375" style="4" customWidth="1"/>
    <col min="12800" max="12800" width="12" style="4" customWidth="1"/>
    <col min="12801" max="12801" width="8.75" style="4" customWidth="1"/>
    <col min="12802" max="12802" width="12" style="4" customWidth="1"/>
    <col min="12803" max="12803" width="11.25" style="4" customWidth="1"/>
    <col min="12804" max="12804" width="8.75" style="4" customWidth="1"/>
    <col min="12805" max="12805" width="9" style="4"/>
    <col min="12806" max="12809" width="9" style="4" hidden="1" customWidth="1"/>
    <col min="12810" max="12810" width="9.125" style="4" customWidth="1"/>
    <col min="12811" max="12811" width="9" style="4"/>
    <col min="12812" max="12812" width="9.125" style="4" customWidth="1"/>
    <col min="12813" max="13048" width="9" style="4"/>
    <col min="13049" max="13049" width="50.75" style="4" customWidth="1"/>
    <col min="13050" max="13050" width="14" style="4" customWidth="1"/>
    <col min="13051" max="13051" width="9" style="4" hidden="1" customWidth="1"/>
    <col min="13052" max="13052" width="12.125" style="4" customWidth="1"/>
    <col min="13053" max="13053" width="9" style="4" hidden="1" customWidth="1"/>
    <col min="13054" max="13054" width="8.875" style="4" customWidth="1"/>
    <col min="13055" max="13055" width="12.375" style="4" customWidth="1"/>
    <col min="13056" max="13056" width="12" style="4" customWidth="1"/>
    <col min="13057" max="13057" width="8.75" style="4" customWidth="1"/>
    <col min="13058" max="13058" width="12" style="4" customWidth="1"/>
    <col min="13059" max="13059" width="11.25" style="4" customWidth="1"/>
    <col min="13060" max="13060" width="8.75" style="4" customWidth="1"/>
    <col min="13061" max="13061" width="9" style="4"/>
    <col min="13062" max="13065" width="9" style="4" hidden="1" customWidth="1"/>
    <col min="13066" max="13066" width="9.125" style="4" customWidth="1"/>
    <col min="13067" max="13067" width="9" style="4"/>
    <col min="13068" max="13068" width="9.125" style="4" customWidth="1"/>
    <col min="13069" max="13304" width="9" style="4"/>
    <col min="13305" max="13305" width="50.75" style="4" customWidth="1"/>
    <col min="13306" max="13306" width="14" style="4" customWidth="1"/>
    <col min="13307" max="13307" width="9" style="4" hidden="1" customWidth="1"/>
    <col min="13308" max="13308" width="12.125" style="4" customWidth="1"/>
    <col min="13309" max="13309" width="9" style="4" hidden="1" customWidth="1"/>
    <col min="13310" max="13310" width="8.875" style="4" customWidth="1"/>
    <col min="13311" max="13311" width="12.375" style="4" customWidth="1"/>
    <col min="13312" max="13312" width="12" style="4" customWidth="1"/>
    <col min="13313" max="13313" width="8.75" style="4" customWidth="1"/>
    <col min="13314" max="13314" width="12" style="4" customWidth="1"/>
    <col min="13315" max="13315" width="11.25" style="4" customWidth="1"/>
    <col min="13316" max="13316" width="8.75" style="4" customWidth="1"/>
    <col min="13317" max="13317" width="9" style="4"/>
    <col min="13318" max="13321" width="9" style="4" hidden="1" customWidth="1"/>
    <col min="13322" max="13322" width="9.125" style="4" customWidth="1"/>
    <col min="13323" max="13323" width="9" style="4"/>
    <col min="13324" max="13324" width="9.125" style="4" customWidth="1"/>
    <col min="13325" max="13560" width="9" style="4"/>
    <col min="13561" max="13561" width="50.75" style="4" customWidth="1"/>
    <col min="13562" max="13562" width="14" style="4" customWidth="1"/>
    <col min="13563" max="13563" width="9" style="4" hidden="1" customWidth="1"/>
    <col min="13564" max="13564" width="12.125" style="4" customWidth="1"/>
    <col min="13565" max="13565" width="9" style="4" hidden="1" customWidth="1"/>
    <col min="13566" max="13566" width="8.875" style="4" customWidth="1"/>
    <col min="13567" max="13567" width="12.375" style="4" customWidth="1"/>
    <col min="13568" max="13568" width="12" style="4" customWidth="1"/>
    <col min="13569" max="13569" width="8.75" style="4" customWidth="1"/>
    <col min="13570" max="13570" width="12" style="4" customWidth="1"/>
    <col min="13571" max="13571" width="11.25" style="4" customWidth="1"/>
    <col min="13572" max="13572" width="8.75" style="4" customWidth="1"/>
    <col min="13573" max="13573" width="9" style="4"/>
    <col min="13574" max="13577" width="9" style="4" hidden="1" customWidth="1"/>
    <col min="13578" max="13578" width="9.125" style="4" customWidth="1"/>
    <col min="13579" max="13579" width="9" style="4"/>
    <col min="13580" max="13580" width="9.125" style="4" customWidth="1"/>
    <col min="13581" max="13816" width="9" style="4"/>
    <col min="13817" max="13817" width="50.75" style="4" customWidth="1"/>
    <col min="13818" max="13818" width="14" style="4" customWidth="1"/>
    <col min="13819" max="13819" width="9" style="4" hidden="1" customWidth="1"/>
    <col min="13820" max="13820" width="12.125" style="4" customWidth="1"/>
    <col min="13821" max="13821" width="9" style="4" hidden="1" customWidth="1"/>
    <col min="13822" max="13822" width="8.875" style="4" customWidth="1"/>
    <col min="13823" max="13823" width="12.375" style="4" customWidth="1"/>
    <col min="13824" max="13824" width="12" style="4" customWidth="1"/>
    <col min="13825" max="13825" width="8.75" style="4" customWidth="1"/>
    <col min="13826" max="13826" width="12" style="4" customWidth="1"/>
    <col min="13827" max="13827" width="11.25" style="4" customWidth="1"/>
    <col min="13828" max="13828" width="8.75" style="4" customWidth="1"/>
    <col min="13829" max="13829" width="9" style="4"/>
    <col min="13830" max="13833" width="9" style="4" hidden="1" customWidth="1"/>
    <col min="13834" max="13834" width="9.125" style="4" customWidth="1"/>
    <col min="13835" max="13835" width="9" style="4"/>
    <col min="13836" max="13836" width="9.125" style="4" customWidth="1"/>
    <col min="13837" max="14072" width="9" style="4"/>
    <col min="14073" max="14073" width="50.75" style="4" customWidth="1"/>
    <col min="14074" max="14074" width="14" style="4" customWidth="1"/>
    <col min="14075" max="14075" width="9" style="4" hidden="1" customWidth="1"/>
    <col min="14076" max="14076" width="12.125" style="4" customWidth="1"/>
    <col min="14077" max="14077" width="9" style="4" hidden="1" customWidth="1"/>
    <col min="14078" max="14078" width="8.875" style="4" customWidth="1"/>
    <col min="14079" max="14079" width="12.375" style="4" customWidth="1"/>
    <col min="14080" max="14080" width="12" style="4" customWidth="1"/>
    <col min="14081" max="14081" width="8.75" style="4" customWidth="1"/>
    <col min="14082" max="14082" width="12" style="4" customWidth="1"/>
    <col min="14083" max="14083" width="11.25" style="4" customWidth="1"/>
    <col min="14084" max="14084" width="8.75" style="4" customWidth="1"/>
    <col min="14085" max="14085" width="9" style="4"/>
    <col min="14086" max="14089" width="9" style="4" hidden="1" customWidth="1"/>
    <col min="14090" max="14090" width="9.125" style="4" customWidth="1"/>
    <col min="14091" max="14091" width="9" style="4"/>
    <col min="14092" max="14092" width="9.125" style="4" customWidth="1"/>
    <col min="14093" max="14328" width="9" style="4"/>
    <col min="14329" max="14329" width="50.75" style="4" customWidth="1"/>
    <col min="14330" max="14330" width="14" style="4" customWidth="1"/>
    <col min="14331" max="14331" width="9" style="4" hidden="1" customWidth="1"/>
    <col min="14332" max="14332" width="12.125" style="4" customWidth="1"/>
    <col min="14333" max="14333" width="9" style="4" hidden="1" customWidth="1"/>
    <col min="14334" max="14334" width="8.875" style="4" customWidth="1"/>
    <col min="14335" max="14335" width="12.375" style="4" customWidth="1"/>
    <col min="14336" max="14336" width="12" style="4" customWidth="1"/>
    <col min="14337" max="14337" width="8.75" style="4" customWidth="1"/>
    <col min="14338" max="14338" width="12" style="4" customWidth="1"/>
    <col min="14339" max="14339" width="11.25" style="4" customWidth="1"/>
    <col min="14340" max="14340" width="8.75" style="4" customWidth="1"/>
    <col min="14341" max="14341" width="9" style="4"/>
    <col min="14342" max="14345" width="9" style="4" hidden="1" customWidth="1"/>
    <col min="14346" max="14346" width="9.125" style="4" customWidth="1"/>
    <col min="14347" max="14347" width="9" style="4"/>
    <col min="14348" max="14348" width="9.125" style="4" customWidth="1"/>
    <col min="14349" max="14584" width="9" style="4"/>
    <col min="14585" max="14585" width="50.75" style="4" customWidth="1"/>
    <col min="14586" max="14586" width="14" style="4" customWidth="1"/>
    <col min="14587" max="14587" width="9" style="4" hidden="1" customWidth="1"/>
    <col min="14588" max="14588" width="12.125" style="4" customWidth="1"/>
    <col min="14589" max="14589" width="9" style="4" hidden="1" customWidth="1"/>
    <col min="14590" max="14590" width="8.875" style="4" customWidth="1"/>
    <col min="14591" max="14591" width="12.375" style="4" customWidth="1"/>
    <col min="14592" max="14592" width="12" style="4" customWidth="1"/>
    <col min="14593" max="14593" width="8.75" style="4" customWidth="1"/>
    <col min="14594" max="14594" width="12" style="4" customWidth="1"/>
    <col min="14595" max="14595" width="11.25" style="4" customWidth="1"/>
    <col min="14596" max="14596" width="8.75" style="4" customWidth="1"/>
    <col min="14597" max="14597" width="9" style="4"/>
    <col min="14598" max="14601" width="9" style="4" hidden="1" customWidth="1"/>
    <col min="14602" max="14602" width="9.125" style="4" customWidth="1"/>
    <col min="14603" max="14603" width="9" style="4"/>
    <col min="14604" max="14604" width="9.125" style="4" customWidth="1"/>
    <col min="14605" max="14840" width="9" style="4"/>
    <col min="14841" max="14841" width="50.75" style="4" customWidth="1"/>
    <col min="14842" max="14842" width="14" style="4" customWidth="1"/>
    <col min="14843" max="14843" width="9" style="4" hidden="1" customWidth="1"/>
    <col min="14844" max="14844" width="12.125" style="4" customWidth="1"/>
    <col min="14845" max="14845" width="9" style="4" hidden="1" customWidth="1"/>
    <col min="14846" max="14846" width="8.875" style="4" customWidth="1"/>
    <col min="14847" max="14847" width="12.375" style="4" customWidth="1"/>
    <col min="14848" max="14848" width="12" style="4" customWidth="1"/>
    <col min="14849" max="14849" width="8.75" style="4" customWidth="1"/>
    <col min="14850" max="14850" width="12" style="4" customWidth="1"/>
    <col min="14851" max="14851" width="11.25" style="4" customWidth="1"/>
    <col min="14852" max="14852" width="8.75" style="4" customWidth="1"/>
    <col min="14853" max="14853" width="9" style="4"/>
    <col min="14854" max="14857" width="9" style="4" hidden="1" customWidth="1"/>
    <col min="14858" max="14858" width="9.125" style="4" customWidth="1"/>
    <col min="14859" max="14859" width="9" style="4"/>
    <col min="14860" max="14860" width="9.125" style="4" customWidth="1"/>
    <col min="14861" max="15096" width="9" style="4"/>
    <col min="15097" max="15097" width="50.75" style="4" customWidth="1"/>
    <col min="15098" max="15098" width="14" style="4" customWidth="1"/>
    <col min="15099" max="15099" width="9" style="4" hidden="1" customWidth="1"/>
    <col min="15100" max="15100" width="12.125" style="4" customWidth="1"/>
    <col min="15101" max="15101" width="9" style="4" hidden="1" customWidth="1"/>
    <col min="15102" max="15102" width="8.875" style="4" customWidth="1"/>
    <col min="15103" max="15103" width="12.375" style="4" customWidth="1"/>
    <col min="15104" max="15104" width="12" style="4" customWidth="1"/>
    <col min="15105" max="15105" width="8.75" style="4" customWidth="1"/>
    <col min="15106" max="15106" width="12" style="4" customWidth="1"/>
    <col min="15107" max="15107" width="11.25" style="4" customWidth="1"/>
    <col min="15108" max="15108" width="8.75" style="4" customWidth="1"/>
    <col min="15109" max="15109" width="9" style="4"/>
    <col min="15110" max="15113" width="9" style="4" hidden="1" customWidth="1"/>
    <col min="15114" max="15114" width="9.125" style="4" customWidth="1"/>
    <col min="15115" max="15115" width="9" style="4"/>
    <col min="15116" max="15116" width="9.125" style="4" customWidth="1"/>
    <col min="15117" max="15352" width="9" style="4"/>
    <col min="15353" max="15353" width="50.75" style="4" customWidth="1"/>
    <col min="15354" max="15354" width="14" style="4" customWidth="1"/>
    <col min="15355" max="15355" width="9" style="4" hidden="1" customWidth="1"/>
    <col min="15356" max="15356" width="12.125" style="4" customWidth="1"/>
    <col min="15357" max="15357" width="9" style="4" hidden="1" customWidth="1"/>
    <col min="15358" max="15358" width="8.875" style="4" customWidth="1"/>
    <col min="15359" max="15359" width="12.375" style="4" customWidth="1"/>
    <col min="15360" max="15360" width="12" style="4" customWidth="1"/>
    <col min="15361" max="15361" width="8.75" style="4" customWidth="1"/>
    <col min="15362" max="15362" width="12" style="4" customWidth="1"/>
    <col min="15363" max="15363" width="11.25" style="4" customWidth="1"/>
    <col min="15364" max="15364" width="8.75" style="4" customWidth="1"/>
    <col min="15365" max="15365" width="9" style="4"/>
    <col min="15366" max="15369" width="9" style="4" hidden="1" customWidth="1"/>
    <col min="15370" max="15370" width="9.125" style="4" customWidth="1"/>
    <col min="15371" max="15371" width="9" style="4"/>
    <col min="15372" max="15372" width="9.125" style="4" customWidth="1"/>
    <col min="15373" max="15608" width="9" style="4"/>
    <col min="15609" max="15609" width="50.75" style="4" customWidth="1"/>
    <col min="15610" max="15610" width="14" style="4" customWidth="1"/>
    <col min="15611" max="15611" width="9" style="4" hidden="1" customWidth="1"/>
    <col min="15612" max="15612" width="12.125" style="4" customWidth="1"/>
    <col min="15613" max="15613" width="9" style="4" hidden="1" customWidth="1"/>
    <col min="15614" max="15614" width="8.875" style="4" customWidth="1"/>
    <col min="15615" max="15615" width="12.375" style="4" customWidth="1"/>
    <col min="15616" max="15616" width="12" style="4" customWidth="1"/>
    <col min="15617" max="15617" width="8.75" style="4" customWidth="1"/>
    <col min="15618" max="15618" width="12" style="4" customWidth="1"/>
    <col min="15619" max="15619" width="11.25" style="4" customWidth="1"/>
    <col min="15620" max="15620" width="8.75" style="4" customWidth="1"/>
    <col min="15621" max="15621" width="9" style="4"/>
    <col min="15622" max="15625" width="9" style="4" hidden="1" customWidth="1"/>
    <col min="15626" max="15626" width="9.125" style="4" customWidth="1"/>
    <col min="15627" max="15627" width="9" style="4"/>
    <col min="15628" max="15628" width="9.125" style="4" customWidth="1"/>
    <col min="15629" max="15864" width="9" style="4"/>
    <col min="15865" max="15865" width="50.75" style="4" customWidth="1"/>
    <col min="15866" max="15866" width="14" style="4" customWidth="1"/>
    <col min="15867" max="15867" width="9" style="4" hidden="1" customWidth="1"/>
    <col min="15868" max="15868" width="12.125" style="4" customWidth="1"/>
    <col min="15869" max="15869" width="9" style="4" hidden="1" customWidth="1"/>
    <col min="15870" max="15870" width="8.875" style="4" customWidth="1"/>
    <col min="15871" max="15871" width="12.375" style="4" customWidth="1"/>
    <col min="15872" max="15872" width="12" style="4" customWidth="1"/>
    <col min="15873" max="15873" width="8.75" style="4" customWidth="1"/>
    <col min="15874" max="15874" width="12" style="4" customWidth="1"/>
    <col min="15875" max="15875" width="11.25" style="4" customWidth="1"/>
    <col min="15876" max="15876" width="8.75" style="4" customWidth="1"/>
    <col min="15877" max="15877" width="9" style="4"/>
    <col min="15878" max="15881" width="9" style="4" hidden="1" customWidth="1"/>
    <col min="15882" max="15882" width="9.125" style="4" customWidth="1"/>
    <col min="15883" max="15883" width="9" style="4"/>
    <col min="15884" max="15884" width="9.125" style="4" customWidth="1"/>
    <col min="15885" max="16120" width="9" style="4"/>
    <col min="16121" max="16121" width="50.75" style="4" customWidth="1"/>
    <col min="16122" max="16122" width="14" style="4" customWidth="1"/>
    <col min="16123" max="16123" width="9" style="4" hidden="1" customWidth="1"/>
    <col min="16124" max="16124" width="12.125" style="4" customWidth="1"/>
    <col min="16125" max="16125" width="9" style="4" hidden="1" customWidth="1"/>
    <col min="16126" max="16126" width="8.875" style="4" customWidth="1"/>
    <col min="16127" max="16127" width="12.375" style="4" customWidth="1"/>
    <col min="16128" max="16128" width="12" style="4" customWidth="1"/>
    <col min="16129" max="16129" width="8.75" style="4" customWidth="1"/>
    <col min="16130" max="16130" width="12" style="4" customWidth="1"/>
    <col min="16131" max="16131" width="11.25" style="4" customWidth="1"/>
    <col min="16132" max="16132" width="8.75" style="4" customWidth="1"/>
    <col min="16133" max="16133" width="9" style="4"/>
    <col min="16134" max="16137" width="9" style="4" hidden="1" customWidth="1"/>
    <col min="16138" max="16138" width="9.125" style="4" customWidth="1"/>
    <col min="16139" max="16139" width="9" style="4"/>
    <col min="16140" max="16140" width="9.125" style="4" customWidth="1"/>
    <col min="16141" max="16384" width="9" style="4"/>
  </cols>
  <sheetData>
    <row r="1" s="1" customFormat="1" ht="20.25" spans="1:10">
      <c r="A1" s="9"/>
      <c r="B1" s="10"/>
      <c r="C1" s="10"/>
      <c r="F1" s="11"/>
      <c r="G1" s="12"/>
      <c r="I1" s="33"/>
      <c r="J1" s="12"/>
    </row>
    <row r="2" ht="21" spans="1:14">
      <c r="A2" s="13" t="s">
        <v>139</v>
      </c>
      <c r="B2" s="13"/>
      <c r="C2" s="13"/>
      <c r="D2" s="13"/>
      <c r="E2" s="13"/>
      <c r="F2" s="13"/>
      <c r="G2" s="13"/>
      <c r="H2" s="13"/>
      <c r="I2" s="13"/>
      <c r="J2" s="13"/>
      <c r="K2" s="13"/>
      <c r="N2" s="37"/>
    </row>
    <row r="3" spans="1:14">
      <c r="A3" s="14"/>
      <c r="B3" s="15"/>
      <c r="C3" s="16"/>
      <c r="D3" s="16"/>
      <c r="E3" s="16"/>
      <c r="F3" s="16"/>
      <c r="G3" s="17"/>
      <c r="H3" s="18"/>
      <c r="I3" s="34"/>
      <c r="J3" s="14" t="s">
        <v>1</v>
      </c>
      <c r="K3" s="18"/>
      <c r="N3" s="37"/>
    </row>
    <row r="4" ht="23.25" customHeight="1" spans="1:14">
      <c r="A4" s="19" t="s">
        <v>2</v>
      </c>
      <c r="B4" s="20" t="s">
        <v>3</v>
      </c>
      <c r="C4" s="20"/>
      <c r="D4" s="20"/>
      <c r="E4" s="20"/>
      <c r="F4" s="20"/>
      <c r="G4" s="20"/>
      <c r="H4" s="20"/>
      <c r="I4" s="20" t="s">
        <v>4</v>
      </c>
      <c r="J4" s="20"/>
      <c r="K4" s="20"/>
      <c r="N4" s="37"/>
    </row>
    <row r="5" ht="23.25" customHeight="1" spans="1:14">
      <c r="A5" s="21"/>
      <c r="B5" s="22" t="s">
        <v>5</v>
      </c>
      <c r="C5" s="23" t="s">
        <v>6</v>
      </c>
      <c r="D5" s="20" t="s">
        <v>7</v>
      </c>
      <c r="E5" s="22" t="s">
        <v>8</v>
      </c>
      <c r="F5" s="23" t="s">
        <v>9</v>
      </c>
      <c r="G5" s="20" t="s">
        <v>10</v>
      </c>
      <c r="H5" s="20"/>
      <c r="I5" s="20" t="s">
        <v>11</v>
      </c>
      <c r="J5" s="20" t="s">
        <v>140</v>
      </c>
      <c r="K5" s="20"/>
      <c r="N5" s="37"/>
    </row>
    <row r="6" ht="23.25" customHeight="1" spans="1:11">
      <c r="A6" s="24"/>
      <c r="B6" s="22"/>
      <c r="C6" s="25"/>
      <c r="D6" s="20"/>
      <c r="E6" s="22"/>
      <c r="F6" s="25"/>
      <c r="G6" s="20" t="s">
        <v>13</v>
      </c>
      <c r="H6" s="26" t="s">
        <v>14</v>
      </c>
      <c r="I6" s="20"/>
      <c r="J6" s="35" t="s">
        <v>13</v>
      </c>
      <c r="K6" s="26" t="s">
        <v>14</v>
      </c>
    </row>
    <row r="7" s="2" customFormat="1" ht="16.5" customHeight="1" spans="1:11">
      <c r="A7" s="27" t="s">
        <v>141</v>
      </c>
      <c r="B7" s="28">
        <f>B8+B20+B29+B40+B51+B62+B73+B81+B90+B91+B100+B111+B112+B119+B120+B126+B133+B139+B146+B153+B160+B168+B174+B180+B187+B202</f>
        <v>475954</v>
      </c>
      <c r="C7" s="28">
        <f>C8+C20+C29+C40+C51+C62+C73+C81+C90+C91+C100+C111+C112+C119+C120+C126+C133+C139+C146+C153+C160+C168+C174+C180+C187+C202</f>
        <v>306453</v>
      </c>
      <c r="D7" s="28">
        <f>D8+D20+D29+D40+D51+D62+D73+D81+D90+D91+D100+D111+D112+D119+D120+D126+D133+D139+D146+D153+D160+D168+D174+D180+D187+D202</f>
        <v>288212</v>
      </c>
      <c r="E7" s="29">
        <f>D7/C7*100</f>
        <v>94.0477006261972</v>
      </c>
      <c r="F7" s="28">
        <f>F8+F20+F29+F40+F51+F62+F73+F81+F90+F91+F100+F111+F112+F119+F120+F126+F133+F139+F146+F153+F160+F168+F174+F180+F187+F202</f>
        <v>371391</v>
      </c>
      <c r="G7" s="28">
        <f>D7-F7</f>
        <v>-83179</v>
      </c>
      <c r="H7" s="29">
        <f t="shared" ref="H7:H62" si="0">G7/F7*100</f>
        <v>-22.3966116572561</v>
      </c>
      <c r="I7" s="28">
        <f>I8+I20+I29+I40+I51+I62+I73+I81+I90+I91+I100+I111+I112+I119+I120+I126+I133+I139+I146+I153+I160+I168+I174+I180+I187+I202</f>
        <v>456282.63</v>
      </c>
      <c r="J7" s="28">
        <f>I7-B7</f>
        <v>-19671.3700000001</v>
      </c>
      <c r="K7" s="32">
        <f>J7/B7*100</f>
        <v>-4.13304016774731</v>
      </c>
    </row>
    <row r="8" ht="16.5" customHeight="1" spans="1:14">
      <c r="A8" s="30" t="s">
        <v>142</v>
      </c>
      <c r="B8" s="31">
        <v>7520</v>
      </c>
      <c r="C8" s="31">
        <v>7520</v>
      </c>
      <c r="D8" s="31">
        <v>6394</v>
      </c>
      <c r="E8" s="108">
        <f t="shared" ref="E8:E62" si="1">D8/C8*100</f>
        <v>85.0265957446809</v>
      </c>
      <c r="F8" s="31">
        <v>9537</v>
      </c>
      <c r="G8" s="31">
        <f>D8-F8</f>
        <v>-3143</v>
      </c>
      <c r="H8" s="109">
        <f t="shared" si="0"/>
        <v>-32.9558561392471</v>
      </c>
      <c r="I8" s="31">
        <f>SUM(I9:I19)</f>
        <v>8655.21</v>
      </c>
      <c r="J8" s="31">
        <f>I8-B8</f>
        <v>1135.21</v>
      </c>
      <c r="K8" s="108">
        <f>J8/B8*100</f>
        <v>15.0958776595745</v>
      </c>
      <c r="N8" s="63"/>
    </row>
    <row r="9" ht="16.5" hidden="1" customHeight="1" spans="1:14">
      <c r="A9" s="30" t="s">
        <v>143</v>
      </c>
      <c r="B9" s="31"/>
      <c r="C9" s="31"/>
      <c r="D9" s="31"/>
      <c r="E9" s="32"/>
      <c r="F9" s="31"/>
      <c r="G9" s="28"/>
      <c r="H9" s="29"/>
      <c r="I9" s="31">
        <f>4340.7+690</f>
        <v>5030.7</v>
      </c>
      <c r="J9" s="28"/>
      <c r="K9" s="32"/>
      <c r="M9" s="4">
        <v>1</v>
      </c>
      <c r="N9" s="63"/>
    </row>
    <row r="10" ht="16.5" hidden="1" customHeight="1" spans="1:14">
      <c r="A10" s="30" t="s">
        <v>144</v>
      </c>
      <c r="B10" s="31"/>
      <c r="C10" s="31"/>
      <c r="D10" s="31"/>
      <c r="E10" s="32"/>
      <c r="F10" s="31"/>
      <c r="G10" s="28"/>
      <c r="H10" s="29"/>
      <c r="I10" s="31">
        <v>513</v>
      </c>
      <c r="J10" s="28"/>
      <c r="K10" s="32"/>
      <c r="M10" s="4">
        <v>1</v>
      </c>
      <c r="N10" s="63"/>
    </row>
    <row r="11" ht="16.5" hidden="1" customHeight="1" spans="1:14">
      <c r="A11" s="30" t="s">
        <v>145</v>
      </c>
      <c r="B11" s="31"/>
      <c r="C11" s="31"/>
      <c r="D11" s="31"/>
      <c r="E11" s="32"/>
      <c r="F11" s="31"/>
      <c r="G11" s="28"/>
      <c r="H11" s="29"/>
      <c r="I11" s="31">
        <v>0</v>
      </c>
      <c r="J11" s="28"/>
      <c r="K11" s="32"/>
      <c r="M11" s="4">
        <v>1</v>
      </c>
      <c r="N11" s="63"/>
    </row>
    <row r="12" ht="16.5" hidden="1" customHeight="1" spans="1:14">
      <c r="A12" s="30" t="s">
        <v>146</v>
      </c>
      <c r="B12" s="31"/>
      <c r="C12" s="31"/>
      <c r="D12" s="31"/>
      <c r="E12" s="32"/>
      <c r="F12" s="31"/>
      <c r="G12" s="28"/>
      <c r="H12" s="29"/>
      <c r="I12" s="31">
        <v>568</v>
      </c>
      <c r="J12" s="28"/>
      <c r="K12" s="32"/>
      <c r="M12" s="4">
        <v>1</v>
      </c>
      <c r="N12" s="63"/>
    </row>
    <row r="13" ht="16.5" hidden="1" customHeight="1" spans="1:14">
      <c r="A13" s="30" t="s">
        <v>147</v>
      </c>
      <c r="B13" s="31"/>
      <c r="C13" s="31"/>
      <c r="D13" s="31"/>
      <c r="E13" s="32"/>
      <c r="F13" s="31"/>
      <c r="G13" s="28"/>
      <c r="H13" s="29"/>
      <c r="I13" s="31">
        <v>120</v>
      </c>
      <c r="J13" s="28"/>
      <c r="K13" s="32"/>
      <c r="M13" s="4">
        <v>1</v>
      </c>
      <c r="N13" s="63"/>
    </row>
    <row r="14" ht="16.5" hidden="1" customHeight="1" spans="1:14">
      <c r="A14" s="30" t="s">
        <v>148</v>
      </c>
      <c r="B14" s="31"/>
      <c r="C14" s="31"/>
      <c r="D14" s="31"/>
      <c r="E14" s="32"/>
      <c r="F14" s="31"/>
      <c r="G14" s="28"/>
      <c r="H14" s="29"/>
      <c r="I14" s="31">
        <v>191</v>
      </c>
      <c r="J14" s="28"/>
      <c r="K14" s="32"/>
      <c r="M14" s="4">
        <v>1</v>
      </c>
      <c r="N14" s="63"/>
    </row>
    <row r="15" ht="16.5" hidden="1" customHeight="1" spans="1:14">
      <c r="A15" s="30" t="s">
        <v>149</v>
      </c>
      <c r="B15" s="31"/>
      <c r="C15" s="31"/>
      <c r="D15" s="31"/>
      <c r="E15" s="32"/>
      <c r="F15" s="31"/>
      <c r="G15" s="28"/>
      <c r="H15" s="29"/>
      <c r="I15" s="31">
        <v>744</v>
      </c>
      <c r="J15" s="28"/>
      <c r="K15" s="32"/>
      <c r="M15" s="4">
        <v>1</v>
      </c>
      <c r="N15" s="63"/>
    </row>
    <row r="16" ht="16.5" hidden="1" customHeight="1" spans="1:14">
      <c r="A16" s="30" t="s">
        <v>150</v>
      </c>
      <c r="B16" s="31"/>
      <c r="C16" s="31"/>
      <c r="D16" s="31"/>
      <c r="E16" s="32"/>
      <c r="F16" s="31"/>
      <c r="G16" s="28"/>
      <c r="H16" s="29"/>
      <c r="I16" s="31">
        <v>1031</v>
      </c>
      <c r="J16" s="28"/>
      <c r="K16" s="32"/>
      <c r="M16" s="4">
        <v>1</v>
      </c>
      <c r="N16" s="63"/>
    </row>
    <row r="17" ht="16.5" hidden="1" customHeight="1" spans="1:14">
      <c r="A17" s="30" t="s">
        <v>151</v>
      </c>
      <c r="B17" s="31"/>
      <c r="C17" s="31"/>
      <c r="D17" s="31"/>
      <c r="E17" s="32"/>
      <c r="F17" s="31"/>
      <c r="G17" s="28"/>
      <c r="H17" s="29"/>
      <c r="I17" s="31">
        <v>1</v>
      </c>
      <c r="J17" s="28"/>
      <c r="K17" s="32"/>
      <c r="M17" s="4">
        <v>1</v>
      </c>
      <c r="N17" s="63"/>
    </row>
    <row r="18" ht="16.5" hidden="1" customHeight="1" spans="1:14">
      <c r="A18" s="30" t="s">
        <v>152</v>
      </c>
      <c r="B18" s="31"/>
      <c r="C18" s="31"/>
      <c r="D18" s="31"/>
      <c r="E18" s="32"/>
      <c r="F18" s="31"/>
      <c r="G18" s="28"/>
      <c r="H18" s="29"/>
      <c r="I18" s="31">
        <v>116.51</v>
      </c>
      <c r="J18" s="28"/>
      <c r="K18" s="32"/>
      <c r="M18" s="4">
        <v>1</v>
      </c>
      <c r="N18" s="63"/>
    </row>
    <row r="19" ht="16.5" hidden="1" customHeight="1" spans="1:14">
      <c r="A19" s="30" t="s">
        <v>153</v>
      </c>
      <c r="B19" s="31"/>
      <c r="C19" s="31"/>
      <c r="D19" s="31"/>
      <c r="E19" s="32"/>
      <c r="F19" s="31"/>
      <c r="G19" s="28"/>
      <c r="H19" s="29"/>
      <c r="I19" s="31">
        <v>340</v>
      </c>
      <c r="J19" s="28"/>
      <c r="K19" s="32"/>
      <c r="M19" s="4">
        <v>1</v>
      </c>
      <c r="N19" s="63"/>
    </row>
    <row r="20" ht="16.5" customHeight="1" spans="1:14">
      <c r="A20" s="30" t="s">
        <v>154</v>
      </c>
      <c r="B20" s="31">
        <v>4517</v>
      </c>
      <c r="C20" s="31">
        <v>4517</v>
      </c>
      <c r="D20" s="31">
        <v>4468</v>
      </c>
      <c r="E20" s="108">
        <f t="shared" si="1"/>
        <v>98.9152092096524</v>
      </c>
      <c r="F20" s="31">
        <v>4579</v>
      </c>
      <c r="G20" s="31">
        <f>D20-F20</f>
        <v>-111</v>
      </c>
      <c r="H20" s="109">
        <f t="shared" si="0"/>
        <v>-2.42411006770037</v>
      </c>
      <c r="I20" s="31">
        <f>SUM(I21:I28)</f>
        <v>4859.27</v>
      </c>
      <c r="J20" s="31">
        <f>I20-B20</f>
        <v>342.27</v>
      </c>
      <c r="K20" s="108">
        <f>J20/B20*100</f>
        <v>7.57737436351562</v>
      </c>
      <c r="N20" s="63"/>
    </row>
    <row r="21" ht="16.5" hidden="1" customHeight="1" spans="1:14">
      <c r="A21" s="30" t="s">
        <v>143</v>
      </c>
      <c r="B21" s="31"/>
      <c r="C21" s="31"/>
      <c r="D21" s="31"/>
      <c r="E21" s="32"/>
      <c r="F21" s="31"/>
      <c r="G21" s="28"/>
      <c r="H21" s="29"/>
      <c r="I21" s="31">
        <f>3110.31+440</f>
        <v>3550.31</v>
      </c>
      <c r="J21" s="28"/>
      <c r="K21" s="32"/>
      <c r="M21" s="4">
        <v>1</v>
      </c>
      <c r="N21" s="63"/>
    </row>
    <row r="22" ht="16.5" hidden="1" customHeight="1" spans="1:14">
      <c r="A22" s="30" t="s">
        <v>144</v>
      </c>
      <c r="B22" s="31"/>
      <c r="C22" s="31"/>
      <c r="D22" s="31"/>
      <c r="E22" s="32"/>
      <c r="F22" s="31"/>
      <c r="G22" s="28"/>
      <c r="H22" s="29"/>
      <c r="I22" s="31">
        <v>464</v>
      </c>
      <c r="J22" s="28"/>
      <c r="K22" s="32"/>
      <c r="M22" s="4">
        <v>1</v>
      </c>
      <c r="N22" s="63"/>
    </row>
    <row r="23" ht="16.5" hidden="1" customHeight="1" spans="1:14">
      <c r="A23" s="30" t="s">
        <v>145</v>
      </c>
      <c r="B23" s="31"/>
      <c r="C23" s="31"/>
      <c r="D23" s="31"/>
      <c r="E23" s="32"/>
      <c r="F23" s="31"/>
      <c r="G23" s="28"/>
      <c r="H23" s="29"/>
      <c r="I23" s="31">
        <v>0</v>
      </c>
      <c r="J23" s="28"/>
      <c r="K23" s="32"/>
      <c r="M23" s="4">
        <v>1</v>
      </c>
      <c r="N23" s="63"/>
    </row>
    <row r="24" ht="16.5" hidden="1" customHeight="1" spans="1:14">
      <c r="A24" s="30" t="s">
        <v>155</v>
      </c>
      <c r="B24" s="31"/>
      <c r="C24" s="31"/>
      <c r="D24" s="31"/>
      <c r="E24" s="32"/>
      <c r="F24" s="31"/>
      <c r="G24" s="28"/>
      <c r="H24" s="29"/>
      <c r="I24" s="31">
        <v>143.45</v>
      </c>
      <c r="J24" s="28"/>
      <c r="K24" s="32"/>
      <c r="M24" s="4">
        <v>1</v>
      </c>
      <c r="N24" s="63"/>
    </row>
    <row r="25" ht="16.5" hidden="1" customHeight="1" spans="1:14">
      <c r="A25" s="30" t="s">
        <v>156</v>
      </c>
      <c r="B25" s="31"/>
      <c r="C25" s="31"/>
      <c r="D25" s="31"/>
      <c r="E25" s="32"/>
      <c r="F25" s="31"/>
      <c r="G25" s="28"/>
      <c r="H25" s="29"/>
      <c r="I25" s="31">
        <v>199.2</v>
      </c>
      <c r="J25" s="28"/>
      <c r="K25" s="32"/>
      <c r="M25" s="4">
        <v>1</v>
      </c>
      <c r="N25" s="63"/>
    </row>
    <row r="26" ht="16.5" hidden="1" customHeight="1" spans="1:14">
      <c r="A26" s="30" t="s">
        <v>157</v>
      </c>
      <c r="B26" s="31"/>
      <c r="C26" s="31"/>
      <c r="D26" s="31"/>
      <c r="E26" s="32"/>
      <c r="F26" s="31"/>
      <c r="G26" s="28"/>
      <c r="H26" s="29"/>
      <c r="I26" s="31">
        <v>95</v>
      </c>
      <c r="J26" s="28"/>
      <c r="K26" s="32"/>
      <c r="M26" s="4">
        <v>1</v>
      </c>
      <c r="N26" s="63"/>
    </row>
    <row r="27" ht="16.5" hidden="1" customHeight="1" spans="1:14">
      <c r="A27" s="30" t="s">
        <v>152</v>
      </c>
      <c r="B27" s="31"/>
      <c r="C27" s="31"/>
      <c r="D27" s="31"/>
      <c r="E27" s="32"/>
      <c r="F27" s="31"/>
      <c r="G27" s="28"/>
      <c r="H27" s="29"/>
      <c r="I27" s="31">
        <v>123.31</v>
      </c>
      <c r="J27" s="28"/>
      <c r="K27" s="32"/>
      <c r="M27" s="4">
        <v>1</v>
      </c>
      <c r="N27" s="63"/>
    </row>
    <row r="28" ht="16.5" hidden="1" customHeight="1" spans="1:14">
      <c r="A28" s="30" t="s">
        <v>158</v>
      </c>
      <c r="B28" s="31"/>
      <c r="C28" s="31"/>
      <c r="D28" s="31"/>
      <c r="E28" s="32"/>
      <c r="F28" s="31"/>
      <c r="G28" s="28"/>
      <c r="H28" s="29"/>
      <c r="I28" s="31">
        <v>284</v>
      </c>
      <c r="J28" s="28"/>
      <c r="K28" s="32"/>
      <c r="M28" s="4">
        <v>1</v>
      </c>
      <c r="N28" s="63"/>
    </row>
    <row r="29" ht="16.5" customHeight="1" spans="1:14">
      <c r="A29" s="30" t="s">
        <v>159</v>
      </c>
      <c r="B29" s="31">
        <v>107552</v>
      </c>
      <c r="C29" s="31">
        <f>107552-4710</f>
        <v>102842</v>
      </c>
      <c r="D29" s="31">
        <v>100939</v>
      </c>
      <c r="E29" s="108">
        <f t="shared" si="1"/>
        <v>98.1495886894459</v>
      </c>
      <c r="F29" s="31">
        <v>106089</v>
      </c>
      <c r="G29" s="31">
        <f>D29-F29</f>
        <v>-5150</v>
      </c>
      <c r="H29" s="109">
        <f t="shared" si="0"/>
        <v>-4.85441468955311</v>
      </c>
      <c r="I29" s="31">
        <f>SUM(I30:I39)</f>
        <v>110433</v>
      </c>
      <c r="J29" s="31">
        <f>I29-B29</f>
        <v>2881</v>
      </c>
      <c r="K29" s="108">
        <f>J29/B29*100</f>
        <v>2.67870425468611</v>
      </c>
      <c r="N29" s="63"/>
    </row>
    <row r="30" ht="16.5" hidden="1" customHeight="1" spans="1:14">
      <c r="A30" s="30" t="s">
        <v>143</v>
      </c>
      <c r="B30" s="31"/>
      <c r="C30" s="31"/>
      <c r="D30" s="31"/>
      <c r="E30" s="32"/>
      <c r="F30" s="31"/>
      <c r="G30" s="28"/>
      <c r="H30" s="29"/>
      <c r="I30" s="31">
        <f>66928+7297</f>
        <v>74225</v>
      </c>
      <c r="J30" s="28"/>
      <c r="K30" s="32"/>
      <c r="M30" s="4">
        <v>1</v>
      </c>
      <c r="N30" s="63"/>
    </row>
    <row r="31" ht="16.5" hidden="1" customHeight="1" spans="1:14">
      <c r="A31" s="30" t="s">
        <v>144</v>
      </c>
      <c r="B31" s="31"/>
      <c r="C31" s="31"/>
      <c r="D31" s="31"/>
      <c r="E31" s="32"/>
      <c r="F31" s="31"/>
      <c r="G31" s="28"/>
      <c r="H31" s="29"/>
      <c r="I31" s="31">
        <v>14199</v>
      </c>
      <c r="J31" s="28"/>
      <c r="K31" s="32"/>
      <c r="M31" s="4">
        <v>1</v>
      </c>
      <c r="N31" s="63"/>
    </row>
    <row r="32" ht="16.5" hidden="1" customHeight="1" spans="1:14">
      <c r="A32" s="30" t="s">
        <v>145</v>
      </c>
      <c r="B32" s="31"/>
      <c r="C32" s="31"/>
      <c r="D32" s="31"/>
      <c r="E32" s="32"/>
      <c r="F32" s="31"/>
      <c r="G32" s="28"/>
      <c r="H32" s="29"/>
      <c r="I32" s="31">
        <v>7632</v>
      </c>
      <c r="J32" s="28"/>
      <c r="K32" s="32"/>
      <c r="M32" s="4">
        <v>1</v>
      </c>
      <c r="N32" s="63"/>
    </row>
    <row r="33" ht="16.5" hidden="1" customHeight="1" spans="1:14">
      <c r="A33" s="30" t="s">
        <v>160</v>
      </c>
      <c r="B33" s="31"/>
      <c r="C33" s="31"/>
      <c r="D33" s="31"/>
      <c r="E33" s="32"/>
      <c r="F33" s="31"/>
      <c r="G33" s="28"/>
      <c r="H33" s="29"/>
      <c r="I33" s="31">
        <v>0</v>
      </c>
      <c r="J33" s="28"/>
      <c r="K33" s="32"/>
      <c r="M33" s="4">
        <v>1</v>
      </c>
      <c r="N33" s="63"/>
    </row>
    <row r="34" ht="16.5" hidden="1" customHeight="1" spans="1:14">
      <c r="A34" s="30" t="s">
        <v>161</v>
      </c>
      <c r="B34" s="31"/>
      <c r="C34" s="31"/>
      <c r="D34" s="31"/>
      <c r="E34" s="32"/>
      <c r="F34" s="31"/>
      <c r="G34" s="28"/>
      <c r="H34" s="29"/>
      <c r="I34" s="31">
        <v>571</v>
      </c>
      <c r="J34" s="28"/>
      <c r="K34" s="32"/>
      <c r="M34" s="4">
        <v>1</v>
      </c>
      <c r="N34" s="63"/>
    </row>
    <row r="35" ht="16.5" hidden="1" customHeight="1" spans="1:14">
      <c r="A35" s="30" t="s">
        <v>162</v>
      </c>
      <c r="B35" s="31"/>
      <c r="C35" s="31"/>
      <c r="D35" s="31"/>
      <c r="E35" s="32"/>
      <c r="F35" s="31"/>
      <c r="G35" s="28"/>
      <c r="H35" s="29"/>
      <c r="I35" s="31">
        <v>323</v>
      </c>
      <c r="J35" s="28"/>
      <c r="K35" s="32"/>
      <c r="M35" s="4">
        <v>1</v>
      </c>
      <c r="N35" s="63"/>
    </row>
    <row r="36" ht="16.5" hidden="1" customHeight="1" spans="1:14">
      <c r="A36" s="30" t="s">
        <v>163</v>
      </c>
      <c r="B36" s="31"/>
      <c r="C36" s="31"/>
      <c r="D36" s="31"/>
      <c r="E36" s="32"/>
      <c r="F36" s="31"/>
      <c r="G36" s="28"/>
      <c r="H36" s="29"/>
      <c r="I36" s="31">
        <v>610</v>
      </c>
      <c r="J36" s="28"/>
      <c r="K36" s="32"/>
      <c r="M36" s="4">
        <v>1</v>
      </c>
      <c r="N36" s="63"/>
    </row>
    <row r="37" ht="16.5" hidden="1" customHeight="1" spans="1:14">
      <c r="A37" s="30" t="s">
        <v>164</v>
      </c>
      <c r="B37" s="31"/>
      <c r="C37" s="31"/>
      <c r="D37" s="31"/>
      <c r="E37" s="32"/>
      <c r="F37" s="31"/>
      <c r="G37" s="28"/>
      <c r="H37" s="29"/>
      <c r="I37" s="31">
        <v>0</v>
      </c>
      <c r="J37" s="28"/>
      <c r="K37" s="32"/>
      <c r="M37" s="4">
        <v>1</v>
      </c>
      <c r="N37" s="63"/>
    </row>
    <row r="38" ht="16.5" hidden="1" customHeight="1" spans="1:14">
      <c r="A38" s="30" t="s">
        <v>152</v>
      </c>
      <c r="B38" s="31"/>
      <c r="C38" s="31"/>
      <c r="D38" s="31"/>
      <c r="E38" s="32"/>
      <c r="F38" s="31"/>
      <c r="G38" s="28"/>
      <c r="H38" s="29"/>
      <c r="I38" s="31">
        <v>3071</v>
      </c>
      <c r="J38" s="28"/>
      <c r="K38" s="32"/>
      <c r="M38" s="4">
        <v>1</v>
      </c>
      <c r="N38" s="63"/>
    </row>
    <row r="39" ht="16.5" hidden="1" customHeight="1" spans="1:14">
      <c r="A39" s="30" t="s">
        <v>165</v>
      </c>
      <c r="B39" s="31"/>
      <c r="C39" s="31"/>
      <c r="D39" s="31"/>
      <c r="E39" s="32"/>
      <c r="F39" s="31"/>
      <c r="G39" s="28"/>
      <c r="H39" s="29"/>
      <c r="I39" s="31">
        <v>9802</v>
      </c>
      <c r="J39" s="28"/>
      <c r="K39" s="32"/>
      <c r="M39" s="4">
        <v>1</v>
      </c>
      <c r="N39" s="63"/>
    </row>
    <row r="40" ht="16.5" customHeight="1" spans="1:14">
      <c r="A40" s="30" t="s">
        <v>166</v>
      </c>
      <c r="B40" s="31">
        <v>9288</v>
      </c>
      <c r="C40" s="31">
        <v>9288</v>
      </c>
      <c r="D40" s="31">
        <v>7032</v>
      </c>
      <c r="E40" s="108">
        <f t="shared" si="1"/>
        <v>75.7105943152455</v>
      </c>
      <c r="F40" s="31">
        <v>7836</v>
      </c>
      <c r="G40" s="31">
        <f>D40-F40</f>
        <v>-804</v>
      </c>
      <c r="H40" s="109">
        <f t="shared" si="0"/>
        <v>-10.260336906585</v>
      </c>
      <c r="I40" s="31">
        <f>SUM(I41:I50)</f>
        <v>10660</v>
      </c>
      <c r="J40" s="31">
        <f>I40-B40</f>
        <v>1372</v>
      </c>
      <c r="K40" s="108">
        <f>J40/B40*100</f>
        <v>14.7717484926787</v>
      </c>
      <c r="N40" s="63"/>
    </row>
    <row r="41" ht="16.5" hidden="1" customHeight="1" spans="1:14">
      <c r="A41" s="30" t="s">
        <v>143</v>
      </c>
      <c r="B41" s="31"/>
      <c r="C41" s="31"/>
      <c r="D41" s="31"/>
      <c r="E41" s="32"/>
      <c r="F41" s="31"/>
      <c r="G41" s="28"/>
      <c r="H41" s="29"/>
      <c r="I41" s="31">
        <f>4899</f>
        <v>4899</v>
      </c>
      <c r="J41" s="28"/>
      <c r="K41" s="32"/>
      <c r="M41" s="4">
        <v>1</v>
      </c>
      <c r="N41" s="63"/>
    </row>
    <row r="42" ht="16.5" hidden="1" customHeight="1" spans="1:14">
      <c r="A42" s="30" t="s">
        <v>144</v>
      </c>
      <c r="B42" s="31"/>
      <c r="C42" s="31"/>
      <c r="D42" s="31"/>
      <c r="E42" s="32"/>
      <c r="F42" s="31"/>
      <c r="G42" s="28"/>
      <c r="H42" s="29"/>
      <c r="I42" s="31">
        <v>175</v>
      </c>
      <c r="J42" s="28"/>
      <c r="K42" s="32"/>
      <c r="M42" s="4">
        <v>1</v>
      </c>
      <c r="N42" s="63"/>
    </row>
    <row r="43" ht="16.5" hidden="1" customHeight="1" spans="1:14">
      <c r="A43" s="30" t="s">
        <v>145</v>
      </c>
      <c r="B43" s="31"/>
      <c r="C43" s="31"/>
      <c r="D43" s="31"/>
      <c r="E43" s="32"/>
      <c r="F43" s="31"/>
      <c r="G43" s="28"/>
      <c r="H43" s="29"/>
      <c r="I43" s="31">
        <v>0</v>
      </c>
      <c r="J43" s="28"/>
      <c r="K43" s="32"/>
      <c r="M43" s="4">
        <v>1</v>
      </c>
      <c r="N43" s="63"/>
    </row>
    <row r="44" ht="16.5" hidden="1" customHeight="1" spans="1:14">
      <c r="A44" s="30" t="s">
        <v>167</v>
      </c>
      <c r="B44" s="31"/>
      <c r="C44" s="31"/>
      <c r="D44" s="31"/>
      <c r="E44" s="32"/>
      <c r="F44" s="31"/>
      <c r="G44" s="28"/>
      <c r="H44" s="29"/>
      <c r="I44" s="31">
        <v>0</v>
      </c>
      <c r="J44" s="28"/>
      <c r="K44" s="32"/>
      <c r="M44" s="4">
        <v>1</v>
      </c>
      <c r="N44" s="63"/>
    </row>
    <row r="45" ht="16.5" hidden="1" customHeight="1" spans="1:14">
      <c r="A45" s="30" t="s">
        <v>168</v>
      </c>
      <c r="B45" s="31"/>
      <c r="C45" s="31"/>
      <c r="D45" s="31"/>
      <c r="E45" s="32"/>
      <c r="F45" s="31"/>
      <c r="G45" s="28"/>
      <c r="H45" s="29"/>
      <c r="I45" s="31">
        <v>0</v>
      </c>
      <c r="J45" s="28"/>
      <c r="K45" s="32"/>
      <c r="M45" s="4">
        <v>1</v>
      </c>
      <c r="N45" s="63"/>
    </row>
    <row r="46" ht="16.5" hidden="1" customHeight="1" spans="1:14">
      <c r="A46" s="30" t="s">
        <v>169</v>
      </c>
      <c r="B46" s="31"/>
      <c r="C46" s="31"/>
      <c r="D46" s="31"/>
      <c r="E46" s="32"/>
      <c r="F46" s="31"/>
      <c r="G46" s="28"/>
      <c r="H46" s="29"/>
      <c r="I46" s="31">
        <v>12</v>
      </c>
      <c r="J46" s="28"/>
      <c r="K46" s="32"/>
      <c r="M46" s="4">
        <v>1</v>
      </c>
      <c r="N46" s="63"/>
    </row>
    <row r="47" ht="16.5" hidden="1" customHeight="1" spans="1:14">
      <c r="A47" s="30" t="s">
        <v>170</v>
      </c>
      <c r="B47" s="31"/>
      <c r="C47" s="31"/>
      <c r="D47" s="31"/>
      <c r="E47" s="32"/>
      <c r="F47" s="31"/>
      <c r="G47" s="28"/>
      <c r="H47" s="29"/>
      <c r="I47" s="31">
        <v>0</v>
      </c>
      <c r="J47" s="28"/>
      <c r="K47" s="32"/>
      <c r="M47" s="4">
        <v>1</v>
      </c>
      <c r="N47" s="63"/>
    </row>
    <row r="48" ht="16.5" hidden="1" customHeight="1" spans="1:14">
      <c r="A48" s="30" t="s">
        <v>171</v>
      </c>
      <c r="B48" s="31"/>
      <c r="C48" s="31"/>
      <c r="D48" s="31"/>
      <c r="E48" s="32"/>
      <c r="F48" s="31"/>
      <c r="G48" s="28"/>
      <c r="H48" s="29"/>
      <c r="I48" s="31">
        <v>8</v>
      </c>
      <c r="J48" s="28"/>
      <c r="K48" s="32"/>
      <c r="M48" s="4">
        <v>1</v>
      </c>
      <c r="N48" s="63"/>
    </row>
    <row r="49" ht="16.5" hidden="1" customHeight="1" spans="1:14">
      <c r="A49" s="30" t="s">
        <v>152</v>
      </c>
      <c r="B49" s="31"/>
      <c r="C49" s="31"/>
      <c r="D49" s="31"/>
      <c r="E49" s="32"/>
      <c r="F49" s="31"/>
      <c r="G49" s="28"/>
      <c r="H49" s="29"/>
      <c r="I49" s="31">
        <v>288</v>
      </c>
      <c r="J49" s="28"/>
      <c r="K49" s="32"/>
      <c r="M49" s="4">
        <v>1</v>
      </c>
      <c r="N49" s="63"/>
    </row>
    <row r="50" ht="16.5" hidden="1" customHeight="1" spans="1:14">
      <c r="A50" s="30" t="s">
        <v>172</v>
      </c>
      <c r="B50" s="31"/>
      <c r="C50" s="31"/>
      <c r="D50" s="31"/>
      <c r="E50" s="32"/>
      <c r="F50" s="31"/>
      <c r="G50" s="28"/>
      <c r="H50" s="29"/>
      <c r="I50" s="31">
        <f>3595+1683</f>
        <v>5278</v>
      </c>
      <c r="J50" s="28"/>
      <c r="K50" s="32"/>
      <c r="M50" s="4">
        <v>1</v>
      </c>
      <c r="N50" s="63"/>
    </row>
    <row r="51" ht="16.5" customHeight="1" spans="1:14">
      <c r="A51" s="30" t="s">
        <v>173</v>
      </c>
      <c r="B51" s="31">
        <v>3662</v>
      </c>
      <c r="C51" s="31">
        <v>3726</v>
      </c>
      <c r="D51" s="31">
        <v>3664</v>
      </c>
      <c r="E51" s="108">
        <f t="shared" si="1"/>
        <v>98.3360171765969</v>
      </c>
      <c r="F51" s="31">
        <v>4738</v>
      </c>
      <c r="G51" s="31">
        <f>D51-F51</f>
        <v>-1074</v>
      </c>
      <c r="H51" s="109">
        <f t="shared" si="0"/>
        <v>-22.6677923174335</v>
      </c>
      <c r="I51" s="31">
        <f>SUM(I52:I61)</f>
        <v>4353.6</v>
      </c>
      <c r="J51" s="31">
        <f>I51-B51</f>
        <v>691.6</v>
      </c>
      <c r="K51" s="108">
        <f>J51/B51*100</f>
        <v>18.8858547241944</v>
      </c>
      <c r="N51" s="63"/>
    </row>
    <row r="52" ht="16.5" hidden="1" customHeight="1" spans="1:14">
      <c r="A52" s="30" t="s">
        <v>143</v>
      </c>
      <c r="B52" s="31"/>
      <c r="C52" s="31"/>
      <c r="D52" s="31"/>
      <c r="E52" s="32"/>
      <c r="F52" s="31"/>
      <c r="G52" s="28"/>
      <c r="H52" s="29"/>
      <c r="I52" s="31">
        <f>1982.3+715</f>
        <v>2697.3</v>
      </c>
      <c r="J52" s="28"/>
      <c r="K52" s="32"/>
      <c r="M52" s="4">
        <v>1</v>
      </c>
      <c r="N52" s="63"/>
    </row>
    <row r="53" ht="16.5" hidden="1" customHeight="1" spans="1:14">
      <c r="A53" s="30" t="s">
        <v>144</v>
      </c>
      <c r="B53" s="31"/>
      <c r="C53" s="31"/>
      <c r="D53" s="31"/>
      <c r="E53" s="32"/>
      <c r="F53" s="31"/>
      <c r="G53" s="28"/>
      <c r="H53" s="29"/>
      <c r="I53" s="31">
        <v>381.3</v>
      </c>
      <c r="J53" s="28"/>
      <c r="K53" s="32"/>
      <c r="M53" s="4">
        <v>1</v>
      </c>
      <c r="N53" s="63"/>
    </row>
    <row r="54" ht="16.5" hidden="1" customHeight="1" spans="1:14">
      <c r="A54" s="30" t="s">
        <v>145</v>
      </c>
      <c r="B54" s="31"/>
      <c r="C54" s="31"/>
      <c r="D54" s="31"/>
      <c r="E54" s="32"/>
      <c r="F54" s="31"/>
      <c r="G54" s="28"/>
      <c r="H54" s="29"/>
      <c r="I54" s="31">
        <v>0</v>
      </c>
      <c r="J54" s="28"/>
      <c r="K54" s="32"/>
      <c r="M54" s="4">
        <v>1</v>
      </c>
      <c r="N54" s="63"/>
    </row>
    <row r="55" ht="16.5" hidden="1" customHeight="1" spans="1:14">
      <c r="A55" s="30" t="s">
        <v>174</v>
      </c>
      <c r="B55" s="31"/>
      <c r="C55" s="31"/>
      <c r="D55" s="31"/>
      <c r="E55" s="32"/>
      <c r="F55" s="31"/>
      <c r="G55" s="28"/>
      <c r="H55" s="29"/>
      <c r="I55" s="31">
        <v>0</v>
      </c>
      <c r="J55" s="28"/>
      <c r="K55" s="32"/>
      <c r="M55" s="4">
        <v>1</v>
      </c>
      <c r="N55" s="63"/>
    </row>
    <row r="56" ht="16.5" hidden="1" customHeight="1" spans="1:14">
      <c r="A56" s="30" t="s">
        <v>175</v>
      </c>
      <c r="B56" s="31"/>
      <c r="C56" s="31"/>
      <c r="D56" s="31"/>
      <c r="E56" s="32"/>
      <c r="F56" s="31"/>
      <c r="G56" s="28"/>
      <c r="H56" s="29"/>
      <c r="I56" s="31">
        <v>336</v>
      </c>
      <c r="J56" s="28"/>
      <c r="K56" s="32"/>
      <c r="M56" s="4">
        <v>1</v>
      </c>
      <c r="N56" s="63"/>
    </row>
    <row r="57" ht="16.5" hidden="1" customHeight="1" spans="1:14">
      <c r="A57" s="30" t="s">
        <v>176</v>
      </c>
      <c r="B57" s="31"/>
      <c r="C57" s="31"/>
      <c r="D57" s="31"/>
      <c r="E57" s="32"/>
      <c r="F57" s="31"/>
      <c r="G57" s="28"/>
      <c r="H57" s="29"/>
      <c r="I57" s="31">
        <v>99</v>
      </c>
      <c r="J57" s="28"/>
      <c r="K57" s="32"/>
      <c r="M57" s="4">
        <v>1</v>
      </c>
      <c r="N57" s="63"/>
    </row>
    <row r="58" ht="16.5" hidden="1" customHeight="1" spans="1:14">
      <c r="A58" s="30" t="s">
        <v>177</v>
      </c>
      <c r="B58" s="31"/>
      <c r="C58" s="31"/>
      <c r="D58" s="31"/>
      <c r="E58" s="32"/>
      <c r="F58" s="31"/>
      <c r="G58" s="28"/>
      <c r="H58" s="29"/>
      <c r="I58" s="31">
        <v>584</v>
      </c>
      <c r="J58" s="28"/>
      <c r="K58" s="32"/>
      <c r="M58" s="4">
        <v>1</v>
      </c>
      <c r="N58" s="63"/>
    </row>
    <row r="59" ht="16.5" hidden="1" customHeight="1" spans="1:14">
      <c r="A59" s="30" t="s">
        <v>178</v>
      </c>
      <c r="B59" s="31"/>
      <c r="C59" s="31"/>
      <c r="D59" s="31"/>
      <c r="E59" s="32"/>
      <c r="F59" s="31"/>
      <c r="G59" s="28"/>
      <c r="H59" s="29"/>
      <c r="I59" s="31">
        <v>30</v>
      </c>
      <c r="J59" s="28"/>
      <c r="K59" s="32"/>
      <c r="M59" s="4">
        <v>1</v>
      </c>
      <c r="N59" s="63"/>
    </row>
    <row r="60" ht="16.5" hidden="1" customHeight="1" spans="1:14">
      <c r="A60" s="30" t="s">
        <v>152</v>
      </c>
      <c r="B60" s="31"/>
      <c r="C60" s="31"/>
      <c r="D60" s="31"/>
      <c r="E60" s="32"/>
      <c r="F60" s="31"/>
      <c r="G60" s="28"/>
      <c r="H60" s="29"/>
      <c r="I60" s="31">
        <v>124</v>
      </c>
      <c r="J60" s="28"/>
      <c r="K60" s="32"/>
      <c r="M60" s="4">
        <v>1</v>
      </c>
      <c r="N60" s="63"/>
    </row>
    <row r="61" ht="16.5" hidden="1" customHeight="1" spans="1:14">
      <c r="A61" s="30" t="s">
        <v>179</v>
      </c>
      <c r="B61" s="31"/>
      <c r="C61" s="31"/>
      <c r="D61" s="31"/>
      <c r="E61" s="32"/>
      <c r="F61" s="31"/>
      <c r="G61" s="28"/>
      <c r="H61" s="29"/>
      <c r="I61" s="31">
        <v>102</v>
      </c>
      <c r="J61" s="28"/>
      <c r="K61" s="32"/>
      <c r="M61" s="4">
        <v>1</v>
      </c>
      <c r="N61" s="63"/>
    </row>
    <row r="62" ht="16.5" customHeight="1" spans="1:14">
      <c r="A62" s="30" t="s">
        <v>180</v>
      </c>
      <c r="B62" s="31">
        <v>25589</v>
      </c>
      <c r="C62" s="31">
        <f>25589-1494</f>
        <v>24095</v>
      </c>
      <c r="D62" s="31">
        <v>22923</v>
      </c>
      <c r="E62" s="108">
        <f t="shared" si="1"/>
        <v>95.1359203154181</v>
      </c>
      <c r="F62" s="31">
        <v>26118</v>
      </c>
      <c r="G62" s="31">
        <f>D62-F62</f>
        <v>-3195</v>
      </c>
      <c r="H62" s="109">
        <f t="shared" si="0"/>
        <v>-12.2329427980703</v>
      </c>
      <c r="I62" s="31">
        <f>SUM(I63:I72)</f>
        <v>24930.25</v>
      </c>
      <c r="J62" s="31">
        <f>I62-B62</f>
        <v>-658.75</v>
      </c>
      <c r="K62" s="108">
        <f>J62/B62*100</f>
        <v>-2.57434835280785</v>
      </c>
      <c r="N62" s="63"/>
    </row>
    <row r="63" ht="16.5" hidden="1" customHeight="1" spans="1:14">
      <c r="A63" s="30" t="s">
        <v>143</v>
      </c>
      <c r="B63" s="31"/>
      <c r="C63" s="31"/>
      <c r="D63" s="31"/>
      <c r="E63" s="32"/>
      <c r="F63" s="31"/>
      <c r="G63" s="28"/>
      <c r="H63" s="29"/>
      <c r="I63" s="31">
        <f>17661+1826</f>
        <v>19487</v>
      </c>
      <c r="J63" s="28"/>
      <c r="K63" s="32"/>
      <c r="M63" s="4">
        <v>1</v>
      </c>
      <c r="N63" s="63"/>
    </row>
    <row r="64" ht="16.5" hidden="1" customHeight="1" spans="1:14">
      <c r="A64" s="30" t="s">
        <v>144</v>
      </c>
      <c r="B64" s="31"/>
      <c r="C64" s="31"/>
      <c r="D64" s="31"/>
      <c r="E64" s="32"/>
      <c r="F64" s="31"/>
      <c r="G64" s="28"/>
      <c r="H64" s="29"/>
      <c r="I64" s="31">
        <v>1596</v>
      </c>
      <c r="J64" s="28"/>
      <c r="K64" s="32"/>
      <c r="M64" s="4">
        <v>1</v>
      </c>
      <c r="N64" s="63"/>
    </row>
    <row r="65" ht="16.5" hidden="1" customHeight="1" spans="1:14">
      <c r="A65" s="30" t="s">
        <v>145</v>
      </c>
      <c r="B65" s="31"/>
      <c r="C65" s="31"/>
      <c r="D65" s="31"/>
      <c r="E65" s="32"/>
      <c r="F65" s="31"/>
      <c r="G65" s="28"/>
      <c r="H65" s="29"/>
      <c r="I65" s="31">
        <v>0</v>
      </c>
      <c r="J65" s="28"/>
      <c r="K65" s="32"/>
      <c r="M65" s="4">
        <v>1</v>
      </c>
      <c r="N65" s="63"/>
    </row>
    <row r="66" ht="16.5" hidden="1" customHeight="1" spans="1:14">
      <c r="A66" s="30" t="s">
        <v>181</v>
      </c>
      <c r="B66" s="31"/>
      <c r="C66" s="31"/>
      <c r="D66" s="31"/>
      <c r="E66" s="32"/>
      <c r="F66" s="31"/>
      <c r="G66" s="28"/>
      <c r="H66" s="29"/>
      <c r="I66" s="31">
        <v>30</v>
      </c>
      <c r="J66" s="28"/>
      <c r="K66" s="32"/>
      <c r="M66" s="4">
        <v>1</v>
      </c>
      <c r="N66" s="63"/>
    </row>
    <row r="67" ht="16.5" hidden="1" customHeight="1" spans="1:14">
      <c r="A67" s="30" t="s">
        <v>182</v>
      </c>
      <c r="B67" s="31"/>
      <c r="C67" s="31"/>
      <c r="D67" s="31"/>
      <c r="E67" s="32"/>
      <c r="F67" s="31"/>
      <c r="G67" s="28"/>
      <c r="H67" s="29"/>
      <c r="I67" s="31">
        <v>120</v>
      </c>
      <c r="J67" s="28"/>
      <c r="K67" s="32"/>
      <c r="M67" s="4">
        <v>1</v>
      </c>
      <c r="N67" s="63"/>
    </row>
    <row r="68" ht="16.5" hidden="1" customHeight="1" spans="1:14">
      <c r="A68" s="30" t="s">
        <v>183</v>
      </c>
      <c r="B68" s="31"/>
      <c r="C68" s="31"/>
      <c r="D68" s="31"/>
      <c r="E68" s="32"/>
      <c r="F68" s="31"/>
      <c r="G68" s="28"/>
      <c r="H68" s="29"/>
      <c r="I68" s="31">
        <v>10</v>
      </c>
      <c r="J68" s="28"/>
      <c r="K68" s="32"/>
      <c r="M68" s="4">
        <v>1</v>
      </c>
      <c r="N68" s="63"/>
    </row>
    <row r="69" ht="16.5" hidden="1" customHeight="1" spans="1:14">
      <c r="A69" s="30" t="s">
        <v>184</v>
      </c>
      <c r="B69" s="31"/>
      <c r="C69" s="31"/>
      <c r="D69" s="31"/>
      <c r="E69" s="32"/>
      <c r="F69" s="31"/>
      <c r="G69" s="28"/>
      <c r="H69" s="29"/>
      <c r="I69" s="31">
        <v>325</v>
      </c>
      <c r="J69" s="28"/>
      <c r="K69" s="32"/>
      <c r="M69" s="4">
        <v>1</v>
      </c>
      <c r="N69" s="63"/>
    </row>
    <row r="70" ht="16.5" hidden="1" customHeight="1" spans="1:14">
      <c r="A70" s="30" t="s">
        <v>185</v>
      </c>
      <c r="B70" s="31"/>
      <c r="C70" s="31"/>
      <c r="D70" s="31"/>
      <c r="E70" s="32"/>
      <c r="F70" s="31"/>
      <c r="G70" s="28"/>
      <c r="H70" s="29"/>
      <c r="I70" s="31">
        <v>880</v>
      </c>
      <c r="J70" s="28"/>
      <c r="K70" s="32"/>
      <c r="M70" s="4">
        <v>1</v>
      </c>
      <c r="N70" s="63"/>
    </row>
    <row r="71" ht="16.5" hidden="1" customHeight="1" spans="1:14">
      <c r="A71" s="30" t="s">
        <v>152</v>
      </c>
      <c r="B71" s="31"/>
      <c r="C71" s="31"/>
      <c r="D71" s="31"/>
      <c r="E71" s="32"/>
      <c r="F71" s="31"/>
      <c r="G71" s="28"/>
      <c r="H71" s="29"/>
      <c r="I71" s="31">
        <v>1381.25</v>
      </c>
      <c r="J71" s="28"/>
      <c r="K71" s="32"/>
      <c r="M71" s="4">
        <v>1</v>
      </c>
      <c r="N71" s="63"/>
    </row>
    <row r="72" ht="16.5" hidden="1" customHeight="1" spans="1:14">
      <c r="A72" s="30" t="s">
        <v>186</v>
      </c>
      <c r="B72" s="31"/>
      <c r="C72" s="31"/>
      <c r="D72" s="31"/>
      <c r="E72" s="32"/>
      <c r="F72" s="31"/>
      <c r="G72" s="28"/>
      <c r="H72" s="29"/>
      <c r="I72" s="31">
        <v>1101</v>
      </c>
      <c r="J72" s="28"/>
      <c r="K72" s="32"/>
      <c r="M72" s="4">
        <v>1</v>
      </c>
      <c r="N72" s="63"/>
    </row>
    <row r="73" ht="16.5" customHeight="1" spans="1:14">
      <c r="A73" s="30" t="s">
        <v>187</v>
      </c>
      <c r="B73" s="31">
        <v>15953</v>
      </c>
      <c r="C73" s="31">
        <v>5953</v>
      </c>
      <c r="D73" s="31">
        <v>5248</v>
      </c>
      <c r="E73" s="108">
        <f t="shared" ref="E73:E100" si="2">D73/C73*100</f>
        <v>88.1572316479086</v>
      </c>
      <c r="F73" s="31">
        <v>12382</v>
      </c>
      <c r="G73" s="31">
        <f>D73-F73</f>
        <v>-7134</v>
      </c>
      <c r="H73" s="109">
        <f t="shared" ref="H73:H100" si="3">G73/F73*100</f>
        <v>-57.6158940397351</v>
      </c>
      <c r="I73" s="31">
        <f>SUM(I74:I80)</f>
        <v>17006</v>
      </c>
      <c r="J73" s="31">
        <f>I73-B73</f>
        <v>1053</v>
      </c>
      <c r="K73" s="108">
        <f>J73/B73*100</f>
        <v>6.60063937817338</v>
      </c>
      <c r="N73" s="63"/>
    </row>
    <row r="74" ht="16.5" hidden="1" customHeight="1" spans="1:14">
      <c r="A74" s="30" t="s">
        <v>143</v>
      </c>
      <c r="B74" s="31"/>
      <c r="C74" s="31"/>
      <c r="D74" s="31"/>
      <c r="E74" s="32"/>
      <c r="F74" s="31"/>
      <c r="G74" s="28"/>
      <c r="H74" s="29"/>
      <c r="I74" s="31">
        <v>2083</v>
      </c>
      <c r="J74" s="28"/>
      <c r="K74" s="32"/>
      <c r="M74" s="4">
        <v>1</v>
      </c>
      <c r="N74" s="63"/>
    </row>
    <row r="75" ht="16.5" hidden="1" customHeight="1" spans="1:14">
      <c r="A75" s="30" t="s">
        <v>144</v>
      </c>
      <c r="B75" s="31"/>
      <c r="C75" s="31"/>
      <c r="D75" s="31"/>
      <c r="E75" s="32"/>
      <c r="F75" s="31"/>
      <c r="G75" s="28"/>
      <c r="H75" s="29"/>
      <c r="I75" s="31">
        <v>2302</v>
      </c>
      <c r="J75" s="28"/>
      <c r="K75" s="32"/>
      <c r="M75" s="4">
        <v>1</v>
      </c>
      <c r="N75" s="63"/>
    </row>
    <row r="76" ht="16.5" hidden="1" customHeight="1" spans="1:14">
      <c r="A76" s="30" t="s">
        <v>145</v>
      </c>
      <c r="B76" s="31"/>
      <c r="C76" s="31"/>
      <c r="D76" s="31"/>
      <c r="E76" s="32"/>
      <c r="F76" s="31"/>
      <c r="G76" s="28"/>
      <c r="H76" s="29"/>
      <c r="I76" s="31">
        <v>0</v>
      </c>
      <c r="J76" s="28"/>
      <c r="K76" s="32"/>
      <c r="M76" s="4">
        <v>1</v>
      </c>
      <c r="N76" s="63"/>
    </row>
    <row r="77" ht="16.5" hidden="1" customHeight="1" spans="1:14">
      <c r="A77" s="30" t="s">
        <v>184</v>
      </c>
      <c r="B77" s="31"/>
      <c r="C77" s="31"/>
      <c r="D77" s="31"/>
      <c r="E77" s="32"/>
      <c r="F77" s="31"/>
      <c r="G77" s="28"/>
      <c r="H77" s="29"/>
      <c r="I77" s="31">
        <v>30</v>
      </c>
      <c r="J77" s="28"/>
      <c r="K77" s="32"/>
      <c r="M77" s="4">
        <v>1</v>
      </c>
      <c r="N77" s="63"/>
    </row>
    <row r="78" ht="16.5" hidden="1" customHeight="1" spans="1:14">
      <c r="A78" s="30" t="s">
        <v>188</v>
      </c>
      <c r="B78" s="31"/>
      <c r="C78" s="31"/>
      <c r="D78" s="31"/>
      <c r="E78" s="32"/>
      <c r="F78" s="31"/>
      <c r="G78" s="28"/>
      <c r="H78" s="29"/>
      <c r="I78" s="31">
        <v>1032</v>
      </c>
      <c r="J78" s="28"/>
      <c r="K78" s="32"/>
      <c r="M78" s="4">
        <v>1</v>
      </c>
      <c r="N78" s="63"/>
    </row>
    <row r="79" ht="16.5" hidden="1" customHeight="1" spans="1:14">
      <c r="A79" s="30" t="s">
        <v>152</v>
      </c>
      <c r="B79" s="31"/>
      <c r="C79" s="31"/>
      <c r="D79" s="31"/>
      <c r="E79" s="32"/>
      <c r="F79" s="31"/>
      <c r="G79" s="28"/>
      <c r="H79" s="29"/>
      <c r="I79" s="31">
        <v>0</v>
      </c>
      <c r="J79" s="28"/>
      <c r="K79" s="32"/>
      <c r="M79" s="4">
        <v>1</v>
      </c>
      <c r="N79" s="63"/>
    </row>
    <row r="80" ht="16.5" hidden="1" customHeight="1" spans="1:14">
      <c r="A80" s="30" t="s">
        <v>189</v>
      </c>
      <c r="B80" s="31"/>
      <c r="C80" s="31"/>
      <c r="D80" s="31"/>
      <c r="E80" s="32"/>
      <c r="F80" s="31"/>
      <c r="G80" s="28"/>
      <c r="H80" s="29"/>
      <c r="I80" s="31">
        <f>8656+2903</f>
        <v>11559</v>
      </c>
      <c r="J80" s="28"/>
      <c r="K80" s="32"/>
      <c r="M80" s="4">
        <v>1</v>
      </c>
      <c r="N80" s="63"/>
    </row>
    <row r="81" ht="16.5" customHeight="1" spans="1:14">
      <c r="A81" s="30" t="s">
        <v>190</v>
      </c>
      <c r="B81" s="31">
        <v>3734</v>
      </c>
      <c r="C81" s="31">
        <v>3734</v>
      </c>
      <c r="D81" s="31">
        <v>2530</v>
      </c>
      <c r="E81" s="108">
        <f t="shared" si="2"/>
        <v>67.7557579003749</v>
      </c>
      <c r="F81" s="31">
        <v>3188</v>
      </c>
      <c r="G81" s="31">
        <f>D81-F81</f>
        <v>-658</v>
      </c>
      <c r="H81" s="109">
        <f t="shared" si="3"/>
        <v>-20.6398996235885</v>
      </c>
      <c r="I81" s="31">
        <f>SUM(I82:I89)</f>
        <v>3399.89</v>
      </c>
      <c r="J81" s="31">
        <f>I81-B81</f>
        <v>-334.11</v>
      </c>
      <c r="K81" s="108">
        <f>J81/B81*100</f>
        <v>-8.94777718264596</v>
      </c>
      <c r="N81" s="63"/>
    </row>
    <row r="82" ht="16.5" hidden="1" customHeight="1" spans="1:14">
      <c r="A82" s="30" t="s">
        <v>143</v>
      </c>
      <c r="B82" s="31"/>
      <c r="C82" s="31"/>
      <c r="D82" s="31"/>
      <c r="E82" s="32"/>
      <c r="F82" s="31"/>
      <c r="G82" s="28"/>
      <c r="H82" s="29"/>
      <c r="I82" s="31">
        <v>2355.89</v>
      </c>
      <c r="J82" s="28"/>
      <c r="K82" s="32"/>
      <c r="M82" s="4">
        <v>1</v>
      </c>
      <c r="N82" s="63"/>
    </row>
    <row r="83" ht="16.5" hidden="1" customHeight="1" spans="1:14">
      <c r="A83" s="30" t="s">
        <v>144</v>
      </c>
      <c r="B83" s="31"/>
      <c r="C83" s="31"/>
      <c r="D83" s="31"/>
      <c r="E83" s="32"/>
      <c r="F83" s="31"/>
      <c r="G83" s="28"/>
      <c r="H83" s="29"/>
      <c r="I83" s="31">
        <v>116</v>
      </c>
      <c r="J83" s="28"/>
      <c r="K83" s="32"/>
      <c r="M83" s="4">
        <v>1</v>
      </c>
      <c r="N83" s="63"/>
    </row>
    <row r="84" hidden="1" spans="1:14">
      <c r="A84" s="30" t="s">
        <v>145</v>
      </c>
      <c r="B84" s="31"/>
      <c r="C84" s="31"/>
      <c r="D84" s="31"/>
      <c r="E84" s="32"/>
      <c r="F84" s="31"/>
      <c r="G84" s="28"/>
      <c r="H84" s="29"/>
      <c r="I84" s="31">
        <v>0</v>
      </c>
      <c r="J84" s="28"/>
      <c r="K84" s="32"/>
      <c r="M84" s="4">
        <v>1</v>
      </c>
      <c r="N84" s="63"/>
    </row>
    <row r="85" ht="16.5" hidden="1" customHeight="1" spans="1:14">
      <c r="A85" s="30" t="s">
        <v>191</v>
      </c>
      <c r="B85" s="31"/>
      <c r="C85" s="31"/>
      <c r="D85" s="31"/>
      <c r="E85" s="32"/>
      <c r="F85" s="31"/>
      <c r="G85" s="28"/>
      <c r="H85" s="29"/>
      <c r="I85" s="31">
        <v>170</v>
      </c>
      <c r="J85" s="28"/>
      <c r="K85" s="32"/>
      <c r="M85" s="4">
        <v>1</v>
      </c>
      <c r="N85" s="63"/>
    </row>
    <row r="86" ht="16.5" hidden="1" customHeight="1" spans="1:14">
      <c r="A86" s="30" t="s">
        <v>192</v>
      </c>
      <c r="B86" s="31"/>
      <c r="C86" s="31"/>
      <c r="D86" s="31"/>
      <c r="E86" s="32"/>
      <c r="F86" s="31"/>
      <c r="G86" s="28"/>
      <c r="H86" s="29"/>
      <c r="I86" s="31">
        <v>0</v>
      </c>
      <c r="J86" s="28"/>
      <c r="K86" s="32"/>
      <c r="M86" s="4">
        <v>1</v>
      </c>
      <c r="N86" s="63"/>
    </row>
    <row r="87" ht="16.5" hidden="1" customHeight="1" spans="1:14">
      <c r="A87" s="30" t="s">
        <v>184</v>
      </c>
      <c r="B87" s="31"/>
      <c r="C87" s="31"/>
      <c r="D87" s="31"/>
      <c r="E87" s="32"/>
      <c r="F87" s="31"/>
      <c r="G87" s="28"/>
      <c r="H87" s="29"/>
      <c r="I87" s="31">
        <v>10</v>
      </c>
      <c r="J87" s="28"/>
      <c r="K87" s="32"/>
      <c r="M87" s="4">
        <v>1</v>
      </c>
      <c r="N87" s="63"/>
    </row>
    <row r="88" ht="16.5" hidden="1" customHeight="1" spans="1:14">
      <c r="A88" s="30" t="s">
        <v>152</v>
      </c>
      <c r="B88" s="31"/>
      <c r="C88" s="31"/>
      <c r="D88" s="31"/>
      <c r="E88" s="32"/>
      <c r="F88" s="31"/>
      <c r="G88" s="28"/>
      <c r="H88" s="29"/>
      <c r="I88" s="31">
        <v>193</v>
      </c>
      <c r="J88" s="28"/>
      <c r="K88" s="32"/>
      <c r="M88" s="4">
        <v>1</v>
      </c>
      <c r="N88" s="63"/>
    </row>
    <row r="89" ht="16.5" hidden="1" customHeight="1" spans="1:14">
      <c r="A89" s="30" t="s">
        <v>193</v>
      </c>
      <c r="B89" s="31"/>
      <c r="C89" s="31"/>
      <c r="D89" s="31"/>
      <c r="E89" s="32"/>
      <c r="F89" s="31"/>
      <c r="G89" s="28"/>
      <c r="H89" s="29"/>
      <c r="I89" s="31">
        <f>167+388</f>
        <v>555</v>
      </c>
      <c r="J89" s="28"/>
      <c r="K89" s="32"/>
      <c r="M89" s="4">
        <v>1</v>
      </c>
      <c r="N89" s="63"/>
    </row>
    <row r="90" ht="18" customHeight="1" spans="1:14">
      <c r="A90" s="30" t="s">
        <v>194</v>
      </c>
      <c r="B90" s="31"/>
      <c r="C90" s="31">
        <v>250</v>
      </c>
      <c r="D90" s="31">
        <v>235</v>
      </c>
      <c r="E90" s="108">
        <f t="shared" si="2"/>
        <v>94</v>
      </c>
      <c r="F90" s="31">
        <v>291</v>
      </c>
      <c r="G90" s="31">
        <f>D90-F90</f>
        <v>-56</v>
      </c>
      <c r="H90" s="109">
        <f t="shared" si="3"/>
        <v>-19.2439862542955</v>
      </c>
      <c r="I90" s="31">
        <v>4</v>
      </c>
      <c r="J90" s="31"/>
      <c r="K90" s="108"/>
      <c r="N90" s="63"/>
    </row>
    <row r="91" ht="16.5" customHeight="1" spans="1:14">
      <c r="A91" s="30" t="s">
        <v>195</v>
      </c>
      <c r="B91" s="31">
        <v>13888</v>
      </c>
      <c r="C91" s="31">
        <v>13888</v>
      </c>
      <c r="D91" s="31">
        <v>12913</v>
      </c>
      <c r="E91" s="108">
        <f t="shared" si="2"/>
        <v>92.9795506912442</v>
      </c>
      <c r="F91" s="31">
        <v>14461</v>
      </c>
      <c r="G91" s="31">
        <f>D91-F91</f>
        <v>-1548</v>
      </c>
      <c r="H91" s="109">
        <f t="shared" si="3"/>
        <v>-10.7046538966876</v>
      </c>
      <c r="I91" s="31">
        <f>SUM(I92:I99)</f>
        <v>14974.9</v>
      </c>
      <c r="J91" s="31">
        <f>I91-B91</f>
        <v>1086.9</v>
      </c>
      <c r="K91" s="108">
        <f>J91/B91*100</f>
        <v>7.82618087557605</v>
      </c>
      <c r="N91" s="63"/>
    </row>
    <row r="92" ht="16.5" hidden="1" customHeight="1" spans="1:14">
      <c r="A92" s="44" t="s">
        <v>143</v>
      </c>
      <c r="B92" s="31"/>
      <c r="C92" s="31"/>
      <c r="D92" s="31"/>
      <c r="E92" s="32"/>
      <c r="F92" s="31"/>
      <c r="G92" s="28"/>
      <c r="H92" s="29"/>
      <c r="I92" s="31">
        <v>10629.45</v>
      </c>
      <c r="J92" s="28"/>
      <c r="K92" s="32"/>
      <c r="M92" s="4">
        <v>1</v>
      </c>
      <c r="N92" s="63"/>
    </row>
    <row r="93" ht="16.5" hidden="1" customHeight="1" spans="1:14">
      <c r="A93" s="44" t="s">
        <v>144</v>
      </c>
      <c r="B93" s="31"/>
      <c r="C93" s="31"/>
      <c r="D93" s="31"/>
      <c r="E93" s="32"/>
      <c r="F93" s="31"/>
      <c r="G93" s="28"/>
      <c r="H93" s="29"/>
      <c r="I93" s="31">
        <v>2195</v>
      </c>
      <c r="J93" s="28"/>
      <c r="K93" s="32"/>
      <c r="M93" s="4">
        <v>1</v>
      </c>
      <c r="N93" s="63"/>
    </row>
    <row r="94" ht="16.5" hidden="1" customHeight="1" spans="1:14">
      <c r="A94" s="30" t="s">
        <v>145</v>
      </c>
      <c r="B94" s="31"/>
      <c r="C94" s="31"/>
      <c r="D94" s="31"/>
      <c r="E94" s="32"/>
      <c r="F94" s="31"/>
      <c r="G94" s="28"/>
      <c r="H94" s="29"/>
      <c r="I94" s="31">
        <v>0</v>
      </c>
      <c r="J94" s="28"/>
      <c r="K94" s="32"/>
      <c r="M94" s="4">
        <v>1</v>
      </c>
      <c r="N94" s="63"/>
    </row>
    <row r="95" ht="16.5" hidden="1" customHeight="1" spans="1:14">
      <c r="A95" s="44" t="s">
        <v>196</v>
      </c>
      <c r="B95" s="31"/>
      <c r="C95" s="31"/>
      <c r="D95" s="31"/>
      <c r="E95" s="32"/>
      <c r="F95" s="31"/>
      <c r="G95" s="28"/>
      <c r="H95" s="29"/>
      <c r="I95" s="31">
        <v>0</v>
      </c>
      <c r="J95" s="28"/>
      <c r="K95" s="32"/>
      <c r="M95" s="4">
        <v>1</v>
      </c>
      <c r="N95" s="63"/>
    </row>
    <row r="96" ht="16.5" hidden="1" customHeight="1" spans="1:14">
      <c r="A96" s="44" t="s">
        <v>197</v>
      </c>
      <c r="B96" s="31"/>
      <c r="C96" s="31"/>
      <c r="D96" s="31"/>
      <c r="E96" s="32"/>
      <c r="F96" s="31"/>
      <c r="G96" s="28"/>
      <c r="H96" s="29"/>
      <c r="I96" s="31">
        <v>0</v>
      </c>
      <c r="J96" s="28"/>
      <c r="K96" s="32"/>
      <c r="M96" s="4">
        <v>1</v>
      </c>
      <c r="N96" s="63"/>
    </row>
    <row r="97" ht="16.5" hidden="1" customHeight="1" spans="1:14">
      <c r="A97" s="44" t="s">
        <v>198</v>
      </c>
      <c r="B97" s="31"/>
      <c r="C97" s="31"/>
      <c r="D97" s="31"/>
      <c r="E97" s="32"/>
      <c r="F97" s="31"/>
      <c r="G97" s="28"/>
      <c r="H97" s="29"/>
      <c r="I97" s="31">
        <v>30</v>
      </c>
      <c r="J97" s="28"/>
      <c r="K97" s="32"/>
      <c r="M97" s="4">
        <v>1</v>
      </c>
      <c r="N97" s="63"/>
    </row>
    <row r="98" ht="16.5" hidden="1" customHeight="1" spans="1:14">
      <c r="A98" s="44" t="s">
        <v>152</v>
      </c>
      <c r="B98" s="31"/>
      <c r="C98" s="31"/>
      <c r="D98" s="31"/>
      <c r="E98" s="32"/>
      <c r="F98" s="31"/>
      <c r="G98" s="28"/>
      <c r="H98" s="29"/>
      <c r="I98" s="31">
        <v>303.45</v>
      </c>
      <c r="J98" s="28"/>
      <c r="K98" s="32"/>
      <c r="M98" s="4">
        <v>1</v>
      </c>
      <c r="N98" s="63"/>
    </row>
    <row r="99" ht="16.5" hidden="1" customHeight="1" spans="1:14">
      <c r="A99" s="44" t="s">
        <v>199</v>
      </c>
      <c r="B99" s="31"/>
      <c r="C99" s="31"/>
      <c r="D99" s="31"/>
      <c r="E99" s="32"/>
      <c r="F99" s="31"/>
      <c r="G99" s="28"/>
      <c r="H99" s="29"/>
      <c r="I99" s="31">
        <f>735+1082</f>
        <v>1817</v>
      </c>
      <c r="J99" s="28"/>
      <c r="K99" s="32"/>
      <c r="M99" s="4">
        <v>1</v>
      </c>
      <c r="N99" s="63"/>
    </row>
    <row r="100" ht="16.5" customHeight="1" spans="1:14">
      <c r="A100" s="30" t="s">
        <v>200</v>
      </c>
      <c r="B100" s="31">
        <v>7501</v>
      </c>
      <c r="C100" s="31">
        <v>5501</v>
      </c>
      <c r="D100" s="31">
        <v>5233</v>
      </c>
      <c r="E100" s="108">
        <f t="shared" si="2"/>
        <v>95.1281585166333</v>
      </c>
      <c r="F100" s="31">
        <v>9390</v>
      </c>
      <c r="G100" s="31">
        <f>D100-F100</f>
        <v>-4157</v>
      </c>
      <c r="H100" s="109">
        <f t="shared" si="3"/>
        <v>-44.2705005324814</v>
      </c>
      <c r="I100" s="31">
        <f>SUM(I101:I110)</f>
        <v>10593.61</v>
      </c>
      <c r="J100" s="31">
        <f>I100-B100</f>
        <v>3092.61</v>
      </c>
      <c r="K100" s="108">
        <f>J100/B100*100</f>
        <v>41.2293027596321</v>
      </c>
      <c r="N100" s="63"/>
    </row>
    <row r="101" ht="16.5" hidden="1" customHeight="1" spans="1:14">
      <c r="A101" s="30" t="s">
        <v>143</v>
      </c>
      <c r="B101" s="31"/>
      <c r="C101" s="31"/>
      <c r="D101" s="31"/>
      <c r="E101" s="32"/>
      <c r="F101" s="31"/>
      <c r="G101" s="28"/>
      <c r="H101" s="29"/>
      <c r="I101" s="31">
        <f>2642.45+776</f>
        <v>3418.45</v>
      </c>
      <c r="J101" s="28"/>
      <c r="K101" s="32"/>
      <c r="M101" s="4">
        <v>1</v>
      </c>
      <c r="N101" s="63"/>
    </row>
    <row r="102" ht="16.5" hidden="1" customHeight="1" spans="1:14">
      <c r="A102" s="30" t="s">
        <v>144</v>
      </c>
      <c r="B102" s="31"/>
      <c r="C102" s="31"/>
      <c r="D102" s="31"/>
      <c r="E102" s="32"/>
      <c r="F102" s="31"/>
      <c r="G102" s="28"/>
      <c r="H102" s="29"/>
      <c r="I102" s="31">
        <v>590</v>
      </c>
      <c r="J102" s="28"/>
      <c r="K102" s="32"/>
      <c r="M102" s="4">
        <v>1</v>
      </c>
      <c r="N102" s="63"/>
    </row>
    <row r="103" ht="16.5" hidden="1" customHeight="1" spans="1:14">
      <c r="A103" s="30" t="s">
        <v>145</v>
      </c>
      <c r="B103" s="31"/>
      <c r="C103" s="31"/>
      <c r="D103" s="31"/>
      <c r="E103" s="32"/>
      <c r="F103" s="31"/>
      <c r="G103" s="28"/>
      <c r="H103" s="29"/>
      <c r="I103" s="31">
        <v>0</v>
      </c>
      <c r="J103" s="28"/>
      <c r="K103" s="32"/>
      <c r="M103" s="4">
        <v>1</v>
      </c>
      <c r="N103" s="63"/>
    </row>
    <row r="104" ht="16.5" hidden="1" customHeight="1" spans="1:14">
      <c r="A104" s="30" t="s">
        <v>201</v>
      </c>
      <c r="B104" s="31"/>
      <c r="C104" s="31"/>
      <c r="D104" s="31"/>
      <c r="E104" s="32"/>
      <c r="F104" s="31"/>
      <c r="G104" s="28"/>
      <c r="H104" s="29"/>
      <c r="I104" s="31">
        <v>0</v>
      </c>
      <c r="J104" s="28"/>
      <c r="K104" s="32"/>
      <c r="M104" s="4">
        <v>1</v>
      </c>
      <c r="N104" s="63"/>
    </row>
    <row r="105" ht="16.5" hidden="1" customHeight="1" spans="1:14">
      <c r="A105" s="30" t="s">
        <v>202</v>
      </c>
      <c r="B105" s="31"/>
      <c r="C105" s="31"/>
      <c r="D105" s="31"/>
      <c r="E105" s="32"/>
      <c r="F105" s="31"/>
      <c r="G105" s="28"/>
      <c r="H105" s="29"/>
      <c r="I105" s="31">
        <v>0</v>
      </c>
      <c r="J105" s="28"/>
      <c r="K105" s="32"/>
      <c r="M105" s="4">
        <v>1</v>
      </c>
      <c r="N105" s="63"/>
    </row>
    <row r="106" ht="16.5" hidden="1" customHeight="1" spans="1:14">
      <c r="A106" s="30" t="s">
        <v>203</v>
      </c>
      <c r="B106" s="31"/>
      <c r="C106" s="31"/>
      <c r="D106" s="31"/>
      <c r="E106" s="32"/>
      <c r="F106" s="31"/>
      <c r="G106" s="28"/>
      <c r="H106" s="29"/>
      <c r="I106" s="31">
        <v>0</v>
      </c>
      <c r="J106" s="28"/>
      <c r="K106" s="32"/>
      <c r="M106" s="4">
        <v>1</v>
      </c>
      <c r="N106" s="63"/>
    </row>
    <row r="107" ht="16.5" hidden="1" customHeight="1" spans="1:14">
      <c r="A107" s="30" t="s">
        <v>204</v>
      </c>
      <c r="B107" s="31"/>
      <c r="C107" s="31"/>
      <c r="D107" s="31"/>
      <c r="E107" s="32"/>
      <c r="F107" s="31"/>
      <c r="G107" s="28"/>
      <c r="H107" s="29"/>
      <c r="I107" s="31">
        <v>0</v>
      </c>
      <c r="J107" s="28"/>
      <c r="K107" s="32"/>
      <c r="M107" s="4">
        <v>1</v>
      </c>
      <c r="N107" s="63"/>
    </row>
    <row r="108" ht="16.5" hidden="1" customHeight="1" spans="1:14">
      <c r="A108" s="30" t="s">
        <v>205</v>
      </c>
      <c r="B108" s="31"/>
      <c r="C108" s="31"/>
      <c r="D108" s="31"/>
      <c r="E108" s="32"/>
      <c r="F108" s="31"/>
      <c r="G108" s="28"/>
      <c r="H108" s="29"/>
      <c r="I108" s="31">
        <v>3869</v>
      </c>
      <c r="J108" s="28"/>
      <c r="K108" s="32"/>
      <c r="M108" s="4">
        <v>1</v>
      </c>
      <c r="N108" s="63"/>
    </row>
    <row r="109" ht="16.5" hidden="1" customHeight="1" spans="1:14">
      <c r="A109" s="30" t="s">
        <v>152</v>
      </c>
      <c r="B109" s="31"/>
      <c r="C109" s="31"/>
      <c r="D109" s="31"/>
      <c r="E109" s="32"/>
      <c r="F109" s="31"/>
      <c r="G109" s="28"/>
      <c r="H109" s="29"/>
      <c r="I109" s="31">
        <v>203.87</v>
      </c>
      <c r="J109" s="28"/>
      <c r="K109" s="32"/>
      <c r="M109" s="4">
        <v>1</v>
      </c>
      <c r="N109" s="63"/>
    </row>
    <row r="110" ht="16.5" hidden="1" customHeight="1" spans="1:14">
      <c r="A110" s="30" t="s">
        <v>206</v>
      </c>
      <c r="B110" s="31"/>
      <c r="C110" s="31"/>
      <c r="D110" s="31"/>
      <c r="E110" s="32"/>
      <c r="F110" s="31"/>
      <c r="G110" s="28"/>
      <c r="H110" s="29"/>
      <c r="I110" s="31">
        <f>1737.29+775</f>
        <v>2512.29</v>
      </c>
      <c r="J110" s="28"/>
      <c r="K110" s="32"/>
      <c r="M110" s="4">
        <v>1</v>
      </c>
      <c r="N110" s="63"/>
    </row>
    <row r="111" ht="16.5" customHeight="1" spans="1:14">
      <c r="A111" s="30" t="s">
        <v>207</v>
      </c>
      <c r="B111" s="31"/>
      <c r="C111" s="31"/>
      <c r="D111" s="31"/>
      <c r="E111" s="108"/>
      <c r="F111" s="31">
        <v>118</v>
      </c>
      <c r="G111" s="31">
        <f>D111-F111</f>
        <v>-118</v>
      </c>
      <c r="H111" s="109">
        <f>G111/F111*100</f>
        <v>-100</v>
      </c>
      <c r="I111" s="31">
        <v>52</v>
      </c>
      <c r="J111" s="31">
        <f>I111-B111</f>
        <v>52</v>
      </c>
      <c r="K111" s="108"/>
      <c r="N111" s="63"/>
    </row>
    <row r="112" ht="16.5" customHeight="1" spans="1:14">
      <c r="A112" s="30" t="s">
        <v>208</v>
      </c>
      <c r="B112" s="31">
        <v>57</v>
      </c>
      <c r="C112" s="31">
        <v>162</v>
      </c>
      <c r="D112" s="31">
        <v>162</v>
      </c>
      <c r="E112" s="108">
        <f>D112/C112*100</f>
        <v>100</v>
      </c>
      <c r="F112" s="31">
        <v>83</v>
      </c>
      <c r="G112" s="31">
        <f>D112-F112</f>
        <v>79</v>
      </c>
      <c r="H112" s="109">
        <f>G112/F112*100</f>
        <v>95.1807228915663</v>
      </c>
      <c r="I112" s="31">
        <f>SUM(I113:I118)</f>
        <v>34</v>
      </c>
      <c r="J112" s="31">
        <f>I112-B112</f>
        <v>-23</v>
      </c>
      <c r="K112" s="108">
        <f t="shared" ref="K112" si="4">J112/B112*100</f>
        <v>-40.3508771929825</v>
      </c>
      <c r="N112" s="63"/>
    </row>
    <row r="113" ht="16.5" hidden="1" customHeight="1" spans="1:14">
      <c r="A113" s="30" t="s">
        <v>143</v>
      </c>
      <c r="B113" s="31"/>
      <c r="C113" s="31"/>
      <c r="D113" s="31"/>
      <c r="E113" s="32"/>
      <c r="F113" s="31"/>
      <c r="G113" s="28"/>
      <c r="H113" s="29"/>
      <c r="I113" s="31">
        <v>0</v>
      </c>
      <c r="J113" s="28"/>
      <c r="K113" s="32"/>
      <c r="M113" s="4">
        <v>1</v>
      </c>
      <c r="N113" s="63"/>
    </row>
    <row r="114" ht="16.5" hidden="1" customHeight="1" spans="1:14">
      <c r="A114" s="30" t="s">
        <v>144</v>
      </c>
      <c r="B114" s="31"/>
      <c r="C114" s="31"/>
      <c r="D114" s="31"/>
      <c r="E114" s="32"/>
      <c r="F114" s="31"/>
      <c r="G114" s="28"/>
      <c r="H114" s="29"/>
      <c r="I114" s="31">
        <v>0</v>
      </c>
      <c r="J114" s="28"/>
      <c r="K114" s="32"/>
      <c r="M114" s="4">
        <v>1</v>
      </c>
      <c r="N114" s="63"/>
    </row>
    <row r="115" ht="16.5" hidden="1" customHeight="1" spans="1:14">
      <c r="A115" s="30" t="s">
        <v>145</v>
      </c>
      <c r="B115" s="31"/>
      <c r="C115" s="31"/>
      <c r="D115" s="31"/>
      <c r="E115" s="32"/>
      <c r="F115" s="31"/>
      <c r="G115" s="28"/>
      <c r="H115" s="29"/>
      <c r="I115" s="31">
        <v>0</v>
      </c>
      <c r="J115" s="28"/>
      <c r="K115" s="32"/>
      <c r="M115" s="4">
        <v>1</v>
      </c>
      <c r="N115" s="63"/>
    </row>
    <row r="116" ht="16.5" hidden="1" customHeight="1" spans="1:14">
      <c r="A116" s="30" t="s">
        <v>209</v>
      </c>
      <c r="B116" s="31"/>
      <c r="C116" s="31"/>
      <c r="D116" s="31"/>
      <c r="E116" s="32"/>
      <c r="F116" s="31"/>
      <c r="G116" s="28"/>
      <c r="H116" s="29"/>
      <c r="I116" s="31">
        <v>23</v>
      </c>
      <c r="J116" s="28"/>
      <c r="K116" s="32"/>
      <c r="M116" s="4">
        <v>1</v>
      </c>
      <c r="N116" s="63"/>
    </row>
    <row r="117" ht="16.5" hidden="1" customHeight="1" spans="1:14">
      <c r="A117" s="30" t="s">
        <v>152</v>
      </c>
      <c r="B117" s="31"/>
      <c r="C117" s="31"/>
      <c r="D117" s="31"/>
      <c r="E117" s="32"/>
      <c r="F117" s="31"/>
      <c r="G117" s="28"/>
      <c r="H117" s="29"/>
      <c r="I117" s="31">
        <v>0</v>
      </c>
      <c r="J117" s="28"/>
      <c r="K117" s="32"/>
      <c r="M117" s="4">
        <v>1</v>
      </c>
      <c r="N117" s="63"/>
    </row>
    <row r="118" ht="16.5" hidden="1" customHeight="1" spans="1:14">
      <c r="A118" s="30" t="s">
        <v>210</v>
      </c>
      <c r="B118" s="31"/>
      <c r="C118" s="31"/>
      <c r="D118" s="31"/>
      <c r="E118" s="32"/>
      <c r="F118" s="31"/>
      <c r="G118" s="28"/>
      <c r="H118" s="29"/>
      <c r="I118" s="31">
        <v>11</v>
      </c>
      <c r="J118" s="28"/>
      <c r="K118" s="32"/>
      <c r="M118" s="4">
        <v>1</v>
      </c>
      <c r="N118" s="63"/>
    </row>
    <row r="119" ht="16.5" customHeight="1" spans="1:14">
      <c r="A119" s="30" t="s">
        <v>211</v>
      </c>
      <c r="B119" s="31">
        <v>205</v>
      </c>
      <c r="C119" s="31">
        <v>212</v>
      </c>
      <c r="D119" s="31">
        <v>212</v>
      </c>
      <c r="E119" s="108">
        <f>D119/C119*100</f>
        <v>100</v>
      </c>
      <c r="F119" s="31">
        <v>170</v>
      </c>
      <c r="G119" s="31">
        <f>D119-F119</f>
        <v>42</v>
      </c>
      <c r="H119" s="109">
        <f>G119/F119*100</f>
        <v>24.7058823529412</v>
      </c>
      <c r="I119" s="31">
        <v>229.78</v>
      </c>
      <c r="J119" s="31">
        <f>I119-B119</f>
        <v>24.78</v>
      </c>
      <c r="K119" s="108">
        <f>J119/B119*100</f>
        <v>12.0878048780488</v>
      </c>
      <c r="N119" s="63"/>
    </row>
    <row r="120" ht="16.5" customHeight="1" spans="1:14">
      <c r="A120" s="30" t="s">
        <v>212</v>
      </c>
      <c r="B120" s="31">
        <v>981</v>
      </c>
      <c r="C120" s="31">
        <v>1500</v>
      </c>
      <c r="D120" s="31">
        <v>1459</v>
      </c>
      <c r="E120" s="108">
        <f>D120/C120*100</f>
        <v>97.2666666666667</v>
      </c>
      <c r="F120" s="31">
        <v>1462</v>
      </c>
      <c r="G120" s="31">
        <f>D120-F120</f>
        <v>-3</v>
      </c>
      <c r="H120" s="109">
        <f>G120/F120*100</f>
        <v>-0.205198358413133</v>
      </c>
      <c r="I120" s="31">
        <f>SUM(I121:I125)</f>
        <v>1064.87</v>
      </c>
      <c r="J120" s="31">
        <f>I120-B120</f>
        <v>83.8699999999999</v>
      </c>
      <c r="K120" s="108">
        <f>J120/B120*100</f>
        <v>8.54943934760447</v>
      </c>
      <c r="N120" s="63"/>
    </row>
    <row r="121" ht="16.5" hidden="1" customHeight="1" spans="1:14">
      <c r="A121" s="44" t="s">
        <v>143</v>
      </c>
      <c r="B121" s="31"/>
      <c r="C121" s="31"/>
      <c r="D121" s="31"/>
      <c r="E121" s="32"/>
      <c r="F121" s="31"/>
      <c r="G121" s="28"/>
      <c r="H121" s="29"/>
      <c r="I121" s="31">
        <f>651.16+46</f>
        <v>697.16</v>
      </c>
      <c r="J121" s="28"/>
      <c r="K121" s="32"/>
      <c r="M121" s="4">
        <v>1</v>
      </c>
      <c r="N121" s="63"/>
    </row>
    <row r="122" ht="16.5" hidden="1" customHeight="1" spans="1:14">
      <c r="A122" s="44" t="s">
        <v>144</v>
      </c>
      <c r="B122" s="31"/>
      <c r="C122" s="31"/>
      <c r="D122" s="31"/>
      <c r="E122" s="32"/>
      <c r="F122" s="31"/>
      <c r="G122" s="28"/>
      <c r="H122" s="29"/>
      <c r="I122" s="31">
        <v>137</v>
      </c>
      <c r="J122" s="28"/>
      <c r="K122" s="32"/>
      <c r="M122" s="4">
        <v>1</v>
      </c>
      <c r="N122" s="63"/>
    </row>
    <row r="123" ht="16.5" hidden="1" customHeight="1" spans="1:14">
      <c r="A123" s="44" t="s">
        <v>145</v>
      </c>
      <c r="B123" s="31"/>
      <c r="C123" s="31"/>
      <c r="D123" s="31"/>
      <c r="E123" s="32"/>
      <c r="F123" s="31"/>
      <c r="G123" s="28"/>
      <c r="H123" s="29"/>
      <c r="I123" s="31">
        <v>0</v>
      </c>
      <c r="J123" s="28"/>
      <c r="K123" s="32"/>
      <c r="M123" s="4">
        <v>1</v>
      </c>
      <c r="N123" s="63"/>
    </row>
    <row r="124" ht="16.5" hidden="1" customHeight="1" spans="1:14">
      <c r="A124" s="44" t="s">
        <v>213</v>
      </c>
      <c r="B124" s="31"/>
      <c r="C124" s="31"/>
      <c r="D124" s="31"/>
      <c r="E124" s="32"/>
      <c r="F124" s="31"/>
      <c r="G124" s="28"/>
      <c r="H124" s="29"/>
      <c r="I124" s="31">
        <v>96.71</v>
      </c>
      <c r="J124" s="28"/>
      <c r="K124" s="32"/>
      <c r="M124" s="4">
        <v>1</v>
      </c>
      <c r="N124" s="63"/>
    </row>
    <row r="125" ht="16.5" hidden="1" customHeight="1" spans="1:14">
      <c r="A125" s="44" t="s">
        <v>214</v>
      </c>
      <c r="B125" s="31"/>
      <c r="C125" s="31"/>
      <c r="D125" s="31"/>
      <c r="E125" s="32"/>
      <c r="F125" s="31"/>
      <c r="G125" s="28"/>
      <c r="H125" s="29"/>
      <c r="I125" s="31">
        <v>134</v>
      </c>
      <c r="J125" s="28"/>
      <c r="K125" s="32"/>
      <c r="M125" s="4">
        <v>1</v>
      </c>
      <c r="N125" s="63"/>
    </row>
    <row r="126" ht="16.5" customHeight="1" spans="1:14">
      <c r="A126" s="30" t="s">
        <v>215</v>
      </c>
      <c r="B126" s="31">
        <v>664</v>
      </c>
      <c r="C126" s="31">
        <v>780</v>
      </c>
      <c r="D126" s="31">
        <v>776</v>
      </c>
      <c r="E126" s="108">
        <f>D126/C126*100</f>
        <v>99.4871794871795</v>
      </c>
      <c r="F126" s="31">
        <v>733</v>
      </c>
      <c r="G126" s="31">
        <f>D126-F126</f>
        <v>43</v>
      </c>
      <c r="H126" s="109">
        <f>G126/F126*100</f>
        <v>5.86630286493861</v>
      </c>
      <c r="I126" s="31">
        <f>SUM(I127:I132)</f>
        <v>638.97</v>
      </c>
      <c r="J126" s="31">
        <f>I126-B126</f>
        <v>-25.03</v>
      </c>
      <c r="K126" s="108">
        <f>J126/B126*100</f>
        <v>-3.76957831325301</v>
      </c>
      <c r="N126" s="63"/>
    </row>
    <row r="127" ht="16.5" hidden="1" customHeight="1" spans="1:14">
      <c r="A127" s="30" t="s">
        <v>143</v>
      </c>
      <c r="B127" s="31"/>
      <c r="C127" s="31"/>
      <c r="D127" s="31"/>
      <c r="E127" s="32"/>
      <c r="F127" s="31"/>
      <c r="G127" s="28"/>
      <c r="H127" s="29"/>
      <c r="I127" s="31">
        <f>494.97+45</f>
        <v>539.97</v>
      </c>
      <c r="J127" s="28"/>
      <c r="K127" s="32"/>
      <c r="M127" s="4">
        <v>1</v>
      </c>
      <c r="N127" s="63"/>
    </row>
    <row r="128" ht="16.5" hidden="1" customHeight="1" spans="1:14">
      <c r="A128" s="30" t="s">
        <v>144</v>
      </c>
      <c r="B128" s="31"/>
      <c r="C128" s="31"/>
      <c r="D128" s="31"/>
      <c r="E128" s="32"/>
      <c r="F128" s="31"/>
      <c r="G128" s="28"/>
      <c r="H128" s="29"/>
      <c r="I128" s="31">
        <v>99</v>
      </c>
      <c r="J128" s="28"/>
      <c r="K128" s="32"/>
      <c r="M128" s="4">
        <v>1</v>
      </c>
      <c r="N128" s="63"/>
    </row>
    <row r="129" ht="16.5" hidden="1" customHeight="1" spans="1:14">
      <c r="A129" s="30" t="s">
        <v>145</v>
      </c>
      <c r="B129" s="31"/>
      <c r="C129" s="31"/>
      <c r="D129" s="31"/>
      <c r="E129" s="32"/>
      <c r="F129" s="31"/>
      <c r="G129" s="28"/>
      <c r="H129" s="29"/>
      <c r="I129" s="31">
        <v>0</v>
      </c>
      <c r="J129" s="28"/>
      <c r="K129" s="32"/>
      <c r="M129" s="4">
        <v>1</v>
      </c>
      <c r="N129" s="63"/>
    </row>
    <row r="130" ht="16.5" hidden="1" customHeight="1" spans="1:14">
      <c r="A130" s="30" t="s">
        <v>157</v>
      </c>
      <c r="B130" s="31"/>
      <c r="C130" s="31"/>
      <c r="D130" s="31"/>
      <c r="E130" s="32"/>
      <c r="F130" s="31"/>
      <c r="G130" s="28"/>
      <c r="H130" s="29"/>
      <c r="I130" s="31">
        <v>0</v>
      </c>
      <c r="J130" s="28"/>
      <c r="K130" s="32"/>
      <c r="M130" s="4">
        <v>1</v>
      </c>
      <c r="N130" s="63"/>
    </row>
    <row r="131" ht="16.5" hidden="1" customHeight="1" spans="1:14">
      <c r="A131" s="30" t="s">
        <v>152</v>
      </c>
      <c r="B131" s="31"/>
      <c r="C131" s="31"/>
      <c r="D131" s="31"/>
      <c r="E131" s="32"/>
      <c r="F131" s="31"/>
      <c r="G131" s="28"/>
      <c r="H131" s="29"/>
      <c r="I131" s="31">
        <v>0</v>
      </c>
      <c r="J131" s="28"/>
      <c r="K131" s="32"/>
      <c r="M131" s="4">
        <v>1</v>
      </c>
      <c r="N131" s="63"/>
    </row>
    <row r="132" ht="16.5" hidden="1" customHeight="1" spans="1:14">
      <c r="A132" s="30" t="s">
        <v>216</v>
      </c>
      <c r="B132" s="31"/>
      <c r="C132" s="31"/>
      <c r="D132" s="31"/>
      <c r="E132" s="32"/>
      <c r="F132" s="31"/>
      <c r="G132" s="28"/>
      <c r="H132" s="29"/>
      <c r="I132" s="31">
        <v>0</v>
      </c>
      <c r="J132" s="28"/>
      <c r="K132" s="32"/>
      <c r="M132" s="4">
        <v>1</v>
      </c>
      <c r="N132" s="63"/>
    </row>
    <row r="133" ht="16.5" customHeight="1" spans="1:14">
      <c r="A133" s="30" t="s">
        <v>217</v>
      </c>
      <c r="B133" s="31">
        <v>4468</v>
      </c>
      <c r="C133" s="31">
        <v>12000</v>
      </c>
      <c r="D133" s="31">
        <v>11588</v>
      </c>
      <c r="E133" s="108">
        <f>D133/C133*100</f>
        <v>96.5666666666667</v>
      </c>
      <c r="F133" s="31">
        <v>9400</v>
      </c>
      <c r="G133" s="31">
        <f>D133-F133</f>
        <v>2188</v>
      </c>
      <c r="H133" s="109">
        <f t="shared" ref="H133:H221" si="5">G133/F133*100</f>
        <v>23.2765957446809</v>
      </c>
      <c r="I133" s="31">
        <f>SUM(I134:I138)</f>
        <v>7759.63</v>
      </c>
      <c r="J133" s="31">
        <f>I133-B133</f>
        <v>3291.63</v>
      </c>
      <c r="K133" s="108">
        <f>J133/B133*100</f>
        <v>73.6712175470009</v>
      </c>
      <c r="N133" s="63"/>
    </row>
    <row r="134" ht="16.5" hidden="1" customHeight="1" spans="1:14">
      <c r="A134" s="30" t="s">
        <v>143</v>
      </c>
      <c r="B134" s="31"/>
      <c r="C134" s="31"/>
      <c r="D134" s="31"/>
      <c r="E134" s="32"/>
      <c r="F134" s="31"/>
      <c r="G134" s="28"/>
      <c r="H134" s="29"/>
      <c r="I134" s="31">
        <f>3745.9+325</f>
        <v>4070.9</v>
      </c>
      <c r="J134" s="28"/>
      <c r="K134" s="32"/>
      <c r="M134" s="4">
        <v>1</v>
      </c>
      <c r="N134" s="63"/>
    </row>
    <row r="135" ht="16.5" hidden="1" customHeight="1" spans="1:14">
      <c r="A135" s="30" t="s">
        <v>144</v>
      </c>
      <c r="B135" s="31"/>
      <c r="C135" s="31"/>
      <c r="D135" s="31"/>
      <c r="E135" s="32"/>
      <c r="F135" s="31"/>
      <c r="G135" s="28"/>
      <c r="H135" s="29"/>
      <c r="I135" s="31">
        <v>329</v>
      </c>
      <c r="J135" s="28"/>
      <c r="K135" s="32"/>
      <c r="M135" s="4">
        <v>1</v>
      </c>
      <c r="N135" s="63"/>
    </row>
    <row r="136" ht="16.5" hidden="1" customHeight="1" spans="1:14">
      <c r="A136" s="30" t="s">
        <v>218</v>
      </c>
      <c r="B136" s="31"/>
      <c r="C136" s="31"/>
      <c r="D136" s="31"/>
      <c r="E136" s="32"/>
      <c r="F136" s="31"/>
      <c r="G136" s="28"/>
      <c r="H136" s="29"/>
      <c r="I136" s="31">
        <v>1583</v>
      </c>
      <c r="J136" s="28"/>
      <c r="K136" s="32"/>
      <c r="M136" s="4">
        <v>1</v>
      </c>
      <c r="N136" s="63"/>
    </row>
    <row r="137" ht="16.5" hidden="1" customHeight="1" spans="1:14">
      <c r="A137" s="30" t="s">
        <v>152</v>
      </c>
      <c r="B137" s="31"/>
      <c r="C137" s="31"/>
      <c r="D137" s="31"/>
      <c r="E137" s="32"/>
      <c r="F137" s="31"/>
      <c r="G137" s="28"/>
      <c r="H137" s="29"/>
      <c r="I137" s="31">
        <v>276.73</v>
      </c>
      <c r="J137" s="28"/>
      <c r="K137" s="32"/>
      <c r="M137" s="4">
        <v>1</v>
      </c>
      <c r="N137" s="63"/>
    </row>
    <row r="138" ht="16.5" hidden="1" customHeight="1" spans="1:14">
      <c r="A138" s="30" t="s">
        <v>219</v>
      </c>
      <c r="B138" s="31"/>
      <c r="C138" s="31"/>
      <c r="D138" s="31"/>
      <c r="E138" s="32"/>
      <c r="F138" s="31"/>
      <c r="G138" s="28"/>
      <c r="H138" s="29"/>
      <c r="I138" s="31">
        <v>1500</v>
      </c>
      <c r="J138" s="28"/>
      <c r="K138" s="32"/>
      <c r="M138" s="4">
        <v>1</v>
      </c>
      <c r="N138" s="63"/>
    </row>
    <row r="139" ht="16.5" customHeight="1" spans="1:14">
      <c r="A139" s="30" t="s">
        <v>220</v>
      </c>
      <c r="B139" s="31">
        <v>11971</v>
      </c>
      <c r="C139" s="31">
        <f>19500-8000</f>
        <v>11500</v>
      </c>
      <c r="D139" s="31">
        <v>11241</v>
      </c>
      <c r="E139" s="108">
        <f>D139/C139*100</f>
        <v>97.7478260869565</v>
      </c>
      <c r="F139" s="31">
        <v>14165</v>
      </c>
      <c r="G139" s="31">
        <f>D139-F139</f>
        <v>-2924</v>
      </c>
      <c r="H139" s="109">
        <f t="shared" si="5"/>
        <v>-20.6424285210025</v>
      </c>
      <c r="I139" s="31">
        <f>SUM(I140:I145)</f>
        <v>12470.14</v>
      </c>
      <c r="J139" s="31">
        <f>I139-B139</f>
        <v>499.139999999999</v>
      </c>
      <c r="K139" s="108">
        <f>J139/B139*100</f>
        <v>4.16957647648483</v>
      </c>
      <c r="N139" s="63"/>
    </row>
    <row r="140" ht="16.5" hidden="1" customHeight="1" spans="1:14">
      <c r="A140" s="30" t="s">
        <v>143</v>
      </c>
      <c r="B140" s="31"/>
      <c r="C140" s="31"/>
      <c r="D140" s="31"/>
      <c r="E140" s="32"/>
      <c r="F140" s="31"/>
      <c r="G140" s="28"/>
      <c r="H140" s="29"/>
      <c r="I140" s="31">
        <f>8304.05+200</f>
        <v>8504.05</v>
      </c>
      <c r="J140" s="28"/>
      <c r="K140" s="32"/>
      <c r="M140" s="4">
        <v>1</v>
      </c>
      <c r="N140" s="63"/>
    </row>
    <row r="141" ht="16.5" hidden="1" customHeight="1" spans="1:14">
      <c r="A141" s="30" t="s">
        <v>144</v>
      </c>
      <c r="B141" s="31"/>
      <c r="C141" s="31"/>
      <c r="D141" s="31"/>
      <c r="E141" s="32"/>
      <c r="F141" s="31"/>
      <c r="G141" s="28"/>
      <c r="H141" s="29"/>
      <c r="I141" s="31">
        <v>1194.67</v>
      </c>
      <c r="J141" s="28"/>
      <c r="K141" s="32"/>
      <c r="M141" s="4">
        <v>1</v>
      </c>
      <c r="N141" s="63"/>
    </row>
    <row r="142" ht="16.5" hidden="1" customHeight="1" spans="1:14">
      <c r="A142" s="30" t="s">
        <v>145</v>
      </c>
      <c r="B142" s="31"/>
      <c r="C142" s="31"/>
      <c r="D142" s="31"/>
      <c r="E142" s="32"/>
      <c r="F142" s="31"/>
      <c r="G142" s="28"/>
      <c r="H142" s="29"/>
      <c r="I142" s="31">
        <v>0</v>
      </c>
      <c r="J142" s="28"/>
      <c r="K142" s="32"/>
      <c r="M142" s="4">
        <v>1</v>
      </c>
      <c r="N142" s="63"/>
    </row>
    <row r="143" ht="16.5" hidden="1" customHeight="1" spans="1:14">
      <c r="A143" s="30" t="s">
        <v>221</v>
      </c>
      <c r="B143" s="31"/>
      <c r="C143" s="31"/>
      <c r="D143" s="31"/>
      <c r="E143" s="32"/>
      <c r="F143" s="31"/>
      <c r="G143" s="28"/>
      <c r="H143" s="29"/>
      <c r="I143" s="31">
        <v>692</v>
      </c>
      <c r="J143" s="28"/>
      <c r="K143" s="32"/>
      <c r="M143" s="4">
        <v>1</v>
      </c>
      <c r="N143" s="63"/>
    </row>
    <row r="144" ht="16.5" hidden="1" customHeight="1" spans="1:14">
      <c r="A144" s="30" t="s">
        <v>152</v>
      </c>
      <c r="B144" s="31"/>
      <c r="C144" s="31"/>
      <c r="D144" s="31"/>
      <c r="E144" s="32"/>
      <c r="F144" s="31"/>
      <c r="G144" s="28"/>
      <c r="H144" s="29"/>
      <c r="I144" s="31">
        <v>994.42</v>
      </c>
      <c r="J144" s="28"/>
      <c r="K144" s="32"/>
      <c r="M144" s="4">
        <v>1</v>
      </c>
      <c r="N144" s="63"/>
    </row>
    <row r="145" ht="16.5" hidden="1" customHeight="1" spans="1:14">
      <c r="A145" s="30" t="s">
        <v>222</v>
      </c>
      <c r="B145" s="31"/>
      <c r="C145" s="31"/>
      <c r="D145" s="31"/>
      <c r="E145" s="32"/>
      <c r="F145" s="31"/>
      <c r="G145" s="28"/>
      <c r="H145" s="29"/>
      <c r="I145" s="31">
        <f>868+217</f>
        <v>1085</v>
      </c>
      <c r="J145" s="28"/>
      <c r="K145" s="32"/>
      <c r="M145" s="4">
        <v>1</v>
      </c>
      <c r="N145" s="63"/>
    </row>
    <row r="146" ht="16.5" customHeight="1" spans="1:14">
      <c r="A146" s="30" t="s">
        <v>223</v>
      </c>
      <c r="B146" s="31">
        <v>21100</v>
      </c>
      <c r="C146" s="31">
        <f>21100-10000</f>
        <v>11100</v>
      </c>
      <c r="D146" s="31">
        <v>9415</v>
      </c>
      <c r="E146" s="108">
        <f>D146/C146*100</f>
        <v>84.8198198198198</v>
      </c>
      <c r="F146" s="31">
        <v>13299</v>
      </c>
      <c r="G146" s="31">
        <f>D146-F146</f>
        <v>-3884</v>
      </c>
      <c r="H146" s="109">
        <f t="shared" si="5"/>
        <v>-29.2052033987518</v>
      </c>
      <c r="I146" s="31">
        <f>SUM(I147:I152)</f>
        <v>22176.22</v>
      </c>
      <c r="J146" s="31">
        <f>I146-B146</f>
        <v>1076.22</v>
      </c>
      <c r="K146" s="108">
        <f>J146/B146*100</f>
        <v>5.10056872037915</v>
      </c>
      <c r="N146" s="63"/>
    </row>
    <row r="147" ht="16.5" hidden="1" customHeight="1" spans="1:14">
      <c r="A147" s="30" t="s">
        <v>143</v>
      </c>
      <c r="B147" s="31"/>
      <c r="C147" s="31"/>
      <c r="D147" s="31"/>
      <c r="E147" s="32"/>
      <c r="F147" s="31"/>
      <c r="G147" s="28"/>
      <c r="H147" s="29"/>
      <c r="I147" s="31">
        <v>15470.4</v>
      </c>
      <c r="J147" s="28"/>
      <c r="K147" s="32"/>
      <c r="M147" s="4">
        <v>1</v>
      </c>
      <c r="N147" s="63"/>
    </row>
    <row r="148" ht="16.5" hidden="1" customHeight="1" spans="1:14">
      <c r="A148" s="30" t="s">
        <v>144</v>
      </c>
      <c r="B148" s="31"/>
      <c r="C148" s="31"/>
      <c r="D148" s="31"/>
      <c r="E148" s="32"/>
      <c r="F148" s="31"/>
      <c r="G148" s="28"/>
      <c r="H148" s="29"/>
      <c r="I148" s="31">
        <v>1157</v>
      </c>
      <c r="J148" s="28"/>
      <c r="K148" s="32"/>
      <c r="M148" s="4">
        <v>1</v>
      </c>
      <c r="N148" s="63"/>
    </row>
    <row r="149" ht="16.5" hidden="1" customHeight="1" spans="1:14">
      <c r="A149" s="30" t="s">
        <v>145</v>
      </c>
      <c r="B149" s="31"/>
      <c r="C149" s="31"/>
      <c r="D149" s="31"/>
      <c r="E149" s="32"/>
      <c r="F149" s="31"/>
      <c r="G149" s="28"/>
      <c r="H149" s="29"/>
      <c r="I149" s="31">
        <v>0</v>
      </c>
      <c r="J149" s="28"/>
      <c r="K149" s="32"/>
      <c r="M149" s="4">
        <v>1</v>
      </c>
      <c r="N149" s="63"/>
    </row>
    <row r="150" ht="16.5" hidden="1" customHeight="1" spans="1:14">
      <c r="A150" s="30" t="s">
        <v>224</v>
      </c>
      <c r="B150" s="31"/>
      <c r="C150" s="31"/>
      <c r="D150" s="31"/>
      <c r="E150" s="32"/>
      <c r="F150" s="31"/>
      <c r="G150" s="28"/>
      <c r="H150" s="29"/>
      <c r="I150" s="31">
        <v>101</v>
      </c>
      <c r="J150" s="28"/>
      <c r="K150" s="32"/>
      <c r="M150" s="4">
        <v>1</v>
      </c>
      <c r="N150" s="63"/>
    </row>
    <row r="151" ht="16.5" hidden="1" customHeight="1" spans="1:14">
      <c r="A151" s="30" t="s">
        <v>152</v>
      </c>
      <c r="B151" s="31"/>
      <c r="C151" s="31"/>
      <c r="D151" s="31"/>
      <c r="E151" s="32"/>
      <c r="F151" s="31"/>
      <c r="G151" s="28"/>
      <c r="H151" s="29"/>
      <c r="I151" s="31">
        <v>620.82</v>
      </c>
      <c r="J151" s="28"/>
      <c r="K151" s="32"/>
      <c r="M151" s="4">
        <v>1</v>
      </c>
      <c r="N151" s="63"/>
    </row>
    <row r="152" ht="16.5" hidden="1" customHeight="1" spans="1:14">
      <c r="A152" s="30" t="s">
        <v>225</v>
      </c>
      <c r="B152" s="31"/>
      <c r="C152" s="31"/>
      <c r="D152" s="31"/>
      <c r="E152" s="32"/>
      <c r="F152" s="31"/>
      <c r="G152" s="28"/>
      <c r="H152" s="29"/>
      <c r="I152" s="31">
        <f>3651+1176</f>
        <v>4827</v>
      </c>
      <c r="J152" s="28"/>
      <c r="K152" s="32"/>
      <c r="M152" s="4">
        <v>1</v>
      </c>
      <c r="N152" s="63"/>
    </row>
    <row r="153" ht="16.5" customHeight="1" spans="1:14">
      <c r="A153" s="30" t="s">
        <v>226</v>
      </c>
      <c r="B153" s="31">
        <v>8940</v>
      </c>
      <c r="C153" s="31">
        <v>8940</v>
      </c>
      <c r="D153" s="31">
        <v>6310</v>
      </c>
      <c r="E153" s="108">
        <f>D153/C153*100</f>
        <v>70.5816554809843</v>
      </c>
      <c r="F153" s="31">
        <v>5214</v>
      </c>
      <c r="G153" s="31">
        <f>D153-F153</f>
        <v>1096</v>
      </c>
      <c r="H153" s="109">
        <f t="shared" si="5"/>
        <v>21.0203298810894</v>
      </c>
      <c r="I153" s="31">
        <f>SUM(I154:I159)</f>
        <v>9273.71</v>
      </c>
      <c r="J153" s="31">
        <f>I153-B153</f>
        <v>333.710000000001</v>
      </c>
      <c r="K153" s="108">
        <f>J153/B153*100</f>
        <v>3.73277404921701</v>
      </c>
      <c r="N153" s="63"/>
    </row>
    <row r="154" ht="16.5" hidden="1" customHeight="1" spans="1:14">
      <c r="A154" s="30" t="s">
        <v>143</v>
      </c>
      <c r="B154" s="31"/>
      <c r="C154" s="31"/>
      <c r="D154" s="31"/>
      <c r="E154" s="32"/>
      <c r="F154" s="31"/>
      <c r="G154" s="28"/>
      <c r="H154" s="29"/>
      <c r="I154" s="31">
        <f>5137.47+388</f>
        <v>5525.47</v>
      </c>
      <c r="J154" s="28"/>
      <c r="K154" s="32"/>
      <c r="M154" s="4">
        <v>1</v>
      </c>
      <c r="N154" s="63"/>
    </row>
    <row r="155" ht="16.5" hidden="1" customHeight="1" spans="1:14">
      <c r="A155" s="30" t="s">
        <v>144</v>
      </c>
      <c r="B155" s="31"/>
      <c r="C155" s="31"/>
      <c r="D155" s="31"/>
      <c r="E155" s="32"/>
      <c r="F155" s="31"/>
      <c r="G155" s="28"/>
      <c r="H155" s="29"/>
      <c r="I155" s="31">
        <v>2492</v>
      </c>
      <c r="J155" s="28"/>
      <c r="K155" s="32"/>
      <c r="M155" s="4">
        <v>1</v>
      </c>
      <c r="N155" s="63"/>
    </row>
    <row r="156" ht="16.5" hidden="1" customHeight="1" spans="1:14">
      <c r="A156" s="30" t="s">
        <v>145</v>
      </c>
      <c r="B156" s="31"/>
      <c r="C156" s="31"/>
      <c r="D156" s="31"/>
      <c r="E156" s="32"/>
      <c r="F156" s="31"/>
      <c r="G156" s="28"/>
      <c r="H156" s="29"/>
      <c r="I156" s="31">
        <v>0</v>
      </c>
      <c r="J156" s="28"/>
      <c r="K156" s="32"/>
      <c r="M156" s="4">
        <v>1</v>
      </c>
      <c r="N156" s="63"/>
    </row>
    <row r="157" ht="16.5" hidden="1" customHeight="1" spans="1:14">
      <c r="A157" s="30" t="s">
        <v>227</v>
      </c>
      <c r="B157" s="31"/>
      <c r="C157" s="31"/>
      <c r="D157" s="31"/>
      <c r="E157" s="32"/>
      <c r="F157" s="31"/>
      <c r="G157" s="28"/>
      <c r="H157" s="29"/>
      <c r="I157" s="31">
        <v>150</v>
      </c>
      <c r="J157" s="28"/>
      <c r="K157" s="32"/>
      <c r="M157" s="4">
        <v>1</v>
      </c>
      <c r="N157" s="63"/>
    </row>
    <row r="158" ht="16.5" hidden="1" customHeight="1" spans="1:14">
      <c r="A158" s="30" t="s">
        <v>152</v>
      </c>
      <c r="B158" s="31"/>
      <c r="C158" s="31"/>
      <c r="D158" s="31"/>
      <c r="E158" s="32"/>
      <c r="F158" s="31"/>
      <c r="G158" s="28"/>
      <c r="H158" s="29"/>
      <c r="I158" s="31">
        <v>270.24</v>
      </c>
      <c r="J158" s="28"/>
      <c r="K158" s="32"/>
      <c r="M158" s="4">
        <v>1</v>
      </c>
      <c r="N158" s="63"/>
    </row>
    <row r="159" ht="16.5" hidden="1" customHeight="1" spans="1:14">
      <c r="A159" s="30" t="s">
        <v>228</v>
      </c>
      <c r="B159" s="31"/>
      <c r="C159" s="31"/>
      <c r="D159" s="31"/>
      <c r="E159" s="32"/>
      <c r="F159" s="31"/>
      <c r="G159" s="28"/>
      <c r="H159" s="29"/>
      <c r="I159" s="31">
        <v>836</v>
      </c>
      <c r="J159" s="28"/>
      <c r="K159" s="32"/>
      <c r="M159" s="4">
        <v>1</v>
      </c>
      <c r="N159" s="63"/>
    </row>
    <row r="160" ht="16.5" customHeight="1" spans="1:14">
      <c r="A160" s="30" t="s">
        <v>229</v>
      </c>
      <c r="B160" s="31">
        <v>2469</v>
      </c>
      <c r="C160" s="31">
        <v>2500</v>
      </c>
      <c r="D160" s="31">
        <v>2478</v>
      </c>
      <c r="E160" s="108">
        <f>D160/C160*100</f>
        <v>99.12</v>
      </c>
      <c r="F160" s="31">
        <v>2368</v>
      </c>
      <c r="G160" s="31">
        <f>D160-F160</f>
        <v>110</v>
      </c>
      <c r="H160" s="109">
        <f t="shared" si="5"/>
        <v>4.64527027027027</v>
      </c>
      <c r="I160" s="31">
        <f>SUM(I161:I167)</f>
        <v>2986.23</v>
      </c>
      <c r="J160" s="31">
        <f>I160-B160</f>
        <v>517.23</v>
      </c>
      <c r="K160" s="108">
        <f>J160/B160*100</f>
        <v>20.9489671931956</v>
      </c>
      <c r="N160" s="63"/>
    </row>
    <row r="161" ht="16.5" hidden="1" customHeight="1" spans="1:14">
      <c r="A161" s="30" t="s">
        <v>143</v>
      </c>
      <c r="B161" s="31"/>
      <c r="C161" s="31"/>
      <c r="D161" s="31"/>
      <c r="E161" s="32"/>
      <c r="F161" s="31"/>
      <c r="G161" s="28"/>
      <c r="H161" s="29"/>
      <c r="I161" s="31">
        <v>1565.12</v>
      </c>
      <c r="J161" s="28"/>
      <c r="K161" s="32"/>
      <c r="M161" s="4">
        <v>1</v>
      </c>
      <c r="N161" s="63"/>
    </row>
    <row r="162" ht="16.5" hidden="1" customHeight="1" spans="1:14">
      <c r="A162" s="30" t="s">
        <v>144</v>
      </c>
      <c r="B162" s="31"/>
      <c r="C162" s="31"/>
      <c r="D162" s="31"/>
      <c r="E162" s="32"/>
      <c r="F162" s="31"/>
      <c r="G162" s="28"/>
      <c r="H162" s="29"/>
      <c r="I162" s="31">
        <v>611</v>
      </c>
      <c r="J162" s="28"/>
      <c r="K162" s="32"/>
      <c r="M162" s="4">
        <v>1</v>
      </c>
      <c r="N162" s="63"/>
    </row>
    <row r="163" ht="16.5" hidden="1" customHeight="1" spans="1:14">
      <c r="A163" s="30" t="s">
        <v>145</v>
      </c>
      <c r="B163" s="31"/>
      <c r="C163" s="31"/>
      <c r="D163" s="31"/>
      <c r="E163" s="32"/>
      <c r="F163" s="31"/>
      <c r="G163" s="28"/>
      <c r="H163" s="29"/>
      <c r="I163" s="31">
        <v>0</v>
      </c>
      <c r="J163" s="28"/>
      <c r="K163" s="32"/>
      <c r="M163" s="4">
        <v>1</v>
      </c>
      <c r="N163" s="63"/>
    </row>
    <row r="164" ht="16.5" hidden="1" customHeight="1" spans="1:14">
      <c r="A164" s="30" t="s">
        <v>230</v>
      </c>
      <c r="B164" s="31"/>
      <c r="C164" s="31"/>
      <c r="D164" s="31"/>
      <c r="E164" s="32"/>
      <c r="F164" s="31"/>
      <c r="G164" s="28"/>
      <c r="H164" s="29"/>
      <c r="I164" s="31">
        <v>6</v>
      </c>
      <c r="J164" s="28"/>
      <c r="K164" s="32"/>
      <c r="M164" s="4">
        <v>1</v>
      </c>
      <c r="N164" s="63"/>
    </row>
    <row r="165" ht="16.5" hidden="1" customHeight="1" spans="1:14">
      <c r="A165" s="30" t="s">
        <v>231</v>
      </c>
      <c r="B165" s="45"/>
      <c r="C165" s="45"/>
      <c r="D165" s="45"/>
      <c r="E165" s="45"/>
      <c r="F165" s="45"/>
      <c r="G165" s="45"/>
      <c r="H165" s="45"/>
      <c r="I165" s="31">
        <v>247</v>
      </c>
      <c r="J165" s="28"/>
      <c r="K165" s="32"/>
      <c r="M165" s="4">
        <v>1</v>
      </c>
      <c r="N165" s="63"/>
    </row>
    <row r="166" ht="16.5" hidden="1" customHeight="1" spans="1:14">
      <c r="A166" s="30" t="s">
        <v>152</v>
      </c>
      <c r="B166" s="45"/>
      <c r="C166" s="45"/>
      <c r="D166" s="45"/>
      <c r="E166" s="45"/>
      <c r="F166" s="45"/>
      <c r="G166" s="45"/>
      <c r="H166" s="45"/>
      <c r="I166" s="31">
        <v>130.11</v>
      </c>
      <c r="J166" s="28"/>
      <c r="K166" s="32"/>
      <c r="M166" s="4">
        <v>1</v>
      </c>
      <c r="N166" s="63"/>
    </row>
    <row r="167" ht="16.5" hidden="1" customHeight="1" spans="1:14">
      <c r="A167" s="30" t="s">
        <v>232</v>
      </c>
      <c r="B167" s="31"/>
      <c r="C167" s="31"/>
      <c r="D167" s="31"/>
      <c r="E167" s="32"/>
      <c r="F167" s="31"/>
      <c r="G167" s="28"/>
      <c r="H167" s="29"/>
      <c r="I167" s="31">
        <f>227+200</f>
        <v>427</v>
      </c>
      <c r="J167" s="28"/>
      <c r="K167" s="32"/>
      <c r="M167" s="4">
        <v>1</v>
      </c>
      <c r="N167" s="63"/>
    </row>
    <row r="168" ht="16.5" customHeight="1" spans="1:14">
      <c r="A168" s="30" t="s">
        <v>233</v>
      </c>
      <c r="B168" s="31"/>
      <c r="C168" s="31"/>
      <c r="D168" s="31"/>
      <c r="E168" s="108"/>
      <c r="F168" s="31">
        <v>3</v>
      </c>
      <c r="G168" s="31">
        <f>D168-F168</f>
        <v>-3</v>
      </c>
      <c r="H168" s="109">
        <f>G168/F168*100</f>
        <v>-100</v>
      </c>
      <c r="I168" s="31"/>
      <c r="J168" s="31">
        <f>I168-B168</f>
        <v>0</v>
      </c>
      <c r="K168" s="108"/>
      <c r="N168" s="63"/>
    </row>
    <row r="169" ht="16.5" hidden="1" customHeight="1" spans="1:14">
      <c r="A169" s="30" t="s">
        <v>143</v>
      </c>
      <c r="B169" s="31"/>
      <c r="C169" s="31"/>
      <c r="D169" s="31"/>
      <c r="E169" s="32"/>
      <c r="F169" s="31"/>
      <c r="G169" s="28"/>
      <c r="H169" s="29"/>
      <c r="I169" s="31">
        <v>9601</v>
      </c>
      <c r="J169" s="28"/>
      <c r="K169" s="32"/>
      <c r="M169" s="4">
        <v>1</v>
      </c>
      <c r="N169" s="63"/>
    </row>
    <row r="170" ht="16.5" hidden="1" customHeight="1" spans="1:14">
      <c r="A170" s="30" t="s">
        <v>144</v>
      </c>
      <c r="B170" s="31"/>
      <c r="C170" s="31"/>
      <c r="D170" s="31"/>
      <c r="E170" s="32"/>
      <c r="F170" s="31"/>
      <c r="G170" s="28"/>
      <c r="H170" s="29"/>
      <c r="I170" s="31">
        <v>575.3</v>
      </c>
      <c r="J170" s="28"/>
      <c r="K170" s="32"/>
      <c r="M170" s="4">
        <v>1</v>
      </c>
      <c r="N170" s="63"/>
    </row>
    <row r="171" ht="16.5" hidden="1" customHeight="1" spans="1:14">
      <c r="A171" s="30" t="s">
        <v>145</v>
      </c>
      <c r="B171" s="31"/>
      <c r="C171" s="31"/>
      <c r="D171" s="31"/>
      <c r="E171" s="32"/>
      <c r="F171" s="31"/>
      <c r="G171" s="28"/>
      <c r="H171" s="29"/>
      <c r="I171" s="31">
        <v>8</v>
      </c>
      <c r="J171" s="28"/>
      <c r="K171" s="32"/>
      <c r="M171" s="4">
        <v>1</v>
      </c>
      <c r="N171" s="63"/>
    </row>
    <row r="172" ht="16.5" hidden="1" customHeight="1" spans="1:14">
      <c r="A172" s="30" t="s">
        <v>152</v>
      </c>
      <c r="B172" s="31"/>
      <c r="C172" s="31"/>
      <c r="D172" s="31"/>
      <c r="E172" s="32"/>
      <c r="F172" s="31"/>
      <c r="G172" s="28"/>
      <c r="H172" s="29"/>
      <c r="I172" s="31">
        <v>165</v>
      </c>
      <c r="J172" s="28"/>
      <c r="K172" s="32"/>
      <c r="M172" s="4">
        <v>1</v>
      </c>
      <c r="N172" s="63"/>
    </row>
    <row r="173" ht="16.5" hidden="1" customHeight="1" spans="1:14">
      <c r="A173" s="30" t="s">
        <v>234</v>
      </c>
      <c r="B173" s="31"/>
      <c r="C173" s="31"/>
      <c r="D173" s="31"/>
      <c r="E173" s="32"/>
      <c r="F173" s="31"/>
      <c r="G173" s="28"/>
      <c r="H173" s="29"/>
      <c r="I173" s="31">
        <v>220</v>
      </c>
      <c r="J173" s="28"/>
      <c r="K173" s="32"/>
      <c r="M173" s="4">
        <v>1</v>
      </c>
      <c r="N173" s="63"/>
    </row>
    <row r="174" ht="16.5" customHeight="1" spans="1:14">
      <c r="A174" s="30" t="s">
        <v>235</v>
      </c>
      <c r="B174" s="31">
        <v>10913</v>
      </c>
      <c r="C174" s="31">
        <f>10913-4000</f>
        <v>6913</v>
      </c>
      <c r="D174" s="31">
        <v>5898</v>
      </c>
      <c r="E174" s="108">
        <f>D174/C174*100</f>
        <v>85.3175177202372</v>
      </c>
      <c r="F174" s="31">
        <v>7682</v>
      </c>
      <c r="G174" s="31">
        <f>D174-F174</f>
        <v>-1784</v>
      </c>
      <c r="H174" s="109">
        <f t="shared" si="5"/>
        <v>-23.2231189794324</v>
      </c>
      <c r="I174" s="31">
        <f>SUM(I175:I179)</f>
        <v>11156.3</v>
      </c>
      <c r="J174" s="31">
        <f>I174-B174</f>
        <v>243.299999999999</v>
      </c>
      <c r="K174" s="108">
        <f>J174/B174*100</f>
        <v>2.22945111335104</v>
      </c>
      <c r="N174" s="63"/>
    </row>
    <row r="175" ht="16.5" hidden="1" customHeight="1" spans="1:14">
      <c r="A175" s="30" t="s">
        <v>143</v>
      </c>
      <c r="B175" s="31"/>
      <c r="C175" s="31"/>
      <c r="D175" s="31"/>
      <c r="E175" s="32"/>
      <c r="F175" s="31"/>
      <c r="G175" s="28"/>
      <c r="H175" s="29"/>
      <c r="I175" s="31">
        <f>9601+525</f>
        <v>10126</v>
      </c>
      <c r="J175" s="28"/>
      <c r="K175" s="32"/>
      <c r="M175" s="4">
        <v>1</v>
      </c>
      <c r="N175" s="63"/>
    </row>
    <row r="176" ht="16.5" hidden="1" customHeight="1" spans="1:14">
      <c r="A176" s="30" t="s">
        <v>144</v>
      </c>
      <c r="B176" s="31"/>
      <c r="C176" s="31"/>
      <c r="D176" s="31"/>
      <c r="E176" s="32"/>
      <c r="F176" s="31"/>
      <c r="G176" s="28"/>
      <c r="H176" s="29"/>
      <c r="I176" s="31">
        <v>575.3</v>
      </c>
      <c r="J176" s="28"/>
      <c r="K176" s="32"/>
      <c r="M176" s="4">
        <v>1</v>
      </c>
      <c r="N176" s="63"/>
    </row>
    <row r="177" ht="16.5" hidden="1" customHeight="1" spans="1:14">
      <c r="A177" s="30" t="s">
        <v>145</v>
      </c>
      <c r="B177" s="31"/>
      <c r="C177" s="31"/>
      <c r="D177" s="31"/>
      <c r="E177" s="32"/>
      <c r="F177" s="31"/>
      <c r="G177" s="28"/>
      <c r="H177" s="29"/>
      <c r="I177" s="31">
        <v>70</v>
      </c>
      <c r="J177" s="28"/>
      <c r="K177" s="32"/>
      <c r="M177" s="4">
        <v>1</v>
      </c>
      <c r="N177" s="63"/>
    </row>
    <row r="178" ht="16.5" hidden="1" customHeight="1" spans="1:14">
      <c r="A178" s="30" t="s">
        <v>152</v>
      </c>
      <c r="B178" s="31"/>
      <c r="C178" s="31"/>
      <c r="D178" s="31"/>
      <c r="E178" s="32"/>
      <c r="F178" s="31"/>
      <c r="G178" s="28"/>
      <c r="H178" s="29"/>
      <c r="I178" s="31">
        <v>165</v>
      </c>
      <c r="J178" s="28"/>
      <c r="K178" s="32"/>
      <c r="M178" s="4">
        <v>1</v>
      </c>
      <c r="N178" s="63"/>
    </row>
    <row r="179" ht="16.5" hidden="1" customHeight="1" spans="1:14">
      <c r="A179" s="30" t="s">
        <v>236</v>
      </c>
      <c r="B179" s="31"/>
      <c r="C179" s="31"/>
      <c r="D179" s="31"/>
      <c r="E179" s="32"/>
      <c r="F179" s="31"/>
      <c r="G179" s="28"/>
      <c r="H179" s="29"/>
      <c r="I179" s="31">
        <v>220</v>
      </c>
      <c r="J179" s="28"/>
      <c r="K179" s="32"/>
      <c r="M179" s="4">
        <v>1</v>
      </c>
      <c r="N179" s="63"/>
    </row>
    <row r="180" ht="16.5" customHeight="1" spans="1:14">
      <c r="A180" s="30" t="s">
        <v>237</v>
      </c>
      <c r="B180" s="46">
        <v>921</v>
      </c>
      <c r="C180" s="46">
        <v>921</v>
      </c>
      <c r="D180" s="46">
        <v>789</v>
      </c>
      <c r="E180" s="109">
        <f>D180/C180*100</f>
        <v>85.6677524429967</v>
      </c>
      <c r="F180" s="31">
        <v>483</v>
      </c>
      <c r="G180" s="45"/>
      <c r="H180" s="109">
        <f>G180/F180*100</f>
        <v>0</v>
      </c>
      <c r="I180" s="31">
        <f>SUM(I181:I186)</f>
        <v>872</v>
      </c>
      <c r="J180" s="45">
        <f>I180-B180</f>
        <v>-49</v>
      </c>
      <c r="K180" s="108">
        <f>J180/B180*100</f>
        <v>-5.32030401737242</v>
      </c>
      <c r="N180" s="63"/>
    </row>
    <row r="181" ht="16.5" hidden="1" customHeight="1" spans="1:14">
      <c r="A181" s="30" t="s">
        <v>143</v>
      </c>
      <c r="B181" s="45"/>
      <c r="C181" s="45"/>
      <c r="D181" s="45"/>
      <c r="E181" s="29"/>
      <c r="F181" s="45"/>
      <c r="G181" s="45"/>
      <c r="H181" s="47"/>
      <c r="I181" s="31">
        <v>300</v>
      </c>
      <c r="J181" s="45"/>
      <c r="K181" s="32"/>
      <c r="M181" s="4">
        <v>1</v>
      </c>
      <c r="N181" s="63"/>
    </row>
    <row r="182" ht="16.5" hidden="1" customHeight="1" spans="1:14">
      <c r="A182" s="30" t="s">
        <v>144</v>
      </c>
      <c r="B182" s="45"/>
      <c r="C182" s="45"/>
      <c r="D182" s="45"/>
      <c r="E182" s="29"/>
      <c r="F182" s="45"/>
      <c r="G182" s="45"/>
      <c r="H182" s="47"/>
      <c r="I182" s="31">
        <v>20</v>
      </c>
      <c r="J182" s="45"/>
      <c r="K182" s="32"/>
      <c r="M182" s="4">
        <v>1</v>
      </c>
      <c r="N182" s="63"/>
    </row>
    <row r="183" ht="16.5" hidden="1" customHeight="1" spans="1:14">
      <c r="A183" s="30" t="s">
        <v>145</v>
      </c>
      <c r="B183" s="45"/>
      <c r="C183" s="45"/>
      <c r="D183" s="45"/>
      <c r="E183" s="29"/>
      <c r="F183" s="45"/>
      <c r="G183" s="45"/>
      <c r="H183" s="47"/>
      <c r="I183" s="31">
        <v>6</v>
      </c>
      <c r="J183" s="45"/>
      <c r="K183" s="32"/>
      <c r="M183" s="4">
        <v>1</v>
      </c>
      <c r="N183" s="63"/>
    </row>
    <row r="184" ht="16.5" hidden="1" customHeight="1" spans="1:14">
      <c r="A184" s="30" t="s">
        <v>238</v>
      </c>
      <c r="B184" s="45"/>
      <c r="C184" s="45"/>
      <c r="D184" s="45"/>
      <c r="E184" s="29"/>
      <c r="F184" s="45"/>
      <c r="G184" s="45"/>
      <c r="H184" s="47"/>
      <c r="I184" s="31">
        <v>0</v>
      </c>
      <c r="J184" s="45"/>
      <c r="K184" s="32"/>
      <c r="M184" s="4">
        <v>1</v>
      </c>
      <c r="N184" s="63"/>
    </row>
    <row r="185" ht="16.5" hidden="1" customHeight="1" spans="1:14">
      <c r="A185" s="30" t="s">
        <v>152</v>
      </c>
      <c r="B185" s="45"/>
      <c r="C185" s="45"/>
      <c r="D185" s="45"/>
      <c r="E185" s="29"/>
      <c r="F185" s="45"/>
      <c r="G185" s="45"/>
      <c r="H185" s="47"/>
      <c r="I185" s="31">
        <v>0</v>
      </c>
      <c r="J185" s="45"/>
      <c r="K185" s="32"/>
      <c r="M185" s="4">
        <v>1</v>
      </c>
      <c r="N185" s="63"/>
    </row>
    <row r="186" ht="16.5" hidden="1" customHeight="1" spans="1:14">
      <c r="A186" s="30" t="s">
        <v>239</v>
      </c>
      <c r="B186" s="45"/>
      <c r="C186" s="45"/>
      <c r="D186" s="45"/>
      <c r="E186" s="29"/>
      <c r="F186" s="45"/>
      <c r="G186" s="45"/>
      <c r="H186" s="47"/>
      <c r="I186" s="31">
        <v>546</v>
      </c>
      <c r="J186" s="45"/>
      <c r="K186" s="32"/>
      <c r="M186" s="4">
        <v>1</v>
      </c>
      <c r="N186" s="63"/>
    </row>
    <row r="187" ht="16.5" customHeight="1" spans="1:14">
      <c r="A187" s="30" t="s">
        <v>240</v>
      </c>
      <c r="B187" s="31">
        <v>23325</v>
      </c>
      <c r="C187" s="31">
        <v>29875</v>
      </c>
      <c r="D187" s="31">
        <v>28321</v>
      </c>
      <c r="E187" s="109">
        <f>D187/C187*100</f>
        <v>94.7983263598326</v>
      </c>
      <c r="F187" s="31">
        <v>29009</v>
      </c>
      <c r="G187" s="45"/>
      <c r="H187" s="109">
        <f>G187/F187*100</f>
        <v>0</v>
      </c>
      <c r="I187" s="31">
        <f>SUM(I188:I201)</f>
        <v>24765.05</v>
      </c>
      <c r="J187" s="31"/>
      <c r="K187" s="108">
        <f>J187/B187*100</f>
        <v>0</v>
      </c>
      <c r="N187" s="63"/>
    </row>
    <row r="188" ht="16.5" hidden="1" customHeight="1" spans="1:14">
      <c r="A188" s="30" t="s">
        <v>143</v>
      </c>
      <c r="B188" s="31"/>
      <c r="C188" s="31"/>
      <c r="D188" s="31"/>
      <c r="E188" s="32"/>
      <c r="F188" s="31"/>
      <c r="G188" s="28"/>
      <c r="H188" s="29"/>
      <c r="I188" s="31">
        <v>15829.26</v>
      </c>
      <c r="J188" s="28"/>
      <c r="K188" s="32"/>
      <c r="M188" s="4">
        <v>1</v>
      </c>
      <c r="N188" s="63"/>
    </row>
    <row r="189" ht="16.5" hidden="1" customHeight="1" spans="1:14">
      <c r="A189" s="30" t="s">
        <v>144</v>
      </c>
      <c r="B189" s="31"/>
      <c r="C189" s="31"/>
      <c r="D189" s="31"/>
      <c r="E189" s="32"/>
      <c r="F189" s="31"/>
      <c r="G189" s="28"/>
      <c r="H189" s="29"/>
      <c r="I189" s="31">
        <v>1078</v>
      </c>
      <c r="J189" s="28"/>
      <c r="K189" s="32"/>
      <c r="M189" s="4">
        <v>1</v>
      </c>
      <c r="N189" s="63"/>
    </row>
    <row r="190" ht="16.5" hidden="1" customHeight="1" spans="1:14">
      <c r="A190" s="30" t="s">
        <v>145</v>
      </c>
      <c r="B190" s="31"/>
      <c r="C190" s="31"/>
      <c r="D190" s="31"/>
      <c r="E190" s="32"/>
      <c r="F190" s="31"/>
      <c r="G190" s="28"/>
      <c r="H190" s="29"/>
      <c r="I190" s="31">
        <v>10</v>
      </c>
      <c r="J190" s="28"/>
      <c r="K190" s="32"/>
      <c r="M190" s="4">
        <v>1</v>
      </c>
      <c r="N190" s="63"/>
    </row>
    <row r="191" ht="16.5" hidden="1" customHeight="1" spans="1:14">
      <c r="A191" s="30" t="s">
        <v>241</v>
      </c>
      <c r="B191" s="31"/>
      <c r="C191" s="31"/>
      <c r="D191" s="31"/>
      <c r="E191" s="32"/>
      <c r="F191" s="31"/>
      <c r="G191" s="28"/>
      <c r="H191" s="29"/>
      <c r="I191" s="31">
        <v>110</v>
      </c>
      <c r="J191" s="28"/>
      <c r="K191" s="32"/>
      <c r="M191" s="4">
        <v>1</v>
      </c>
      <c r="N191" s="63"/>
    </row>
    <row r="192" ht="16.5" hidden="1" customHeight="1" spans="1:14">
      <c r="A192" s="30" t="s">
        <v>242</v>
      </c>
      <c r="B192" s="31"/>
      <c r="C192" s="31"/>
      <c r="D192" s="31"/>
      <c r="E192" s="32"/>
      <c r="F192" s="31"/>
      <c r="G192" s="28"/>
      <c r="H192" s="29"/>
      <c r="I192" s="31">
        <v>399</v>
      </c>
      <c r="J192" s="28"/>
      <c r="K192" s="32"/>
      <c r="M192" s="4">
        <v>1</v>
      </c>
      <c r="N192" s="63"/>
    </row>
    <row r="193" ht="16.5" hidden="1" customHeight="1" spans="1:14">
      <c r="A193" s="30" t="s">
        <v>184</v>
      </c>
      <c r="B193" s="31"/>
      <c r="C193" s="31"/>
      <c r="D193" s="31"/>
      <c r="E193" s="32"/>
      <c r="F193" s="31"/>
      <c r="G193" s="28"/>
      <c r="H193" s="29"/>
      <c r="I193" s="31">
        <v>105</v>
      </c>
      <c r="J193" s="28"/>
      <c r="K193" s="32"/>
      <c r="M193" s="4">
        <v>1</v>
      </c>
      <c r="N193" s="63"/>
    </row>
    <row r="194" ht="16.5" hidden="1" customHeight="1" spans="1:14">
      <c r="A194" s="30" t="s">
        <v>243</v>
      </c>
      <c r="B194" s="31"/>
      <c r="C194" s="31"/>
      <c r="D194" s="31"/>
      <c r="E194" s="32"/>
      <c r="F194" s="31"/>
      <c r="G194" s="28"/>
      <c r="H194" s="29"/>
      <c r="I194" s="31">
        <v>8</v>
      </c>
      <c r="J194" s="28"/>
      <c r="K194" s="32"/>
      <c r="M194" s="4">
        <v>1</v>
      </c>
      <c r="N194" s="63"/>
    </row>
    <row r="195" ht="16.5" hidden="1" customHeight="1" spans="1:14">
      <c r="A195" s="30" t="s">
        <v>244</v>
      </c>
      <c r="B195" s="31"/>
      <c r="C195" s="31"/>
      <c r="D195" s="31"/>
      <c r="E195" s="32"/>
      <c r="F195" s="31"/>
      <c r="G195" s="28"/>
      <c r="H195" s="29"/>
      <c r="I195" s="31">
        <v>450</v>
      </c>
      <c r="J195" s="28"/>
      <c r="K195" s="32"/>
      <c r="M195" s="4">
        <v>1</v>
      </c>
      <c r="N195" s="63"/>
    </row>
    <row r="196" ht="16.5" hidden="1" customHeight="1" spans="1:14">
      <c r="A196" s="30" t="s">
        <v>245</v>
      </c>
      <c r="B196" s="31"/>
      <c r="C196" s="31"/>
      <c r="D196" s="31"/>
      <c r="E196" s="32"/>
      <c r="F196" s="31"/>
      <c r="G196" s="28"/>
      <c r="H196" s="29"/>
      <c r="I196" s="31">
        <v>7</v>
      </c>
      <c r="J196" s="28"/>
      <c r="K196" s="32"/>
      <c r="M196" s="4">
        <v>1</v>
      </c>
      <c r="N196" s="63"/>
    </row>
    <row r="197" ht="16.5" hidden="1" customHeight="1" spans="1:14">
      <c r="A197" s="30" t="s">
        <v>246</v>
      </c>
      <c r="B197" s="31"/>
      <c r="C197" s="31"/>
      <c r="D197" s="31"/>
      <c r="E197" s="32"/>
      <c r="F197" s="31"/>
      <c r="G197" s="28"/>
      <c r="H197" s="29"/>
      <c r="I197" s="31">
        <v>59</v>
      </c>
      <c r="J197" s="28"/>
      <c r="K197" s="32"/>
      <c r="M197" s="4">
        <v>1</v>
      </c>
      <c r="N197" s="63"/>
    </row>
    <row r="198" ht="16.5" hidden="1" customHeight="1" spans="1:14">
      <c r="A198" s="30" t="s">
        <v>247</v>
      </c>
      <c r="B198" s="31"/>
      <c r="C198" s="31"/>
      <c r="D198" s="31"/>
      <c r="E198" s="32"/>
      <c r="F198" s="31"/>
      <c r="G198" s="28"/>
      <c r="H198" s="29"/>
      <c r="I198" s="31">
        <v>9</v>
      </c>
      <c r="J198" s="28"/>
      <c r="K198" s="32"/>
      <c r="M198" s="4">
        <v>1</v>
      </c>
      <c r="N198" s="63"/>
    </row>
    <row r="199" ht="16.5" hidden="1" customHeight="1" spans="1:14">
      <c r="A199" s="30" t="s">
        <v>248</v>
      </c>
      <c r="B199" s="31"/>
      <c r="C199" s="31"/>
      <c r="D199" s="31"/>
      <c r="E199" s="32"/>
      <c r="F199" s="31"/>
      <c r="G199" s="28"/>
      <c r="H199" s="29"/>
      <c r="I199" s="31">
        <v>80</v>
      </c>
      <c r="J199" s="28"/>
      <c r="K199" s="32"/>
      <c r="M199" s="4">
        <v>1</v>
      </c>
      <c r="N199" s="63"/>
    </row>
    <row r="200" ht="16.5" hidden="1" customHeight="1" spans="1:14">
      <c r="A200" s="30" t="s">
        <v>152</v>
      </c>
      <c r="B200" s="31"/>
      <c r="C200" s="31"/>
      <c r="D200" s="31"/>
      <c r="E200" s="32"/>
      <c r="F200" s="31"/>
      <c r="G200" s="28"/>
      <c r="H200" s="29"/>
      <c r="I200" s="31">
        <v>3688.79</v>
      </c>
      <c r="J200" s="28"/>
      <c r="K200" s="32"/>
      <c r="M200" s="4">
        <v>1</v>
      </c>
      <c r="N200" s="63"/>
    </row>
    <row r="201" ht="16.5" hidden="1" customHeight="1" spans="1:14">
      <c r="A201" s="30" t="s">
        <v>249</v>
      </c>
      <c r="B201" s="31"/>
      <c r="C201" s="31"/>
      <c r="D201" s="31"/>
      <c r="E201" s="32"/>
      <c r="F201" s="31"/>
      <c r="G201" s="28"/>
      <c r="H201" s="29"/>
      <c r="I201" s="31">
        <f>1094+1838</f>
        <v>2932</v>
      </c>
      <c r="J201" s="28"/>
      <c r="K201" s="32"/>
      <c r="M201" s="4">
        <v>1</v>
      </c>
      <c r="N201" s="63"/>
    </row>
    <row r="202" ht="16.5" customHeight="1" spans="1:14">
      <c r="A202" s="30" t="s">
        <v>250</v>
      </c>
      <c r="B202" s="31">
        <v>190736</v>
      </c>
      <c r="C202" s="31">
        <f>50736-12000</f>
        <v>38736</v>
      </c>
      <c r="D202" s="31">
        <v>37984</v>
      </c>
      <c r="E202" s="108">
        <f>D202/C202*100</f>
        <v>98.058653448988</v>
      </c>
      <c r="F202" s="31">
        <v>88593</v>
      </c>
      <c r="G202" s="31">
        <f>D202-F202</f>
        <v>-50609</v>
      </c>
      <c r="H202" s="109">
        <f t="shared" si="5"/>
        <v>-57.1252807783911</v>
      </c>
      <c r="I202" s="31">
        <f>I203</f>
        <v>152934</v>
      </c>
      <c r="J202" s="31">
        <f>I202-B202</f>
        <v>-37802</v>
      </c>
      <c r="K202" s="108">
        <f>J202/B202*100</f>
        <v>-19.8190168610016</v>
      </c>
      <c r="N202" s="63"/>
    </row>
    <row r="203" ht="16.5" hidden="1" customHeight="1" spans="1:14">
      <c r="A203" s="44" t="s">
        <v>251</v>
      </c>
      <c r="B203" s="31"/>
      <c r="C203" s="31"/>
      <c r="D203" s="31"/>
      <c r="E203" s="32"/>
      <c r="F203" s="31"/>
      <c r="G203" s="28"/>
      <c r="H203" s="29"/>
      <c r="I203" s="31">
        <f>190850-37916</f>
        <v>152934</v>
      </c>
      <c r="J203" s="28"/>
      <c r="K203" s="32"/>
      <c r="M203" s="4">
        <v>1</v>
      </c>
      <c r="N203" s="63"/>
    </row>
    <row r="204" s="2" customFormat="1" ht="16.5" customHeight="1" spans="1:14">
      <c r="A204" s="27" t="s">
        <v>252</v>
      </c>
      <c r="B204" s="28">
        <f>B205+B209+B210+B211+B219</f>
        <v>5672</v>
      </c>
      <c r="C204" s="28">
        <f>C205+C209+C210+C211+C219</f>
        <v>4080</v>
      </c>
      <c r="D204" s="28">
        <f>D205+D209+D210+D211+D219</f>
        <v>3877</v>
      </c>
      <c r="E204" s="32">
        <f>D204/C204*100</f>
        <v>95.0245098039216</v>
      </c>
      <c r="F204" s="28">
        <f>F205+F209+F210+F211+F219</f>
        <v>3062</v>
      </c>
      <c r="G204" s="28">
        <f t="shared" ref="G204:G205" si="6">D204-F204</f>
        <v>815</v>
      </c>
      <c r="H204" s="29">
        <f t="shared" si="5"/>
        <v>26.6165904637492</v>
      </c>
      <c r="I204" s="28">
        <f>I205+I209+I210+I211+I219</f>
        <v>4543.7</v>
      </c>
      <c r="J204" s="28">
        <f>I204-B204</f>
        <v>-1128.3</v>
      </c>
      <c r="K204" s="32">
        <f>J204/B204*100</f>
        <v>-19.8924541607898</v>
      </c>
      <c r="N204" s="63"/>
    </row>
    <row r="205" s="2" customFormat="1" ht="16.5" hidden="1" customHeight="1" spans="1:14">
      <c r="A205" s="30" t="s">
        <v>253</v>
      </c>
      <c r="B205" s="31"/>
      <c r="C205" s="31"/>
      <c r="D205" s="28"/>
      <c r="E205" s="32" t="e">
        <f>D205/C205*100</f>
        <v>#DIV/0!</v>
      </c>
      <c r="F205" s="28"/>
      <c r="G205" s="28">
        <f t="shared" si="6"/>
        <v>0</v>
      </c>
      <c r="H205" s="29" t="e">
        <f t="shared" si="5"/>
        <v>#DIV/0!</v>
      </c>
      <c r="I205" s="28">
        <f>SUM(I206:I208)</f>
        <v>0</v>
      </c>
      <c r="J205" s="28">
        <f t="shared" ref="J205:J211" si="7">I205-B205</f>
        <v>0</v>
      </c>
      <c r="K205" s="32" t="e">
        <f>J205/B205*100</f>
        <v>#DIV/0!</v>
      </c>
      <c r="M205" s="2">
        <v>1</v>
      </c>
      <c r="N205" s="63"/>
    </row>
    <row r="206" s="2" customFormat="1" ht="16.5" hidden="1" customHeight="1" spans="1:14">
      <c r="A206" s="30" t="s">
        <v>254</v>
      </c>
      <c r="B206" s="31"/>
      <c r="C206" s="31"/>
      <c r="D206" s="28"/>
      <c r="E206" s="32"/>
      <c r="F206" s="28"/>
      <c r="G206" s="28"/>
      <c r="H206" s="29"/>
      <c r="I206" s="28"/>
      <c r="J206" s="28"/>
      <c r="K206" s="32"/>
      <c r="M206" s="2">
        <v>1</v>
      </c>
      <c r="N206" s="63"/>
    </row>
    <row r="207" s="2" customFormat="1" ht="16.5" hidden="1" customHeight="1" spans="1:14">
      <c r="A207" s="30" t="s">
        <v>255</v>
      </c>
      <c r="B207" s="31"/>
      <c r="C207" s="31"/>
      <c r="D207" s="28"/>
      <c r="E207" s="32"/>
      <c r="F207" s="28"/>
      <c r="G207" s="28"/>
      <c r="H207" s="29"/>
      <c r="I207" s="28"/>
      <c r="J207" s="28"/>
      <c r="K207" s="32"/>
      <c r="M207" s="2">
        <v>1</v>
      </c>
      <c r="N207" s="63"/>
    </row>
    <row r="208" s="2" customFormat="1" ht="16.5" hidden="1" customHeight="1" spans="1:14">
      <c r="A208" s="30" t="s">
        <v>256</v>
      </c>
      <c r="B208" s="31"/>
      <c r="C208" s="31"/>
      <c r="D208" s="28"/>
      <c r="E208" s="32"/>
      <c r="F208" s="28"/>
      <c r="G208" s="28"/>
      <c r="H208" s="29"/>
      <c r="I208" s="28"/>
      <c r="J208" s="28"/>
      <c r="K208" s="32"/>
      <c r="M208" s="2">
        <v>1</v>
      </c>
      <c r="N208" s="63"/>
    </row>
    <row r="209" s="2" customFormat="1" ht="16.5" hidden="1" customHeight="1" spans="1:14">
      <c r="A209" s="30" t="s">
        <v>257</v>
      </c>
      <c r="B209" s="31"/>
      <c r="C209" s="31"/>
      <c r="D209" s="28"/>
      <c r="E209" s="32" t="e">
        <f>D209/C209*100</f>
        <v>#DIV/0!</v>
      </c>
      <c r="F209" s="28"/>
      <c r="G209" s="28">
        <f t="shared" ref="G209:G211" si="8">D209-F209</f>
        <v>0</v>
      </c>
      <c r="H209" s="29" t="e">
        <f>G209/F209*100</f>
        <v>#DIV/0!</v>
      </c>
      <c r="I209" s="28"/>
      <c r="J209" s="28">
        <f t="shared" si="7"/>
        <v>0</v>
      </c>
      <c r="K209" s="32" t="e">
        <f>J209/B209*100</f>
        <v>#DIV/0!</v>
      </c>
      <c r="M209" s="2">
        <v>1</v>
      </c>
      <c r="N209" s="63"/>
    </row>
    <row r="210" s="2" customFormat="1" ht="16.5" hidden="1" customHeight="1" spans="1:14">
      <c r="A210" s="30" t="s">
        <v>258</v>
      </c>
      <c r="B210" s="31"/>
      <c r="C210" s="31"/>
      <c r="D210" s="28"/>
      <c r="E210" s="32" t="e">
        <f>D210/C210*100</f>
        <v>#DIV/0!</v>
      </c>
      <c r="F210" s="28"/>
      <c r="G210" s="28">
        <f t="shared" si="8"/>
        <v>0</v>
      </c>
      <c r="H210" s="29" t="e">
        <f>G210/F210*100</f>
        <v>#DIV/0!</v>
      </c>
      <c r="I210" s="28"/>
      <c r="J210" s="28">
        <f t="shared" si="7"/>
        <v>0</v>
      </c>
      <c r="K210" s="32" t="e">
        <f>J210/B210*100</f>
        <v>#DIV/0!</v>
      </c>
      <c r="M210" s="2">
        <v>1</v>
      </c>
      <c r="N210" s="63"/>
    </row>
    <row r="211" ht="16.5" customHeight="1" spans="1:14">
      <c r="A211" s="30" t="s">
        <v>259</v>
      </c>
      <c r="B211" s="31">
        <v>4033</v>
      </c>
      <c r="C211" s="31">
        <f>4033-792</f>
        <v>3241</v>
      </c>
      <c r="D211" s="31">
        <v>3124</v>
      </c>
      <c r="E211" s="108">
        <f>D211/C211*100</f>
        <v>96.3900030854674</v>
      </c>
      <c r="F211" s="31">
        <v>1473</v>
      </c>
      <c r="G211" s="31">
        <f t="shared" si="8"/>
        <v>1651</v>
      </c>
      <c r="H211" s="109">
        <f t="shared" si="5"/>
        <v>112.084181941616</v>
      </c>
      <c r="I211" s="31">
        <f>SUM(I212:I218)</f>
        <v>1822.7</v>
      </c>
      <c r="J211" s="31">
        <f t="shared" si="7"/>
        <v>-2210.3</v>
      </c>
      <c r="K211" s="108">
        <f t="shared" ref="K211" si="9">J211/B211*100</f>
        <v>-54.8053558145301</v>
      </c>
      <c r="N211" s="63"/>
    </row>
    <row r="212" ht="16.5" hidden="1" customHeight="1" spans="1:14">
      <c r="A212" s="30" t="s">
        <v>260</v>
      </c>
      <c r="B212" s="31"/>
      <c r="C212" s="31"/>
      <c r="D212" s="31"/>
      <c r="E212" s="32"/>
      <c r="F212" s="31"/>
      <c r="G212" s="28"/>
      <c r="H212" s="29"/>
      <c r="I212" s="31">
        <v>434.7</v>
      </c>
      <c r="J212" s="28"/>
      <c r="K212" s="32"/>
      <c r="M212" s="4">
        <v>1</v>
      </c>
      <c r="N212" s="63"/>
    </row>
    <row r="213" ht="16.5" hidden="1" customHeight="1" spans="1:14">
      <c r="A213" s="30" t="s">
        <v>261</v>
      </c>
      <c r="B213" s="31"/>
      <c r="C213" s="31"/>
      <c r="D213" s="31"/>
      <c r="E213" s="32"/>
      <c r="F213" s="31"/>
      <c r="G213" s="28"/>
      <c r="H213" s="29"/>
      <c r="I213" s="31">
        <v>0</v>
      </c>
      <c r="J213" s="28"/>
      <c r="K213" s="32"/>
      <c r="M213" s="4">
        <v>1</v>
      </c>
      <c r="N213" s="63"/>
    </row>
    <row r="214" ht="16.5" hidden="1" customHeight="1" spans="1:14">
      <c r="A214" s="30" t="s">
        <v>262</v>
      </c>
      <c r="B214" s="31"/>
      <c r="C214" s="31"/>
      <c r="D214" s="31"/>
      <c r="E214" s="32"/>
      <c r="F214" s="31"/>
      <c r="G214" s="28"/>
      <c r="H214" s="29"/>
      <c r="I214" s="31">
        <v>0</v>
      </c>
      <c r="J214" s="28"/>
      <c r="K214" s="32"/>
      <c r="M214" s="4">
        <v>1</v>
      </c>
      <c r="N214" s="63"/>
    </row>
    <row r="215" ht="16.5" hidden="1" customHeight="1" spans="1:14">
      <c r="A215" s="30" t="s">
        <v>263</v>
      </c>
      <c r="B215" s="31"/>
      <c r="C215" s="31"/>
      <c r="D215" s="31"/>
      <c r="E215" s="32"/>
      <c r="F215" s="31"/>
      <c r="G215" s="28"/>
      <c r="H215" s="29"/>
      <c r="I215" s="31">
        <v>0</v>
      </c>
      <c r="J215" s="28"/>
      <c r="K215" s="32"/>
      <c r="M215" s="4">
        <v>1</v>
      </c>
      <c r="N215" s="63"/>
    </row>
    <row r="216" ht="16.5" hidden="1" customHeight="1" spans="1:14">
      <c r="A216" s="30" t="s">
        <v>264</v>
      </c>
      <c r="B216" s="31"/>
      <c r="C216" s="31"/>
      <c r="D216" s="31"/>
      <c r="E216" s="32"/>
      <c r="F216" s="31"/>
      <c r="G216" s="28"/>
      <c r="H216" s="29"/>
      <c r="I216" s="31">
        <v>688</v>
      </c>
      <c r="J216" s="28"/>
      <c r="K216" s="32"/>
      <c r="M216" s="4">
        <v>1</v>
      </c>
      <c r="N216" s="63"/>
    </row>
    <row r="217" ht="16.5" hidden="1" customHeight="1" spans="1:14">
      <c r="A217" s="30" t="s">
        <v>265</v>
      </c>
      <c r="B217" s="31"/>
      <c r="C217" s="31"/>
      <c r="D217" s="31"/>
      <c r="E217" s="32"/>
      <c r="F217" s="31"/>
      <c r="G217" s="28"/>
      <c r="H217" s="29"/>
      <c r="I217" s="31">
        <v>0</v>
      </c>
      <c r="J217" s="28"/>
      <c r="K217" s="32"/>
      <c r="M217" s="4">
        <v>1</v>
      </c>
      <c r="N217" s="63"/>
    </row>
    <row r="218" ht="16.5" hidden="1" customHeight="1" spans="1:14">
      <c r="A218" s="30" t="s">
        <v>266</v>
      </c>
      <c r="B218" s="31"/>
      <c r="C218" s="31"/>
      <c r="D218" s="31"/>
      <c r="E218" s="32"/>
      <c r="F218" s="31"/>
      <c r="G218" s="28"/>
      <c r="H218" s="29"/>
      <c r="I218" s="31">
        <v>700</v>
      </c>
      <c r="J218" s="28"/>
      <c r="K218" s="32"/>
      <c r="M218" s="4">
        <v>1</v>
      </c>
      <c r="N218" s="63"/>
    </row>
    <row r="219" ht="16.5" customHeight="1" spans="1:14">
      <c r="A219" s="30" t="s">
        <v>267</v>
      </c>
      <c r="B219" s="31">
        <v>1639</v>
      </c>
      <c r="C219" s="31">
        <f>1639-800</f>
        <v>839</v>
      </c>
      <c r="D219" s="31">
        <v>753</v>
      </c>
      <c r="E219" s="108">
        <f>D219/C219*100</f>
        <v>89.7497020262217</v>
      </c>
      <c r="F219" s="31">
        <v>1589</v>
      </c>
      <c r="G219" s="31">
        <f>D219-F219</f>
        <v>-836</v>
      </c>
      <c r="H219" s="109">
        <f>G219/F219*100</f>
        <v>-52.6117054751416</v>
      </c>
      <c r="I219" s="31">
        <v>2721</v>
      </c>
      <c r="J219" s="31">
        <f>I219-B219</f>
        <v>1082</v>
      </c>
      <c r="K219" s="108">
        <f>J219/B219*100</f>
        <v>66.0158633312996</v>
      </c>
      <c r="N219" s="63"/>
    </row>
    <row r="220" s="2" customFormat="1" ht="16.5" customHeight="1" spans="1:14">
      <c r="A220" s="27" t="s">
        <v>268</v>
      </c>
      <c r="B220" s="28">
        <f>B221+B224+B235+B242+B250+B259+B273+B274+B284+B285+B286</f>
        <v>171323</v>
      </c>
      <c r="C220" s="28">
        <f>C221+C224+C235+C242+C250+C259+C273+C274+C284+C285+C286</f>
        <v>162407</v>
      </c>
      <c r="D220" s="28">
        <f>D221+D224+D235+D242+D250+D259+D273+D274+D284+D285+D286</f>
        <v>154307</v>
      </c>
      <c r="E220" s="29">
        <f>D220/C220*100</f>
        <v>95.0125302480804</v>
      </c>
      <c r="F220" s="28">
        <f>F221+F224+F235+F242+F250+F259+F273+F274+F284+F285+F286</f>
        <v>161487</v>
      </c>
      <c r="G220" s="28">
        <f>D220-F220</f>
        <v>-7180</v>
      </c>
      <c r="H220" s="29">
        <f>G220/F220*100</f>
        <v>-4.44617833014422</v>
      </c>
      <c r="I220" s="28">
        <f>I221+I224+I235+I242+I250+I259+I273+I274+I284+I285+I286</f>
        <v>182942.35</v>
      </c>
      <c r="J220" s="28">
        <f>I220-B220</f>
        <v>11619.35</v>
      </c>
      <c r="K220" s="29">
        <f>J220/B220*100</f>
        <v>6.78213082890212</v>
      </c>
      <c r="N220" s="63"/>
    </row>
    <row r="221" ht="16.5" customHeight="1" spans="1:14">
      <c r="A221" s="30" t="s">
        <v>269</v>
      </c>
      <c r="B221" s="31">
        <v>604</v>
      </c>
      <c r="C221" s="31">
        <v>604</v>
      </c>
      <c r="D221" s="31">
        <v>486</v>
      </c>
      <c r="E221" s="108">
        <f>D221/C221*100</f>
        <v>80.4635761589404</v>
      </c>
      <c r="F221" s="31">
        <v>225</v>
      </c>
      <c r="G221" s="31">
        <f>D221-F221</f>
        <v>261</v>
      </c>
      <c r="H221" s="109">
        <f t="shared" si="5"/>
        <v>116</v>
      </c>
      <c r="I221" s="31">
        <f>SUM(I222:I223)</f>
        <v>598</v>
      </c>
      <c r="J221" s="31">
        <f>I221-B221</f>
        <v>-6</v>
      </c>
      <c r="K221" s="108">
        <f>J221/B221*100</f>
        <v>-0.993377483443709</v>
      </c>
      <c r="N221" s="63"/>
    </row>
    <row r="222" ht="16.5" hidden="1" customHeight="1" spans="1:14">
      <c r="A222" s="30" t="s">
        <v>270</v>
      </c>
      <c r="B222" s="31"/>
      <c r="C222" s="31"/>
      <c r="D222" s="31"/>
      <c r="E222" s="32"/>
      <c r="F222" s="31"/>
      <c r="G222" s="28"/>
      <c r="H222" s="29"/>
      <c r="I222" s="31">
        <v>428</v>
      </c>
      <c r="J222" s="28"/>
      <c r="K222" s="32"/>
      <c r="M222" s="4">
        <v>1</v>
      </c>
      <c r="N222" s="63"/>
    </row>
    <row r="223" ht="16.5" hidden="1" customHeight="1" spans="1:14">
      <c r="A223" s="30" t="s">
        <v>271</v>
      </c>
      <c r="B223" s="31"/>
      <c r="C223" s="31"/>
      <c r="D223" s="31"/>
      <c r="E223" s="32"/>
      <c r="F223" s="31"/>
      <c r="G223" s="28"/>
      <c r="H223" s="29"/>
      <c r="I223" s="31">
        <v>170</v>
      </c>
      <c r="J223" s="28"/>
      <c r="K223" s="32"/>
      <c r="M223" s="4">
        <v>1</v>
      </c>
      <c r="N223" s="63"/>
    </row>
    <row r="224" ht="16.5" customHeight="1" spans="1:14">
      <c r="A224" s="30" t="s">
        <v>272</v>
      </c>
      <c r="B224" s="31">
        <v>112762</v>
      </c>
      <c r="C224" s="31">
        <f>112762-10980</f>
        <v>101782</v>
      </c>
      <c r="D224" s="31">
        <v>97478</v>
      </c>
      <c r="E224" s="108">
        <f>D224/C224*100</f>
        <v>95.7713544634611</v>
      </c>
      <c r="F224" s="31">
        <v>111104</v>
      </c>
      <c r="G224" s="31">
        <f>D224-F224</f>
        <v>-13626</v>
      </c>
      <c r="H224" s="109">
        <f t="shared" ref="H224:H259" si="10">G224/F224*100</f>
        <v>-12.2641849078341</v>
      </c>
      <c r="I224" s="31">
        <f>SUM(I225:I234)</f>
        <v>110239.18</v>
      </c>
      <c r="J224" s="31">
        <f>I224-B224</f>
        <v>-2522.82000000001</v>
      </c>
      <c r="K224" s="108">
        <f>J224/B224*100</f>
        <v>-2.23729625228358</v>
      </c>
      <c r="N224" s="63"/>
    </row>
    <row r="225" ht="16.5" hidden="1" customHeight="1" spans="1:14">
      <c r="A225" s="30" t="s">
        <v>143</v>
      </c>
      <c r="B225" s="31"/>
      <c r="C225" s="31"/>
      <c r="D225" s="31"/>
      <c r="E225" s="32"/>
      <c r="F225" s="31"/>
      <c r="G225" s="28"/>
      <c r="H225" s="29"/>
      <c r="I225" s="31">
        <v>68082.95</v>
      </c>
      <c r="J225" s="28"/>
      <c r="K225" s="32"/>
      <c r="M225" s="4">
        <v>1</v>
      </c>
      <c r="N225" s="63"/>
    </row>
    <row r="226" ht="16.5" hidden="1" customHeight="1" spans="1:14">
      <c r="A226" s="30" t="s">
        <v>144</v>
      </c>
      <c r="B226" s="31"/>
      <c r="C226" s="31"/>
      <c r="D226" s="31"/>
      <c r="E226" s="32"/>
      <c r="F226" s="31"/>
      <c r="G226" s="28"/>
      <c r="H226" s="29"/>
      <c r="I226" s="31">
        <v>22684.45</v>
      </c>
      <c r="J226" s="28"/>
      <c r="K226" s="32"/>
      <c r="M226" s="4">
        <v>1</v>
      </c>
      <c r="N226" s="63"/>
    </row>
    <row r="227" ht="16.5" hidden="1" customHeight="1" spans="1:14">
      <c r="A227" s="30" t="s">
        <v>145</v>
      </c>
      <c r="B227" s="31"/>
      <c r="C227" s="31"/>
      <c r="D227" s="31"/>
      <c r="E227" s="32"/>
      <c r="F227" s="31"/>
      <c r="G227" s="28"/>
      <c r="H227" s="29"/>
      <c r="I227" s="31">
        <v>0</v>
      </c>
      <c r="J227" s="28"/>
      <c r="K227" s="32"/>
      <c r="M227" s="4">
        <v>1</v>
      </c>
      <c r="N227" s="63"/>
    </row>
    <row r="228" ht="16.5" hidden="1" customHeight="1" spans="1:14">
      <c r="A228" s="30" t="s">
        <v>184</v>
      </c>
      <c r="B228" s="31"/>
      <c r="C228" s="31"/>
      <c r="D228" s="31"/>
      <c r="E228" s="32"/>
      <c r="F228" s="31"/>
      <c r="G228" s="28"/>
      <c r="H228" s="29"/>
      <c r="I228" s="31">
        <v>1198.06</v>
      </c>
      <c r="J228" s="28"/>
      <c r="K228" s="32"/>
      <c r="M228" s="4">
        <v>1</v>
      </c>
      <c r="N228" s="63"/>
    </row>
    <row r="229" ht="16.5" hidden="1" customHeight="1" spans="1:14">
      <c r="A229" s="30" t="s">
        <v>273</v>
      </c>
      <c r="B229" s="31"/>
      <c r="C229" s="31"/>
      <c r="D229" s="31"/>
      <c r="E229" s="32"/>
      <c r="F229" s="31"/>
      <c r="G229" s="28"/>
      <c r="H229" s="29"/>
      <c r="I229" s="31">
        <v>5808</v>
      </c>
      <c r="J229" s="28"/>
      <c r="K229" s="32"/>
      <c r="M229" s="4">
        <v>1</v>
      </c>
      <c r="N229" s="63"/>
    </row>
    <row r="230" ht="16.5" hidden="1" customHeight="1" spans="1:14">
      <c r="A230" s="30" t="s">
        <v>274</v>
      </c>
      <c r="B230" s="31"/>
      <c r="C230" s="31"/>
      <c r="D230" s="31"/>
      <c r="E230" s="32"/>
      <c r="F230" s="31"/>
      <c r="G230" s="28"/>
      <c r="H230" s="29"/>
      <c r="I230" s="31">
        <v>2967</v>
      </c>
      <c r="J230" s="28"/>
      <c r="K230" s="32"/>
      <c r="M230" s="4">
        <v>1</v>
      </c>
      <c r="N230" s="63"/>
    </row>
    <row r="231" ht="16.5" hidden="1" customHeight="1" spans="1:14">
      <c r="A231" s="30" t="s">
        <v>275</v>
      </c>
      <c r="B231" s="31"/>
      <c r="C231" s="31"/>
      <c r="D231" s="31"/>
      <c r="E231" s="32"/>
      <c r="F231" s="31"/>
      <c r="G231" s="28"/>
      <c r="H231" s="29"/>
      <c r="I231" s="31">
        <v>0</v>
      </c>
      <c r="J231" s="28"/>
      <c r="K231" s="32"/>
      <c r="M231" s="4">
        <v>1</v>
      </c>
      <c r="N231" s="63"/>
    </row>
    <row r="232" ht="16.5" hidden="1" customHeight="1" spans="1:14">
      <c r="A232" s="30" t="s">
        <v>276</v>
      </c>
      <c r="B232" s="31"/>
      <c r="C232" s="31"/>
      <c r="D232" s="31"/>
      <c r="E232" s="32"/>
      <c r="F232" s="31"/>
      <c r="G232" s="28"/>
      <c r="H232" s="29"/>
      <c r="I232" s="31">
        <v>2.1</v>
      </c>
      <c r="J232" s="28"/>
      <c r="K232" s="32"/>
      <c r="M232" s="4">
        <v>1</v>
      </c>
      <c r="N232" s="63"/>
    </row>
    <row r="233" ht="16.5" hidden="1" customHeight="1" spans="1:14">
      <c r="A233" s="30" t="s">
        <v>152</v>
      </c>
      <c r="B233" s="31"/>
      <c r="C233" s="31"/>
      <c r="D233" s="31"/>
      <c r="E233" s="32"/>
      <c r="F233" s="31"/>
      <c r="G233" s="28"/>
      <c r="H233" s="29"/>
      <c r="I233" s="31">
        <v>249.62</v>
      </c>
      <c r="J233" s="28"/>
      <c r="K233" s="32"/>
      <c r="M233" s="4">
        <v>1</v>
      </c>
      <c r="N233" s="63"/>
    </row>
    <row r="234" ht="16.5" hidden="1" customHeight="1" spans="1:14">
      <c r="A234" s="30" t="s">
        <v>277</v>
      </c>
      <c r="B234" s="31"/>
      <c r="C234" s="31"/>
      <c r="D234" s="31"/>
      <c r="E234" s="32"/>
      <c r="F234" s="31"/>
      <c r="G234" s="28"/>
      <c r="H234" s="29"/>
      <c r="I234" s="31">
        <v>9247</v>
      </c>
      <c r="J234" s="28"/>
      <c r="K234" s="32"/>
      <c r="M234" s="4">
        <v>1</v>
      </c>
      <c r="N234" s="63"/>
    </row>
    <row r="235" ht="16.5" customHeight="1" spans="1:14">
      <c r="A235" s="30" t="s">
        <v>278</v>
      </c>
      <c r="B235" s="31">
        <v>101</v>
      </c>
      <c r="C235" s="31">
        <v>378</v>
      </c>
      <c r="D235" s="31">
        <v>125</v>
      </c>
      <c r="E235" s="108">
        <f t="shared" ref="E235:E259" si="11">D235/C235*100</f>
        <v>33.0687830687831</v>
      </c>
      <c r="F235" s="31">
        <v>233</v>
      </c>
      <c r="G235" s="31">
        <f>D235-F235</f>
        <v>-108</v>
      </c>
      <c r="H235" s="109">
        <f t="shared" si="10"/>
        <v>-46.3519313304721</v>
      </c>
      <c r="I235" s="31">
        <f>SUM(I236:I241)</f>
        <v>191</v>
      </c>
      <c r="J235" s="31">
        <f>I235-B235</f>
        <v>90</v>
      </c>
      <c r="K235" s="108">
        <f>J235/B235*100</f>
        <v>89.1089108910891</v>
      </c>
      <c r="N235" s="63"/>
    </row>
    <row r="236" ht="16.5" hidden="1" customHeight="1" spans="1:14">
      <c r="A236" s="44" t="s">
        <v>143</v>
      </c>
      <c r="B236" s="31"/>
      <c r="C236" s="31"/>
      <c r="D236" s="31"/>
      <c r="E236" s="32"/>
      <c r="F236" s="31"/>
      <c r="G236" s="28"/>
      <c r="H236" s="29"/>
      <c r="I236" s="31">
        <v>0</v>
      </c>
      <c r="J236" s="28"/>
      <c r="K236" s="32"/>
      <c r="M236" s="4">
        <v>1</v>
      </c>
      <c r="N236" s="63"/>
    </row>
    <row r="237" ht="16.5" hidden="1" customHeight="1" spans="1:14">
      <c r="A237" s="44" t="s">
        <v>144</v>
      </c>
      <c r="B237" s="31"/>
      <c r="C237" s="31"/>
      <c r="D237" s="31"/>
      <c r="E237" s="32"/>
      <c r="F237" s="31"/>
      <c r="G237" s="28"/>
      <c r="H237" s="29"/>
      <c r="I237" s="31">
        <v>91</v>
      </c>
      <c r="J237" s="28"/>
      <c r="K237" s="32"/>
      <c r="M237" s="4">
        <v>1</v>
      </c>
      <c r="N237" s="63"/>
    </row>
    <row r="238" ht="16.5" hidden="1" customHeight="1" spans="1:14">
      <c r="A238" s="44" t="s">
        <v>145</v>
      </c>
      <c r="B238" s="31"/>
      <c r="C238" s="31"/>
      <c r="D238" s="31"/>
      <c r="E238" s="32"/>
      <c r="F238" s="31"/>
      <c r="G238" s="28"/>
      <c r="H238" s="29"/>
      <c r="I238" s="31">
        <v>0</v>
      </c>
      <c r="J238" s="28"/>
      <c r="K238" s="32"/>
      <c r="M238" s="4">
        <v>1</v>
      </c>
      <c r="N238" s="63"/>
    </row>
    <row r="239" ht="16.5" hidden="1" customHeight="1" spans="1:14">
      <c r="A239" s="44" t="s">
        <v>279</v>
      </c>
      <c r="B239" s="31"/>
      <c r="C239" s="31"/>
      <c r="D239" s="31"/>
      <c r="E239" s="32"/>
      <c r="F239" s="31"/>
      <c r="G239" s="28"/>
      <c r="H239" s="29"/>
      <c r="I239" s="31">
        <v>100</v>
      </c>
      <c r="J239" s="28"/>
      <c r="K239" s="32"/>
      <c r="M239" s="4">
        <v>1</v>
      </c>
      <c r="N239" s="63"/>
    </row>
    <row r="240" ht="16.5" hidden="1" customHeight="1" spans="1:14">
      <c r="A240" s="44" t="s">
        <v>152</v>
      </c>
      <c r="B240" s="31"/>
      <c r="C240" s="31"/>
      <c r="D240" s="31"/>
      <c r="E240" s="32"/>
      <c r="F240" s="31"/>
      <c r="G240" s="28"/>
      <c r="H240" s="29"/>
      <c r="I240" s="31">
        <v>0</v>
      </c>
      <c r="J240" s="28"/>
      <c r="K240" s="32"/>
      <c r="M240" s="4">
        <v>1</v>
      </c>
      <c r="N240" s="63"/>
    </row>
    <row r="241" ht="16.5" hidden="1" customHeight="1" spans="1:14">
      <c r="A241" s="44" t="s">
        <v>280</v>
      </c>
      <c r="B241" s="31"/>
      <c r="C241" s="31"/>
      <c r="D241" s="31"/>
      <c r="E241" s="32"/>
      <c r="F241" s="31"/>
      <c r="G241" s="28"/>
      <c r="H241" s="29"/>
      <c r="I241" s="31">
        <v>0</v>
      </c>
      <c r="J241" s="28"/>
      <c r="K241" s="32"/>
      <c r="M241" s="4">
        <v>1</v>
      </c>
      <c r="N241" s="63"/>
    </row>
    <row r="242" ht="16.5" customHeight="1" spans="1:14">
      <c r="A242" s="30" t="s">
        <v>281</v>
      </c>
      <c r="B242" s="31">
        <v>10017</v>
      </c>
      <c r="C242" s="31">
        <v>12500</v>
      </c>
      <c r="D242" s="31">
        <v>11357</v>
      </c>
      <c r="E242" s="108">
        <f t="shared" si="11"/>
        <v>90.856</v>
      </c>
      <c r="F242" s="31">
        <v>12079</v>
      </c>
      <c r="G242" s="31">
        <f>D242-F242</f>
        <v>-722</v>
      </c>
      <c r="H242" s="109">
        <f t="shared" si="10"/>
        <v>-5.97731600298038</v>
      </c>
      <c r="I242" s="31">
        <f>SUM(I243:I249)</f>
        <v>15418</v>
      </c>
      <c r="J242" s="31">
        <f>I242-B242</f>
        <v>5401</v>
      </c>
      <c r="K242" s="108">
        <f>J242/B242*100</f>
        <v>53.9183388239992</v>
      </c>
      <c r="N242" s="63"/>
    </row>
    <row r="243" ht="16.5" hidden="1" customHeight="1" spans="1:14">
      <c r="A243" s="30" t="s">
        <v>143</v>
      </c>
      <c r="B243" s="31"/>
      <c r="C243" s="31"/>
      <c r="D243" s="31"/>
      <c r="E243" s="32"/>
      <c r="F243" s="31"/>
      <c r="G243" s="28"/>
      <c r="H243" s="29"/>
      <c r="I243" s="31">
        <f>10521+1367</f>
        <v>11888</v>
      </c>
      <c r="J243" s="28"/>
      <c r="K243" s="32"/>
      <c r="M243" s="4">
        <v>1</v>
      </c>
      <c r="N243" s="63"/>
    </row>
    <row r="244" ht="16.5" hidden="1" customHeight="1" spans="1:14">
      <c r="A244" s="30" t="s">
        <v>144</v>
      </c>
      <c r="B244" s="31"/>
      <c r="C244" s="31"/>
      <c r="D244" s="31"/>
      <c r="E244" s="32"/>
      <c r="F244" s="31"/>
      <c r="G244" s="28"/>
      <c r="H244" s="29"/>
      <c r="I244" s="31">
        <v>3105</v>
      </c>
      <c r="J244" s="28"/>
      <c r="K244" s="32"/>
      <c r="M244" s="4">
        <v>1</v>
      </c>
      <c r="N244" s="63"/>
    </row>
    <row r="245" ht="16.5" hidden="1" customHeight="1" spans="1:14">
      <c r="A245" s="30" t="s">
        <v>145</v>
      </c>
      <c r="B245" s="31"/>
      <c r="C245" s="31"/>
      <c r="D245" s="31"/>
      <c r="E245" s="32"/>
      <c r="F245" s="31"/>
      <c r="G245" s="28"/>
      <c r="H245" s="29"/>
      <c r="I245" s="31">
        <v>0</v>
      </c>
      <c r="J245" s="28"/>
      <c r="K245" s="32"/>
      <c r="M245" s="4">
        <v>1</v>
      </c>
      <c r="N245" s="63"/>
    </row>
    <row r="246" ht="16.5" hidden="1" customHeight="1" spans="1:14">
      <c r="A246" s="30" t="s">
        <v>282</v>
      </c>
      <c r="B246" s="31"/>
      <c r="C246" s="31"/>
      <c r="D246" s="31"/>
      <c r="E246" s="32"/>
      <c r="F246" s="31"/>
      <c r="G246" s="28"/>
      <c r="H246" s="29"/>
      <c r="I246" s="31">
        <v>0</v>
      </c>
      <c r="J246" s="28"/>
      <c r="K246" s="32"/>
      <c r="M246" s="4">
        <v>1</v>
      </c>
      <c r="N246" s="63"/>
    </row>
    <row r="247" ht="16.5" hidden="1" customHeight="1" spans="1:14">
      <c r="A247" s="30" t="s">
        <v>283</v>
      </c>
      <c r="B247" s="31"/>
      <c r="C247" s="31"/>
      <c r="D247" s="31"/>
      <c r="E247" s="32"/>
      <c r="F247" s="31"/>
      <c r="G247" s="28"/>
      <c r="H247" s="29"/>
      <c r="I247" s="31">
        <v>80</v>
      </c>
      <c r="J247" s="28"/>
      <c r="K247" s="32"/>
      <c r="M247" s="4">
        <v>1</v>
      </c>
      <c r="N247" s="63"/>
    </row>
    <row r="248" ht="16.5" hidden="1" customHeight="1" spans="1:14">
      <c r="A248" s="30" t="s">
        <v>152</v>
      </c>
      <c r="B248" s="31"/>
      <c r="C248" s="31"/>
      <c r="D248" s="31"/>
      <c r="E248" s="32"/>
      <c r="F248" s="31"/>
      <c r="G248" s="28"/>
      <c r="H248" s="29"/>
      <c r="I248" s="31">
        <v>1</v>
      </c>
      <c r="J248" s="28"/>
      <c r="K248" s="32"/>
      <c r="M248" s="4">
        <v>1</v>
      </c>
      <c r="N248" s="63"/>
    </row>
    <row r="249" ht="16.5" hidden="1" customHeight="1" spans="1:14">
      <c r="A249" s="30" t="s">
        <v>284</v>
      </c>
      <c r="B249" s="31"/>
      <c r="C249" s="31"/>
      <c r="D249" s="31"/>
      <c r="E249" s="32"/>
      <c r="F249" s="31"/>
      <c r="G249" s="28"/>
      <c r="H249" s="29"/>
      <c r="I249" s="31">
        <v>344</v>
      </c>
      <c r="J249" s="28"/>
      <c r="K249" s="32"/>
      <c r="M249" s="4">
        <v>1</v>
      </c>
      <c r="N249" s="63"/>
    </row>
    <row r="250" ht="16.5" customHeight="1" spans="1:14">
      <c r="A250" s="30" t="s">
        <v>285</v>
      </c>
      <c r="B250" s="31">
        <v>22745</v>
      </c>
      <c r="C250" s="31">
        <v>27000</v>
      </c>
      <c r="D250" s="31">
        <v>26606</v>
      </c>
      <c r="E250" s="108">
        <f t="shared" si="11"/>
        <v>98.5407407407407</v>
      </c>
      <c r="F250" s="31">
        <v>24884</v>
      </c>
      <c r="G250" s="31">
        <f>D250-F250</f>
        <v>1722</v>
      </c>
      <c r="H250" s="109">
        <f t="shared" si="10"/>
        <v>6.92010930718534</v>
      </c>
      <c r="I250" s="31">
        <f>SUM(I251:I258)</f>
        <v>34211</v>
      </c>
      <c r="J250" s="31">
        <f>I250-B250</f>
        <v>11466</v>
      </c>
      <c r="K250" s="108">
        <f>J250/B250*100</f>
        <v>50.4110793581007</v>
      </c>
      <c r="N250" s="63"/>
    </row>
    <row r="251" ht="16.5" hidden="1" customHeight="1" spans="1:14">
      <c r="A251" s="30" t="s">
        <v>143</v>
      </c>
      <c r="B251" s="31"/>
      <c r="C251" s="31"/>
      <c r="D251" s="31"/>
      <c r="E251" s="32"/>
      <c r="F251" s="31"/>
      <c r="G251" s="28"/>
      <c r="H251" s="29"/>
      <c r="I251" s="31">
        <f>22126+3473</f>
        <v>25599</v>
      </c>
      <c r="J251" s="28"/>
      <c r="K251" s="32"/>
      <c r="M251" s="4">
        <v>1</v>
      </c>
      <c r="N251" s="63"/>
    </row>
    <row r="252" ht="16.5" hidden="1" customHeight="1" spans="1:14">
      <c r="A252" s="30" t="s">
        <v>144</v>
      </c>
      <c r="B252" s="31"/>
      <c r="C252" s="31"/>
      <c r="D252" s="31"/>
      <c r="E252" s="32"/>
      <c r="F252" s="31"/>
      <c r="G252" s="28"/>
      <c r="H252" s="29"/>
      <c r="I252" s="31">
        <v>7160</v>
      </c>
      <c r="J252" s="28"/>
      <c r="K252" s="32"/>
      <c r="M252" s="4">
        <v>1</v>
      </c>
      <c r="N252" s="63"/>
    </row>
    <row r="253" ht="16.5" hidden="1" customHeight="1" spans="1:14">
      <c r="A253" s="30" t="s">
        <v>145</v>
      </c>
      <c r="B253" s="31"/>
      <c r="C253" s="31"/>
      <c r="D253" s="31"/>
      <c r="E253" s="32"/>
      <c r="F253" s="31"/>
      <c r="G253" s="28"/>
      <c r="H253" s="29"/>
      <c r="I253" s="31">
        <v>100</v>
      </c>
      <c r="J253" s="28"/>
      <c r="K253" s="32"/>
      <c r="M253" s="4">
        <v>1</v>
      </c>
      <c r="N253" s="63"/>
    </row>
    <row r="254" ht="16.5" hidden="1" customHeight="1" spans="1:14">
      <c r="A254" s="30" t="s">
        <v>286</v>
      </c>
      <c r="B254" s="31"/>
      <c r="C254" s="31"/>
      <c r="D254" s="31"/>
      <c r="E254" s="32"/>
      <c r="F254" s="31"/>
      <c r="G254" s="28"/>
      <c r="H254" s="29"/>
      <c r="I254" s="31">
        <v>123</v>
      </c>
      <c r="J254" s="28"/>
      <c r="K254" s="32"/>
      <c r="M254" s="4">
        <v>1</v>
      </c>
      <c r="N254" s="63"/>
    </row>
    <row r="255" ht="16.5" hidden="1" customHeight="1" spans="1:14">
      <c r="A255" s="30" t="s">
        <v>287</v>
      </c>
      <c r="B255" s="31"/>
      <c r="C255" s="31"/>
      <c r="D255" s="31"/>
      <c r="E255" s="32"/>
      <c r="F255" s="31"/>
      <c r="G255" s="28"/>
      <c r="H255" s="29"/>
      <c r="I255" s="31">
        <v>100</v>
      </c>
      <c r="J255" s="28"/>
      <c r="K255" s="32"/>
      <c r="M255" s="4">
        <v>1</v>
      </c>
      <c r="N255" s="63"/>
    </row>
    <row r="256" ht="16.5" hidden="1" customHeight="1" spans="1:14">
      <c r="A256" s="30" t="s">
        <v>288</v>
      </c>
      <c r="B256" s="31"/>
      <c r="C256" s="31"/>
      <c r="D256" s="31"/>
      <c r="E256" s="32"/>
      <c r="F256" s="31"/>
      <c r="G256" s="28"/>
      <c r="H256" s="29"/>
      <c r="I256" s="31">
        <v>728</v>
      </c>
      <c r="J256" s="28"/>
      <c r="K256" s="32"/>
      <c r="M256" s="4">
        <v>1</v>
      </c>
      <c r="N256" s="63"/>
    </row>
    <row r="257" ht="16.5" hidden="1" customHeight="1" spans="1:14">
      <c r="A257" s="30" t="s">
        <v>152</v>
      </c>
      <c r="B257" s="31"/>
      <c r="C257" s="31"/>
      <c r="D257" s="31"/>
      <c r="E257" s="32"/>
      <c r="F257" s="31"/>
      <c r="G257" s="28"/>
      <c r="H257" s="29"/>
      <c r="I257" s="31">
        <v>1</v>
      </c>
      <c r="J257" s="28"/>
      <c r="K257" s="32"/>
      <c r="M257" s="4">
        <v>1</v>
      </c>
      <c r="N257" s="63"/>
    </row>
    <row r="258" ht="16.5" hidden="1" customHeight="1" spans="1:14">
      <c r="A258" s="30" t="s">
        <v>289</v>
      </c>
      <c r="B258" s="31"/>
      <c r="C258" s="31"/>
      <c r="D258" s="31"/>
      <c r="E258" s="32"/>
      <c r="F258" s="31"/>
      <c r="G258" s="28"/>
      <c r="H258" s="29"/>
      <c r="I258" s="31">
        <v>400</v>
      </c>
      <c r="J258" s="28"/>
      <c r="K258" s="32"/>
      <c r="M258" s="4">
        <v>1</v>
      </c>
      <c r="N258" s="63"/>
    </row>
    <row r="259" ht="16.5" customHeight="1" spans="1:14">
      <c r="A259" s="30" t="s">
        <v>290</v>
      </c>
      <c r="B259" s="31">
        <v>8951</v>
      </c>
      <c r="C259" s="31">
        <v>11000</v>
      </c>
      <c r="D259" s="31">
        <v>10108</v>
      </c>
      <c r="E259" s="108">
        <f t="shared" si="11"/>
        <v>91.8909090909091</v>
      </c>
      <c r="F259" s="31">
        <v>10868</v>
      </c>
      <c r="G259" s="31">
        <f>D259-F259</f>
        <v>-760</v>
      </c>
      <c r="H259" s="109">
        <f t="shared" si="10"/>
        <v>-6.99300699300699</v>
      </c>
      <c r="I259" s="31">
        <f>SUM(I260:I272)</f>
        <v>9106.4</v>
      </c>
      <c r="J259" s="31">
        <f>I259-B259</f>
        <v>155.4</v>
      </c>
      <c r="K259" s="108">
        <f>J259/B259*100</f>
        <v>1.73611886940006</v>
      </c>
      <c r="N259" s="63"/>
    </row>
    <row r="260" ht="16.5" hidden="1" customHeight="1" spans="1:14">
      <c r="A260" s="30" t="s">
        <v>143</v>
      </c>
      <c r="B260" s="31"/>
      <c r="C260" s="31"/>
      <c r="D260" s="31"/>
      <c r="E260" s="32"/>
      <c r="F260" s="31"/>
      <c r="G260" s="28"/>
      <c r="H260" s="29"/>
      <c r="I260" s="31">
        <f>5643.33+608</f>
        <v>6251.33</v>
      </c>
      <c r="J260" s="28"/>
      <c r="K260" s="32"/>
      <c r="M260" s="4">
        <v>1</v>
      </c>
      <c r="N260" s="63"/>
    </row>
    <row r="261" ht="16.5" hidden="1" customHeight="1" spans="1:14">
      <c r="A261" s="30" t="s">
        <v>144</v>
      </c>
      <c r="B261" s="31"/>
      <c r="C261" s="31"/>
      <c r="D261" s="31"/>
      <c r="E261" s="32"/>
      <c r="F261" s="31"/>
      <c r="G261" s="28"/>
      <c r="H261" s="29"/>
      <c r="I261" s="31">
        <v>545</v>
      </c>
      <c r="J261" s="28"/>
      <c r="K261" s="32"/>
      <c r="M261" s="4">
        <v>1</v>
      </c>
      <c r="N261" s="63"/>
    </row>
    <row r="262" ht="16.5" hidden="1" customHeight="1" spans="1:14">
      <c r="A262" s="30" t="s">
        <v>145</v>
      </c>
      <c r="B262" s="31"/>
      <c r="C262" s="31"/>
      <c r="D262" s="31"/>
      <c r="E262" s="32"/>
      <c r="F262" s="31"/>
      <c r="G262" s="28"/>
      <c r="H262" s="29"/>
      <c r="I262" s="31">
        <v>0</v>
      </c>
      <c r="J262" s="28"/>
      <c r="K262" s="32"/>
      <c r="M262" s="4">
        <v>1</v>
      </c>
      <c r="N262" s="63"/>
    </row>
    <row r="263" ht="16.5" hidden="1" customHeight="1" spans="1:14">
      <c r="A263" s="30" t="s">
        <v>291</v>
      </c>
      <c r="B263" s="31"/>
      <c r="C263" s="31"/>
      <c r="D263" s="31"/>
      <c r="E263" s="32"/>
      <c r="F263" s="31"/>
      <c r="G263" s="28"/>
      <c r="H263" s="29"/>
      <c r="I263" s="31">
        <v>454</v>
      </c>
      <c r="J263" s="28"/>
      <c r="K263" s="32"/>
      <c r="M263" s="4">
        <v>1</v>
      </c>
      <c r="N263" s="63"/>
    </row>
    <row r="264" ht="16.5" hidden="1" customHeight="1" spans="1:14">
      <c r="A264" s="30" t="s">
        <v>292</v>
      </c>
      <c r="B264" s="31"/>
      <c r="C264" s="31"/>
      <c r="D264" s="31"/>
      <c r="E264" s="32"/>
      <c r="F264" s="31"/>
      <c r="G264" s="28"/>
      <c r="H264" s="29"/>
      <c r="I264" s="31">
        <v>108</v>
      </c>
      <c r="J264" s="28"/>
      <c r="K264" s="32"/>
      <c r="M264" s="4">
        <v>1</v>
      </c>
      <c r="N264" s="63"/>
    </row>
    <row r="265" ht="16.5" hidden="1" customHeight="1" spans="1:14">
      <c r="A265" s="30" t="s">
        <v>293</v>
      </c>
      <c r="B265" s="31"/>
      <c r="C265" s="31"/>
      <c r="D265" s="31"/>
      <c r="E265" s="32"/>
      <c r="F265" s="31"/>
      <c r="G265" s="28"/>
      <c r="H265" s="29"/>
      <c r="I265" s="31">
        <v>57.5</v>
      </c>
      <c r="J265" s="28"/>
      <c r="K265" s="32"/>
      <c r="M265" s="4">
        <v>1</v>
      </c>
      <c r="N265" s="63"/>
    </row>
    <row r="266" ht="16.5" hidden="1" customHeight="1" spans="1:14">
      <c r="A266" s="30" t="s">
        <v>294</v>
      </c>
      <c r="B266" s="31"/>
      <c r="C266" s="31"/>
      <c r="D266" s="31"/>
      <c r="E266" s="32"/>
      <c r="F266" s="31"/>
      <c r="G266" s="28"/>
      <c r="H266" s="29"/>
      <c r="I266" s="31">
        <v>242</v>
      </c>
      <c r="J266" s="28"/>
      <c r="K266" s="32"/>
      <c r="M266" s="4">
        <v>1</v>
      </c>
      <c r="N266" s="63"/>
    </row>
    <row r="267" ht="16.5" hidden="1" customHeight="1" spans="1:14">
      <c r="A267" s="30" t="s">
        <v>295</v>
      </c>
      <c r="B267" s="31"/>
      <c r="C267" s="31"/>
      <c r="D267" s="31"/>
      <c r="E267" s="32"/>
      <c r="F267" s="31"/>
      <c r="G267" s="28"/>
      <c r="H267" s="29"/>
      <c r="I267" s="31">
        <v>0</v>
      </c>
      <c r="J267" s="28"/>
      <c r="K267" s="32"/>
      <c r="M267" s="4">
        <v>1</v>
      </c>
      <c r="N267" s="63"/>
    </row>
    <row r="268" ht="16.5" hidden="1" customHeight="1" spans="1:14">
      <c r="A268" s="30" t="s">
        <v>296</v>
      </c>
      <c r="B268" s="31"/>
      <c r="C268" s="31"/>
      <c r="D268" s="31"/>
      <c r="E268" s="32"/>
      <c r="F268" s="31"/>
      <c r="G268" s="28"/>
      <c r="H268" s="29"/>
      <c r="I268" s="31">
        <v>122</v>
      </c>
      <c r="J268" s="28"/>
      <c r="K268" s="32"/>
      <c r="M268" s="4">
        <v>1</v>
      </c>
      <c r="N268" s="63"/>
    </row>
    <row r="269" ht="16.5" hidden="1" customHeight="1" spans="1:14">
      <c r="A269" s="30" t="s">
        <v>297</v>
      </c>
      <c r="B269" s="31"/>
      <c r="C269" s="31"/>
      <c r="D269" s="31"/>
      <c r="E269" s="32"/>
      <c r="F269" s="31"/>
      <c r="G269" s="28"/>
      <c r="H269" s="29"/>
      <c r="I269" s="31">
        <v>102</v>
      </c>
      <c r="J269" s="28"/>
      <c r="K269" s="32"/>
      <c r="M269" s="4">
        <v>1</v>
      </c>
      <c r="N269" s="63"/>
    </row>
    <row r="270" ht="16.5" hidden="1" customHeight="1" spans="1:14">
      <c r="A270" s="30" t="s">
        <v>184</v>
      </c>
      <c r="B270" s="31"/>
      <c r="C270" s="31"/>
      <c r="D270" s="31"/>
      <c r="E270" s="32"/>
      <c r="F270" s="31"/>
      <c r="G270" s="28"/>
      <c r="H270" s="29"/>
      <c r="I270" s="31">
        <v>0</v>
      </c>
      <c r="J270" s="28"/>
      <c r="K270" s="32"/>
      <c r="M270" s="4">
        <v>1</v>
      </c>
      <c r="N270" s="63"/>
    </row>
    <row r="271" ht="16.5" hidden="1" customHeight="1" spans="1:14">
      <c r="A271" s="30" t="s">
        <v>152</v>
      </c>
      <c r="B271" s="31"/>
      <c r="C271" s="31"/>
      <c r="D271" s="31"/>
      <c r="E271" s="32"/>
      <c r="F271" s="31"/>
      <c r="G271" s="28"/>
      <c r="H271" s="29"/>
      <c r="I271" s="31">
        <v>337.57</v>
      </c>
      <c r="J271" s="28"/>
      <c r="K271" s="32"/>
      <c r="M271" s="4">
        <v>1</v>
      </c>
      <c r="N271" s="63"/>
    </row>
    <row r="272" ht="16.5" hidden="1" customHeight="1" spans="1:14">
      <c r="A272" s="30" t="s">
        <v>298</v>
      </c>
      <c r="B272" s="31"/>
      <c r="C272" s="31"/>
      <c r="D272" s="31"/>
      <c r="E272" s="32"/>
      <c r="F272" s="31"/>
      <c r="G272" s="28"/>
      <c r="H272" s="29"/>
      <c r="I272" s="31">
        <v>887</v>
      </c>
      <c r="J272" s="28"/>
      <c r="K272" s="32"/>
      <c r="M272" s="4">
        <v>1</v>
      </c>
      <c r="N272" s="63"/>
    </row>
    <row r="273" ht="16.5" hidden="1" customHeight="1" spans="1:14">
      <c r="A273" s="30" t="s">
        <v>299</v>
      </c>
      <c r="B273" s="31"/>
      <c r="C273" s="31"/>
      <c r="D273" s="31"/>
      <c r="E273" s="32" t="e">
        <f>D273/C273*100</f>
        <v>#DIV/0!</v>
      </c>
      <c r="F273" s="31"/>
      <c r="G273" s="28">
        <f>D273-F273</f>
        <v>0</v>
      </c>
      <c r="H273" s="29" t="e">
        <f>G273/F273*100</f>
        <v>#DIV/0!</v>
      </c>
      <c r="I273" s="31"/>
      <c r="J273" s="28">
        <f>I273-B273</f>
        <v>0</v>
      </c>
      <c r="K273" s="32" t="e">
        <f>J273/B273*100</f>
        <v>#DIV/0!</v>
      </c>
      <c r="M273" s="4">
        <v>1</v>
      </c>
      <c r="N273" s="63"/>
    </row>
    <row r="274" ht="16.5" customHeight="1" spans="1:14">
      <c r="A274" s="30" t="s">
        <v>300</v>
      </c>
      <c r="B274" s="31">
        <v>2725</v>
      </c>
      <c r="C274" s="31">
        <v>2725</v>
      </c>
      <c r="D274" s="31">
        <v>2322</v>
      </c>
      <c r="E274" s="108">
        <f>D274/C274*100</f>
        <v>85.2110091743119</v>
      </c>
      <c r="F274" s="31">
        <v>-2979</v>
      </c>
      <c r="G274" s="31">
        <f>D274-F274</f>
        <v>5301</v>
      </c>
      <c r="H274" s="109">
        <f t="shared" ref="H274:H316" si="12">G274/F274*100</f>
        <v>-177.945619335347</v>
      </c>
      <c r="I274" s="31">
        <f>SUM(I275:I283)</f>
        <v>2103.77</v>
      </c>
      <c r="J274" s="31">
        <f>I274-B274</f>
        <v>-621.23</v>
      </c>
      <c r="K274" s="108">
        <f>J274/B274*100</f>
        <v>-22.7974311926606</v>
      </c>
      <c r="N274" s="63"/>
    </row>
    <row r="275" ht="16.5" hidden="1" customHeight="1" spans="1:14">
      <c r="A275" s="30" t="s">
        <v>143</v>
      </c>
      <c r="B275" s="31"/>
      <c r="C275" s="31"/>
      <c r="D275" s="31"/>
      <c r="E275" s="32"/>
      <c r="F275" s="31"/>
      <c r="G275" s="28"/>
      <c r="H275" s="29"/>
      <c r="I275" s="31">
        <v>769.37</v>
      </c>
      <c r="J275" s="28"/>
      <c r="K275" s="32"/>
      <c r="M275" s="4">
        <v>1</v>
      </c>
      <c r="N275" s="63"/>
    </row>
    <row r="276" ht="16.5" hidden="1" customHeight="1" spans="1:14">
      <c r="A276" s="30" t="s">
        <v>144</v>
      </c>
      <c r="B276" s="31"/>
      <c r="C276" s="31"/>
      <c r="D276" s="31"/>
      <c r="E276" s="32"/>
      <c r="F276" s="31"/>
      <c r="G276" s="28"/>
      <c r="H276" s="29"/>
      <c r="I276" s="31">
        <v>91.4</v>
      </c>
      <c r="J276" s="28"/>
      <c r="K276" s="32"/>
      <c r="M276" s="4">
        <v>1</v>
      </c>
      <c r="N276" s="63"/>
    </row>
    <row r="277" ht="16.5" hidden="1" customHeight="1" spans="1:14">
      <c r="A277" s="30" t="s">
        <v>145</v>
      </c>
      <c r="B277" s="31"/>
      <c r="C277" s="31"/>
      <c r="D277" s="31"/>
      <c r="E277" s="32"/>
      <c r="F277" s="31"/>
      <c r="G277" s="28"/>
      <c r="H277" s="29"/>
      <c r="I277" s="31">
        <v>0</v>
      </c>
      <c r="J277" s="28"/>
      <c r="K277" s="32"/>
      <c r="M277" s="4">
        <v>1</v>
      </c>
      <c r="N277" s="63"/>
    </row>
    <row r="278" ht="16.5" hidden="1" customHeight="1" spans="1:14">
      <c r="A278" s="30" t="s">
        <v>301</v>
      </c>
      <c r="B278" s="31"/>
      <c r="C278" s="31"/>
      <c r="D278" s="31"/>
      <c r="E278" s="32"/>
      <c r="F278" s="31"/>
      <c r="G278" s="28"/>
      <c r="H278" s="29"/>
      <c r="I278" s="31">
        <v>126</v>
      </c>
      <c r="J278" s="28"/>
      <c r="K278" s="32"/>
      <c r="M278" s="4">
        <v>1</v>
      </c>
      <c r="N278" s="63"/>
    </row>
    <row r="279" ht="16.5" hidden="1" customHeight="1" spans="1:14">
      <c r="A279" s="30" t="s">
        <v>302</v>
      </c>
      <c r="B279" s="31"/>
      <c r="C279" s="31"/>
      <c r="D279" s="31"/>
      <c r="E279" s="32"/>
      <c r="F279" s="31"/>
      <c r="G279" s="28"/>
      <c r="H279" s="29"/>
      <c r="I279" s="31">
        <v>0</v>
      </c>
      <c r="J279" s="28"/>
      <c r="K279" s="32"/>
      <c r="M279" s="4">
        <v>1</v>
      </c>
      <c r="N279" s="63"/>
    </row>
    <row r="280" ht="16.5" hidden="1" customHeight="1" spans="1:14">
      <c r="A280" s="30" t="s">
        <v>303</v>
      </c>
      <c r="B280" s="31"/>
      <c r="C280" s="31"/>
      <c r="D280" s="31"/>
      <c r="E280" s="32"/>
      <c r="F280" s="31"/>
      <c r="G280" s="28"/>
      <c r="H280" s="29"/>
      <c r="I280" s="31">
        <v>1000</v>
      </c>
      <c r="J280" s="28"/>
      <c r="K280" s="32"/>
      <c r="M280" s="4">
        <v>1</v>
      </c>
      <c r="N280" s="63"/>
    </row>
    <row r="281" ht="16.5" hidden="1" customHeight="1" spans="1:14">
      <c r="A281" s="30" t="s">
        <v>184</v>
      </c>
      <c r="B281" s="31"/>
      <c r="C281" s="31"/>
      <c r="D281" s="31"/>
      <c r="E281" s="32"/>
      <c r="F281" s="31"/>
      <c r="G281" s="28"/>
      <c r="H281" s="29"/>
      <c r="I281" s="31">
        <v>0</v>
      </c>
      <c r="J281" s="28"/>
      <c r="K281" s="32"/>
      <c r="M281" s="4">
        <v>1</v>
      </c>
      <c r="N281" s="63"/>
    </row>
    <row r="282" ht="16.5" hidden="1" customHeight="1" spans="1:14">
      <c r="A282" s="30" t="s">
        <v>152</v>
      </c>
      <c r="B282" s="31"/>
      <c r="C282" s="31"/>
      <c r="D282" s="31"/>
      <c r="E282" s="32"/>
      <c r="F282" s="31"/>
      <c r="G282" s="28"/>
      <c r="H282" s="29"/>
      <c r="I282" s="31">
        <v>0</v>
      </c>
      <c r="J282" s="28"/>
      <c r="K282" s="32"/>
      <c r="M282" s="4">
        <v>1</v>
      </c>
      <c r="N282" s="63"/>
    </row>
    <row r="283" ht="16.5" hidden="1" customHeight="1" spans="1:14">
      <c r="A283" s="30" t="s">
        <v>304</v>
      </c>
      <c r="B283" s="31"/>
      <c r="C283" s="31"/>
      <c r="D283" s="31"/>
      <c r="E283" s="32"/>
      <c r="F283" s="31"/>
      <c r="G283" s="28"/>
      <c r="H283" s="29"/>
      <c r="I283" s="31">
        <v>117</v>
      </c>
      <c r="J283" s="28"/>
      <c r="K283" s="32"/>
      <c r="M283" s="4">
        <v>1</v>
      </c>
      <c r="N283" s="63"/>
    </row>
    <row r="284" ht="16.5" hidden="1" customHeight="1" spans="1:14">
      <c r="A284" s="30" t="s">
        <v>305</v>
      </c>
      <c r="B284" s="31"/>
      <c r="C284" s="31"/>
      <c r="D284" s="31"/>
      <c r="E284" s="32" t="e">
        <f>D284/C284*100</f>
        <v>#DIV/0!</v>
      </c>
      <c r="F284" s="31"/>
      <c r="G284" s="28">
        <f>D284-F284</f>
        <v>0</v>
      </c>
      <c r="H284" s="29" t="e">
        <f>G284/F284*100</f>
        <v>#DIV/0!</v>
      </c>
      <c r="I284" s="31">
        <v>0</v>
      </c>
      <c r="J284" s="28">
        <f>I284-B284</f>
        <v>0</v>
      </c>
      <c r="K284" s="32" t="e">
        <f>J284/B284*100</f>
        <v>#DIV/0!</v>
      </c>
      <c r="M284" s="4">
        <v>1</v>
      </c>
      <c r="N284" s="63"/>
    </row>
    <row r="285" ht="16.5" hidden="1" customHeight="1" spans="1:14">
      <c r="A285" s="30" t="s">
        <v>306</v>
      </c>
      <c r="B285" s="31"/>
      <c r="C285" s="31"/>
      <c r="D285" s="31"/>
      <c r="E285" s="32" t="e">
        <f>D285/C285*100</f>
        <v>#DIV/0!</v>
      </c>
      <c r="F285" s="31"/>
      <c r="G285" s="28">
        <f>D285-F285</f>
        <v>0</v>
      </c>
      <c r="H285" s="29" t="e">
        <f>G285/F285*100</f>
        <v>#DIV/0!</v>
      </c>
      <c r="I285" s="31">
        <v>0</v>
      </c>
      <c r="J285" s="28">
        <f>I285-B285</f>
        <v>0</v>
      </c>
      <c r="K285" s="32" t="e">
        <f>J285/B285*100</f>
        <v>#DIV/0!</v>
      </c>
      <c r="M285" s="4">
        <v>1</v>
      </c>
      <c r="N285" s="63"/>
    </row>
    <row r="286" ht="16.5" customHeight="1" spans="1:14">
      <c r="A286" s="30" t="s">
        <v>307</v>
      </c>
      <c r="B286" s="31">
        <v>13418</v>
      </c>
      <c r="C286" s="31">
        <v>6418</v>
      </c>
      <c r="D286" s="31">
        <v>5825</v>
      </c>
      <c r="E286" s="108">
        <f>D286/C286*100</f>
        <v>90.7603614833281</v>
      </c>
      <c r="F286" s="31">
        <v>5073</v>
      </c>
      <c r="G286" s="31">
        <f>D286-F286</f>
        <v>752</v>
      </c>
      <c r="H286" s="109">
        <f t="shared" si="12"/>
        <v>14.8235757934161</v>
      </c>
      <c r="I286" s="31">
        <v>11075</v>
      </c>
      <c r="J286" s="31">
        <f>I286-B286</f>
        <v>-2343</v>
      </c>
      <c r="K286" s="108">
        <f t="shared" ref="K286:K288" si="13">J286/B286*100</f>
        <v>-17.4616187211209</v>
      </c>
      <c r="N286" s="63"/>
    </row>
    <row r="287" s="2" customFormat="1" ht="16.5" customHeight="1" spans="1:15">
      <c r="A287" s="27" t="s">
        <v>308</v>
      </c>
      <c r="B287" s="28">
        <f>B288+B293+B300+B306+B307+B308+B309+B310+B316+B323</f>
        <v>968603</v>
      </c>
      <c r="C287" s="28">
        <f>C288+C293+C300+C306+C307+C308+C309+C310+C316+C323</f>
        <v>1005758</v>
      </c>
      <c r="D287" s="28">
        <f>D288+D293+D300+D306+D307+D308+D309+D310+D316+D323</f>
        <v>974478</v>
      </c>
      <c r="E287" s="29">
        <f>D287/C287*100</f>
        <v>96.8899079102528</v>
      </c>
      <c r="F287" s="28">
        <f>F288+F293+F300+F306+F307+F308+F309+F310+F316+F323</f>
        <v>948061</v>
      </c>
      <c r="G287" s="28">
        <f>D287-F287</f>
        <v>26417</v>
      </c>
      <c r="H287" s="29">
        <f t="shared" si="12"/>
        <v>2.78642408030707</v>
      </c>
      <c r="I287" s="28">
        <f>I288+I293+I300+I306+I307+I308+I309+I310+I316+I323</f>
        <v>1000562.98</v>
      </c>
      <c r="J287" s="28">
        <f>I287-B287</f>
        <v>31959.9800000001</v>
      </c>
      <c r="K287" s="32">
        <f t="shared" si="13"/>
        <v>3.29959539666923</v>
      </c>
      <c r="N287" s="63"/>
      <c r="O287" s="110"/>
    </row>
    <row r="288" ht="16.5" customHeight="1" spans="1:14">
      <c r="A288" s="30" t="s">
        <v>309</v>
      </c>
      <c r="B288" s="31">
        <v>6497</v>
      </c>
      <c r="C288" s="31">
        <v>9730</v>
      </c>
      <c r="D288" s="31">
        <v>9024</v>
      </c>
      <c r="E288" s="108">
        <f>D288/C288*100</f>
        <v>92.7440904419322</v>
      </c>
      <c r="F288" s="31">
        <v>4777</v>
      </c>
      <c r="G288" s="31">
        <f>D288-F288</f>
        <v>4247</v>
      </c>
      <c r="H288" s="109">
        <f t="shared" si="12"/>
        <v>88.9051706091689</v>
      </c>
      <c r="I288" s="31">
        <f>SUM(I289:I292)</f>
        <v>5280.1</v>
      </c>
      <c r="J288" s="31">
        <f>I288-B288</f>
        <v>-1216.9</v>
      </c>
      <c r="K288" s="108">
        <f t="shared" si="13"/>
        <v>-18.7301831614591</v>
      </c>
      <c r="N288" s="63"/>
    </row>
    <row r="289" ht="16.5" hidden="1" customHeight="1" spans="1:14">
      <c r="A289" s="30" t="s">
        <v>143</v>
      </c>
      <c r="B289" s="31"/>
      <c r="C289" s="31"/>
      <c r="D289" s="31"/>
      <c r="E289" s="32"/>
      <c r="F289" s="31"/>
      <c r="G289" s="28"/>
      <c r="H289" s="29"/>
      <c r="I289" s="31">
        <v>1258.1</v>
      </c>
      <c r="J289" s="28"/>
      <c r="K289" s="32"/>
      <c r="M289" s="4">
        <v>1</v>
      </c>
      <c r="N289" s="63"/>
    </row>
    <row r="290" ht="16.5" hidden="1" customHeight="1" spans="1:14">
      <c r="A290" s="30" t="s">
        <v>144</v>
      </c>
      <c r="B290" s="31"/>
      <c r="C290" s="31"/>
      <c r="D290" s="31"/>
      <c r="E290" s="32"/>
      <c r="F290" s="31"/>
      <c r="G290" s="28"/>
      <c r="H290" s="29"/>
      <c r="I290" s="31">
        <v>1200</v>
      </c>
      <c r="J290" s="28"/>
      <c r="K290" s="32"/>
      <c r="M290" s="4">
        <v>1</v>
      </c>
      <c r="N290" s="63"/>
    </row>
    <row r="291" ht="16.5" hidden="1" customHeight="1" spans="1:14">
      <c r="A291" s="30" t="s">
        <v>145</v>
      </c>
      <c r="B291" s="31"/>
      <c r="C291" s="31"/>
      <c r="D291" s="31"/>
      <c r="E291" s="32"/>
      <c r="F291" s="31"/>
      <c r="G291" s="28"/>
      <c r="H291" s="29"/>
      <c r="I291" s="31">
        <v>269</v>
      </c>
      <c r="J291" s="28"/>
      <c r="K291" s="32"/>
      <c r="M291" s="4">
        <v>1</v>
      </c>
      <c r="N291" s="63"/>
    </row>
    <row r="292" ht="16.5" hidden="1" customHeight="1" spans="1:14">
      <c r="A292" s="30" t="s">
        <v>310</v>
      </c>
      <c r="B292" s="31"/>
      <c r="C292" s="31"/>
      <c r="D292" s="31"/>
      <c r="E292" s="32"/>
      <c r="F292" s="31"/>
      <c r="G292" s="28"/>
      <c r="H292" s="29"/>
      <c r="I292" s="31">
        <f>2337+216</f>
        <v>2553</v>
      </c>
      <c r="J292" s="28"/>
      <c r="K292" s="32"/>
      <c r="M292" s="4">
        <v>1</v>
      </c>
      <c r="N292" s="63"/>
    </row>
    <row r="293" ht="16.5" customHeight="1" spans="1:14">
      <c r="A293" s="30" t="s">
        <v>311</v>
      </c>
      <c r="B293" s="31">
        <v>881163</v>
      </c>
      <c r="C293" s="31">
        <v>923657</v>
      </c>
      <c r="D293" s="31">
        <v>918887</v>
      </c>
      <c r="E293" s="108">
        <f>D293/C293*100</f>
        <v>99.4835745303722</v>
      </c>
      <c r="F293" s="31">
        <v>882463</v>
      </c>
      <c r="G293" s="31">
        <f>D293-F293</f>
        <v>36424</v>
      </c>
      <c r="H293" s="109">
        <f t="shared" si="12"/>
        <v>4.1275384916988</v>
      </c>
      <c r="I293" s="31">
        <f>SUM(I294:I299)</f>
        <v>916241.75</v>
      </c>
      <c r="J293" s="31">
        <f>I293-B293</f>
        <v>35078.7500000001</v>
      </c>
      <c r="K293" s="108">
        <f>J293/B293*100</f>
        <v>3.98096038984843</v>
      </c>
      <c r="N293" s="63"/>
    </row>
    <row r="294" ht="16.5" hidden="1" customHeight="1" spans="1:14">
      <c r="A294" s="30" t="s">
        <v>312</v>
      </c>
      <c r="B294" s="31"/>
      <c r="C294" s="31"/>
      <c r="D294" s="31"/>
      <c r="E294" s="32"/>
      <c r="F294" s="31"/>
      <c r="G294" s="28"/>
      <c r="H294" s="29"/>
      <c r="I294" s="31">
        <v>54993.37</v>
      </c>
      <c r="J294" s="28"/>
      <c r="K294" s="32"/>
      <c r="M294" s="4">
        <v>1</v>
      </c>
      <c r="N294" s="63"/>
    </row>
    <row r="295" ht="16.5" hidden="1" customHeight="1" spans="1:14">
      <c r="A295" s="30" t="s">
        <v>313</v>
      </c>
      <c r="B295" s="31"/>
      <c r="C295" s="31"/>
      <c r="D295" s="31"/>
      <c r="E295" s="32"/>
      <c r="F295" s="31"/>
      <c r="G295" s="28"/>
      <c r="H295" s="29"/>
      <c r="I295" s="31">
        <f>415837.01+95613</f>
        <v>511450.01</v>
      </c>
      <c r="J295" s="28"/>
      <c r="K295" s="32"/>
      <c r="M295" s="4">
        <v>1</v>
      </c>
      <c r="N295" s="63"/>
    </row>
    <row r="296" ht="16.5" hidden="1" customHeight="1" spans="1:14">
      <c r="A296" s="30" t="s">
        <v>314</v>
      </c>
      <c r="B296" s="31"/>
      <c r="C296" s="31"/>
      <c r="D296" s="31"/>
      <c r="E296" s="32"/>
      <c r="F296" s="31"/>
      <c r="G296" s="28"/>
      <c r="H296" s="29"/>
      <c r="I296" s="31">
        <v>227902.91</v>
      </c>
      <c r="J296" s="28"/>
      <c r="K296" s="32"/>
      <c r="M296" s="4">
        <v>1</v>
      </c>
      <c r="N296" s="63"/>
    </row>
    <row r="297" ht="16.5" hidden="1" customHeight="1" spans="1:14">
      <c r="A297" s="30" t="s">
        <v>315</v>
      </c>
      <c r="B297" s="31"/>
      <c r="C297" s="31"/>
      <c r="D297" s="31"/>
      <c r="E297" s="32"/>
      <c r="F297" s="31"/>
      <c r="G297" s="28"/>
      <c r="H297" s="29"/>
      <c r="I297" s="31">
        <v>98371.65</v>
      </c>
      <c r="J297" s="28"/>
      <c r="K297" s="32"/>
      <c r="M297" s="4">
        <v>1</v>
      </c>
      <c r="N297" s="63"/>
    </row>
    <row r="298" ht="16.5" hidden="1" customHeight="1" spans="1:14">
      <c r="A298" s="30" t="s">
        <v>316</v>
      </c>
      <c r="B298" s="31"/>
      <c r="C298" s="31"/>
      <c r="D298" s="31"/>
      <c r="E298" s="32"/>
      <c r="F298" s="31"/>
      <c r="G298" s="28"/>
      <c r="H298" s="29"/>
      <c r="I298" s="31">
        <v>1127</v>
      </c>
      <c r="J298" s="28"/>
      <c r="K298" s="32"/>
      <c r="M298" s="4">
        <v>1</v>
      </c>
      <c r="N298" s="63"/>
    </row>
    <row r="299" ht="16.5" hidden="1" customHeight="1" spans="1:14">
      <c r="A299" s="30" t="s">
        <v>317</v>
      </c>
      <c r="B299" s="31"/>
      <c r="C299" s="31"/>
      <c r="D299" s="31"/>
      <c r="E299" s="32"/>
      <c r="F299" s="31"/>
      <c r="G299" s="28"/>
      <c r="H299" s="29"/>
      <c r="I299" s="31">
        <v>22396.81</v>
      </c>
      <c r="J299" s="28"/>
      <c r="K299" s="32"/>
      <c r="M299" s="4">
        <v>1</v>
      </c>
      <c r="N299" s="63"/>
    </row>
    <row r="300" ht="16.5" customHeight="1" spans="1:14">
      <c r="A300" s="30" t="s">
        <v>318</v>
      </c>
      <c r="B300" s="31">
        <v>19012</v>
      </c>
      <c r="C300" s="31">
        <v>29500</v>
      </c>
      <c r="D300" s="31">
        <v>22637</v>
      </c>
      <c r="E300" s="108">
        <f>D300/C300*100</f>
        <v>76.735593220339</v>
      </c>
      <c r="F300" s="31">
        <v>33103</v>
      </c>
      <c r="G300" s="31">
        <f>D300-F300</f>
        <v>-10466</v>
      </c>
      <c r="H300" s="109">
        <f t="shared" si="12"/>
        <v>-31.616469806362</v>
      </c>
      <c r="I300" s="31">
        <f>SUM(I301:I305)</f>
        <v>24050.95</v>
      </c>
      <c r="J300" s="31">
        <f>I300-B300</f>
        <v>5038.95</v>
      </c>
      <c r="K300" s="108">
        <f>J300/B300*100</f>
        <v>26.5040500736377</v>
      </c>
      <c r="N300" s="63"/>
    </row>
    <row r="301" ht="16.5" hidden="1" customHeight="1" spans="1:14">
      <c r="A301" s="30" t="s">
        <v>319</v>
      </c>
      <c r="B301" s="31"/>
      <c r="C301" s="31"/>
      <c r="D301" s="31"/>
      <c r="E301" s="32"/>
      <c r="F301" s="31"/>
      <c r="G301" s="28"/>
      <c r="H301" s="29"/>
      <c r="I301" s="31">
        <v>436.95</v>
      </c>
      <c r="J301" s="28"/>
      <c r="K301" s="32"/>
      <c r="M301" s="4">
        <v>1</v>
      </c>
      <c r="N301" s="63"/>
    </row>
    <row r="302" ht="16.5" hidden="1" customHeight="1" spans="1:14">
      <c r="A302" s="30" t="s">
        <v>320</v>
      </c>
      <c r="B302" s="31"/>
      <c r="C302" s="31"/>
      <c r="D302" s="31"/>
      <c r="E302" s="32"/>
      <c r="F302" s="31"/>
      <c r="G302" s="28"/>
      <c r="H302" s="29"/>
      <c r="I302" s="31">
        <v>19732</v>
      </c>
      <c r="J302" s="28"/>
      <c r="K302" s="32"/>
      <c r="M302" s="4">
        <v>1</v>
      </c>
      <c r="N302" s="63"/>
    </row>
    <row r="303" ht="16.5" hidden="1" customHeight="1" spans="1:14">
      <c r="A303" s="30" t="s">
        <v>321</v>
      </c>
      <c r="B303" s="31"/>
      <c r="C303" s="31"/>
      <c r="D303" s="31"/>
      <c r="E303" s="32"/>
      <c r="F303" s="31"/>
      <c r="G303" s="28"/>
      <c r="H303" s="29"/>
      <c r="I303" s="31">
        <v>2177</v>
      </c>
      <c r="J303" s="28"/>
      <c r="K303" s="32"/>
      <c r="M303" s="4">
        <v>1</v>
      </c>
      <c r="N303" s="63"/>
    </row>
    <row r="304" ht="16.5" hidden="1" customHeight="1" spans="1:14">
      <c r="A304" s="30" t="s">
        <v>322</v>
      </c>
      <c r="B304" s="31"/>
      <c r="C304" s="31"/>
      <c r="D304" s="31"/>
      <c r="E304" s="32"/>
      <c r="F304" s="31"/>
      <c r="G304" s="28"/>
      <c r="H304" s="29"/>
      <c r="I304" s="31">
        <v>1645</v>
      </c>
      <c r="J304" s="28"/>
      <c r="K304" s="32"/>
      <c r="M304" s="4">
        <v>1</v>
      </c>
      <c r="N304" s="63"/>
    </row>
    <row r="305" ht="16.5" hidden="1" customHeight="1" spans="1:14">
      <c r="A305" s="30" t="s">
        <v>323</v>
      </c>
      <c r="B305" s="31"/>
      <c r="C305" s="31"/>
      <c r="D305" s="31"/>
      <c r="E305" s="32"/>
      <c r="F305" s="31"/>
      <c r="G305" s="28"/>
      <c r="H305" s="29"/>
      <c r="I305" s="31">
        <v>60</v>
      </c>
      <c r="J305" s="28"/>
      <c r="K305" s="32"/>
      <c r="M305" s="4">
        <v>1</v>
      </c>
      <c r="N305" s="63"/>
    </row>
    <row r="306" ht="16.5" customHeight="1" spans="1:14">
      <c r="A306" s="30" t="s">
        <v>324</v>
      </c>
      <c r="B306" s="31">
        <v>5</v>
      </c>
      <c r="C306" s="31"/>
      <c r="D306" s="31"/>
      <c r="E306" s="108"/>
      <c r="F306" s="31">
        <v>5</v>
      </c>
      <c r="G306" s="31">
        <f>D306-F306</f>
        <v>-5</v>
      </c>
      <c r="H306" s="109">
        <f>G306/F306*100</f>
        <v>-100</v>
      </c>
      <c r="I306" s="31">
        <v>5</v>
      </c>
      <c r="J306" s="31">
        <f>I306-B306</f>
        <v>0</v>
      </c>
      <c r="K306" s="108">
        <f>J306/B306*100</f>
        <v>0</v>
      </c>
      <c r="N306" s="63"/>
    </row>
    <row r="307" ht="16.5" customHeight="1" spans="1:14">
      <c r="A307" s="30" t="s">
        <v>325</v>
      </c>
      <c r="B307" s="31">
        <v>2184</v>
      </c>
      <c r="C307" s="31"/>
      <c r="D307" s="31"/>
      <c r="E307" s="108"/>
      <c r="F307" s="31"/>
      <c r="G307" s="31">
        <f>D307-F307</f>
        <v>0</v>
      </c>
      <c r="H307" s="109"/>
      <c r="I307" s="31">
        <v>0</v>
      </c>
      <c r="J307" s="31">
        <f>I307-B307</f>
        <v>-2184</v>
      </c>
      <c r="K307" s="108">
        <f>J307/B307*100</f>
        <v>-100</v>
      </c>
      <c r="N307" s="63"/>
    </row>
    <row r="308" ht="16.5" hidden="1" customHeight="1" spans="1:14">
      <c r="A308" s="30" t="s">
        <v>326</v>
      </c>
      <c r="B308" s="31"/>
      <c r="C308" s="31"/>
      <c r="D308" s="31"/>
      <c r="E308" s="32" t="e">
        <f>D308/C308*100</f>
        <v>#DIV/0!</v>
      </c>
      <c r="F308" s="31"/>
      <c r="G308" s="28">
        <f>D308-F308</f>
        <v>0</v>
      </c>
      <c r="H308" s="29" t="e">
        <f>G308/F308*100</f>
        <v>#DIV/0!</v>
      </c>
      <c r="I308" s="31">
        <v>0</v>
      </c>
      <c r="J308" s="28">
        <f>I308-B308</f>
        <v>0</v>
      </c>
      <c r="K308" s="32" t="e">
        <f>J308/B308*100</f>
        <v>#DIV/0!</v>
      </c>
      <c r="M308" s="4">
        <v>1</v>
      </c>
      <c r="N308" s="63"/>
    </row>
    <row r="309" ht="16.5" customHeight="1" spans="1:14">
      <c r="A309" s="30" t="s">
        <v>327</v>
      </c>
      <c r="B309" s="31">
        <v>2678</v>
      </c>
      <c r="C309" s="31">
        <f>3550+73+184</f>
        <v>3807</v>
      </c>
      <c r="D309" s="31">
        <v>3548</v>
      </c>
      <c r="E309" s="108">
        <f>D309/C309*100</f>
        <v>93.1967428421329</v>
      </c>
      <c r="F309" s="31">
        <v>2403</v>
      </c>
      <c r="G309" s="31">
        <f>D309-F309</f>
        <v>1145</v>
      </c>
      <c r="H309" s="109">
        <f t="shared" si="12"/>
        <v>47.6487723678735</v>
      </c>
      <c r="I309" s="31">
        <v>2907.91</v>
      </c>
      <c r="J309" s="31">
        <f>I309-B309</f>
        <v>229.91</v>
      </c>
      <c r="K309" s="108">
        <f t="shared" ref="K309:K310" si="14">J309/B309*100</f>
        <v>8.58513816280806</v>
      </c>
      <c r="N309" s="63"/>
    </row>
    <row r="310" ht="16.5" customHeight="1" spans="1:14">
      <c r="A310" s="30" t="s">
        <v>328</v>
      </c>
      <c r="B310" s="31">
        <v>6666</v>
      </c>
      <c r="C310" s="31">
        <v>6666</v>
      </c>
      <c r="D310" s="31">
        <v>4132</v>
      </c>
      <c r="E310" s="108">
        <f>D310/C310*100</f>
        <v>61.986198619862</v>
      </c>
      <c r="F310" s="31">
        <v>3824</v>
      </c>
      <c r="G310" s="31">
        <f>D310-F310</f>
        <v>308</v>
      </c>
      <c r="H310" s="109">
        <f t="shared" si="12"/>
        <v>8.05439330543933</v>
      </c>
      <c r="I310" s="31">
        <f>SUM(I311:I315)</f>
        <v>20796.27</v>
      </c>
      <c r="J310" s="31">
        <f>I310-B310</f>
        <v>14130.27</v>
      </c>
      <c r="K310" s="108">
        <f t="shared" si="14"/>
        <v>211.975247524752</v>
      </c>
      <c r="N310" s="63"/>
    </row>
    <row r="311" ht="16.5" hidden="1" customHeight="1" spans="1:14">
      <c r="A311" s="30" t="s">
        <v>329</v>
      </c>
      <c r="B311" s="31"/>
      <c r="C311" s="31"/>
      <c r="D311" s="31"/>
      <c r="E311" s="32"/>
      <c r="F311" s="31"/>
      <c r="G311" s="28"/>
      <c r="H311" s="29"/>
      <c r="I311" s="31">
        <v>2766.27</v>
      </c>
      <c r="J311" s="28"/>
      <c r="K311" s="32"/>
      <c r="M311" s="4">
        <v>1</v>
      </c>
      <c r="N311" s="63"/>
    </row>
    <row r="312" ht="16.5" hidden="1" customHeight="1" spans="1:14">
      <c r="A312" s="30" t="s">
        <v>330</v>
      </c>
      <c r="B312" s="31"/>
      <c r="C312" s="31"/>
      <c r="D312" s="31"/>
      <c r="E312" s="32"/>
      <c r="F312" s="31"/>
      <c r="G312" s="28"/>
      <c r="H312" s="29"/>
      <c r="I312" s="31">
        <v>16929</v>
      </c>
      <c r="J312" s="28"/>
      <c r="K312" s="32"/>
      <c r="M312" s="4">
        <v>1</v>
      </c>
      <c r="N312" s="63"/>
    </row>
    <row r="313" ht="16.5" hidden="1" customHeight="1" spans="1:14">
      <c r="A313" s="30" t="s">
        <v>331</v>
      </c>
      <c r="B313" s="31"/>
      <c r="C313" s="31"/>
      <c r="D313" s="31"/>
      <c r="E313" s="32"/>
      <c r="F313" s="31"/>
      <c r="G313" s="28"/>
      <c r="H313" s="29"/>
      <c r="I313" s="31">
        <v>1101</v>
      </c>
      <c r="J313" s="28"/>
      <c r="K313" s="32"/>
      <c r="M313" s="4">
        <v>1</v>
      </c>
      <c r="N313" s="63"/>
    </row>
    <row r="314" ht="16.5" hidden="1" customHeight="1" spans="1:14">
      <c r="A314" s="30" t="s">
        <v>332</v>
      </c>
      <c r="B314" s="31"/>
      <c r="C314" s="31"/>
      <c r="D314" s="31"/>
      <c r="E314" s="32"/>
      <c r="F314" s="31"/>
      <c r="G314" s="28"/>
      <c r="H314" s="29"/>
      <c r="I314" s="31">
        <v>0</v>
      </c>
      <c r="J314" s="28"/>
      <c r="K314" s="32"/>
      <c r="M314" s="4">
        <v>1</v>
      </c>
      <c r="N314" s="63"/>
    </row>
    <row r="315" ht="16.5" hidden="1" customHeight="1" spans="1:14">
      <c r="A315" s="30" t="s">
        <v>333</v>
      </c>
      <c r="B315" s="31"/>
      <c r="C315" s="31"/>
      <c r="D315" s="31"/>
      <c r="E315" s="32"/>
      <c r="F315" s="31"/>
      <c r="G315" s="28"/>
      <c r="H315" s="29"/>
      <c r="I315" s="31">
        <v>0</v>
      </c>
      <c r="J315" s="28"/>
      <c r="K315" s="32"/>
      <c r="M315" s="4">
        <v>1</v>
      </c>
      <c r="N315" s="63"/>
    </row>
    <row r="316" ht="16.5" customHeight="1" spans="1:14">
      <c r="A316" s="30" t="s">
        <v>334</v>
      </c>
      <c r="B316" s="31">
        <v>17217</v>
      </c>
      <c r="C316" s="31">
        <f>17217-5000</f>
        <v>12217</v>
      </c>
      <c r="D316" s="31">
        <v>9231</v>
      </c>
      <c r="E316" s="108">
        <f>D316/C316*100</f>
        <v>75.5586477858721</v>
      </c>
      <c r="F316" s="31">
        <v>12625</v>
      </c>
      <c r="G316" s="31">
        <f>D316-F316</f>
        <v>-3394</v>
      </c>
      <c r="H316" s="109">
        <f t="shared" si="12"/>
        <v>-26.8831683168317</v>
      </c>
      <c r="I316" s="31">
        <f>SUM(I317:I322)</f>
        <v>19757</v>
      </c>
      <c r="J316" s="31">
        <f>I316-B316</f>
        <v>2540</v>
      </c>
      <c r="K316" s="108">
        <f>J316/B316*100</f>
        <v>14.7528605448104</v>
      </c>
      <c r="N316" s="63"/>
    </row>
    <row r="317" ht="16.5" hidden="1" customHeight="1" spans="1:14">
      <c r="A317" s="30" t="s">
        <v>335</v>
      </c>
      <c r="B317" s="31"/>
      <c r="C317" s="31"/>
      <c r="D317" s="31"/>
      <c r="E317" s="32"/>
      <c r="F317" s="31"/>
      <c r="G317" s="28"/>
      <c r="H317" s="29"/>
      <c r="I317" s="31">
        <v>3600</v>
      </c>
      <c r="J317" s="28"/>
      <c r="K317" s="32"/>
      <c r="M317" s="4">
        <v>1</v>
      </c>
      <c r="N317" s="63"/>
    </row>
    <row r="318" ht="16.5" hidden="1" customHeight="1" spans="1:14">
      <c r="A318" s="30" t="s">
        <v>336</v>
      </c>
      <c r="B318" s="31"/>
      <c r="C318" s="31"/>
      <c r="D318" s="31"/>
      <c r="E318" s="32"/>
      <c r="F318" s="31"/>
      <c r="G318" s="28"/>
      <c r="H318" s="29"/>
      <c r="I318" s="31">
        <v>530</v>
      </c>
      <c r="J318" s="28"/>
      <c r="K318" s="32"/>
      <c r="M318" s="4">
        <v>1</v>
      </c>
      <c r="N318" s="63"/>
    </row>
    <row r="319" ht="16.5" hidden="1" customHeight="1" spans="1:14">
      <c r="A319" s="30" t="s">
        <v>337</v>
      </c>
      <c r="B319" s="31"/>
      <c r="C319" s="31"/>
      <c r="D319" s="31"/>
      <c r="E319" s="32"/>
      <c r="F319" s="31"/>
      <c r="G319" s="28"/>
      <c r="H319" s="29"/>
      <c r="I319" s="31">
        <v>257</v>
      </c>
      <c r="J319" s="28"/>
      <c r="K319" s="32"/>
      <c r="M319" s="4">
        <v>1</v>
      </c>
      <c r="N319" s="63"/>
    </row>
    <row r="320" ht="16.5" hidden="1" customHeight="1" spans="1:14">
      <c r="A320" s="30" t="s">
        <v>338</v>
      </c>
      <c r="B320" s="31"/>
      <c r="C320" s="31"/>
      <c r="D320" s="31"/>
      <c r="E320" s="32"/>
      <c r="F320" s="31"/>
      <c r="G320" s="28"/>
      <c r="H320" s="29"/>
      <c r="I320" s="31">
        <v>820</v>
      </c>
      <c r="J320" s="28"/>
      <c r="K320" s="32"/>
      <c r="M320" s="4">
        <v>1</v>
      </c>
      <c r="N320" s="63"/>
    </row>
    <row r="321" ht="16.5" hidden="1" customHeight="1" spans="1:14">
      <c r="A321" s="30" t="s">
        <v>339</v>
      </c>
      <c r="B321" s="31"/>
      <c r="C321" s="31"/>
      <c r="D321" s="31"/>
      <c r="E321" s="32"/>
      <c r="F321" s="31"/>
      <c r="G321" s="28"/>
      <c r="H321" s="29"/>
      <c r="I321" s="31">
        <v>0</v>
      </c>
      <c r="J321" s="28"/>
      <c r="K321" s="32"/>
      <c r="M321" s="4">
        <v>1</v>
      </c>
      <c r="N321" s="63"/>
    </row>
    <row r="322" ht="16.5" hidden="1" customHeight="1" spans="1:14">
      <c r="A322" s="30" t="s">
        <v>340</v>
      </c>
      <c r="B322" s="31"/>
      <c r="C322" s="31"/>
      <c r="D322" s="31"/>
      <c r="E322" s="32"/>
      <c r="F322" s="31"/>
      <c r="G322" s="28"/>
      <c r="H322" s="29"/>
      <c r="I322" s="31">
        <v>14550</v>
      </c>
      <c r="J322" s="28"/>
      <c r="K322" s="32"/>
      <c r="M322" s="4">
        <v>1</v>
      </c>
      <c r="N322" s="63"/>
    </row>
    <row r="323" ht="16.5" customHeight="1" spans="1:14">
      <c r="A323" s="30" t="s">
        <v>341</v>
      </c>
      <c r="B323" s="31">
        <v>33181</v>
      </c>
      <c r="C323" s="31">
        <f>33181-15000+2000</f>
        <v>20181</v>
      </c>
      <c r="D323" s="31">
        <v>7019</v>
      </c>
      <c r="E323" s="108">
        <f>D323/C323*100</f>
        <v>34.7802388385115</v>
      </c>
      <c r="F323" s="31">
        <v>8861</v>
      </c>
      <c r="G323" s="31">
        <f>D323-F323</f>
        <v>-1842</v>
      </c>
      <c r="H323" s="109">
        <f>G323/F323*100</f>
        <v>-20.7877214761314</v>
      </c>
      <c r="I323" s="31">
        <v>11524</v>
      </c>
      <c r="J323" s="31">
        <f>I323-B323</f>
        <v>-21657</v>
      </c>
      <c r="K323" s="108">
        <f>J323/B323*100</f>
        <v>-65.2692806123987</v>
      </c>
      <c r="N323" s="63"/>
    </row>
    <row r="324" s="2" customFormat="1" ht="16.5" customHeight="1" spans="1:14">
      <c r="A324" s="27" t="s">
        <v>342</v>
      </c>
      <c r="B324" s="28">
        <f>B325+B330+B339+B345+B350+B351+B352+B359+B363+B367</f>
        <v>11572</v>
      </c>
      <c r="C324" s="28">
        <f>C325+C330+C339+C345+C350+C351+C352+C359+C363+C367</f>
        <v>47294</v>
      </c>
      <c r="D324" s="28">
        <f>D325+D330+D339+D345+D350+D351+D352+D359+D363+D367</f>
        <v>46336</v>
      </c>
      <c r="E324" s="32">
        <f>D324/C324*100</f>
        <v>97.9743730705798</v>
      </c>
      <c r="F324" s="28">
        <f>F325+F330+F339+F345+F350+F351+F352+F359+F363+F367</f>
        <v>11084</v>
      </c>
      <c r="G324" s="28">
        <f>D324-F324</f>
        <v>35252</v>
      </c>
      <c r="H324" s="29">
        <f>G324/F324*100</f>
        <v>318.044027426922</v>
      </c>
      <c r="I324" s="28">
        <f>I325+I330+I339+I345+I350+I351+I352+I359+I363+I367</f>
        <v>83720.87</v>
      </c>
      <c r="J324" s="28">
        <f>I324-B324</f>
        <v>72148.87</v>
      </c>
      <c r="K324" s="32">
        <f>J324/B324*100</f>
        <v>623.477964051158</v>
      </c>
      <c r="N324" s="63"/>
    </row>
    <row r="325" ht="16.5" customHeight="1" spans="1:14">
      <c r="A325" s="30" t="s">
        <v>343</v>
      </c>
      <c r="B325" s="31">
        <v>810</v>
      </c>
      <c r="C325" s="31">
        <f>2810-600</f>
        <v>2210</v>
      </c>
      <c r="D325" s="31">
        <v>2111</v>
      </c>
      <c r="E325" s="108">
        <f>D325/C325*100</f>
        <v>95.5203619909502</v>
      </c>
      <c r="F325" s="31">
        <v>703</v>
      </c>
      <c r="G325" s="31">
        <f>D325-F325</f>
        <v>1408</v>
      </c>
      <c r="H325" s="109">
        <f>G325/F325*100</f>
        <v>200.284495021337</v>
      </c>
      <c r="I325" s="31">
        <f>SUM(I326:I329)</f>
        <v>765.82</v>
      </c>
      <c r="J325" s="31">
        <f>I325-B325</f>
        <v>-44.1799999999999</v>
      </c>
      <c r="K325" s="108">
        <f>J325/B325*100</f>
        <v>-5.45432098765431</v>
      </c>
      <c r="N325" s="63"/>
    </row>
    <row r="326" ht="16.5" hidden="1" customHeight="1" spans="1:14">
      <c r="A326" s="30" t="s">
        <v>143</v>
      </c>
      <c r="B326" s="31"/>
      <c r="C326" s="31"/>
      <c r="D326" s="31"/>
      <c r="E326" s="32"/>
      <c r="F326" s="31"/>
      <c r="G326" s="28"/>
      <c r="H326" s="29"/>
      <c r="I326" s="31">
        <f>481.82+198</f>
        <v>679.82</v>
      </c>
      <c r="J326" s="28"/>
      <c r="K326" s="32"/>
      <c r="M326" s="4">
        <v>1</v>
      </c>
      <c r="N326" s="63"/>
    </row>
    <row r="327" ht="16.5" hidden="1" customHeight="1" spans="1:14">
      <c r="A327" s="30" t="s">
        <v>144</v>
      </c>
      <c r="B327" s="31"/>
      <c r="C327" s="31"/>
      <c r="D327" s="31"/>
      <c r="E327" s="32"/>
      <c r="F327" s="31"/>
      <c r="G327" s="28"/>
      <c r="H327" s="29"/>
      <c r="I327" s="31">
        <v>19</v>
      </c>
      <c r="J327" s="28"/>
      <c r="K327" s="32"/>
      <c r="M327" s="4">
        <v>1</v>
      </c>
      <c r="N327" s="63"/>
    </row>
    <row r="328" ht="16.5" hidden="1" customHeight="1" spans="1:14">
      <c r="A328" s="30" t="s">
        <v>145</v>
      </c>
      <c r="B328" s="31"/>
      <c r="C328" s="31"/>
      <c r="D328" s="31"/>
      <c r="E328" s="32"/>
      <c r="F328" s="31"/>
      <c r="G328" s="28"/>
      <c r="H328" s="29"/>
      <c r="I328" s="31">
        <v>0</v>
      </c>
      <c r="J328" s="28"/>
      <c r="K328" s="32"/>
      <c r="M328" s="4">
        <v>1</v>
      </c>
      <c r="N328" s="63"/>
    </row>
    <row r="329" ht="16.5" hidden="1" customHeight="1" spans="1:14">
      <c r="A329" s="30" t="s">
        <v>344</v>
      </c>
      <c r="B329" s="31"/>
      <c r="C329" s="31"/>
      <c r="D329" s="31"/>
      <c r="E329" s="32"/>
      <c r="F329" s="31"/>
      <c r="G329" s="28"/>
      <c r="H329" s="29"/>
      <c r="I329" s="31">
        <v>67</v>
      </c>
      <c r="J329" s="28"/>
      <c r="K329" s="32"/>
      <c r="M329" s="4">
        <v>1</v>
      </c>
      <c r="N329" s="63"/>
    </row>
    <row r="330" ht="16.5" customHeight="1" spans="1:14">
      <c r="A330" s="30" t="s">
        <v>345</v>
      </c>
      <c r="B330" s="31"/>
      <c r="C330" s="31"/>
      <c r="D330" s="31"/>
      <c r="E330" s="108"/>
      <c r="F330" s="31">
        <v>4</v>
      </c>
      <c r="G330" s="31">
        <f>D330-F330</f>
        <v>-4</v>
      </c>
      <c r="H330" s="109">
        <f>G330/F330*100</f>
        <v>-100</v>
      </c>
      <c r="I330" s="31">
        <f>SUM(I331:I338)</f>
        <v>3100</v>
      </c>
      <c r="J330" s="31">
        <f>I330-B330</f>
        <v>3100</v>
      </c>
      <c r="K330" s="108"/>
      <c r="N330" s="63"/>
    </row>
    <row r="331" ht="16.5" hidden="1" customHeight="1" spans="1:14">
      <c r="A331" s="30" t="s">
        <v>346</v>
      </c>
      <c r="B331" s="31"/>
      <c r="C331" s="31"/>
      <c r="D331" s="31"/>
      <c r="E331" s="32"/>
      <c r="F331" s="31"/>
      <c r="G331" s="28"/>
      <c r="H331" s="29"/>
      <c r="I331" s="31">
        <v>0</v>
      </c>
      <c r="J331" s="28"/>
      <c r="K331" s="32"/>
      <c r="M331" s="4">
        <v>1</v>
      </c>
      <c r="N331" s="63"/>
    </row>
    <row r="332" ht="16.5" hidden="1" customHeight="1" spans="1:14">
      <c r="A332" s="30" t="s">
        <v>347</v>
      </c>
      <c r="B332" s="31"/>
      <c r="C332" s="31"/>
      <c r="D332" s="31"/>
      <c r="E332" s="32"/>
      <c r="F332" s="31"/>
      <c r="G332" s="28"/>
      <c r="H332" s="29"/>
      <c r="I332" s="31">
        <v>0</v>
      </c>
      <c r="J332" s="28"/>
      <c r="K332" s="32"/>
      <c r="M332" s="4">
        <v>1</v>
      </c>
      <c r="N332" s="63"/>
    </row>
    <row r="333" ht="16.5" hidden="1" customHeight="1" spans="1:14">
      <c r="A333" s="30" t="s">
        <v>348</v>
      </c>
      <c r="B333" s="31"/>
      <c r="C333" s="31"/>
      <c r="D333" s="31"/>
      <c r="E333" s="32"/>
      <c r="F333" s="31"/>
      <c r="G333" s="28"/>
      <c r="H333" s="29"/>
      <c r="I333" s="31">
        <v>0</v>
      </c>
      <c r="J333" s="28"/>
      <c r="K333" s="32"/>
      <c r="M333" s="4">
        <v>1</v>
      </c>
      <c r="N333" s="63"/>
    </row>
    <row r="334" ht="16.5" hidden="1" customHeight="1" spans="1:14">
      <c r="A334" s="30" t="s">
        <v>349</v>
      </c>
      <c r="B334" s="31"/>
      <c r="C334" s="31"/>
      <c r="D334" s="31"/>
      <c r="E334" s="32"/>
      <c r="F334" s="31"/>
      <c r="G334" s="28"/>
      <c r="H334" s="29"/>
      <c r="I334" s="31">
        <v>0</v>
      </c>
      <c r="J334" s="28"/>
      <c r="K334" s="32"/>
      <c r="M334" s="4">
        <v>1</v>
      </c>
      <c r="N334" s="63"/>
    </row>
    <row r="335" ht="16.5" hidden="1" customHeight="1" spans="1:14">
      <c r="A335" s="30" t="s">
        <v>350</v>
      </c>
      <c r="B335" s="31"/>
      <c r="C335" s="31"/>
      <c r="D335" s="31"/>
      <c r="E335" s="32"/>
      <c r="F335" s="31"/>
      <c r="G335" s="28"/>
      <c r="H335" s="29"/>
      <c r="I335" s="31">
        <v>0</v>
      </c>
      <c r="J335" s="28"/>
      <c r="K335" s="32"/>
      <c r="M335" s="4">
        <v>1</v>
      </c>
      <c r="N335" s="63"/>
    </row>
    <row r="336" ht="16.5" hidden="1" customHeight="1" spans="1:14">
      <c r="A336" s="30" t="s">
        <v>351</v>
      </c>
      <c r="B336" s="31"/>
      <c r="C336" s="31"/>
      <c r="D336" s="31"/>
      <c r="E336" s="32"/>
      <c r="F336" s="31"/>
      <c r="G336" s="28"/>
      <c r="H336" s="29"/>
      <c r="I336" s="31">
        <v>0</v>
      </c>
      <c r="J336" s="28"/>
      <c r="K336" s="32"/>
      <c r="M336" s="4">
        <v>1</v>
      </c>
      <c r="N336" s="63"/>
    </row>
    <row r="337" ht="16.5" hidden="1" customHeight="1" spans="1:14">
      <c r="A337" s="30" t="s">
        <v>352</v>
      </c>
      <c r="B337" s="31"/>
      <c r="C337" s="31"/>
      <c r="D337" s="31"/>
      <c r="E337" s="32"/>
      <c r="F337" s="31"/>
      <c r="G337" s="28"/>
      <c r="H337" s="29"/>
      <c r="I337" s="31">
        <v>100</v>
      </c>
      <c r="J337" s="28"/>
      <c r="K337" s="32"/>
      <c r="M337" s="4">
        <v>1</v>
      </c>
      <c r="N337" s="63"/>
    </row>
    <row r="338" ht="16.5" hidden="1" customHeight="1" spans="1:14">
      <c r="A338" s="30" t="s">
        <v>353</v>
      </c>
      <c r="B338" s="31"/>
      <c r="C338" s="31"/>
      <c r="D338" s="31"/>
      <c r="E338" s="32"/>
      <c r="F338" s="31"/>
      <c r="G338" s="28"/>
      <c r="H338" s="29"/>
      <c r="I338" s="31">
        <v>3000</v>
      </c>
      <c r="J338" s="28"/>
      <c r="K338" s="32"/>
      <c r="M338" s="4">
        <v>1</v>
      </c>
      <c r="N338" s="63"/>
    </row>
    <row r="339" ht="16.5" customHeight="1" spans="1:14">
      <c r="A339" s="30" t="s">
        <v>354</v>
      </c>
      <c r="B339" s="31">
        <v>341</v>
      </c>
      <c r="C339" s="31">
        <v>600</v>
      </c>
      <c r="D339" s="31">
        <v>542</v>
      </c>
      <c r="E339" s="108">
        <f>D339/C339*100</f>
        <v>90.3333333333333</v>
      </c>
      <c r="F339" s="31">
        <v>326</v>
      </c>
      <c r="G339" s="31">
        <f>D339-F339</f>
        <v>216</v>
      </c>
      <c r="H339" s="109">
        <f>G339/F339*100</f>
        <v>66.2576687116564</v>
      </c>
      <c r="I339" s="31">
        <f>SUM(I340:I344)</f>
        <v>915</v>
      </c>
      <c r="J339" s="31">
        <f>I339-B339</f>
        <v>574</v>
      </c>
      <c r="K339" s="108">
        <f>J339/B339*100</f>
        <v>168.328445747801</v>
      </c>
      <c r="N339" s="63"/>
    </row>
    <row r="340" ht="16.5" hidden="1" customHeight="1" spans="1:14">
      <c r="A340" s="30" t="s">
        <v>346</v>
      </c>
      <c r="B340" s="31"/>
      <c r="C340" s="31"/>
      <c r="D340" s="31"/>
      <c r="E340" s="32"/>
      <c r="F340" s="31"/>
      <c r="G340" s="28"/>
      <c r="H340" s="29"/>
      <c r="I340" s="31">
        <v>200</v>
      </c>
      <c r="J340" s="28"/>
      <c r="K340" s="32"/>
      <c r="M340" s="4">
        <v>1</v>
      </c>
      <c r="N340" s="63"/>
    </row>
    <row r="341" ht="16.5" hidden="1" customHeight="1" spans="1:14">
      <c r="A341" s="30" t="s">
        <v>355</v>
      </c>
      <c r="B341" s="31"/>
      <c r="C341" s="31"/>
      <c r="D341" s="31"/>
      <c r="E341" s="32"/>
      <c r="F341" s="31"/>
      <c r="G341" s="28"/>
      <c r="H341" s="29"/>
      <c r="I341" s="31">
        <v>75</v>
      </c>
      <c r="J341" s="28"/>
      <c r="K341" s="32"/>
      <c r="M341" s="4">
        <v>1</v>
      </c>
      <c r="N341" s="63"/>
    </row>
    <row r="342" ht="16.5" hidden="1" customHeight="1" spans="1:14">
      <c r="A342" s="30" t="s">
        <v>356</v>
      </c>
      <c r="B342" s="31"/>
      <c r="C342" s="31"/>
      <c r="D342" s="31"/>
      <c r="E342" s="32"/>
      <c r="F342" s="31"/>
      <c r="G342" s="28"/>
      <c r="H342" s="29"/>
      <c r="I342" s="31">
        <v>0</v>
      </c>
      <c r="J342" s="28"/>
      <c r="K342" s="32"/>
      <c r="M342" s="4">
        <v>1</v>
      </c>
      <c r="N342" s="63"/>
    </row>
    <row r="343" ht="16.5" hidden="1" customHeight="1" spans="1:14">
      <c r="A343" s="30" t="s">
        <v>357</v>
      </c>
      <c r="B343" s="31"/>
      <c r="C343" s="31"/>
      <c r="D343" s="31"/>
      <c r="E343" s="32"/>
      <c r="F343" s="31"/>
      <c r="G343" s="28"/>
      <c r="H343" s="29"/>
      <c r="I343" s="31">
        <v>0</v>
      </c>
      <c r="J343" s="28"/>
      <c r="K343" s="32"/>
      <c r="M343" s="4">
        <v>1</v>
      </c>
      <c r="N343" s="63"/>
    </row>
    <row r="344" ht="16.5" hidden="1" customHeight="1" spans="1:14">
      <c r="A344" s="30" t="s">
        <v>358</v>
      </c>
      <c r="B344" s="31"/>
      <c r="C344" s="31"/>
      <c r="D344" s="31"/>
      <c r="E344" s="32"/>
      <c r="F344" s="31"/>
      <c r="G344" s="28"/>
      <c r="H344" s="29"/>
      <c r="I344" s="31">
        <v>640</v>
      </c>
      <c r="J344" s="28"/>
      <c r="K344" s="32"/>
      <c r="M344" s="4">
        <v>1</v>
      </c>
      <c r="N344" s="63"/>
    </row>
    <row r="345" ht="16.5" customHeight="1" spans="1:14">
      <c r="A345" s="30" t="s">
        <v>359</v>
      </c>
      <c r="B345" s="31">
        <v>6954</v>
      </c>
      <c r="C345" s="31">
        <f>9954-400</f>
        <v>9554</v>
      </c>
      <c r="D345" s="31">
        <v>9455</v>
      </c>
      <c r="E345" s="108">
        <f>D345/C345*100</f>
        <v>98.9637848021771</v>
      </c>
      <c r="F345" s="31">
        <v>6631</v>
      </c>
      <c r="G345" s="31">
        <f>D345-F345</f>
        <v>2824</v>
      </c>
      <c r="H345" s="109">
        <f>G345/F345*100</f>
        <v>42.5878449705927</v>
      </c>
      <c r="I345" s="31">
        <f>SUM(I346:I349)</f>
        <v>33095</v>
      </c>
      <c r="J345" s="31">
        <f>I345-B345</f>
        <v>26141</v>
      </c>
      <c r="K345" s="108">
        <f>J345/B345*100</f>
        <v>375.913143514524</v>
      </c>
      <c r="N345" s="63"/>
    </row>
    <row r="346" ht="16.5" hidden="1" customHeight="1" spans="1:14">
      <c r="A346" s="30" t="s">
        <v>346</v>
      </c>
      <c r="B346" s="31"/>
      <c r="C346" s="31"/>
      <c r="D346" s="31"/>
      <c r="E346" s="32"/>
      <c r="F346" s="31"/>
      <c r="G346" s="28"/>
      <c r="H346" s="29"/>
      <c r="I346" s="31">
        <v>87</v>
      </c>
      <c r="J346" s="28"/>
      <c r="K346" s="32"/>
      <c r="M346" s="4">
        <v>1</v>
      </c>
      <c r="N346" s="63"/>
    </row>
    <row r="347" ht="16.5" hidden="1" customHeight="1" spans="1:14">
      <c r="A347" s="30" t="s">
        <v>360</v>
      </c>
      <c r="B347" s="31"/>
      <c r="C347" s="31"/>
      <c r="D347" s="31"/>
      <c r="E347" s="32"/>
      <c r="F347" s="31"/>
      <c r="G347" s="28"/>
      <c r="H347" s="29"/>
      <c r="I347" s="31">
        <v>205</v>
      </c>
      <c r="J347" s="28"/>
      <c r="K347" s="32"/>
      <c r="M347" s="4">
        <v>1</v>
      </c>
      <c r="N347" s="63"/>
    </row>
    <row r="348" ht="16.5" hidden="1" customHeight="1" spans="1:14">
      <c r="A348" s="30" t="s">
        <v>361</v>
      </c>
      <c r="B348" s="31"/>
      <c r="C348" s="31"/>
      <c r="D348" s="31"/>
      <c r="E348" s="32"/>
      <c r="F348" s="31"/>
      <c r="G348" s="28"/>
      <c r="H348" s="29"/>
      <c r="I348" s="31">
        <v>0</v>
      </c>
      <c r="J348" s="28"/>
      <c r="K348" s="32"/>
      <c r="M348" s="4">
        <v>1</v>
      </c>
      <c r="N348" s="63"/>
    </row>
    <row r="349" ht="16.5" hidden="1" customHeight="1" spans="1:14">
      <c r="A349" s="30" t="s">
        <v>362</v>
      </c>
      <c r="B349" s="31"/>
      <c r="C349" s="31"/>
      <c r="D349" s="31"/>
      <c r="E349" s="32"/>
      <c r="F349" s="31"/>
      <c r="G349" s="28"/>
      <c r="H349" s="29"/>
      <c r="I349" s="31">
        <f>6803+26000</f>
        <v>32803</v>
      </c>
      <c r="J349" s="28"/>
      <c r="K349" s="32"/>
      <c r="M349" s="4">
        <v>1</v>
      </c>
      <c r="N349" s="63"/>
    </row>
    <row r="350" ht="16.5" customHeight="1" spans="1:14">
      <c r="A350" s="30" t="s">
        <v>363</v>
      </c>
      <c r="B350" s="31">
        <v>121</v>
      </c>
      <c r="C350" s="31">
        <v>360</v>
      </c>
      <c r="D350" s="31">
        <v>360</v>
      </c>
      <c r="E350" s="108">
        <f>D350/C350*100</f>
        <v>100</v>
      </c>
      <c r="F350" s="31">
        <v>154</v>
      </c>
      <c r="G350" s="31">
        <f>D350-F350</f>
        <v>206</v>
      </c>
      <c r="H350" s="109">
        <f>G350/F350*100</f>
        <v>133.766233766234</v>
      </c>
      <c r="I350" s="31">
        <v>125</v>
      </c>
      <c r="J350" s="31">
        <f>I350-B350</f>
        <v>4</v>
      </c>
      <c r="K350" s="108">
        <f>J350/B350*100</f>
        <v>3.30578512396694</v>
      </c>
      <c r="N350" s="63"/>
    </row>
    <row r="351" ht="16.5" customHeight="1" spans="1:14">
      <c r="A351" s="30" t="s">
        <v>364</v>
      </c>
      <c r="B351" s="31"/>
      <c r="C351" s="31">
        <v>610</v>
      </c>
      <c r="D351" s="31">
        <v>610</v>
      </c>
      <c r="E351" s="108">
        <f>D351/C351*100</f>
        <v>100</v>
      </c>
      <c r="F351" s="31"/>
      <c r="G351" s="31">
        <f>D351-F351</f>
        <v>610</v>
      </c>
      <c r="H351" s="109"/>
      <c r="I351" s="31">
        <v>0</v>
      </c>
      <c r="J351" s="31">
        <f>I351-B351</f>
        <v>0</v>
      </c>
      <c r="K351" s="108"/>
      <c r="N351" s="63"/>
    </row>
    <row r="352" ht="16.5" customHeight="1" spans="1:14">
      <c r="A352" s="30" t="s">
        <v>365</v>
      </c>
      <c r="B352" s="31">
        <v>338</v>
      </c>
      <c r="C352" s="31">
        <v>665</v>
      </c>
      <c r="D352" s="31">
        <v>618</v>
      </c>
      <c r="E352" s="108">
        <f>D352/C352*100</f>
        <v>92.9323308270677</v>
      </c>
      <c r="F352" s="31">
        <v>418</v>
      </c>
      <c r="G352" s="31">
        <f>D352-F352</f>
        <v>200</v>
      </c>
      <c r="H352" s="109">
        <f>G352/F352*100</f>
        <v>47.8468899521531</v>
      </c>
      <c r="I352" s="31">
        <f>SUM(I353:I358)</f>
        <v>342.05</v>
      </c>
      <c r="J352" s="31">
        <f>I352-B352</f>
        <v>4.05000000000001</v>
      </c>
      <c r="K352" s="108">
        <f t="shared" ref="K352" si="15">J352/B352*100</f>
        <v>1.19822485207101</v>
      </c>
      <c r="N352" s="63"/>
    </row>
    <row r="353" ht="16.5" hidden="1" customHeight="1" spans="1:14">
      <c r="A353" s="30" t="s">
        <v>346</v>
      </c>
      <c r="B353" s="31"/>
      <c r="C353" s="31"/>
      <c r="D353" s="31"/>
      <c r="E353" s="32"/>
      <c r="F353" s="31"/>
      <c r="G353" s="28"/>
      <c r="H353" s="29"/>
      <c r="I353" s="31">
        <v>178</v>
      </c>
      <c r="J353" s="28"/>
      <c r="K353" s="32"/>
      <c r="M353" s="4">
        <v>1</v>
      </c>
      <c r="N353" s="63"/>
    </row>
    <row r="354" ht="16.5" hidden="1" customHeight="1" spans="1:14">
      <c r="A354" s="30" t="s">
        <v>366</v>
      </c>
      <c r="B354" s="31"/>
      <c r="C354" s="31"/>
      <c r="D354" s="31"/>
      <c r="E354" s="32"/>
      <c r="F354" s="31"/>
      <c r="G354" s="28"/>
      <c r="H354" s="29"/>
      <c r="I354" s="31">
        <v>102</v>
      </c>
      <c r="J354" s="28"/>
      <c r="K354" s="32"/>
      <c r="M354" s="4">
        <v>1</v>
      </c>
      <c r="N354" s="63"/>
    </row>
    <row r="355" ht="16.5" hidden="1" customHeight="1" spans="1:14">
      <c r="A355" s="30" t="s">
        <v>367</v>
      </c>
      <c r="B355" s="31"/>
      <c r="C355" s="31"/>
      <c r="D355" s="31"/>
      <c r="E355" s="32"/>
      <c r="F355" s="31"/>
      <c r="G355" s="28"/>
      <c r="H355" s="29"/>
      <c r="I355" s="31">
        <v>0</v>
      </c>
      <c r="J355" s="28"/>
      <c r="K355" s="32"/>
      <c r="M355" s="4">
        <v>1</v>
      </c>
      <c r="N355" s="63"/>
    </row>
    <row r="356" ht="16.5" hidden="1" customHeight="1" spans="1:14">
      <c r="A356" s="30" t="s">
        <v>368</v>
      </c>
      <c r="B356" s="31"/>
      <c r="C356" s="31"/>
      <c r="D356" s="31"/>
      <c r="E356" s="32"/>
      <c r="F356" s="31"/>
      <c r="G356" s="28"/>
      <c r="H356" s="29"/>
      <c r="I356" s="31">
        <v>0</v>
      </c>
      <c r="J356" s="28"/>
      <c r="K356" s="32"/>
      <c r="M356" s="4">
        <v>1</v>
      </c>
      <c r="N356" s="63"/>
    </row>
    <row r="357" ht="16.5" hidden="1" customHeight="1" spans="1:14">
      <c r="A357" s="30" t="s">
        <v>369</v>
      </c>
      <c r="B357" s="31"/>
      <c r="C357" s="31"/>
      <c r="D357" s="31"/>
      <c r="E357" s="32"/>
      <c r="F357" s="31"/>
      <c r="G357" s="28"/>
      <c r="H357" s="29"/>
      <c r="I357" s="31">
        <v>0</v>
      </c>
      <c r="J357" s="28"/>
      <c r="K357" s="32"/>
      <c r="M357" s="4">
        <v>1</v>
      </c>
      <c r="N357" s="63"/>
    </row>
    <row r="358" ht="16.5" hidden="1" customHeight="1" spans="1:14">
      <c r="A358" s="30" t="s">
        <v>370</v>
      </c>
      <c r="B358" s="31"/>
      <c r="C358" s="31"/>
      <c r="D358" s="31"/>
      <c r="E358" s="32"/>
      <c r="F358" s="31"/>
      <c r="G358" s="28"/>
      <c r="H358" s="29"/>
      <c r="I358" s="31">
        <v>62.05</v>
      </c>
      <c r="J358" s="28"/>
      <c r="K358" s="32"/>
      <c r="M358" s="4">
        <v>1</v>
      </c>
      <c r="N358" s="63"/>
    </row>
    <row r="359" ht="16.5" customHeight="1" spans="1:14">
      <c r="A359" s="30" t="s">
        <v>371</v>
      </c>
      <c r="B359" s="31">
        <v>900</v>
      </c>
      <c r="C359" s="31"/>
      <c r="D359" s="31"/>
      <c r="E359" s="108"/>
      <c r="F359" s="31"/>
      <c r="G359" s="31">
        <f>D359-F359</f>
        <v>0</v>
      </c>
      <c r="H359" s="109"/>
      <c r="I359" s="31">
        <f>SUM(I360:I362)</f>
        <v>0</v>
      </c>
      <c r="J359" s="31">
        <f>I359-B359</f>
        <v>-900</v>
      </c>
      <c r="K359" s="108">
        <f>J359/B359*100</f>
        <v>-100</v>
      </c>
      <c r="N359" s="63"/>
    </row>
    <row r="360" ht="16.5" hidden="1" customHeight="1" spans="1:14">
      <c r="A360" s="30" t="s">
        <v>372</v>
      </c>
      <c r="B360" s="31"/>
      <c r="C360" s="31"/>
      <c r="D360" s="31"/>
      <c r="E360" s="32"/>
      <c r="F360" s="31"/>
      <c r="G360" s="28"/>
      <c r="H360" s="29"/>
      <c r="I360" s="31"/>
      <c r="J360" s="28"/>
      <c r="K360" s="32"/>
      <c r="M360" s="4">
        <v>1</v>
      </c>
      <c r="N360" s="63"/>
    </row>
    <row r="361" ht="16.5" hidden="1" customHeight="1" spans="1:14">
      <c r="A361" s="30" t="s">
        <v>373</v>
      </c>
      <c r="B361" s="31"/>
      <c r="C361" s="31"/>
      <c r="D361" s="31"/>
      <c r="E361" s="32"/>
      <c r="F361" s="31"/>
      <c r="G361" s="28"/>
      <c r="H361" s="29"/>
      <c r="I361" s="31"/>
      <c r="J361" s="28"/>
      <c r="K361" s="32"/>
      <c r="M361" s="4">
        <v>1</v>
      </c>
      <c r="N361" s="63"/>
    </row>
    <row r="362" ht="16.5" hidden="1" customHeight="1" spans="1:14">
      <c r="A362" s="30" t="s">
        <v>374</v>
      </c>
      <c r="B362" s="31"/>
      <c r="C362" s="31"/>
      <c r="D362" s="31"/>
      <c r="E362" s="32"/>
      <c r="F362" s="31"/>
      <c r="G362" s="28"/>
      <c r="H362" s="29"/>
      <c r="I362" s="31"/>
      <c r="J362" s="28"/>
      <c r="K362" s="32"/>
      <c r="M362" s="4">
        <v>1</v>
      </c>
      <c r="N362" s="63"/>
    </row>
    <row r="363" ht="16.5" customHeight="1" spans="1:14">
      <c r="A363" s="30" t="s">
        <v>375</v>
      </c>
      <c r="B363" s="31">
        <v>640</v>
      </c>
      <c r="C363" s="31">
        <v>640</v>
      </c>
      <c r="D363" s="31">
        <v>20</v>
      </c>
      <c r="E363" s="108">
        <f>D363/C363*100</f>
        <v>3.125</v>
      </c>
      <c r="F363" s="31"/>
      <c r="G363" s="31">
        <f>D363-F363</f>
        <v>20</v>
      </c>
      <c r="H363" s="109"/>
      <c r="I363" s="31">
        <f>SUM(I364:I366)</f>
        <v>0</v>
      </c>
      <c r="J363" s="31">
        <f>I363-B363</f>
        <v>-640</v>
      </c>
      <c r="K363" s="108">
        <f>J363/B363*100</f>
        <v>-100</v>
      </c>
      <c r="N363" s="63"/>
    </row>
    <row r="364" ht="16.5" hidden="1" customHeight="1" spans="1:14">
      <c r="A364" s="30" t="s">
        <v>376</v>
      </c>
      <c r="B364" s="31"/>
      <c r="C364" s="31"/>
      <c r="D364" s="31"/>
      <c r="E364" s="32"/>
      <c r="F364" s="31"/>
      <c r="G364" s="28"/>
      <c r="H364" s="29"/>
      <c r="I364" s="31"/>
      <c r="J364" s="28"/>
      <c r="K364" s="32"/>
      <c r="M364" s="4">
        <v>1</v>
      </c>
      <c r="N364" s="63"/>
    </row>
    <row r="365" ht="16.5" hidden="1" customHeight="1" spans="1:14">
      <c r="A365" s="30" t="s">
        <v>377</v>
      </c>
      <c r="B365" s="31"/>
      <c r="C365" s="31"/>
      <c r="D365" s="31"/>
      <c r="E365" s="32"/>
      <c r="F365" s="31"/>
      <c r="G365" s="28"/>
      <c r="H365" s="29"/>
      <c r="I365" s="31"/>
      <c r="J365" s="28"/>
      <c r="K365" s="32"/>
      <c r="M365" s="4">
        <v>1</v>
      </c>
      <c r="N365" s="63"/>
    </row>
    <row r="366" ht="16.5" hidden="1" customHeight="1" spans="1:14">
      <c r="A366" s="30" t="s">
        <v>378</v>
      </c>
      <c r="B366" s="31"/>
      <c r="C366" s="31"/>
      <c r="D366" s="31"/>
      <c r="E366" s="32"/>
      <c r="F366" s="31"/>
      <c r="G366" s="28"/>
      <c r="H366" s="29"/>
      <c r="I366" s="31"/>
      <c r="J366" s="28"/>
      <c r="K366" s="32"/>
      <c r="M366" s="4">
        <v>1</v>
      </c>
      <c r="N366" s="63"/>
    </row>
    <row r="367" ht="16.5" customHeight="1" spans="1:14">
      <c r="A367" s="30" t="s">
        <v>379</v>
      </c>
      <c r="B367" s="31">
        <v>1468</v>
      </c>
      <c r="C367" s="31">
        <f>38320-5665</f>
        <v>32655</v>
      </c>
      <c r="D367" s="31">
        <v>32620</v>
      </c>
      <c r="E367" s="108">
        <f t="shared" ref="E367:E393" si="16">D367/C367*100</f>
        <v>99.89281886388</v>
      </c>
      <c r="F367" s="31">
        <v>2848</v>
      </c>
      <c r="G367" s="31">
        <f>D367-F367</f>
        <v>29772</v>
      </c>
      <c r="H367" s="109">
        <f t="shared" ref="H367:H393" si="17">G367/F367*100</f>
        <v>1045.36516853933</v>
      </c>
      <c r="I367" s="31">
        <f>25378+20000</f>
        <v>45378</v>
      </c>
      <c r="J367" s="31">
        <f>I367-B367</f>
        <v>43910</v>
      </c>
      <c r="K367" s="108">
        <f t="shared" ref="K367:K369" si="18">J367/B367*100</f>
        <v>2991.14441416894</v>
      </c>
      <c r="N367" s="63"/>
    </row>
    <row r="368" s="2" customFormat="1" ht="16.5" customHeight="1" spans="1:14">
      <c r="A368" s="27" t="s">
        <v>380</v>
      </c>
      <c r="B368" s="28">
        <f>B369+B385+B393+B404+B413+B421</f>
        <v>32474</v>
      </c>
      <c r="C368" s="28">
        <f>C369+C385+C393+C404+C413+C421</f>
        <v>27655</v>
      </c>
      <c r="D368" s="28">
        <f>D369+D385+D393+D404+D413+D421</f>
        <v>24762</v>
      </c>
      <c r="E368" s="32">
        <f t="shared" si="16"/>
        <v>89.5389622129814</v>
      </c>
      <c r="F368" s="28">
        <f>F369+F385+F393+F404+F413+F421</f>
        <v>44948</v>
      </c>
      <c r="G368" s="28">
        <f>D368-F368</f>
        <v>-20186</v>
      </c>
      <c r="H368" s="29">
        <f t="shared" si="17"/>
        <v>-44.9096734003738</v>
      </c>
      <c r="I368" s="28">
        <f>I369+I385+I393+I404+I413+I421</f>
        <v>35209.53</v>
      </c>
      <c r="J368" s="28">
        <f>I368-B368</f>
        <v>2735.53</v>
      </c>
      <c r="K368" s="32">
        <f t="shared" si="18"/>
        <v>8.42375438812588</v>
      </c>
      <c r="N368" s="63"/>
    </row>
    <row r="369" ht="16.5" customHeight="1" spans="1:14">
      <c r="A369" s="30" t="s">
        <v>381</v>
      </c>
      <c r="B369" s="31">
        <v>17627</v>
      </c>
      <c r="C369" s="31">
        <f>18388-5000</f>
        <v>13388</v>
      </c>
      <c r="D369" s="31">
        <v>13200</v>
      </c>
      <c r="E369" s="108">
        <f t="shared" si="16"/>
        <v>98.5957573946818</v>
      </c>
      <c r="F369" s="31">
        <v>18446</v>
      </c>
      <c r="G369" s="31">
        <f>D369-F369</f>
        <v>-5246</v>
      </c>
      <c r="H369" s="109">
        <f t="shared" si="17"/>
        <v>-28.4397701398677</v>
      </c>
      <c r="I369" s="31">
        <f>SUM(I370:I384)</f>
        <v>21766.67</v>
      </c>
      <c r="J369" s="31">
        <f>I369-B369</f>
        <v>4139.67</v>
      </c>
      <c r="K369" s="108">
        <f t="shared" si="18"/>
        <v>23.4848244170874</v>
      </c>
      <c r="N369" s="63"/>
    </row>
    <row r="370" ht="16.5" hidden="1" customHeight="1" spans="1:14">
      <c r="A370" s="30" t="s">
        <v>143</v>
      </c>
      <c r="B370" s="31"/>
      <c r="C370" s="31"/>
      <c r="D370" s="31"/>
      <c r="E370" s="32"/>
      <c r="F370" s="31"/>
      <c r="G370" s="28"/>
      <c r="H370" s="29"/>
      <c r="I370" s="31">
        <f>3094.26+502</f>
        <v>3596.26</v>
      </c>
      <c r="J370" s="28"/>
      <c r="K370" s="32"/>
      <c r="M370" s="4">
        <v>1</v>
      </c>
      <c r="N370" s="63"/>
    </row>
    <row r="371" ht="16.5" hidden="1" customHeight="1" spans="1:14">
      <c r="A371" s="30" t="s">
        <v>144</v>
      </c>
      <c r="B371" s="31"/>
      <c r="C371" s="31"/>
      <c r="D371" s="31"/>
      <c r="E371" s="32"/>
      <c r="F371" s="31"/>
      <c r="G371" s="28"/>
      <c r="H371" s="29"/>
      <c r="I371" s="31">
        <v>658</v>
      </c>
      <c r="J371" s="28"/>
      <c r="K371" s="32"/>
      <c r="M371" s="4">
        <v>1</v>
      </c>
      <c r="N371" s="63"/>
    </row>
    <row r="372" ht="16.5" hidden="1" customHeight="1" spans="1:14">
      <c r="A372" s="30" t="s">
        <v>145</v>
      </c>
      <c r="B372" s="31"/>
      <c r="C372" s="31"/>
      <c r="D372" s="31"/>
      <c r="E372" s="32"/>
      <c r="F372" s="31"/>
      <c r="G372" s="28"/>
      <c r="H372" s="29"/>
      <c r="I372" s="31">
        <v>0</v>
      </c>
      <c r="J372" s="28"/>
      <c r="K372" s="32"/>
      <c r="M372" s="4">
        <v>1</v>
      </c>
      <c r="N372" s="63"/>
    </row>
    <row r="373" ht="16.5" hidden="1" customHeight="1" spans="1:14">
      <c r="A373" s="30" t="s">
        <v>382</v>
      </c>
      <c r="B373" s="31"/>
      <c r="C373" s="31"/>
      <c r="D373" s="31"/>
      <c r="E373" s="32"/>
      <c r="F373" s="31"/>
      <c r="G373" s="28"/>
      <c r="H373" s="29"/>
      <c r="I373" s="31">
        <v>1611.79</v>
      </c>
      <c r="J373" s="28"/>
      <c r="K373" s="32"/>
      <c r="M373" s="4">
        <v>1</v>
      </c>
      <c r="N373" s="63"/>
    </row>
    <row r="374" ht="16.5" hidden="1" customHeight="1" spans="1:14">
      <c r="A374" s="30" t="s">
        <v>383</v>
      </c>
      <c r="B374" s="31"/>
      <c r="C374" s="31"/>
      <c r="D374" s="31"/>
      <c r="E374" s="32"/>
      <c r="F374" s="31"/>
      <c r="G374" s="28"/>
      <c r="H374" s="29"/>
      <c r="I374" s="31">
        <v>149</v>
      </c>
      <c r="J374" s="28"/>
      <c r="K374" s="32"/>
      <c r="M374" s="4">
        <v>1</v>
      </c>
      <c r="N374" s="63"/>
    </row>
    <row r="375" ht="16.5" hidden="1" customHeight="1" spans="1:14">
      <c r="A375" s="30" t="s">
        <v>384</v>
      </c>
      <c r="B375" s="31"/>
      <c r="C375" s="31"/>
      <c r="D375" s="31"/>
      <c r="E375" s="32"/>
      <c r="F375" s="31"/>
      <c r="G375" s="28"/>
      <c r="H375" s="29"/>
      <c r="I375" s="31">
        <v>0</v>
      </c>
      <c r="J375" s="28"/>
      <c r="K375" s="32"/>
      <c r="M375" s="4">
        <v>1</v>
      </c>
      <c r="N375" s="63"/>
    </row>
    <row r="376" ht="16.5" hidden="1" customHeight="1" spans="1:14">
      <c r="A376" s="30" t="s">
        <v>385</v>
      </c>
      <c r="B376" s="31"/>
      <c r="C376" s="31"/>
      <c r="D376" s="31"/>
      <c r="E376" s="32"/>
      <c r="F376" s="31"/>
      <c r="G376" s="28"/>
      <c r="H376" s="29"/>
      <c r="I376" s="31">
        <v>225</v>
      </c>
      <c r="J376" s="28"/>
      <c r="K376" s="32"/>
      <c r="M376" s="4">
        <v>1</v>
      </c>
      <c r="N376" s="63"/>
    </row>
    <row r="377" ht="16.5" hidden="1" customHeight="1" spans="1:14">
      <c r="A377" s="30" t="s">
        <v>386</v>
      </c>
      <c r="B377" s="31"/>
      <c r="C377" s="31"/>
      <c r="D377" s="31"/>
      <c r="E377" s="32"/>
      <c r="F377" s="31"/>
      <c r="G377" s="28"/>
      <c r="H377" s="29"/>
      <c r="I377" s="31">
        <v>316</v>
      </c>
      <c r="J377" s="28"/>
      <c r="K377" s="32"/>
      <c r="M377" s="4">
        <v>1</v>
      </c>
      <c r="N377" s="63"/>
    </row>
    <row r="378" ht="16.5" hidden="1" customHeight="1" spans="1:14">
      <c r="A378" s="30" t="s">
        <v>387</v>
      </c>
      <c r="B378" s="31"/>
      <c r="C378" s="31"/>
      <c r="D378" s="31"/>
      <c r="E378" s="32"/>
      <c r="F378" s="31"/>
      <c r="G378" s="28"/>
      <c r="H378" s="29"/>
      <c r="I378" s="31">
        <v>4597.59</v>
      </c>
      <c r="J378" s="28"/>
      <c r="K378" s="32"/>
      <c r="M378" s="4">
        <v>1</v>
      </c>
      <c r="N378" s="63"/>
    </row>
    <row r="379" ht="16.5" hidden="1" customHeight="1" spans="1:14">
      <c r="A379" s="30" t="s">
        <v>388</v>
      </c>
      <c r="B379" s="31"/>
      <c r="C379" s="31"/>
      <c r="D379" s="31"/>
      <c r="E379" s="32"/>
      <c r="F379" s="31"/>
      <c r="G379" s="28"/>
      <c r="H379" s="29"/>
      <c r="I379" s="31">
        <v>0</v>
      </c>
      <c r="J379" s="28"/>
      <c r="K379" s="32"/>
      <c r="M379" s="4">
        <v>1</v>
      </c>
      <c r="N379" s="63"/>
    </row>
    <row r="380" ht="16.5" hidden="1" customHeight="1" spans="1:14">
      <c r="A380" s="30" t="s">
        <v>389</v>
      </c>
      <c r="B380" s="31"/>
      <c r="C380" s="31"/>
      <c r="D380" s="31"/>
      <c r="E380" s="32"/>
      <c r="F380" s="31"/>
      <c r="G380" s="28"/>
      <c r="H380" s="29"/>
      <c r="I380" s="31">
        <v>0</v>
      </c>
      <c r="J380" s="28"/>
      <c r="K380" s="32"/>
      <c r="M380" s="4">
        <v>1</v>
      </c>
      <c r="N380" s="63"/>
    </row>
    <row r="381" ht="16.5" hidden="1" customHeight="1" spans="1:14">
      <c r="A381" s="30" t="s">
        <v>390</v>
      </c>
      <c r="B381" s="31"/>
      <c r="C381" s="31"/>
      <c r="D381" s="31"/>
      <c r="E381" s="32"/>
      <c r="F381" s="31"/>
      <c r="G381" s="28"/>
      <c r="H381" s="29"/>
      <c r="I381" s="31">
        <v>759</v>
      </c>
      <c r="J381" s="28"/>
      <c r="K381" s="32"/>
      <c r="M381" s="4">
        <v>1</v>
      </c>
      <c r="N381" s="63"/>
    </row>
    <row r="382" ht="16.5" hidden="1" customHeight="1" spans="1:14">
      <c r="A382" s="30" t="s">
        <v>391</v>
      </c>
      <c r="B382" s="31"/>
      <c r="C382" s="31"/>
      <c r="D382" s="31"/>
      <c r="E382" s="32"/>
      <c r="F382" s="31"/>
      <c r="G382" s="28"/>
      <c r="H382" s="29"/>
      <c r="I382" s="31">
        <v>153</v>
      </c>
      <c r="J382" s="28"/>
      <c r="K382" s="32"/>
      <c r="M382" s="4">
        <v>1</v>
      </c>
      <c r="N382" s="63"/>
    </row>
    <row r="383" ht="16.5" hidden="1" customHeight="1" spans="1:14">
      <c r="A383" s="30" t="s">
        <v>392</v>
      </c>
      <c r="B383" s="31"/>
      <c r="C383" s="31"/>
      <c r="D383" s="31"/>
      <c r="E383" s="32"/>
      <c r="F383" s="31"/>
      <c r="G383" s="28"/>
      <c r="H383" s="29"/>
      <c r="I383" s="31">
        <v>3063.97</v>
      </c>
      <c r="J383" s="28"/>
      <c r="K383" s="32"/>
      <c r="M383" s="4">
        <v>1</v>
      </c>
      <c r="N383" s="63"/>
    </row>
    <row r="384" ht="16.5" hidden="1" customHeight="1" spans="1:14">
      <c r="A384" s="30" t="s">
        <v>393</v>
      </c>
      <c r="B384" s="31"/>
      <c r="C384" s="31"/>
      <c r="D384" s="31"/>
      <c r="E384" s="32"/>
      <c r="F384" s="31"/>
      <c r="G384" s="28"/>
      <c r="H384" s="29"/>
      <c r="I384" s="31">
        <v>6637.06</v>
      </c>
      <c r="J384" s="28"/>
      <c r="K384" s="32"/>
      <c r="M384" s="4">
        <v>1</v>
      </c>
      <c r="N384" s="63"/>
    </row>
    <row r="385" ht="16.5" customHeight="1" spans="1:14">
      <c r="A385" s="30" t="s">
        <v>394</v>
      </c>
      <c r="B385" s="31">
        <v>1544</v>
      </c>
      <c r="C385" s="31">
        <v>1544</v>
      </c>
      <c r="D385" s="31">
        <v>1368</v>
      </c>
      <c r="E385" s="108">
        <f t="shared" si="16"/>
        <v>88.6010362694301</v>
      </c>
      <c r="F385" s="31">
        <v>1629</v>
      </c>
      <c r="G385" s="31">
        <f>D385-F385</f>
        <v>-261</v>
      </c>
      <c r="H385" s="109">
        <f t="shared" si="17"/>
        <v>-16.0220994475138</v>
      </c>
      <c r="I385" s="31">
        <f>SUM(I386:I392)</f>
        <v>1774.65</v>
      </c>
      <c r="J385" s="31">
        <f>I385-B385</f>
        <v>230.65</v>
      </c>
      <c r="K385" s="108">
        <f>J385/B385*100</f>
        <v>14.9384715025907</v>
      </c>
      <c r="N385" s="63"/>
    </row>
    <row r="386" ht="16.5" hidden="1" customHeight="1" spans="1:14">
      <c r="A386" s="30" t="s">
        <v>143</v>
      </c>
      <c r="B386" s="31"/>
      <c r="C386" s="31"/>
      <c r="D386" s="31"/>
      <c r="E386" s="32"/>
      <c r="F386" s="31"/>
      <c r="G386" s="28"/>
      <c r="H386" s="29"/>
      <c r="I386" s="31">
        <v>0</v>
      </c>
      <c r="J386" s="28"/>
      <c r="K386" s="32"/>
      <c r="M386" s="4">
        <v>1</v>
      </c>
      <c r="N386" s="63"/>
    </row>
    <row r="387" ht="16.5" hidden="1" customHeight="1" spans="1:14">
      <c r="A387" s="30" t="s">
        <v>144</v>
      </c>
      <c r="B387" s="31"/>
      <c r="C387" s="31"/>
      <c r="D387" s="31"/>
      <c r="E387" s="32"/>
      <c r="F387" s="31"/>
      <c r="G387" s="28"/>
      <c r="H387" s="29"/>
      <c r="I387" s="31">
        <v>0</v>
      </c>
      <c r="J387" s="28"/>
      <c r="K387" s="32"/>
      <c r="M387" s="4">
        <v>1</v>
      </c>
      <c r="N387" s="63"/>
    </row>
    <row r="388" ht="16.5" hidden="1" customHeight="1" spans="1:14">
      <c r="A388" s="30" t="s">
        <v>145</v>
      </c>
      <c r="B388" s="31"/>
      <c r="C388" s="31"/>
      <c r="D388" s="31"/>
      <c r="E388" s="32"/>
      <c r="F388" s="31"/>
      <c r="G388" s="28"/>
      <c r="H388" s="29"/>
      <c r="I388" s="31">
        <v>0</v>
      </c>
      <c r="J388" s="28"/>
      <c r="K388" s="32"/>
      <c r="M388" s="4">
        <v>1</v>
      </c>
      <c r="N388" s="63"/>
    </row>
    <row r="389" ht="16.5" hidden="1" customHeight="1" spans="1:14">
      <c r="A389" s="30" t="s">
        <v>395</v>
      </c>
      <c r="B389" s="31"/>
      <c r="C389" s="31"/>
      <c r="D389" s="31"/>
      <c r="E389" s="32"/>
      <c r="F389" s="31"/>
      <c r="G389" s="28"/>
      <c r="H389" s="29"/>
      <c r="I389" s="31">
        <v>668.65</v>
      </c>
      <c r="J389" s="28"/>
      <c r="K389" s="32"/>
      <c r="M389" s="4">
        <v>1</v>
      </c>
      <c r="N389" s="63"/>
    </row>
    <row r="390" ht="16.5" hidden="1" customHeight="1" spans="1:14">
      <c r="A390" s="30" t="s">
        <v>396</v>
      </c>
      <c r="B390" s="31"/>
      <c r="C390" s="31"/>
      <c r="D390" s="31"/>
      <c r="E390" s="32"/>
      <c r="F390" s="31"/>
      <c r="G390" s="28"/>
      <c r="H390" s="29"/>
      <c r="I390" s="31">
        <v>1080</v>
      </c>
      <c r="J390" s="28"/>
      <c r="K390" s="32"/>
      <c r="M390" s="4">
        <v>1</v>
      </c>
      <c r="N390" s="63"/>
    </row>
    <row r="391" ht="16.5" hidden="1" customHeight="1" spans="1:14">
      <c r="A391" s="30" t="s">
        <v>397</v>
      </c>
      <c r="B391" s="31"/>
      <c r="C391" s="31"/>
      <c r="D391" s="31"/>
      <c r="E391" s="32"/>
      <c r="F391" s="31"/>
      <c r="G391" s="28"/>
      <c r="H391" s="29"/>
      <c r="I391" s="31">
        <v>0</v>
      </c>
      <c r="J391" s="28"/>
      <c r="K391" s="32"/>
      <c r="M391" s="4">
        <v>1</v>
      </c>
      <c r="N391" s="63"/>
    </row>
    <row r="392" ht="16.5" hidden="1" customHeight="1" spans="1:14">
      <c r="A392" s="30" t="s">
        <v>398</v>
      </c>
      <c r="B392" s="31"/>
      <c r="C392" s="31"/>
      <c r="D392" s="31"/>
      <c r="E392" s="32"/>
      <c r="F392" s="31"/>
      <c r="G392" s="28"/>
      <c r="H392" s="29"/>
      <c r="I392" s="31">
        <v>26</v>
      </c>
      <c r="J392" s="28"/>
      <c r="K392" s="32"/>
      <c r="M392" s="4">
        <v>1</v>
      </c>
      <c r="N392" s="63"/>
    </row>
    <row r="393" ht="16.5" customHeight="1" spans="1:14">
      <c r="A393" s="30" t="s">
        <v>399</v>
      </c>
      <c r="B393" s="31">
        <v>3846</v>
      </c>
      <c r="C393" s="31">
        <f>3846-713</f>
        <v>3133</v>
      </c>
      <c r="D393" s="31">
        <v>2107</v>
      </c>
      <c r="E393" s="108">
        <f t="shared" si="16"/>
        <v>67.2518353016278</v>
      </c>
      <c r="F393" s="31">
        <v>2047</v>
      </c>
      <c r="G393" s="31">
        <f>D393-F393</f>
        <v>60</v>
      </c>
      <c r="H393" s="109">
        <f t="shared" si="17"/>
        <v>2.93111871030777</v>
      </c>
      <c r="I393" s="31">
        <f>SUM(I394:I403)</f>
        <v>2024.86</v>
      </c>
      <c r="J393" s="31">
        <f>I393-B393</f>
        <v>-1821.14</v>
      </c>
      <c r="K393" s="108">
        <f>J393/B393*100</f>
        <v>-47.3515340613625</v>
      </c>
      <c r="N393" s="63"/>
    </row>
    <row r="394" ht="16.5" hidden="1" customHeight="1" spans="1:14">
      <c r="A394" s="30" t="s">
        <v>143</v>
      </c>
      <c r="B394" s="31"/>
      <c r="C394" s="31"/>
      <c r="D394" s="31"/>
      <c r="E394" s="32"/>
      <c r="F394" s="31"/>
      <c r="G394" s="28"/>
      <c r="H394" s="29"/>
      <c r="I394" s="31">
        <v>0</v>
      </c>
      <c r="J394" s="28"/>
      <c r="K394" s="32"/>
      <c r="M394" s="4">
        <v>1</v>
      </c>
      <c r="N394" s="63"/>
    </row>
    <row r="395" ht="16.5" hidden="1" customHeight="1" spans="1:14">
      <c r="A395" s="30" t="s">
        <v>144</v>
      </c>
      <c r="B395" s="31"/>
      <c r="C395" s="31"/>
      <c r="D395" s="31"/>
      <c r="E395" s="32"/>
      <c r="F395" s="31"/>
      <c r="G395" s="28"/>
      <c r="H395" s="29"/>
      <c r="I395" s="31">
        <v>0</v>
      </c>
      <c r="J395" s="28"/>
      <c r="K395" s="32"/>
      <c r="M395" s="4">
        <v>1</v>
      </c>
      <c r="N395" s="63"/>
    </row>
    <row r="396" ht="16.5" hidden="1" customHeight="1" spans="1:14">
      <c r="A396" s="30" t="s">
        <v>145</v>
      </c>
      <c r="B396" s="31"/>
      <c r="C396" s="31"/>
      <c r="D396" s="31"/>
      <c r="E396" s="32"/>
      <c r="F396" s="31"/>
      <c r="G396" s="28"/>
      <c r="H396" s="29"/>
      <c r="I396" s="31">
        <v>0</v>
      </c>
      <c r="J396" s="28"/>
      <c r="K396" s="32"/>
      <c r="M396" s="4">
        <v>1</v>
      </c>
      <c r="N396" s="63"/>
    </row>
    <row r="397" ht="16.5" hidden="1" customHeight="1" spans="1:14">
      <c r="A397" s="30" t="s">
        <v>400</v>
      </c>
      <c r="B397" s="31"/>
      <c r="C397" s="31"/>
      <c r="D397" s="31"/>
      <c r="E397" s="32"/>
      <c r="F397" s="31"/>
      <c r="G397" s="28"/>
      <c r="H397" s="29"/>
      <c r="I397" s="31">
        <v>320</v>
      </c>
      <c r="J397" s="28"/>
      <c r="K397" s="32"/>
      <c r="M397" s="4">
        <v>1</v>
      </c>
      <c r="N397" s="63"/>
    </row>
    <row r="398" ht="16.5" hidden="1" customHeight="1" spans="1:14">
      <c r="A398" s="30" t="s">
        <v>401</v>
      </c>
      <c r="B398" s="31"/>
      <c r="C398" s="31"/>
      <c r="D398" s="31"/>
      <c r="E398" s="32"/>
      <c r="F398" s="31"/>
      <c r="G398" s="28"/>
      <c r="H398" s="29"/>
      <c r="I398" s="31">
        <v>0</v>
      </c>
      <c r="J398" s="28"/>
      <c r="K398" s="32"/>
      <c r="M398" s="4">
        <v>1</v>
      </c>
      <c r="N398" s="63"/>
    </row>
    <row r="399" ht="16.5" hidden="1" customHeight="1" spans="1:14">
      <c r="A399" s="30" t="s">
        <v>402</v>
      </c>
      <c r="B399" s="31"/>
      <c r="C399" s="31"/>
      <c r="D399" s="31"/>
      <c r="E399" s="32"/>
      <c r="F399" s="31"/>
      <c r="G399" s="28"/>
      <c r="H399" s="29"/>
      <c r="I399" s="31">
        <v>0</v>
      </c>
      <c r="J399" s="28"/>
      <c r="K399" s="32"/>
      <c r="M399" s="4">
        <v>1</v>
      </c>
      <c r="N399" s="63"/>
    </row>
    <row r="400" ht="16.5" hidden="1" customHeight="1" spans="1:14">
      <c r="A400" s="30" t="s">
        <v>403</v>
      </c>
      <c r="B400" s="31"/>
      <c r="C400" s="31"/>
      <c r="D400" s="31"/>
      <c r="E400" s="32"/>
      <c r="F400" s="31"/>
      <c r="G400" s="28"/>
      <c r="H400" s="29"/>
      <c r="I400" s="31">
        <v>800</v>
      </c>
      <c r="J400" s="28"/>
      <c r="K400" s="32"/>
      <c r="M400" s="4">
        <v>1</v>
      </c>
      <c r="N400" s="63"/>
    </row>
    <row r="401" ht="16.5" hidden="1" customHeight="1" spans="1:14">
      <c r="A401" s="30" t="s">
        <v>404</v>
      </c>
      <c r="B401" s="31"/>
      <c r="C401" s="31"/>
      <c r="D401" s="31"/>
      <c r="E401" s="32"/>
      <c r="F401" s="31"/>
      <c r="G401" s="28"/>
      <c r="H401" s="29"/>
      <c r="I401" s="31">
        <v>874.86</v>
      </c>
      <c r="J401" s="28"/>
      <c r="K401" s="32"/>
      <c r="M401" s="4">
        <v>1</v>
      </c>
      <c r="N401" s="63"/>
    </row>
    <row r="402" ht="16.5" hidden="1" customHeight="1" spans="1:14">
      <c r="A402" s="30" t="s">
        <v>405</v>
      </c>
      <c r="B402" s="31"/>
      <c r="C402" s="31"/>
      <c r="D402" s="31"/>
      <c r="E402" s="32"/>
      <c r="F402" s="31"/>
      <c r="G402" s="28"/>
      <c r="H402" s="29"/>
      <c r="I402" s="31">
        <v>0</v>
      </c>
      <c r="J402" s="28"/>
      <c r="K402" s="32"/>
      <c r="M402" s="4">
        <v>1</v>
      </c>
      <c r="N402" s="63"/>
    </row>
    <row r="403" ht="16.5" hidden="1" customHeight="1" spans="1:14">
      <c r="A403" s="30" t="s">
        <v>406</v>
      </c>
      <c r="B403" s="31"/>
      <c r="C403" s="31"/>
      <c r="D403" s="31"/>
      <c r="E403" s="32"/>
      <c r="F403" s="31"/>
      <c r="G403" s="28"/>
      <c r="H403" s="29"/>
      <c r="I403" s="31">
        <v>30</v>
      </c>
      <c r="J403" s="28"/>
      <c r="K403" s="32"/>
      <c r="M403" s="4">
        <v>1</v>
      </c>
      <c r="N403" s="63"/>
    </row>
    <row r="404" ht="16.5" customHeight="1" spans="1:14">
      <c r="A404" s="30" t="s">
        <v>407</v>
      </c>
      <c r="B404" s="31">
        <v>492</v>
      </c>
      <c r="C404" s="31">
        <v>492</v>
      </c>
      <c r="D404" s="31">
        <v>385</v>
      </c>
      <c r="E404" s="108">
        <f t="shared" ref="E404:E464" si="19">D404/C404*100</f>
        <v>78.2520325203252</v>
      </c>
      <c r="F404" s="31">
        <v>778</v>
      </c>
      <c r="G404" s="31">
        <f>D404-F404</f>
        <v>-393</v>
      </c>
      <c r="H404" s="109">
        <f t="shared" ref="H404:H464" si="20">G404/F404*100</f>
        <v>-50.5141388174807</v>
      </c>
      <c r="I404" s="31">
        <f>SUM(I405:I412)</f>
        <v>635.08</v>
      </c>
      <c r="J404" s="31">
        <f>I404-B404</f>
        <v>143.08</v>
      </c>
      <c r="K404" s="108">
        <f>J404/B404*100</f>
        <v>29.0813008130081</v>
      </c>
      <c r="N404" s="63"/>
    </row>
    <row r="405" ht="16.5" hidden="1" customHeight="1" spans="1:14">
      <c r="A405" s="30" t="s">
        <v>143</v>
      </c>
      <c r="B405" s="31"/>
      <c r="C405" s="31"/>
      <c r="D405" s="31"/>
      <c r="E405" s="32"/>
      <c r="F405" s="31"/>
      <c r="G405" s="28"/>
      <c r="H405" s="29"/>
      <c r="I405" s="31">
        <v>226</v>
      </c>
      <c r="J405" s="28"/>
      <c r="K405" s="32"/>
      <c r="M405" s="4">
        <v>1</v>
      </c>
      <c r="N405" s="63"/>
    </row>
    <row r="406" ht="16.5" hidden="1" customHeight="1" spans="1:14">
      <c r="A406" s="30" t="s">
        <v>144</v>
      </c>
      <c r="B406" s="31"/>
      <c r="C406" s="31"/>
      <c r="D406" s="31"/>
      <c r="E406" s="32"/>
      <c r="F406" s="31"/>
      <c r="G406" s="28"/>
      <c r="H406" s="29"/>
      <c r="I406" s="31">
        <v>0</v>
      </c>
      <c r="J406" s="28"/>
      <c r="K406" s="32"/>
      <c r="M406" s="4">
        <v>1</v>
      </c>
      <c r="N406" s="63"/>
    </row>
    <row r="407" ht="16.5" hidden="1" customHeight="1" spans="1:14">
      <c r="A407" s="30" t="s">
        <v>145</v>
      </c>
      <c r="B407" s="31"/>
      <c r="C407" s="31"/>
      <c r="D407" s="31"/>
      <c r="E407" s="32"/>
      <c r="F407" s="31"/>
      <c r="G407" s="28"/>
      <c r="H407" s="29"/>
      <c r="I407" s="31">
        <v>0</v>
      </c>
      <c r="J407" s="28"/>
      <c r="K407" s="32"/>
      <c r="M407" s="4">
        <v>1</v>
      </c>
      <c r="N407" s="63"/>
    </row>
    <row r="408" ht="16.5" hidden="1" customHeight="1" spans="1:14">
      <c r="A408" s="30" t="s">
        <v>408</v>
      </c>
      <c r="B408" s="31"/>
      <c r="C408" s="31"/>
      <c r="D408" s="31"/>
      <c r="E408" s="32"/>
      <c r="F408" s="31"/>
      <c r="G408" s="28"/>
      <c r="H408" s="29"/>
      <c r="I408" s="31">
        <v>0</v>
      </c>
      <c r="J408" s="28"/>
      <c r="K408" s="32"/>
      <c r="M408" s="4">
        <v>1</v>
      </c>
      <c r="N408" s="63"/>
    </row>
    <row r="409" ht="16.5" hidden="1" customHeight="1" spans="1:14">
      <c r="A409" s="30" t="s">
        <v>409</v>
      </c>
      <c r="B409" s="31"/>
      <c r="C409" s="31"/>
      <c r="D409" s="31"/>
      <c r="E409" s="32"/>
      <c r="F409" s="31"/>
      <c r="G409" s="28"/>
      <c r="H409" s="29"/>
      <c r="I409" s="31">
        <v>298.08</v>
      </c>
      <c r="J409" s="28"/>
      <c r="K409" s="32"/>
      <c r="M409" s="4">
        <v>1</v>
      </c>
      <c r="N409" s="63"/>
    </row>
    <row r="410" ht="16.5" hidden="1" customHeight="1" spans="1:14">
      <c r="A410" s="30" t="s">
        <v>410</v>
      </c>
      <c r="B410" s="31"/>
      <c r="C410" s="31"/>
      <c r="D410" s="31"/>
      <c r="E410" s="32"/>
      <c r="F410" s="31"/>
      <c r="G410" s="28"/>
      <c r="H410" s="29"/>
      <c r="I410" s="31">
        <v>0</v>
      </c>
      <c r="J410" s="28"/>
      <c r="K410" s="32"/>
      <c r="M410" s="4">
        <v>1</v>
      </c>
      <c r="N410" s="63"/>
    </row>
    <row r="411" ht="16.5" hidden="1" customHeight="1" spans="1:14">
      <c r="A411" s="30" t="s">
        <v>411</v>
      </c>
      <c r="B411" s="31"/>
      <c r="C411" s="31"/>
      <c r="D411" s="31"/>
      <c r="E411" s="32"/>
      <c r="F411" s="31"/>
      <c r="G411" s="28"/>
      <c r="H411" s="29"/>
      <c r="I411" s="31">
        <v>80</v>
      </c>
      <c r="J411" s="28"/>
      <c r="K411" s="32"/>
      <c r="M411" s="4">
        <v>1</v>
      </c>
      <c r="N411" s="63"/>
    </row>
    <row r="412" ht="16.5" hidden="1" customHeight="1" spans="1:14">
      <c r="A412" s="30" t="s">
        <v>412</v>
      </c>
      <c r="B412" s="31"/>
      <c r="C412" s="31"/>
      <c r="D412" s="31"/>
      <c r="E412" s="32"/>
      <c r="F412" s="31"/>
      <c r="G412" s="28"/>
      <c r="H412" s="29"/>
      <c r="I412" s="31">
        <v>31</v>
      </c>
      <c r="J412" s="28"/>
      <c r="K412" s="32"/>
      <c r="M412" s="4">
        <v>1</v>
      </c>
      <c r="N412" s="63"/>
    </row>
    <row r="413" ht="16.5" customHeight="1" spans="1:14">
      <c r="A413" s="30" t="s">
        <v>413</v>
      </c>
      <c r="B413" s="31">
        <v>6598</v>
      </c>
      <c r="C413" s="31">
        <v>6598</v>
      </c>
      <c r="D413" s="31">
        <v>5729</v>
      </c>
      <c r="E413" s="108">
        <f>D413/C413*100</f>
        <v>86.8293422249166</v>
      </c>
      <c r="F413" s="31">
        <v>6873</v>
      </c>
      <c r="G413" s="31">
        <f>D413-F413</f>
        <v>-1144</v>
      </c>
      <c r="H413" s="109">
        <f>G413/F413*100</f>
        <v>-16.6448421358941</v>
      </c>
      <c r="I413" s="31">
        <f>SUM(I414:I420)</f>
        <v>6195.27</v>
      </c>
      <c r="J413" s="31">
        <f>I413-B413</f>
        <v>-402.73</v>
      </c>
      <c r="K413" s="108">
        <f>J413/B413*100</f>
        <v>-6.10381933919369</v>
      </c>
      <c r="N413" s="63"/>
    </row>
    <row r="414" ht="16.5" hidden="1" customHeight="1" spans="1:14">
      <c r="A414" s="30" t="s">
        <v>143</v>
      </c>
      <c r="B414" s="31"/>
      <c r="C414" s="31"/>
      <c r="D414" s="31"/>
      <c r="E414" s="32"/>
      <c r="F414" s="31"/>
      <c r="G414" s="28"/>
      <c r="H414" s="29"/>
      <c r="I414" s="31">
        <v>28</v>
      </c>
      <c r="J414" s="28"/>
      <c r="K414" s="32"/>
      <c r="M414" s="4">
        <v>1</v>
      </c>
      <c r="N414" s="63"/>
    </row>
    <row r="415" ht="16.5" hidden="1" customHeight="1" spans="1:14">
      <c r="A415" s="30" t="s">
        <v>144</v>
      </c>
      <c r="B415" s="31"/>
      <c r="C415" s="31"/>
      <c r="D415" s="31"/>
      <c r="E415" s="32"/>
      <c r="F415" s="31"/>
      <c r="G415" s="28"/>
      <c r="H415" s="29"/>
      <c r="I415" s="31">
        <v>0</v>
      </c>
      <c r="J415" s="28"/>
      <c r="K415" s="32"/>
      <c r="M415" s="4">
        <v>1</v>
      </c>
      <c r="N415" s="63"/>
    </row>
    <row r="416" ht="16.5" hidden="1" customHeight="1" spans="1:14">
      <c r="A416" s="30" t="s">
        <v>145</v>
      </c>
      <c r="B416" s="31"/>
      <c r="C416" s="31"/>
      <c r="D416" s="31"/>
      <c r="E416" s="32"/>
      <c r="F416" s="31"/>
      <c r="G416" s="28"/>
      <c r="H416" s="29"/>
      <c r="I416" s="31">
        <v>80</v>
      </c>
      <c r="J416" s="28"/>
      <c r="K416" s="32"/>
      <c r="M416" s="4">
        <v>1</v>
      </c>
      <c r="N416" s="63"/>
    </row>
    <row r="417" ht="16.5" hidden="1" customHeight="1" spans="1:14">
      <c r="A417" s="30" t="s">
        <v>414</v>
      </c>
      <c r="B417" s="31"/>
      <c r="C417" s="31"/>
      <c r="D417" s="31"/>
      <c r="E417" s="32"/>
      <c r="F417" s="31"/>
      <c r="G417" s="28"/>
      <c r="H417" s="29"/>
      <c r="I417" s="31">
        <v>0</v>
      </c>
      <c r="J417" s="28"/>
      <c r="K417" s="32"/>
      <c r="M417" s="4">
        <v>1</v>
      </c>
      <c r="N417" s="63"/>
    </row>
    <row r="418" ht="16.5" hidden="1" customHeight="1" spans="1:14">
      <c r="A418" s="30" t="s">
        <v>415</v>
      </c>
      <c r="B418" s="31"/>
      <c r="C418" s="31"/>
      <c r="D418" s="31"/>
      <c r="E418" s="32"/>
      <c r="F418" s="31"/>
      <c r="G418" s="28"/>
      <c r="H418" s="29"/>
      <c r="I418" s="31">
        <v>0</v>
      </c>
      <c r="J418" s="28"/>
      <c r="K418" s="32"/>
      <c r="M418" s="4">
        <v>1</v>
      </c>
      <c r="N418" s="63"/>
    </row>
    <row r="419" ht="16.5" hidden="1" customHeight="1" spans="1:14">
      <c r="A419" s="30" t="s">
        <v>416</v>
      </c>
      <c r="B419" s="31"/>
      <c r="C419" s="31"/>
      <c r="D419" s="31"/>
      <c r="E419" s="32"/>
      <c r="F419" s="31"/>
      <c r="G419" s="28"/>
      <c r="H419" s="29"/>
      <c r="I419" s="31">
        <v>4802.27</v>
      </c>
      <c r="J419" s="28"/>
      <c r="K419" s="32"/>
      <c r="M419" s="4">
        <v>1</v>
      </c>
      <c r="N419" s="63"/>
    </row>
    <row r="420" ht="16.5" hidden="1" customHeight="1" spans="1:14">
      <c r="A420" s="30" t="s">
        <v>417</v>
      </c>
      <c r="B420" s="31"/>
      <c r="C420" s="31"/>
      <c r="D420" s="31"/>
      <c r="E420" s="32"/>
      <c r="F420" s="31"/>
      <c r="G420" s="28"/>
      <c r="H420" s="29"/>
      <c r="I420" s="31">
        <v>1285</v>
      </c>
      <c r="J420" s="28"/>
      <c r="K420" s="32"/>
      <c r="M420" s="4">
        <v>1</v>
      </c>
      <c r="N420" s="63"/>
    </row>
    <row r="421" ht="16.5" customHeight="1" spans="1:14">
      <c r="A421" s="30" t="s">
        <v>418</v>
      </c>
      <c r="B421" s="31">
        <v>2367</v>
      </c>
      <c r="C421" s="31">
        <f>7500-5000</f>
        <v>2500</v>
      </c>
      <c r="D421" s="31">
        <v>1973</v>
      </c>
      <c r="E421" s="108">
        <f t="shared" si="19"/>
        <v>78.92</v>
      </c>
      <c r="F421" s="31">
        <v>15175</v>
      </c>
      <c r="G421" s="31">
        <f>D421-F421</f>
        <v>-13202</v>
      </c>
      <c r="H421" s="109">
        <f t="shared" si="20"/>
        <v>-86.998352553542</v>
      </c>
      <c r="I421" s="31">
        <f>SUM(I422:I424)</f>
        <v>2813</v>
      </c>
      <c r="J421" s="31">
        <f>I421-B421</f>
        <v>446</v>
      </c>
      <c r="K421" s="108">
        <f>J421/B421*100</f>
        <v>18.8424165610477</v>
      </c>
      <c r="N421" s="63"/>
    </row>
    <row r="422" ht="16.5" hidden="1" customHeight="1" spans="1:14">
      <c r="A422" s="44" t="s">
        <v>419</v>
      </c>
      <c r="B422" s="31"/>
      <c r="C422" s="31"/>
      <c r="D422" s="31"/>
      <c r="E422" s="32"/>
      <c r="F422" s="31"/>
      <c r="G422" s="28"/>
      <c r="H422" s="29"/>
      <c r="I422" s="31">
        <v>300</v>
      </c>
      <c r="J422" s="28"/>
      <c r="K422" s="32"/>
      <c r="M422" s="4">
        <v>1</v>
      </c>
      <c r="N422" s="63"/>
    </row>
    <row r="423" ht="16.5" hidden="1" customHeight="1" spans="1:14">
      <c r="A423" s="44" t="s">
        <v>420</v>
      </c>
      <c r="B423" s="31"/>
      <c r="C423" s="31"/>
      <c r="D423" s="31"/>
      <c r="E423" s="32"/>
      <c r="F423" s="31"/>
      <c r="G423" s="28"/>
      <c r="H423" s="29"/>
      <c r="I423" s="31">
        <v>105</v>
      </c>
      <c r="J423" s="28"/>
      <c r="K423" s="32"/>
      <c r="M423" s="4">
        <v>1</v>
      </c>
      <c r="N423" s="63"/>
    </row>
    <row r="424" ht="16.5" hidden="1" customHeight="1" spans="1:14">
      <c r="A424" s="44" t="s">
        <v>421</v>
      </c>
      <c r="B424" s="31"/>
      <c r="C424" s="31"/>
      <c r="D424" s="31"/>
      <c r="E424" s="32"/>
      <c r="F424" s="31"/>
      <c r="G424" s="28"/>
      <c r="H424" s="29"/>
      <c r="I424" s="31">
        <v>2408</v>
      </c>
      <c r="J424" s="28"/>
      <c r="K424" s="32"/>
      <c r="M424" s="4">
        <v>1</v>
      </c>
      <c r="N424" s="63"/>
    </row>
    <row r="425" s="2" customFormat="1" ht="16.5" customHeight="1" spans="1:14">
      <c r="A425" s="27" t="s">
        <v>422</v>
      </c>
      <c r="B425" s="28">
        <f>B426+B445+B453+B454+B463+B464+B474+B483+B490+B498+B507+B513+B514+B517+B518+B520+B521+B519+B522+B531+B530</f>
        <v>649026</v>
      </c>
      <c r="C425" s="28">
        <f>C426+C445+C453+C454+C463+C464+C474+C483+C490+C498+C507+C513+C514+C517+C518+C520+C521+C519+C522+C531+C530</f>
        <v>657933</v>
      </c>
      <c r="D425" s="28">
        <f>D426+D445+D453+D454+D463+D464+D474+D483+D490+D498+D507+D513+D514+D517+D518+D520+D521+D519+D522+D531+D530</f>
        <v>644829</v>
      </c>
      <c r="E425" s="32">
        <f t="shared" si="19"/>
        <v>98.0083078368162</v>
      </c>
      <c r="F425" s="28">
        <f>F426+F445+F453+F454+F463+F464+F474+F483+F490+F498+F507+F513+F514+F517+F518+F520+F521+F519+F522+F531+F530</f>
        <v>617345</v>
      </c>
      <c r="G425" s="28">
        <f>D425-F425</f>
        <v>27484</v>
      </c>
      <c r="H425" s="29">
        <f t="shared" si="20"/>
        <v>4.45196770039443</v>
      </c>
      <c r="I425" s="28">
        <f>I426+I445+I453+I454+I463+I464+I474+I483+I490+I498+I507+I513+I514+I517+I518+I520+I521+I519+I522+I531+I530</f>
        <v>683451.78</v>
      </c>
      <c r="J425" s="28">
        <f>I425-B425</f>
        <v>34425.7799999999</v>
      </c>
      <c r="K425" s="32">
        <f>J425/B425*100</f>
        <v>5.30422201884053</v>
      </c>
      <c r="N425" s="63"/>
    </row>
    <row r="426" ht="16.5" customHeight="1" spans="1:14">
      <c r="A426" s="30" t="s">
        <v>423</v>
      </c>
      <c r="B426" s="31">
        <v>20977</v>
      </c>
      <c r="C426" s="31">
        <v>22345</v>
      </c>
      <c r="D426" s="31">
        <v>22345</v>
      </c>
      <c r="E426" s="108">
        <f t="shared" si="19"/>
        <v>100</v>
      </c>
      <c r="F426" s="31">
        <v>21712</v>
      </c>
      <c r="G426" s="31">
        <f>D426-F426</f>
        <v>633</v>
      </c>
      <c r="H426" s="109">
        <f t="shared" si="20"/>
        <v>2.91543846720707</v>
      </c>
      <c r="I426" s="31">
        <f>SUM(I427:I444)</f>
        <v>28781.29</v>
      </c>
      <c r="J426" s="31">
        <f>I426-B426</f>
        <v>7804.29</v>
      </c>
      <c r="K426" s="108">
        <f>J426/B426*100</f>
        <v>37.2040329885112</v>
      </c>
      <c r="N426" s="63"/>
    </row>
    <row r="427" ht="16.5" hidden="1" customHeight="1" spans="1:14">
      <c r="A427" s="44" t="s">
        <v>143</v>
      </c>
      <c r="B427" s="31"/>
      <c r="C427" s="31"/>
      <c r="D427" s="31"/>
      <c r="E427" s="32"/>
      <c r="F427" s="31"/>
      <c r="G427" s="28"/>
      <c r="H427" s="29"/>
      <c r="I427" s="31">
        <f>4318.03+1413</f>
        <v>5731.03</v>
      </c>
      <c r="J427" s="28"/>
      <c r="K427" s="32"/>
      <c r="M427" s="4">
        <v>1</v>
      </c>
      <c r="N427" s="63"/>
    </row>
    <row r="428" ht="16.5" hidden="1" customHeight="1" spans="1:14">
      <c r="A428" s="30" t="s">
        <v>144</v>
      </c>
      <c r="B428" s="31"/>
      <c r="C428" s="31"/>
      <c r="D428" s="31"/>
      <c r="E428" s="32"/>
      <c r="F428" s="31"/>
      <c r="G428" s="28"/>
      <c r="H428" s="29"/>
      <c r="I428" s="31">
        <v>109</v>
      </c>
      <c r="J428" s="28"/>
      <c r="K428" s="32"/>
      <c r="M428" s="4">
        <v>1</v>
      </c>
      <c r="N428" s="63"/>
    </row>
    <row r="429" ht="16.5" hidden="1" customHeight="1" spans="1:14">
      <c r="A429" s="30" t="s">
        <v>145</v>
      </c>
      <c r="B429" s="31"/>
      <c r="C429" s="31"/>
      <c r="D429" s="31"/>
      <c r="E429" s="32"/>
      <c r="F429" s="31"/>
      <c r="G429" s="28"/>
      <c r="H429" s="29"/>
      <c r="I429" s="31">
        <v>0</v>
      </c>
      <c r="J429" s="28"/>
      <c r="K429" s="32"/>
      <c r="M429" s="4">
        <v>1</v>
      </c>
      <c r="N429" s="63"/>
    </row>
    <row r="430" ht="16.5" hidden="1" customHeight="1" spans="1:14">
      <c r="A430" s="44" t="s">
        <v>424</v>
      </c>
      <c r="B430" s="31"/>
      <c r="C430" s="31"/>
      <c r="D430" s="31"/>
      <c r="E430" s="32"/>
      <c r="F430" s="31"/>
      <c r="G430" s="28"/>
      <c r="H430" s="29"/>
      <c r="I430" s="31">
        <v>492</v>
      </c>
      <c r="J430" s="28"/>
      <c r="K430" s="32"/>
      <c r="M430" s="4">
        <v>1</v>
      </c>
      <c r="N430" s="63"/>
    </row>
    <row r="431" ht="16.5" hidden="1" customHeight="1" spans="1:14">
      <c r="A431" s="44" t="s">
        <v>425</v>
      </c>
      <c r="B431" s="31"/>
      <c r="C431" s="31"/>
      <c r="D431" s="31"/>
      <c r="E431" s="32"/>
      <c r="F431" s="31"/>
      <c r="G431" s="28"/>
      <c r="H431" s="29"/>
      <c r="I431" s="31">
        <v>282.72</v>
      </c>
      <c r="J431" s="28"/>
      <c r="K431" s="32"/>
      <c r="M431" s="4">
        <v>1</v>
      </c>
      <c r="N431" s="63"/>
    </row>
    <row r="432" ht="16.5" hidden="1" customHeight="1" spans="1:14">
      <c r="A432" s="44" t="s">
        <v>426</v>
      </c>
      <c r="B432" s="31"/>
      <c r="C432" s="31"/>
      <c r="D432" s="31"/>
      <c r="E432" s="32"/>
      <c r="F432" s="31"/>
      <c r="G432" s="28"/>
      <c r="H432" s="29"/>
      <c r="I432" s="31">
        <v>377</v>
      </c>
      <c r="J432" s="28"/>
      <c r="K432" s="32"/>
      <c r="M432" s="4">
        <v>1</v>
      </c>
      <c r="N432" s="63"/>
    </row>
    <row r="433" ht="16.5" hidden="1" customHeight="1" spans="1:14">
      <c r="A433" s="44" t="s">
        <v>427</v>
      </c>
      <c r="B433" s="31"/>
      <c r="C433" s="31"/>
      <c r="D433" s="31"/>
      <c r="E433" s="32"/>
      <c r="F433" s="31"/>
      <c r="G433" s="28"/>
      <c r="H433" s="29"/>
      <c r="I433" s="31">
        <v>50</v>
      </c>
      <c r="J433" s="28"/>
      <c r="K433" s="32"/>
      <c r="M433" s="4">
        <v>1</v>
      </c>
      <c r="N433" s="63"/>
    </row>
    <row r="434" ht="16.5" hidden="1" customHeight="1" spans="1:14">
      <c r="A434" s="44" t="s">
        <v>184</v>
      </c>
      <c r="B434" s="31"/>
      <c r="C434" s="31"/>
      <c r="D434" s="31"/>
      <c r="E434" s="32"/>
      <c r="F434" s="31"/>
      <c r="G434" s="28"/>
      <c r="H434" s="29"/>
      <c r="I434" s="31">
        <v>0</v>
      </c>
      <c r="J434" s="28"/>
      <c r="K434" s="32"/>
      <c r="M434" s="4">
        <v>1</v>
      </c>
      <c r="N434" s="63"/>
    </row>
    <row r="435" ht="16.5" hidden="1" customHeight="1" spans="1:14">
      <c r="A435" s="44" t="s">
        <v>428</v>
      </c>
      <c r="B435" s="31"/>
      <c r="C435" s="31"/>
      <c r="D435" s="31"/>
      <c r="E435" s="32"/>
      <c r="F435" s="31"/>
      <c r="G435" s="28"/>
      <c r="H435" s="29"/>
      <c r="I435" s="31">
        <v>15877.54</v>
      </c>
      <c r="J435" s="28"/>
      <c r="K435" s="32"/>
      <c r="M435" s="4">
        <v>1</v>
      </c>
      <c r="N435" s="63"/>
    </row>
    <row r="436" ht="16.5" hidden="1" customHeight="1" spans="1:14">
      <c r="A436" s="44" t="s">
        <v>429</v>
      </c>
      <c r="B436" s="31"/>
      <c r="C436" s="31"/>
      <c r="D436" s="31"/>
      <c r="E436" s="32"/>
      <c r="F436" s="31"/>
      <c r="G436" s="28"/>
      <c r="H436" s="29"/>
      <c r="I436" s="31">
        <v>84</v>
      </c>
      <c r="J436" s="28"/>
      <c r="K436" s="32"/>
      <c r="M436" s="4">
        <v>1</v>
      </c>
      <c r="N436" s="63"/>
    </row>
    <row r="437" ht="16.5" hidden="1" customHeight="1" spans="1:14">
      <c r="A437" s="44" t="s">
        <v>430</v>
      </c>
      <c r="B437" s="31"/>
      <c r="C437" s="31"/>
      <c r="D437" s="31"/>
      <c r="E437" s="32"/>
      <c r="F437" s="31"/>
      <c r="G437" s="28"/>
      <c r="H437" s="29"/>
      <c r="I437" s="31">
        <v>428.9</v>
      </c>
      <c r="J437" s="28"/>
      <c r="K437" s="32"/>
      <c r="M437" s="4">
        <v>1</v>
      </c>
      <c r="N437" s="63"/>
    </row>
    <row r="438" ht="16.5" hidden="1" customHeight="1" spans="1:14">
      <c r="A438" s="44" t="s">
        <v>431</v>
      </c>
      <c r="B438" s="31"/>
      <c r="C438" s="31"/>
      <c r="D438" s="31"/>
      <c r="E438" s="32"/>
      <c r="F438" s="31"/>
      <c r="G438" s="28"/>
      <c r="H438" s="29"/>
      <c r="I438" s="31">
        <v>80</v>
      </c>
      <c r="J438" s="28"/>
      <c r="K438" s="32"/>
      <c r="M438" s="4">
        <v>1</v>
      </c>
      <c r="N438" s="63"/>
    </row>
    <row r="439" ht="16.5" hidden="1" customHeight="1" spans="1:14">
      <c r="A439" s="44" t="s">
        <v>432</v>
      </c>
      <c r="B439" s="31"/>
      <c r="C439" s="31"/>
      <c r="D439" s="31"/>
      <c r="E439" s="32"/>
      <c r="F439" s="31"/>
      <c r="G439" s="28"/>
      <c r="H439" s="29"/>
      <c r="I439" s="31">
        <v>0</v>
      </c>
      <c r="J439" s="28"/>
      <c r="K439" s="32"/>
      <c r="M439" s="4">
        <v>1</v>
      </c>
      <c r="N439" s="63"/>
    </row>
    <row r="440" ht="16.5" hidden="1" customHeight="1" spans="1:14">
      <c r="A440" s="44" t="s">
        <v>433</v>
      </c>
      <c r="B440" s="31"/>
      <c r="C440" s="31"/>
      <c r="D440" s="31"/>
      <c r="E440" s="32"/>
      <c r="F440" s="31"/>
      <c r="G440" s="28"/>
      <c r="H440" s="29"/>
      <c r="I440" s="31">
        <v>0</v>
      </c>
      <c r="J440" s="28"/>
      <c r="K440" s="32"/>
      <c r="M440" s="4">
        <v>1</v>
      </c>
      <c r="N440" s="63"/>
    </row>
    <row r="441" ht="16.5" hidden="1" customHeight="1" spans="1:14">
      <c r="A441" s="44" t="s">
        <v>434</v>
      </c>
      <c r="B441" s="31"/>
      <c r="C441" s="31"/>
      <c r="D441" s="31"/>
      <c r="E441" s="32"/>
      <c r="F441" s="31"/>
      <c r="G441" s="28"/>
      <c r="H441" s="29"/>
      <c r="I441" s="31">
        <v>15</v>
      </c>
      <c r="J441" s="28"/>
      <c r="K441" s="32"/>
      <c r="M441" s="4">
        <v>1</v>
      </c>
      <c r="N441" s="63"/>
    </row>
    <row r="442" ht="16.5" hidden="1" customHeight="1" spans="1:14">
      <c r="A442" s="44" t="s">
        <v>435</v>
      </c>
      <c r="B442" s="31"/>
      <c r="C442" s="31"/>
      <c r="D442" s="31"/>
      <c r="E442" s="32"/>
      <c r="F442" s="31"/>
      <c r="G442" s="28"/>
      <c r="H442" s="29"/>
      <c r="I442" s="31">
        <v>17</v>
      </c>
      <c r="J442" s="28"/>
      <c r="K442" s="32"/>
      <c r="M442" s="4">
        <v>1</v>
      </c>
      <c r="N442" s="63"/>
    </row>
    <row r="443" ht="16.5" hidden="1" customHeight="1" spans="1:14">
      <c r="A443" s="44" t="s">
        <v>152</v>
      </c>
      <c r="B443" s="31"/>
      <c r="C443" s="31"/>
      <c r="D443" s="31"/>
      <c r="E443" s="32"/>
      <c r="F443" s="31"/>
      <c r="G443" s="28"/>
      <c r="H443" s="29"/>
      <c r="I443" s="31">
        <v>2216.14</v>
      </c>
      <c r="J443" s="28"/>
      <c r="K443" s="32"/>
      <c r="M443" s="4">
        <v>1</v>
      </c>
      <c r="N443" s="63"/>
    </row>
    <row r="444" ht="16.5" hidden="1" customHeight="1" spans="1:14">
      <c r="A444" s="44" t="s">
        <v>436</v>
      </c>
      <c r="B444" s="31"/>
      <c r="C444" s="31"/>
      <c r="D444" s="31"/>
      <c r="E444" s="32"/>
      <c r="F444" s="31"/>
      <c r="G444" s="28"/>
      <c r="H444" s="29"/>
      <c r="I444" s="31">
        <v>3020.96</v>
      </c>
      <c r="J444" s="28"/>
      <c r="K444" s="32"/>
      <c r="M444" s="4">
        <v>1</v>
      </c>
      <c r="N444" s="63"/>
    </row>
    <row r="445" ht="16.5" customHeight="1" spans="1:14">
      <c r="A445" s="30" t="s">
        <v>437</v>
      </c>
      <c r="B445" s="31">
        <v>4806</v>
      </c>
      <c r="C445" s="31">
        <v>5565</v>
      </c>
      <c r="D445" s="31">
        <v>5565</v>
      </c>
      <c r="E445" s="108">
        <f t="shared" si="19"/>
        <v>100</v>
      </c>
      <c r="F445" s="31">
        <v>6902</v>
      </c>
      <c r="G445" s="31">
        <f>D445-F445</f>
        <v>-1337</v>
      </c>
      <c r="H445" s="109">
        <f t="shared" si="20"/>
        <v>-19.3711967545639</v>
      </c>
      <c r="I445" s="31">
        <f>SUM(I446:I452)</f>
        <v>5382.58</v>
      </c>
      <c r="J445" s="31">
        <f>I445-B445</f>
        <v>576.58</v>
      </c>
      <c r="K445" s="108">
        <f>J445/B445*100</f>
        <v>11.9970869746151</v>
      </c>
      <c r="N445" s="63"/>
    </row>
    <row r="446" ht="16.5" hidden="1" customHeight="1" spans="1:14">
      <c r="A446" s="30" t="s">
        <v>143</v>
      </c>
      <c r="B446" s="31"/>
      <c r="C446" s="31"/>
      <c r="D446" s="31"/>
      <c r="E446" s="32"/>
      <c r="F446" s="31"/>
      <c r="G446" s="28"/>
      <c r="H446" s="29"/>
      <c r="I446" s="31">
        <v>1617.33</v>
      </c>
      <c r="J446" s="28"/>
      <c r="K446" s="32"/>
      <c r="M446" s="4">
        <v>1</v>
      </c>
      <c r="N446" s="63"/>
    </row>
    <row r="447" ht="16.5" hidden="1" customHeight="1" spans="1:14">
      <c r="A447" s="30" t="s">
        <v>144</v>
      </c>
      <c r="B447" s="31"/>
      <c r="C447" s="31"/>
      <c r="D447" s="31"/>
      <c r="E447" s="32"/>
      <c r="F447" s="31"/>
      <c r="G447" s="28"/>
      <c r="H447" s="29"/>
      <c r="I447" s="31">
        <v>377</v>
      </c>
      <c r="J447" s="28"/>
      <c r="K447" s="32"/>
      <c r="M447" s="4">
        <v>1</v>
      </c>
      <c r="N447" s="63"/>
    </row>
    <row r="448" ht="16.5" hidden="1" customHeight="1" spans="1:14">
      <c r="A448" s="30" t="s">
        <v>145</v>
      </c>
      <c r="B448" s="31"/>
      <c r="C448" s="31"/>
      <c r="D448" s="31"/>
      <c r="E448" s="32"/>
      <c r="F448" s="31"/>
      <c r="G448" s="28"/>
      <c r="H448" s="29"/>
      <c r="I448" s="31">
        <v>0</v>
      </c>
      <c r="J448" s="28"/>
      <c r="K448" s="32"/>
      <c r="M448" s="4">
        <v>1</v>
      </c>
      <c r="N448" s="63"/>
    </row>
    <row r="449" ht="16.5" hidden="1" customHeight="1" spans="1:14">
      <c r="A449" s="30" t="s">
        <v>438</v>
      </c>
      <c r="B449" s="31"/>
      <c r="C449" s="31"/>
      <c r="D449" s="31"/>
      <c r="E449" s="32"/>
      <c r="F449" s="31"/>
      <c r="G449" s="28"/>
      <c r="H449" s="29"/>
      <c r="I449" s="31">
        <v>31</v>
      </c>
      <c r="J449" s="28"/>
      <c r="K449" s="32"/>
      <c r="M449" s="4">
        <v>1</v>
      </c>
      <c r="N449" s="63"/>
    </row>
    <row r="450" ht="16.5" hidden="1" customHeight="1" spans="1:14">
      <c r="A450" s="30" t="s">
        <v>439</v>
      </c>
      <c r="B450" s="31"/>
      <c r="C450" s="31"/>
      <c r="D450" s="31"/>
      <c r="E450" s="32"/>
      <c r="F450" s="31"/>
      <c r="G450" s="28"/>
      <c r="H450" s="29"/>
      <c r="I450" s="31">
        <v>148</v>
      </c>
      <c r="J450" s="28"/>
      <c r="K450" s="32"/>
      <c r="M450" s="4">
        <v>1</v>
      </c>
      <c r="N450" s="63"/>
    </row>
    <row r="451" ht="16.5" hidden="1" customHeight="1" spans="1:14">
      <c r="A451" s="30" t="s">
        <v>440</v>
      </c>
      <c r="B451" s="31"/>
      <c r="C451" s="31"/>
      <c r="D451" s="31"/>
      <c r="E451" s="32"/>
      <c r="F451" s="31"/>
      <c r="G451" s="28"/>
      <c r="H451" s="29"/>
      <c r="I451" s="31">
        <v>1541</v>
      </c>
      <c r="J451" s="28"/>
      <c r="K451" s="32"/>
      <c r="M451" s="4">
        <v>1</v>
      </c>
      <c r="N451" s="63"/>
    </row>
    <row r="452" ht="16.5" hidden="1" customHeight="1" spans="1:14">
      <c r="A452" s="30" t="s">
        <v>441</v>
      </c>
      <c r="B452" s="31"/>
      <c r="C452" s="31"/>
      <c r="D452" s="31"/>
      <c r="E452" s="32"/>
      <c r="F452" s="31"/>
      <c r="G452" s="28"/>
      <c r="H452" s="29"/>
      <c r="I452" s="31">
        <f>1468.25+200</f>
        <v>1668.25</v>
      </c>
      <c r="J452" s="28"/>
      <c r="K452" s="32"/>
      <c r="M452" s="4">
        <v>1</v>
      </c>
      <c r="N452" s="63"/>
    </row>
    <row r="453" ht="16.5" hidden="1" customHeight="1" spans="1:14">
      <c r="A453" s="30" t="s">
        <v>442</v>
      </c>
      <c r="B453" s="31"/>
      <c r="C453" s="31"/>
      <c r="D453" s="31"/>
      <c r="E453" s="32" t="e">
        <f>D453/C453*100</f>
        <v>#DIV/0!</v>
      </c>
      <c r="F453" s="31"/>
      <c r="G453" s="28">
        <f>D453-F453</f>
        <v>0</v>
      </c>
      <c r="H453" s="29" t="e">
        <f>G453/F453*100</f>
        <v>#DIV/0!</v>
      </c>
      <c r="I453" s="31"/>
      <c r="J453" s="28">
        <f>I453-B453</f>
        <v>0</v>
      </c>
      <c r="K453" s="32" t="e">
        <f>J453/B453*100</f>
        <v>#DIV/0!</v>
      </c>
      <c r="M453" s="4">
        <v>1</v>
      </c>
      <c r="N453" s="63"/>
    </row>
    <row r="454" ht="16.5" customHeight="1" spans="1:14">
      <c r="A454" s="30" t="s">
        <v>443</v>
      </c>
      <c r="B454" s="31">
        <v>263613</v>
      </c>
      <c r="C454" s="31">
        <v>263613</v>
      </c>
      <c r="D454" s="31">
        <v>259090</v>
      </c>
      <c r="E454" s="108">
        <f t="shared" si="19"/>
        <v>98.2842272573811</v>
      </c>
      <c r="F454" s="31">
        <v>238705</v>
      </c>
      <c r="G454" s="31">
        <f>D454-F454</f>
        <v>20385</v>
      </c>
      <c r="H454" s="109">
        <f t="shared" si="20"/>
        <v>8.53982949665906</v>
      </c>
      <c r="I454" s="31">
        <f>SUM(I455:I462)</f>
        <v>266951.71</v>
      </c>
      <c r="J454" s="31">
        <f>I454-B454</f>
        <v>3338.71000000002</v>
      </c>
      <c r="K454" s="108">
        <f>J454/B454*100</f>
        <v>1.2665194812092</v>
      </c>
      <c r="N454" s="63"/>
    </row>
    <row r="455" ht="16.5" hidden="1" customHeight="1" spans="1:14">
      <c r="A455" s="44" t="s">
        <v>444</v>
      </c>
      <c r="B455" s="31"/>
      <c r="C455" s="31"/>
      <c r="D455" s="31"/>
      <c r="E455" s="32"/>
      <c r="F455" s="31"/>
      <c r="G455" s="28"/>
      <c r="H455" s="29"/>
      <c r="I455" s="31">
        <v>4137</v>
      </c>
      <c r="J455" s="28"/>
      <c r="K455" s="32"/>
      <c r="M455" s="4">
        <v>1</v>
      </c>
      <c r="N455" s="63"/>
    </row>
    <row r="456" ht="16.5" hidden="1" customHeight="1" spans="1:14">
      <c r="A456" s="44" t="s">
        <v>445</v>
      </c>
      <c r="B456" s="31"/>
      <c r="C456" s="31"/>
      <c r="D456" s="31"/>
      <c r="E456" s="32"/>
      <c r="F456" s="31"/>
      <c r="G456" s="28"/>
      <c r="H456" s="29"/>
      <c r="I456" s="31">
        <v>5902.63</v>
      </c>
      <c r="J456" s="28"/>
      <c r="K456" s="32"/>
      <c r="M456" s="4">
        <v>1</v>
      </c>
      <c r="N456" s="63"/>
    </row>
    <row r="457" ht="16.5" hidden="1" customHeight="1" spans="1:14">
      <c r="A457" s="44" t="s">
        <v>446</v>
      </c>
      <c r="B457" s="31"/>
      <c r="C457" s="31"/>
      <c r="D457" s="31"/>
      <c r="E457" s="32"/>
      <c r="F457" s="31"/>
      <c r="G457" s="28"/>
      <c r="H457" s="29"/>
      <c r="I457" s="31">
        <v>0</v>
      </c>
      <c r="J457" s="28"/>
      <c r="K457" s="32"/>
      <c r="M457" s="4">
        <v>1</v>
      </c>
      <c r="N457" s="63"/>
    </row>
    <row r="458" ht="16.5" hidden="1" customHeight="1" spans="1:14">
      <c r="A458" s="44" t="s">
        <v>447</v>
      </c>
      <c r="B458" s="31"/>
      <c r="C458" s="31"/>
      <c r="D458" s="31"/>
      <c r="E458" s="32"/>
      <c r="F458" s="31"/>
      <c r="G458" s="28"/>
      <c r="H458" s="29"/>
      <c r="I458" s="31">
        <f>121736.08+31440</f>
        <v>153176.08</v>
      </c>
      <c r="J458" s="28"/>
      <c r="K458" s="32"/>
      <c r="M458" s="4">
        <v>1</v>
      </c>
      <c r="N458" s="63"/>
    </row>
    <row r="459" ht="16.5" hidden="1" customHeight="1" spans="1:14">
      <c r="A459" s="44" t="s">
        <v>448</v>
      </c>
      <c r="B459" s="31"/>
      <c r="C459" s="31"/>
      <c r="D459" s="31"/>
      <c r="E459" s="32"/>
      <c r="F459" s="31"/>
      <c r="G459" s="28"/>
      <c r="H459" s="29"/>
      <c r="I459" s="31">
        <v>18091</v>
      </c>
      <c r="J459" s="28"/>
      <c r="K459" s="32"/>
      <c r="M459" s="4">
        <v>1</v>
      </c>
      <c r="N459" s="63"/>
    </row>
    <row r="460" ht="16.5" hidden="1" customHeight="1" spans="1:14">
      <c r="A460" s="44" t="s">
        <v>449</v>
      </c>
      <c r="B460" s="31"/>
      <c r="C460" s="31"/>
      <c r="D460" s="31"/>
      <c r="E460" s="32"/>
      <c r="F460" s="31"/>
      <c r="G460" s="28"/>
      <c r="H460" s="29"/>
      <c r="I460" s="31">
        <v>78399</v>
      </c>
      <c r="J460" s="28"/>
      <c r="K460" s="32"/>
      <c r="M460" s="4">
        <v>1</v>
      </c>
      <c r="N460" s="63"/>
    </row>
    <row r="461" ht="16.5" hidden="1" customHeight="1" spans="1:14">
      <c r="A461" s="44" t="s">
        <v>450</v>
      </c>
      <c r="B461" s="31"/>
      <c r="C461" s="31"/>
      <c r="D461" s="31"/>
      <c r="E461" s="32"/>
      <c r="F461" s="31"/>
      <c r="G461" s="28"/>
      <c r="H461" s="29"/>
      <c r="I461" s="31">
        <v>4595</v>
      </c>
      <c r="J461" s="28"/>
      <c r="K461" s="32"/>
      <c r="M461" s="4">
        <v>1</v>
      </c>
      <c r="N461" s="63"/>
    </row>
    <row r="462" ht="16.5" hidden="1" customHeight="1" spans="1:14">
      <c r="A462" s="44" t="s">
        <v>451</v>
      </c>
      <c r="B462" s="31"/>
      <c r="C462" s="31"/>
      <c r="D462" s="31"/>
      <c r="E462" s="32"/>
      <c r="F462" s="31"/>
      <c r="G462" s="28"/>
      <c r="H462" s="29"/>
      <c r="I462" s="31">
        <v>2651</v>
      </c>
      <c r="J462" s="28"/>
      <c r="K462" s="32"/>
      <c r="M462" s="4">
        <v>1</v>
      </c>
      <c r="N462" s="63"/>
    </row>
    <row r="463" ht="16.5" customHeight="1" spans="1:14">
      <c r="A463" s="30" t="s">
        <v>452</v>
      </c>
      <c r="B463" s="31">
        <v>44</v>
      </c>
      <c r="C463" s="31">
        <v>6885</v>
      </c>
      <c r="D463" s="31">
        <v>6778</v>
      </c>
      <c r="E463" s="108">
        <f>D463/C463*100</f>
        <v>98.4458968772694</v>
      </c>
      <c r="F463" s="31">
        <v>57</v>
      </c>
      <c r="G463" s="31">
        <f>D463-F463</f>
        <v>6721</v>
      </c>
      <c r="H463" s="109">
        <f>G463/F463*100</f>
        <v>11791.2280701754</v>
      </c>
      <c r="I463" s="31">
        <v>50</v>
      </c>
      <c r="J463" s="31">
        <f>I463-B463</f>
        <v>6</v>
      </c>
      <c r="K463" s="108">
        <f>J463/B463*100</f>
        <v>13.6363636363636</v>
      </c>
      <c r="N463" s="63"/>
    </row>
    <row r="464" ht="16.5" customHeight="1" spans="1:14">
      <c r="A464" s="30" t="s">
        <v>453</v>
      </c>
      <c r="B464" s="31">
        <v>15508</v>
      </c>
      <c r="C464" s="31">
        <v>21000</v>
      </c>
      <c r="D464" s="31">
        <v>20812</v>
      </c>
      <c r="E464" s="108">
        <f t="shared" si="19"/>
        <v>99.1047619047619</v>
      </c>
      <c r="F464" s="31">
        <v>25483</v>
      </c>
      <c r="G464" s="31">
        <f>D464-F464</f>
        <v>-4671</v>
      </c>
      <c r="H464" s="109">
        <f t="shared" si="20"/>
        <v>-18.329866970137</v>
      </c>
      <c r="I464" s="31">
        <f>SUM(I465:I473)</f>
        <v>31291</v>
      </c>
      <c r="J464" s="31">
        <f>I464-B464</f>
        <v>15783</v>
      </c>
      <c r="K464" s="108">
        <f>J464/B464*100</f>
        <v>101.77327830797</v>
      </c>
      <c r="N464" s="63"/>
    </row>
    <row r="465" ht="16.5" hidden="1" customHeight="1" spans="1:14">
      <c r="A465" s="44" t="s">
        <v>454</v>
      </c>
      <c r="B465" s="31"/>
      <c r="C465" s="31"/>
      <c r="D465" s="31"/>
      <c r="E465" s="32"/>
      <c r="F465" s="31"/>
      <c r="G465" s="28"/>
      <c r="H465" s="29"/>
      <c r="I465" s="31">
        <v>15572</v>
      </c>
      <c r="J465" s="28"/>
      <c r="K465" s="32"/>
      <c r="M465" s="4">
        <v>1</v>
      </c>
      <c r="N465" s="63"/>
    </row>
    <row r="466" ht="16.5" hidden="1" customHeight="1" spans="1:14">
      <c r="A466" s="44" t="s">
        <v>455</v>
      </c>
      <c r="B466" s="31"/>
      <c r="C466" s="31"/>
      <c r="D466" s="31"/>
      <c r="E466" s="32"/>
      <c r="F466" s="31"/>
      <c r="G466" s="28"/>
      <c r="H466" s="29"/>
      <c r="I466" s="31">
        <v>1574</v>
      </c>
      <c r="J466" s="28"/>
      <c r="K466" s="32"/>
      <c r="M466" s="4">
        <v>1</v>
      </c>
      <c r="N466" s="63"/>
    </row>
    <row r="467" ht="16.5" hidden="1" customHeight="1" spans="1:14">
      <c r="A467" s="44" t="s">
        <v>456</v>
      </c>
      <c r="B467" s="31"/>
      <c r="C467" s="31"/>
      <c r="D467" s="31"/>
      <c r="E467" s="32"/>
      <c r="F467" s="31"/>
      <c r="G467" s="28"/>
      <c r="H467" s="29"/>
      <c r="I467" s="31">
        <v>2012</v>
      </c>
      <c r="J467" s="28"/>
      <c r="K467" s="32"/>
      <c r="M467" s="4">
        <v>1</v>
      </c>
      <c r="N467" s="63"/>
    </row>
    <row r="468" ht="16.5" hidden="1" customHeight="1" spans="1:14">
      <c r="A468" s="44" t="s">
        <v>457</v>
      </c>
      <c r="B468" s="31"/>
      <c r="C468" s="31"/>
      <c r="D468" s="31"/>
      <c r="E468" s="32"/>
      <c r="F468" s="31"/>
      <c r="G468" s="28"/>
      <c r="H468" s="29"/>
      <c r="I468" s="31">
        <v>2122</v>
      </c>
      <c r="J468" s="28"/>
      <c r="K468" s="32"/>
      <c r="M468" s="4">
        <v>1</v>
      </c>
      <c r="N468" s="63"/>
    </row>
    <row r="469" ht="16.5" hidden="1" customHeight="1" spans="1:14">
      <c r="A469" s="44" t="s">
        <v>458</v>
      </c>
      <c r="B469" s="31"/>
      <c r="C469" s="31"/>
      <c r="D469" s="31"/>
      <c r="E469" s="32"/>
      <c r="F469" s="31"/>
      <c r="G469" s="28"/>
      <c r="H469" s="29"/>
      <c r="I469" s="31">
        <v>40</v>
      </c>
      <c r="J469" s="28"/>
      <c r="K469" s="32"/>
      <c r="M469" s="4">
        <v>1</v>
      </c>
      <c r="N469" s="63"/>
    </row>
    <row r="470" ht="16.5" hidden="1" customHeight="1" spans="1:14">
      <c r="A470" s="44" t="s">
        <v>459</v>
      </c>
      <c r="B470" s="31"/>
      <c r="C470" s="31"/>
      <c r="D470" s="31"/>
      <c r="E470" s="32"/>
      <c r="F470" s="31"/>
      <c r="G470" s="28"/>
      <c r="H470" s="29"/>
      <c r="I470" s="31">
        <v>478</v>
      </c>
      <c r="J470" s="28"/>
      <c r="K470" s="32"/>
      <c r="M470" s="4">
        <v>1</v>
      </c>
      <c r="N470" s="63"/>
    </row>
    <row r="471" ht="16.5" hidden="1" customHeight="1" spans="1:14">
      <c r="A471" s="44" t="s">
        <v>460</v>
      </c>
      <c r="B471" s="31"/>
      <c r="C471" s="31"/>
      <c r="D471" s="31"/>
      <c r="E471" s="32"/>
      <c r="F471" s="31"/>
      <c r="G471" s="28"/>
      <c r="H471" s="29"/>
      <c r="I471" s="31">
        <v>20</v>
      </c>
      <c r="J471" s="28"/>
      <c r="K471" s="32"/>
      <c r="M471" s="4">
        <v>1</v>
      </c>
      <c r="N471" s="63"/>
    </row>
    <row r="472" ht="16.5" hidden="1" customHeight="1" spans="1:14">
      <c r="A472" s="44" t="s">
        <v>461</v>
      </c>
      <c r="B472" s="31"/>
      <c r="C472" s="31"/>
      <c r="D472" s="31"/>
      <c r="E472" s="32"/>
      <c r="F472" s="31"/>
      <c r="G472" s="28"/>
      <c r="H472" s="29"/>
      <c r="I472" s="31">
        <v>1008</v>
      </c>
      <c r="J472" s="28"/>
      <c r="K472" s="32"/>
      <c r="M472" s="4">
        <v>1</v>
      </c>
      <c r="N472" s="63"/>
    </row>
    <row r="473" ht="16.5" hidden="1" customHeight="1" spans="1:14">
      <c r="A473" s="44" t="s">
        <v>462</v>
      </c>
      <c r="B473" s="31"/>
      <c r="C473" s="31"/>
      <c r="D473" s="31"/>
      <c r="E473" s="32"/>
      <c r="F473" s="31"/>
      <c r="G473" s="28"/>
      <c r="H473" s="29"/>
      <c r="I473" s="31">
        <f>3798+4667</f>
        <v>8465</v>
      </c>
      <c r="J473" s="28"/>
      <c r="K473" s="32"/>
      <c r="M473" s="4">
        <v>1</v>
      </c>
      <c r="N473" s="63"/>
    </row>
    <row r="474" ht="16.5" customHeight="1" spans="1:14">
      <c r="A474" s="30" t="s">
        <v>463</v>
      </c>
      <c r="B474" s="31">
        <v>32375</v>
      </c>
      <c r="C474" s="31">
        <v>38375</v>
      </c>
      <c r="D474" s="31">
        <v>37956</v>
      </c>
      <c r="E474" s="108">
        <f>D474/C474*100</f>
        <v>98.9081433224756</v>
      </c>
      <c r="F474" s="31">
        <v>31098</v>
      </c>
      <c r="G474" s="31">
        <f>D474-F474</f>
        <v>6858</v>
      </c>
      <c r="H474" s="109">
        <f>G474/F474*100</f>
        <v>22.0528651360216</v>
      </c>
      <c r="I474" s="31">
        <f>SUM(I475:I482)</f>
        <v>33102</v>
      </c>
      <c r="J474" s="31">
        <f>I474-B474</f>
        <v>727</v>
      </c>
      <c r="K474" s="108">
        <f>J474/B474*100</f>
        <v>2.24555984555985</v>
      </c>
      <c r="N474" s="63"/>
    </row>
    <row r="475" ht="16.5" hidden="1" customHeight="1" spans="1:14">
      <c r="A475" s="44" t="s">
        <v>464</v>
      </c>
      <c r="B475" s="31"/>
      <c r="C475" s="31"/>
      <c r="D475" s="31"/>
      <c r="E475" s="32"/>
      <c r="F475" s="31"/>
      <c r="G475" s="28"/>
      <c r="H475" s="29"/>
      <c r="I475" s="31">
        <v>474</v>
      </c>
      <c r="J475" s="28"/>
      <c r="K475" s="32"/>
      <c r="M475" s="4">
        <v>1</v>
      </c>
      <c r="N475" s="63"/>
    </row>
    <row r="476" ht="16.5" hidden="1" customHeight="1" spans="1:14">
      <c r="A476" s="44" t="s">
        <v>465</v>
      </c>
      <c r="B476" s="31"/>
      <c r="C476" s="31"/>
      <c r="D476" s="31"/>
      <c r="E476" s="32"/>
      <c r="F476" s="31"/>
      <c r="G476" s="28"/>
      <c r="H476" s="29"/>
      <c r="I476" s="31">
        <v>965</v>
      </c>
      <c r="J476" s="28"/>
      <c r="K476" s="32"/>
      <c r="M476" s="4">
        <v>1</v>
      </c>
      <c r="N476" s="63"/>
    </row>
    <row r="477" ht="16.5" hidden="1" customHeight="1" spans="1:14">
      <c r="A477" s="44" t="s">
        <v>466</v>
      </c>
      <c r="B477" s="31"/>
      <c r="C477" s="31"/>
      <c r="D477" s="31"/>
      <c r="E477" s="32"/>
      <c r="F477" s="31"/>
      <c r="G477" s="28"/>
      <c r="H477" s="29"/>
      <c r="I477" s="31">
        <v>1872</v>
      </c>
      <c r="J477" s="28"/>
      <c r="K477" s="32"/>
      <c r="M477" s="4">
        <v>1</v>
      </c>
      <c r="N477" s="63"/>
    </row>
    <row r="478" ht="16.5" hidden="1" customHeight="1" spans="1:14">
      <c r="A478" s="44" t="s">
        <v>467</v>
      </c>
      <c r="B478" s="31"/>
      <c r="C478" s="31"/>
      <c r="D478" s="31"/>
      <c r="E478" s="32"/>
      <c r="F478" s="31"/>
      <c r="G478" s="28"/>
      <c r="H478" s="29"/>
      <c r="I478" s="31">
        <f>8774+2000</f>
        <v>10774</v>
      </c>
      <c r="J478" s="28"/>
      <c r="K478" s="32"/>
      <c r="M478" s="4">
        <v>1</v>
      </c>
      <c r="N478" s="63"/>
    </row>
    <row r="479" ht="16.5" hidden="1" customHeight="1" spans="1:14">
      <c r="A479" s="44" t="s">
        <v>468</v>
      </c>
      <c r="B479" s="31"/>
      <c r="C479" s="31"/>
      <c r="D479" s="31"/>
      <c r="E479" s="32"/>
      <c r="F479" s="31"/>
      <c r="G479" s="28"/>
      <c r="H479" s="29"/>
      <c r="I479" s="31">
        <v>1586</v>
      </c>
      <c r="J479" s="28"/>
      <c r="K479" s="32"/>
      <c r="M479" s="4">
        <v>1</v>
      </c>
      <c r="N479" s="63"/>
    </row>
    <row r="480" ht="16.5" hidden="1" customHeight="1" spans="1:14">
      <c r="A480" s="44" t="s">
        <v>469</v>
      </c>
      <c r="B480" s="31"/>
      <c r="C480" s="31"/>
      <c r="D480" s="31"/>
      <c r="E480" s="32"/>
      <c r="F480" s="31"/>
      <c r="G480" s="28"/>
      <c r="H480" s="29"/>
      <c r="I480" s="31">
        <v>309</v>
      </c>
      <c r="J480" s="28"/>
      <c r="K480" s="32"/>
      <c r="M480" s="4">
        <v>1</v>
      </c>
      <c r="N480" s="63"/>
    </row>
    <row r="481" ht="16.5" hidden="1" customHeight="1" spans="1:14">
      <c r="A481" s="44" t="s">
        <v>470</v>
      </c>
      <c r="B481" s="31"/>
      <c r="C481" s="31"/>
      <c r="D481" s="31"/>
      <c r="E481" s="32"/>
      <c r="F481" s="31"/>
      <c r="G481" s="28"/>
      <c r="H481" s="29"/>
      <c r="I481" s="31">
        <v>160</v>
      </c>
      <c r="J481" s="28"/>
      <c r="K481" s="32"/>
      <c r="M481" s="4">
        <v>1</v>
      </c>
      <c r="N481" s="63"/>
    </row>
    <row r="482" ht="16.5" hidden="1" customHeight="1" spans="1:14">
      <c r="A482" s="44" t="s">
        <v>471</v>
      </c>
      <c r="B482" s="31"/>
      <c r="C482" s="31"/>
      <c r="D482" s="31"/>
      <c r="E482" s="32"/>
      <c r="F482" s="31"/>
      <c r="G482" s="28"/>
      <c r="H482" s="29"/>
      <c r="I482" s="31">
        <f>3711+13251</f>
        <v>16962</v>
      </c>
      <c r="J482" s="28"/>
      <c r="K482" s="32"/>
      <c r="M482" s="4">
        <v>1</v>
      </c>
      <c r="N482" s="63"/>
    </row>
    <row r="483" ht="16.5" customHeight="1" spans="1:14">
      <c r="A483" s="30" t="s">
        <v>472</v>
      </c>
      <c r="B483" s="31">
        <v>5362</v>
      </c>
      <c r="C483" s="31">
        <v>5362</v>
      </c>
      <c r="D483" s="31">
        <v>5007</v>
      </c>
      <c r="E483" s="108">
        <f>D483/C483*100</f>
        <v>93.3793360686311</v>
      </c>
      <c r="F483" s="31">
        <v>5739</v>
      </c>
      <c r="G483" s="31">
        <f>D483-F483</f>
        <v>-732</v>
      </c>
      <c r="H483" s="109">
        <f>G483/F483*100</f>
        <v>-12.7548353371668</v>
      </c>
      <c r="I483" s="31">
        <f>SUM(I484:I489)</f>
        <v>5627.58</v>
      </c>
      <c r="J483" s="31">
        <f>I483-B483</f>
        <v>265.58</v>
      </c>
      <c r="K483" s="108">
        <f>J483/B483*100</f>
        <v>4.95300261096606</v>
      </c>
      <c r="N483" s="63"/>
    </row>
    <row r="484" ht="16.5" hidden="1" customHeight="1" spans="1:14">
      <c r="A484" s="30" t="s">
        <v>473</v>
      </c>
      <c r="B484" s="31"/>
      <c r="C484" s="31"/>
      <c r="D484" s="31"/>
      <c r="E484" s="32"/>
      <c r="F484" s="31"/>
      <c r="G484" s="28"/>
      <c r="H484" s="29"/>
      <c r="I484" s="31">
        <f>1293+364+2000</f>
        <v>3657</v>
      </c>
      <c r="J484" s="28"/>
      <c r="K484" s="32"/>
      <c r="M484" s="4">
        <v>1</v>
      </c>
      <c r="N484" s="63"/>
    </row>
    <row r="485" ht="16.5" hidden="1" customHeight="1" spans="1:14">
      <c r="A485" s="30" t="s">
        <v>474</v>
      </c>
      <c r="B485" s="31"/>
      <c r="C485" s="31"/>
      <c r="D485" s="31"/>
      <c r="E485" s="32"/>
      <c r="F485" s="31"/>
      <c r="G485" s="28"/>
      <c r="H485" s="29"/>
      <c r="I485" s="31">
        <v>183</v>
      </c>
      <c r="J485" s="28"/>
      <c r="K485" s="32"/>
      <c r="M485" s="4">
        <v>1</v>
      </c>
      <c r="N485" s="63"/>
    </row>
    <row r="486" ht="16.5" hidden="1" customHeight="1" spans="1:14">
      <c r="A486" s="30" t="s">
        <v>475</v>
      </c>
      <c r="B486" s="31"/>
      <c r="C486" s="31"/>
      <c r="D486" s="31"/>
      <c r="E486" s="32"/>
      <c r="F486" s="31"/>
      <c r="G486" s="28"/>
      <c r="H486" s="29"/>
      <c r="I486" s="31">
        <v>143.19</v>
      </c>
      <c r="J486" s="28"/>
      <c r="K486" s="32"/>
      <c r="M486" s="4">
        <v>1</v>
      </c>
      <c r="N486" s="63"/>
    </row>
    <row r="487" ht="16.5" hidden="1" customHeight="1" spans="1:14">
      <c r="A487" s="30" t="s">
        <v>476</v>
      </c>
      <c r="B487" s="31"/>
      <c r="C487" s="31"/>
      <c r="D487" s="31"/>
      <c r="E487" s="32"/>
      <c r="F487" s="31"/>
      <c r="G487" s="28"/>
      <c r="H487" s="29"/>
      <c r="I487" s="31">
        <v>366.39</v>
      </c>
      <c r="J487" s="28"/>
      <c r="K487" s="32"/>
      <c r="M487" s="4">
        <v>1</v>
      </c>
      <c r="N487" s="63"/>
    </row>
    <row r="488" ht="16.5" hidden="1" customHeight="1" spans="1:14">
      <c r="A488" s="30" t="s">
        <v>477</v>
      </c>
      <c r="B488" s="31"/>
      <c r="C488" s="31"/>
      <c r="D488" s="31"/>
      <c r="E488" s="32"/>
      <c r="F488" s="31"/>
      <c r="G488" s="28"/>
      <c r="H488" s="29"/>
      <c r="I488" s="31">
        <v>794</v>
      </c>
      <c r="J488" s="28"/>
      <c r="K488" s="32"/>
      <c r="M488" s="4">
        <v>1</v>
      </c>
      <c r="N488" s="63"/>
    </row>
    <row r="489" ht="16.5" hidden="1" customHeight="1" spans="1:14">
      <c r="A489" s="30" t="s">
        <v>478</v>
      </c>
      <c r="B489" s="31"/>
      <c r="C489" s="31"/>
      <c r="D489" s="31"/>
      <c r="E489" s="32"/>
      <c r="F489" s="31"/>
      <c r="G489" s="28"/>
      <c r="H489" s="29"/>
      <c r="I489" s="31">
        <v>484</v>
      </c>
      <c r="J489" s="28"/>
      <c r="K489" s="32"/>
      <c r="M489" s="4">
        <v>1</v>
      </c>
      <c r="N489" s="63"/>
    </row>
    <row r="490" ht="16.5" customHeight="1" spans="1:14">
      <c r="A490" s="30" t="s">
        <v>479</v>
      </c>
      <c r="B490" s="31">
        <v>15457</v>
      </c>
      <c r="C490" s="31">
        <v>19963</v>
      </c>
      <c r="D490" s="31">
        <v>19302</v>
      </c>
      <c r="E490" s="108">
        <f>D490/C490*100</f>
        <v>96.6888744176727</v>
      </c>
      <c r="F490" s="31">
        <v>14565</v>
      </c>
      <c r="G490" s="31">
        <f>D490-F490</f>
        <v>4737</v>
      </c>
      <c r="H490" s="109">
        <f>G490/F490*100</f>
        <v>32.5231719876416</v>
      </c>
      <c r="I490" s="31">
        <f>SUM(I491:I497)</f>
        <v>13022.67</v>
      </c>
      <c r="J490" s="31">
        <f>I490-B490</f>
        <v>-2434.33</v>
      </c>
      <c r="K490" s="108">
        <f>J490/B490*100</f>
        <v>-15.7490457397943</v>
      </c>
      <c r="N490" s="63"/>
    </row>
    <row r="491" ht="16.5" hidden="1" customHeight="1" spans="1:14">
      <c r="A491" s="30" t="s">
        <v>480</v>
      </c>
      <c r="B491" s="31"/>
      <c r="C491" s="31"/>
      <c r="D491" s="31"/>
      <c r="E491" s="32"/>
      <c r="F491" s="31"/>
      <c r="G491" s="28"/>
      <c r="H491" s="29"/>
      <c r="I491" s="31">
        <v>2772</v>
      </c>
      <c r="J491" s="28"/>
      <c r="K491" s="32"/>
      <c r="M491" s="4">
        <v>1</v>
      </c>
      <c r="N491" s="63"/>
    </row>
    <row r="492" ht="16.5" hidden="1" customHeight="1" spans="1:14">
      <c r="A492" s="30" t="s">
        <v>481</v>
      </c>
      <c r="B492" s="31"/>
      <c r="C492" s="31"/>
      <c r="D492" s="31"/>
      <c r="E492" s="32"/>
      <c r="F492" s="31"/>
      <c r="G492" s="28"/>
      <c r="H492" s="29"/>
      <c r="I492" s="31">
        <f>971+5814</f>
        <v>6785</v>
      </c>
      <c r="J492" s="28"/>
      <c r="K492" s="32"/>
      <c r="M492" s="4">
        <v>1</v>
      </c>
      <c r="N492" s="63"/>
    </row>
    <row r="493" ht="16.5" hidden="1" customHeight="1" spans="1:14">
      <c r="A493" s="30" t="s">
        <v>482</v>
      </c>
      <c r="B493" s="31"/>
      <c r="C493" s="31"/>
      <c r="D493" s="31"/>
      <c r="E493" s="32"/>
      <c r="F493" s="31"/>
      <c r="G493" s="28"/>
      <c r="H493" s="29"/>
      <c r="I493" s="31">
        <v>0</v>
      </c>
      <c r="J493" s="28"/>
      <c r="K493" s="32"/>
      <c r="M493" s="4">
        <v>1</v>
      </c>
      <c r="N493" s="63"/>
    </row>
    <row r="494" ht="16.5" hidden="1" customHeight="1" spans="1:14">
      <c r="A494" s="30" t="s">
        <v>483</v>
      </c>
      <c r="B494" s="31"/>
      <c r="C494" s="31"/>
      <c r="D494" s="31"/>
      <c r="E494" s="32"/>
      <c r="F494" s="31"/>
      <c r="G494" s="28"/>
      <c r="H494" s="29"/>
      <c r="I494" s="31">
        <v>2500</v>
      </c>
      <c r="J494" s="28"/>
      <c r="K494" s="32"/>
      <c r="M494" s="4">
        <v>1</v>
      </c>
      <c r="N494" s="63"/>
    </row>
    <row r="495" ht="16.5" hidden="1" customHeight="1" spans="1:14">
      <c r="A495" s="30" t="s">
        <v>484</v>
      </c>
      <c r="B495" s="31"/>
      <c r="C495" s="31"/>
      <c r="D495" s="31"/>
      <c r="E495" s="32"/>
      <c r="F495" s="31"/>
      <c r="G495" s="28"/>
      <c r="H495" s="29"/>
      <c r="I495" s="31">
        <v>814.67</v>
      </c>
      <c r="J495" s="28"/>
      <c r="K495" s="32"/>
      <c r="M495" s="4">
        <v>1</v>
      </c>
      <c r="N495" s="63"/>
    </row>
    <row r="496" ht="16.5" hidden="1" customHeight="1" spans="1:14">
      <c r="A496" s="30" t="s">
        <v>485</v>
      </c>
      <c r="B496" s="31"/>
      <c r="C496" s="31"/>
      <c r="D496" s="31"/>
      <c r="E496" s="32"/>
      <c r="F496" s="31"/>
      <c r="G496" s="28"/>
      <c r="H496" s="29"/>
      <c r="I496" s="31">
        <v>120</v>
      </c>
      <c r="J496" s="28"/>
      <c r="K496" s="32"/>
      <c r="M496" s="4">
        <v>1</v>
      </c>
      <c r="N496" s="63"/>
    </row>
    <row r="497" ht="16.5" hidden="1" customHeight="1" spans="1:14">
      <c r="A497" s="30" t="s">
        <v>486</v>
      </c>
      <c r="B497" s="31"/>
      <c r="C497" s="31"/>
      <c r="D497" s="31"/>
      <c r="E497" s="32"/>
      <c r="F497" s="31"/>
      <c r="G497" s="28"/>
      <c r="H497" s="29"/>
      <c r="I497" s="31">
        <v>31</v>
      </c>
      <c r="J497" s="28"/>
      <c r="K497" s="32"/>
      <c r="M497" s="4">
        <v>1</v>
      </c>
      <c r="N497" s="63"/>
    </row>
    <row r="498" ht="16.5" customHeight="1" spans="1:14">
      <c r="A498" s="30" t="s">
        <v>487</v>
      </c>
      <c r="B498" s="31">
        <v>11945</v>
      </c>
      <c r="C498" s="31">
        <v>18945</v>
      </c>
      <c r="D498" s="31">
        <v>18669</v>
      </c>
      <c r="E498" s="108">
        <f>D498/C498*100</f>
        <v>98.5431512272367</v>
      </c>
      <c r="F498" s="31">
        <v>16086</v>
      </c>
      <c r="G498" s="31">
        <f>D498-F498</f>
        <v>2583</v>
      </c>
      <c r="H498" s="109">
        <f>G498/F498*100</f>
        <v>16.0574412532637</v>
      </c>
      <c r="I498" s="31">
        <f>SUM(I499:I506)</f>
        <v>14463.85</v>
      </c>
      <c r="J498" s="31">
        <f>I498-B498</f>
        <v>2518.85</v>
      </c>
      <c r="K498" s="108">
        <f>J498/B498*100</f>
        <v>21.0870657178736</v>
      </c>
      <c r="N498" s="63"/>
    </row>
    <row r="499" ht="16.5" hidden="1" customHeight="1" spans="1:14">
      <c r="A499" s="30" t="s">
        <v>143</v>
      </c>
      <c r="B499" s="31"/>
      <c r="C499" s="31"/>
      <c r="D499" s="31"/>
      <c r="E499" s="32"/>
      <c r="F499" s="31"/>
      <c r="G499" s="28"/>
      <c r="H499" s="29"/>
      <c r="I499" s="31">
        <v>733.56</v>
      </c>
      <c r="J499" s="28"/>
      <c r="K499" s="32"/>
      <c r="M499" s="4">
        <v>1</v>
      </c>
      <c r="N499" s="63"/>
    </row>
    <row r="500" ht="16.5" hidden="1" customHeight="1" spans="1:14">
      <c r="A500" s="30" t="s">
        <v>144</v>
      </c>
      <c r="B500" s="31"/>
      <c r="C500" s="31"/>
      <c r="D500" s="31"/>
      <c r="E500" s="32"/>
      <c r="F500" s="31"/>
      <c r="G500" s="28"/>
      <c r="H500" s="29"/>
      <c r="I500" s="31">
        <v>39</v>
      </c>
      <c r="J500" s="28"/>
      <c r="K500" s="32"/>
      <c r="M500" s="4">
        <v>1</v>
      </c>
      <c r="N500" s="63"/>
    </row>
    <row r="501" ht="16.5" hidden="1" customHeight="1" spans="1:14">
      <c r="A501" s="30" t="s">
        <v>145</v>
      </c>
      <c r="B501" s="31"/>
      <c r="C501" s="31"/>
      <c r="D501" s="31"/>
      <c r="E501" s="32"/>
      <c r="F501" s="31"/>
      <c r="G501" s="28"/>
      <c r="H501" s="29"/>
      <c r="I501" s="31">
        <v>0</v>
      </c>
      <c r="J501" s="28"/>
      <c r="K501" s="32"/>
      <c r="M501" s="4">
        <v>1</v>
      </c>
      <c r="N501" s="63"/>
    </row>
    <row r="502" ht="16.5" hidden="1" customHeight="1" spans="1:14">
      <c r="A502" s="30" t="s">
        <v>488</v>
      </c>
      <c r="B502" s="31"/>
      <c r="C502" s="31"/>
      <c r="D502" s="31"/>
      <c r="E502" s="32"/>
      <c r="F502" s="31"/>
      <c r="G502" s="28"/>
      <c r="H502" s="29"/>
      <c r="I502" s="31">
        <v>2797</v>
      </c>
      <c r="J502" s="28"/>
      <c r="K502" s="32"/>
      <c r="M502" s="4">
        <v>1</v>
      </c>
      <c r="N502" s="63"/>
    </row>
    <row r="503" ht="16.5" hidden="1" customHeight="1" spans="1:14">
      <c r="A503" s="30" t="s">
        <v>489</v>
      </c>
      <c r="B503" s="31"/>
      <c r="C503" s="31"/>
      <c r="D503" s="31"/>
      <c r="E503" s="32"/>
      <c r="F503" s="31"/>
      <c r="G503" s="28"/>
      <c r="H503" s="29"/>
      <c r="I503" s="31">
        <v>1538.67</v>
      </c>
      <c r="J503" s="28"/>
      <c r="K503" s="32"/>
      <c r="M503" s="4">
        <v>1</v>
      </c>
      <c r="N503" s="63"/>
    </row>
    <row r="504" ht="16.5" hidden="1" customHeight="1" spans="1:14">
      <c r="A504" s="30" t="s">
        <v>490</v>
      </c>
      <c r="B504" s="31"/>
      <c r="C504" s="31"/>
      <c r="D504" s="31"/>
      <c r="E504" s="32"/>
      <c r="F504" s="31"/>
      <c r="G504" s="28"/>
      <c r="H504" s="29"/>
      <c r="I504" s="31">
        <v>26.62</v>
      </c>
      <c r="J504" s="28"/>
      <c r="K504" s="32"/>
      <c r="M504" s="4">
        <v>1</v>
      </c>
      <c r="N504" s="63"/>
    </row>
    <row r="505" ht="16.5" hidden="1" customHeight="1" spans="1:14">
      <c r="A505" s="30" t="s">
        <v>491</v>
      </c>
      <c r="B505" s="31"/>
      <c r="C505" s="31"/>
      <c r="D505" s="31"/>
      <c r="E505" s="32"/>
      <c r="F505" s="31"/>
      <c r="G505" s="28"/>
      <c r="H505" s="29"/>
      <c r="I505" s="31">
        <f>1602+4242</f>
        <v>5844</v>
      </c>
      <c r="J505" s="28"/>
      <c r="K505" s="32"/>
      <c r="M505" s="4">
        <v>1</v>
      </c>
      <c r="N505" s="63"/>
    </row>
    <row r="506" ht="16.5" hidden="1" customHeight="1" spans="1:14">
      <c r="A506" s="30" t="s">
        <v>492</v>
      </c>
      <c r="B506" s="31"/>
      <c r="C506" s="31"/>
      <c r="D506" s="31"/>
      <c r="E506" s="32"/>
      <c r="F506" s="31"/>
      <c r="G506" s="28"/>
      <c r="H506" s="29"/>
      <c r="I506" s="31">
        <v>3485</v>
      </c>
      <c r="J506" s="28"/>
      <c r="K506" s="32"/>
      <c r="M506" s="4">
        <v>1</v>
      </c>
      <c r="N506" s="63"/>
    </row>
    <row r="507" ht="16.5" customHeight="1" spans="1:14">
      <c r="A507" s="30" t="s">
        <v>493</v>
      </c>
      <c r="B507" s="31">
        <v>91</v>
      </c>
      <c r="C507" s="31">
        <v>150</v>
      </c>
      <c r="D507" s="31">
        <v>125</v>
      </c>
      <c r="E507" s="108">
        <f>D507/C507*100</f>
        <v>83.3333333333333</v>
      </c>
      <c r="F507" s="31">
        <v>115</v>
      </c>
      <c r="G507" s="31">
        <f>D507-F507</f>
        <v>10</v>
      </c>
      <c r="H507" s="109">
        <f>G507/F507*100</f>
        <v>8.69565217391304</v>
      </c>
      <c r="I507" s="31">
        <f>SUM(I508:I512)</f>
        <v>108</v>
      </c>
      <c r="J507" s="31">
        <f>I507-B507</f>
        <v>17</v>
      </c>
      <c r="K507" s="108">
        <f>J507/B507*100</f>
        <v>18.6813186813187</v>
      </c>
      <c r="N507" s="63"/>
    </row>
    <row r="508" ht="16.5" hidden="1" customHeight="1" spans="1:14">
      <c r="A508" s="30" t="s">
        <v>143</v>
      </c>
      <c r="B508" s="31"/>
      <c r="C508" s="31"/>
      <c r="D508" s="31"/>
      <c r="E508" s="32"/>
      <c r="F508" s="31"/>
      <c r="G508" s="28"/>
      <c r="H508" s="29"/>
      <c r="I508" s="31">
        <v>66</v>
      </c>
      <c r="J508" s="28"/>
      <c r="K508" s="32"/>
      <c r="M508" s="4">
        <v>1</v>
      </c>
      <c r="N508" s="63"/>
    </row>
    <row r="509" ht="16.5" hidden="1" customHeight="1" spans="1:14">
      <c r="A509" s="30" t="s">
        <v>144</v>
      </c>
      <c r="B509" s="31"/>
      <c r="C509" s="31"/>
      <c r="D509" s="31"/>
      <c r="E509" s="32"/>
      <c r="F509" s="31"/>
      <c r="G509" s="28"/>
      <c r="H509" s="29"/>
      <c r="I509" s="31">
        <v>10</v>
      </c>
      <c r="J509" s="28"/>
      <c r="K509" s="32"/>
      <c r="M509" s="4">
        <v>1</v>
      </c>
      <c r="N509" s="63"/>
    </row>
    <row r="510" ht="16.5" hidden="1" customHeight="1" spans="1:14">
      <c r="A510" s="30" t="s">
        <v>145</v>
      </c>
      <c r="B510" s="31"/>
      <c r="C510" s="31"/>
      <c r="D510" s="31"/>
      <c r="E510" s="32"/>
      <c r="F510" s="31"/>
      <c r="G510" s="28"/>
      <c r="H510" s="29"/>
      <c r="I510" s="31">
        <v>0</v>
      </c>
      <c r="J510" s="28"/>
      <c r="K510" s="32"/>
      <c r="M510" s="4">
        <v>1</v>
      </c>
      <c r="N510" s="63"/>
    </row>
    <row r="511" ht="16.5" hidden="1" customHeight="1" spans="1:14">
      <c r="A511" s="30" t="s">
        <v>152</v>
      </c>
      <c r="B511" s="31"/>
      <c r="C511" s="31"/>
      <c r="D511" s="31"/>
      <c r="E511" s="32"/>
      <c r="F511" s="31"/>
      <c r="G511" s="28"/>
      <c r="H511" s="29"/>
      <c r="I511" s="31">
        <v>0</v>
      </c>
      <c r="J511" s="28"/>
      <c r="K511" s="32"/>
      <c r="M511" s="4">
        <v>1</v>
      </c>
      <c r="N511" s="63"/>
    </row>
    <row r="512" ht="16.5" hidden="1" customHeight="1" spans="1:14">
      <c r="A512" s="30" t="s">
        <v>494</v>
      </c>
      <c r="B512" s="31"/>
      <c r="C512" s="31"/>
      <c r="D512" s="31"/>
      <c r="E512" s="32"/>
      <c r="F512" s="31"/>
      <c r="G512" s="28"/>
      <c r="H512" s="29"/>
      <c r="I512" s="31">
        <v>32</v>
      </c>
      <c r="J512" s="28"/>
      <c r="K512" s="32"/>
      <c r="M512" s="4">
        <v>1</v>
      </c>
      <c r="N512" s="63"/>
    </row>
    <row r="513" ht="16.5" customHeight="1" spans="1:14">
      <c r="A513" s="30" t="s">
        <v>495</v>
      </c>
      <c r="B513" s="31">
        <v>36076</v>
      </c>
      <c r="C513" s="31">
        <v>100000</v>
      </c>
      <c r="D513" s="31">
        <v>99143</v>
      </c>
      <c r="E513" s="108">
        <f>D513/C513*100</f>
        <v>99.143</v>
      </c>
      <c r="F513" s="31">
        <v>72256</v>
      </c>
      <c r="G513" s="31">
        <f>D513-F513</f>
        <v>26887</v>
      </c>
      <c r="H513" s="109">
        <f>G513/F513*100</f>
        <v>37.2107506643047</v>
      </c>
      <c r="I513" s="31">
        <f>4618+43313+50000</f>
        <v>97931</v>
      </c>
      <c r="J513" s="31">
        <f>I513-B513</f>
        <v>61855</v>
      </c>
      <c r="K513" s="108">
        <f>J513/B513*100</f>
        <v>171.45747865617</v>
      </c>
      <c r="N513" s="63"/>
    </row>
    <row r="514" ht="16.5" customHeight="1" spans="1:14">
      <c r="A514" s="30" t="s">
        <v>496</v>
      </c>
      <c r="B514" s="31">
        <v>853</v>
      </c>
      <c r="C514" s="31">
        <v>1834</v>
      </c>
      <c r="D514" s="31">
        <v>1790</v>
      </c>
      <c r="E514" s="108">
        <f>D514/C514*100</f>
        <v>97.6008724100327</v>
      </c>
      <c r="F514" s="31">
        <v>1760</v>
      </c>
      <c r="G514" s="31">
        <f>D514-F514</f>
        <v>30</v>
      </c>
      <c r="H514" s="109">
        <f>G514/F514*100</f>
        <v>1.70454545454545</v>
      </c>
      <c r="I514" s="31">
        <f>SUM(I515:I516)</f>
        <v>479.42</v>
      </c>
      <c r="J514" s="31">
        <f>I514-B514</f>
        <v>-373.58</v>
      </c>
      <c r="K514" s="108">
        <f>J514/B514*100</f>
        <v>-43.7960140679953</v>
      </c>
      <c r="N514" s="63"/>
    </row>
    <row r="515" ht="16.5" hidden="1" customHeight="1" spans="1:14">
      <c r="A515" s="30" t="s">
        <v>497</v>
      </c>
      <c r="B515" s="31"/>
      <c r="C515" s="31"/>
      <c r="D515" s="31"/>
      <c r="E515" s="32"/>
      <c r="F515" s="31"/>
      <c r="G515" s="28"/>
      <c r="H515" s="29"/>
      <c r="I515" s="31">
        <v>44.42</v>
      </c>
      <c r="J515" s="28"/>
      <c r="K515" s="32"/>
      <c r="M515" s="4">
        <v>1</v>
      </c>
      <c r="N515" s="63"/>
    </row>
    <row r="516" ht="16.5" hidden="1" customHeight="1" spans="1:14">
      <c r="A516" s="30" t="s">
        <v>498</v>
      </c>
      <c r="B516" s="31"/>
      <c r="C516" s="31"/>
      <c r="D516" s="31"/>
      <c r="E516" s="32"/>
      <c r="F516" s="31"/>
      <c r="G516" s="28"/>
      <c r="H516" s="29"/>
      <c r="I516" s="31">
        <v>435</v>
      </c>
      <c r="J516" s="28"/>
      <c r="K516" s="32"/>
      <c r="M516" s="4">
        <v>1</v>
      </c>
      <c r="N516" s="63"/>
    </row>
    <row r="517" ht="16.5" customHeight="1" spans="1:14">
      <c r="A517" s="30" t="s">
        <v>499</v>
      </c>
      <c r="B517" s="31">
        <v>10700</v>
      </c>
      <c r="C517" s="31">
        <v>27583</v>
      </c>
      <c r="D517" s="31">
        <v>26982</v>
      </c>
      <c r="E517" s="108">
        <f t="shared" ref="E517:E522" si="21">D517/C517*100</f>
        <v>97.8211217053983</v>
      </c>
      <c r="F517" s="31">
        <v>19096</v>
      </c>
      <c r="G517" s="31">
        <f>D517-F517</f>
        <v>7886</v>
      </c>
      <c r="H517" s="109">
        <f t="shared" ref="H517:H522" si="22">G517/F517*100</f>
        <v>41.2966066191873</v>
      </c>
      <c r="I517" s="31">
        <v>12794</v>
      </c>
      <c r="J517" s="31">
        <f>I517-B517</f>
        <v>2094</v>
      </c>
      <c r="K517" s="108">
        <f>J517/B517*100</f>
        <v>19.5700934579439</v>
      </c>
      <c r="N517" s="63"/>
    </row>
    <row r="518" ht="16.5" hidden="1" customHeight="1" spans="1:14">
      <c r="A518" s="30" t="s">
        <v>500</v>
      </c>
      <c r="B518" s="31"/>
      <c r="C518" s="31"/>
      <c r="D518" s="31"/>
      <c r="E518" s="32" t="e">
        <f t="shared" si="21"/>
        <v>#DIV/0!</v>
      </c>
      <c r="F518" s="31"/>
      <c r="G518" s="28">
        <f>D518-F518</f>
        <v>0</v>
      </c>
      <c r="H518" s="29" t="e">
        <f t="shared" si="22"/>
        <v>#DIV/0!</v>
      </c>
      <c r="I518" s="31">
        <v>0</v>
      </c>
      <c r="J518" s="28">
        <f>I518-B518</f>
        <v>0</v>
      </c>
      <c r="K518" s="32" t="e">
        <f>J518/B518*100</f>
        <v>#DIV/0!</v>
      </c>
      <c r="M518" s="4">
        <v>1</v>
      </c>
      <c r="N518" s="63"/>
    </row>
    <row r="519" ht="16.5" customHeight="1" spans="1:14">
      <c r="A519" s="30" t="s">
        <v>501</v>
      </c>
      <c r="B519" s="31">
        <v>144</v>
      </c>
      <c r="C519" s="31">
        <v>144</v>
      </c>
      <c r="D519" s="31">
        <v>49</v>
      </c>
      <c r="E519" s="108">
        <f t="shared" si="21"/>
        <v>34.0277777777778</v>
      </c>
      <c r="F519" s="31">
        <v>164</v>
      </c>
      <c r="G519" s="31"/>
      <c r="H519" s="109">
        <f t="shared" si="22"/>
        <v>0</v>
      </c>
      <c r="I519" s="31">
        <v>146</v>
      </c>
      <c r="J519" s="31">
        <v>0</v>
      </c>
      <c r="K519" s="108">
        <f t="shared" ref="K519:K522" si="23">J519/B519*100</f>
        <v>0</v>
      </c>
      <c r="N519" s="63"/>
    </row>
    <row r="520" ht="16.5" customHeight="1" spans="1:14">
      <c r="A520" s="30" t="s">
        <v>502</v>
      </c>
      <c r="B520" s="31">
        <v>110570</v>
      </c>
      <c r="C520" s="31">
        <v>106810</v>
      </c>
      <c r="D520" s="31">
        <v>106810</v>
      </c>
      <c r="E520" s="108">
        <f t="shared" si="21"/>
        <v>100</v>
      </c>
      <c r="F520" s="31">
        <v>133547</v>
      </c>
      <c r="G520" s="31">
        <f>D520-F520</f>
        <v>-26737</v>
      </c>
      <c r="H520" s="109">
        <f t="shared" si="22"/>
        <v>-20.0206668813227</v>
      </c>
      <c r="I520" s="31">
        <v>109680</v>
      </c>
      <c r="J520" s="31">
        <f>I520-B520</f>
        <v>-890</v>
      </c>
      <c r="K520" s="108">
        <f t="shared" si="23"/>
        <v>-0.804919960206204</v>
      </c>
      <c r="N520" s="63"/>
    </row>
    <row r="521" ht="16.5" customHeight="1" spans="1:14">
      <c r="A521" s="30" t="s">
        <v>503</v>
      </c>
      <c r="B521" s="31">
        <v>10</v>
      </c>
      <c r="C521" s="31">
        <v>10</v>
      </c>
      <c r="D521" s="31"/>
      <c r="E521" s="108">
        <f t="shared" si="21"/>
        <v>0</v>
      </c>
      <c r="F521" s="31"/>
      <c r="G521" s="31">
        <f>D521-F521</f>
        <v>0</v>
      </c>
      <c r="H521" s="109"/>
      <c r="I521" s="31">
        <v>10</v>
      </c>
      <c r="J521" s="31">
        <f>I521-B521</f>
        <v>0</v>
      </c>
      <c r="K521" s="108">
        <f t="shared" si="23"/>
        <v>0</v>
      </c>
      <c r="N521" s="63"/>
    </row>
    <row r="522" ht="16.5" customHeight="1" spans="1:14">
      <c r="A522" s="30" t="s">
        <v>504</v>
      </c>
      <c r="B522" s="31">
        <v>5821</v>
      </c>
      <c r="C522" s="31">
        <v>6350</v>
      </c>
      <c r="D522" s="31">
        <v>5666</v>
      </c>
      <c r="E522" s="108">
        <f t="shared" si="21"/>
        <v>89.2283464566929</v>
      </c>
      <c r="F522" s="31">
        <v>4882</v>
      </c>
      <c r="G522" s="31">
        <f>D522-F522</f>
        <v>784</v>
      </c>
      <c r="H522" s="109">
        <f t="shared" si="22"/>
        <v>16.0589922163048</v>
      </c>
      <c r="I522" s="31">
        <f>SUM(I523:I529)</f>
        <v>4824.46</v>
      </c>
      <c r="J522" s="31">
        <v>0</v>
      </c>
      <c r="K522" s="108">
        <f t="shared" si="23"/>
        <v>0</v>
      </c>
      <c r="N522" s="63"/>
    </row>
    <row r="523" ht="16.5" hidden="1" customHeight="1" spans="1:14">
      <c r="A523" s="30" t="s">
        <v>143</v>
      </c>
      <c r="B523" s="31"/>
      <c r="C523" s="31"/>
      <c r="D523" s="31"/>
      <c r="E523" s="32"/>
      <c r="F523" s="31"/>
      <c r="G523" s="28"/>
      <c r="H523" s="29"/>
      <c r="I523" s="48">
        <v>893.68</v>
      </c>
      <c r="J523" s="28"/>
      <c r="K523" s="32"/>
      <c r="M523" s="4">
        <v>1</v>
      </c>
      <c r="N523" s="63"/>
    </row>
    <row r="524" ht="16.5" hidden="1" customHeight="1" spans="1:14">
      <c r="A524" s="30" t="s">
        <v>144</v>
      </c>
      <c r="B524" s="31"/>
      <c r="C524" s="31"/>
      <c r="D524" s="31"/>
      <c r="E524" s="32"/>
      <c r="F524" s="31"/>
      <c r="G524" s="28"/>
      <c r="H524" s="29"/>
      <c r="I524" s="48">
        <v>390</v>
      </c>
      <c r="J524" s="28"/>
      <c r="K524" s="32"/>
      <c r="M524" s="4">
        <v>1</v>
      </c>
      <c r="N524" s="63"/>
    </row>
    <row r="525" ht="16.5" hidden="1" customHeight="1" spans="1:14">
      <c r="A525" s="30" t="s">
        <v>145</v>
      </c>
      <c r="B525" s="31"/>
      <c r="C525" s="31"/>
      <c r="D525" s="31"/>
      <c r="E525" s="32"/>
      <c r="F525" s="31"/>
      <c r="G525" s="28"/>
      <c r="H525" s="29"/>
      <c r="I525" s="48">
        <v>0</v>
      </c>
      <c r="J525" s="28"/>
      <c r="K525" s="32"/>
      <c r="M525" s="4">
        <v>1</v>
      </c>
      <c r="N525" s="63"/>
    </row>
    <row r="526" ht="16.5" hidden="1" customHeight="1" spans="1:14">
      <c r="A526" s="30" t="s">
        <v>505</v>
      </c>
      <c r="B526" s="31"/>
      <c r="C526" s="31"/>
      <c r="D526" s="31"/>
      <c r="E526" s="32"/>
      <c r="F526" s="31"/>
      <c r="G526" s="28"/>
      <c r="H526" s="29"/>
      <c r="I526" s="48">
        <v>445.71</v>
      </c>
      <c r="J526" s="28"/>
      <c r="K526" s="32"/>
      <c r="M526" s="4">
        <v>1</v>
      </c>
      <c r="N526" s="63"/>
    </row>
    <row r="527" ht="16.5" hidden="1" customHeight="1" spans="1:14">
      <c r="A527" s="30" t="s">
        <v>506</v>
      </c>
      <c r="B527" s="31"/>
      <c r="C527" s="31"/>
      <c r="D527" s="31"/>
      <c r="E527" s="32"/>
      <c r="F527" s="31"/>
      <c r="G527" s="28"/>
      <c r="H527" s="29"/>
      <c r="I527" s="48">
        <v>418.36</v>
      </c>
      <c r="J527" s="28"/>
      <c r="K527" s="32"/>
      <c r="L527" s="49"/>
      <c r="M527" s="4">
        <v>1</v>
      </c>
      <c r="N527" s="63"/>
    </row>
    <row r="528" ht="16.5" hidden="1" customHeight="1" spans="1:14">
      <c r="A528" s="30" t="s">
        <v>152</v>
      </c>
      <c r="B528" s="31"/>
      <c r="C528" s="31"/>
      <c r="D528" s="31"/>
      <c r="E528" s="32"/>
      <c r="F528" s="31"/>
      <c r="G528" s="28"/>
      <c r="H528" s="29"/>
      <c r="I528" s="48">
        <v>1485.71</v>
      </c>
      <c r="J528" s="28"/>
      <c r="K528" s="32"/>
      <c r="M528" s="4">
        <v>1</v>
      </c>
      <c r="N528" s="63"/>
    </row>
    <row r="529" ht="16.5" hidden="1" customHeight="1" spans="1:14">
      <c r="A529" s="30" t="s">
        <v>507</v>
      </c>
      <c r="B529" s="31"/>
      <c r="C529" s="31"/>
      <c r="D529" s="31"/>
      <c r="E529" s="32"/>
      <c r="F529" s="31"/>
      <c r="G529" s="28"/>
      <c r="H529" s="29"/>
      <c r="I529" s="48">
        <f>280+911</f>
        <v>1191</v>
      </c>
      <c r="J529" s="28"/>
      <c r="K529" s="32"/>
      <c r="M529" s="4">
        <v>1</v>
      </c>
      <c r="N529" s="63"/>
    </row>
    <row r="530" ht="16.5" customHeight="1" spans="1:14">
      <c r="A530" s="30" t="s">
        <v>508</v>
      </c>
      <c r="B530" s="31">
        <v>3702</v>
      </c>
      <c r="C530" s="31">
        <v>3702</v>
      </c>
      <c r="D530" s="31">
        <v>3200</v>
      </c>
      <c r="E530" s="108">
        <f>D530/C530*100</f>
        <v>86.4397622906537</v>
      </c>
      <c r="F530" s="31">
        <v>5520</v>
      </c>
      <c r="G530" s="31"/>
      <c r="H530" s="109">
        <f>G530/F530*100</f>
        <v>0</v>
      </c>
      <c r="I530" s="31">
        <v>1945</v>
      </c>
      <c r="J530" s="31"/>
      <c r="K530" s="108">
        <f>J530/B530*100</f>
        <v>0</v>
      </c>
      <c r="N530" s="63"/>
    </row>
    <row r="531" ht="16.5" customHeight="1" spans="1:14">
      <c r="A531" s="30" t="s">
        <v>509</v>
      </c>
      <c r="B531" s="31">
        <v>110972</v>
      </c>
      <c r="C531" s="31">
        <f>16191-6894</f>
        <v>9297</v>
      </c>
      <c r="D531" s="31">
        <v>5540</v>
      </c>
      <c r="E531" s="108">
        <f>D531/C531*100</f>
        <v>59.5891147682048</v>
      </c>
      <c r="F531" s="31">
        <v>19658</v>
      </c>
      <c r="G531" s="31">
        <f>D531-F531</f>
        <v>-14118</v>
      </c>
      <c r="H531" s="109">
        <f>G531/F531*100</f>
        <v>-71.8180893275003</v>
      </c>
      <c r="I531" s="31">
        <v>56861.22</v>
      </c>
      <c r="J531" s="31">
        <f>I531-B531</f>
        <v>-54110.78</v>
      </c>
      <c r="K531" s="108">
        <f>J531/B531*100</f>
        <v>-48.7607504595754</v>
      </c>
      <c r="N531" s="63"/>
    </row>
    <row r="532" s="2" customFormat="1" ht="16.5" customHeight="1" spans="1:14">
      <c r="A532" s="27" t="s">
        <v>510</v>
      </c>
      <c r="B532" s="28">
        <f>B533+B538+B553+B557+B569+B572+B576+B581+B585+B589+B592+B601+B602</f>
        <v>502443</v>
      </c>
      <c r="C532" s="28">
        <f>C533+C538+C553+C557+C569+C572+C576+C581+C585+C589+C592+C601+C602</f>
        <v>553422</v>
      </c>
      <c r="D532" s="28">
        <f>D533+D538+D553+D557+D569+D572+D576+D581+D585+D589+D592+D601+D602</f>
        <v>542659</v>
      </c>
      <c r="E532" s="32">
        <f>D532/C532*100</f>
        <v>98.055191156116</v>
      </c>
      <c r="F532" s="28">
        <f>F533+F538+F553+F557+F569+F572+F576+F581+F585+F589+F592+F601+F602</f>
        <v>548665</v>
      </c>
      <c r="G532" s="28">
        <f>D532-F532</f>
        <v>-6006</v>
      </c>
      <c r="H532" s="29">
        <f>G532/F532*100</f>
        <v>-1.09465703115745</v>
      </c>
      <c r="I532" s="28">
        <f>I533+I538+I553+I557+I569+I572+I576+I581+I585+I589+I592+I601+I602</f>
        <v>513999.3</v>
      </c>
      <c r="J532" s="28">
        <f>I532-B532</f>
        <v>11556.3</v>
      </c>
      <c r="K532" s="32">
        <f>J532/B532*100</f>
        <v>2.3000220920582</v>
      </c>
      <c r="N532" s="63"/>
    </row>
    <row r="533" ht="16.5" customHeight="1" spans="1:14">
      <c r="A533" s="30" t="s">
        <v>511</v>
      </c>
      <c r="B533" s="31">
        <v>3695</v>
      </c>
      <c r="C533" s="31">
        <v>4200</v>
      </c>
      <c r="D533" s="31">
        <v>4139</v>
      </c>
      <c r="E533" s="108">
        <f>D533/C533*100</f>
        <v>98.5476190476191</v>
      </c>
      <c r="F533" s="31">
        <v>4668</v>
      </c>
      <c r="G533" s="31">
        <f>D533-F533</f>
        <v>-529</v>
      </c>
      <c r="H533" s="109">
        <f>G533/F533*100</f>
        <v>-11.3324764353042</v>
      </c>
      <c r="I533" s="31">
        <f>SUM(I534:I537)</f>
        <v>6442.83</v>
      </c>
      <c r="J533" s="31">
        <f>I533-B533</f>
        <v>2747.83</v>
      </c>
      <c r="K533" s="108">
        <f>J533/B533*100</f>
        <v>74.3661705006766</v>
      </c>
      <c r="N533" s="63"/>
    </row>
    <row r="534" ht="16.5" hidden="1" customHeight="1" spans="1:14">
      <c r="A534" s="30" t="s">
        <v>143</v>
      </c>
      <c r="B534" s="31"/>
      <c r="C534" s="31"/>
      <c r="D534" s="31"/>
      <c r="E534" s="32"/>
      <c r="F534" s="31"/>
      <c r="G534" s="28"/>
      <c r="H534" s="29"/>
      <c r="I534" s="31">
        <f>211+2387.35+3000</f>
        <v>5598.35</v>
      </c>
      <c r="J534" s="28"/>
      <c r="K534" s="32"/>
      <c r="M534" s="4">
        <v>1</v>
      </c>
      <c r="N534" s="63"/>
    </row>
    <row r="535" ht="16.5" hidden="1" customHeight="1" spans="1:14">
      <c r="A535" s="30" t="s">
        <v>144</v>
      </c>
      <c r="B535" s="31"/>
      <c r="C535" s="31"/>
      <c r="D535" s="31"/>
      <c r="E535" s="32"/>
      <c r="F535" s="31"/>
      <c r="G535" s="28"/>
      <c r="H535" s="29"/>
      <c r="I535" s="31">
        <v>357</v>
      </c>
      <c r="J535" s="28"/>
      <c r="K535" s="32"/>
      <c r="M535" s="4">
        <v>1</v>
      </c>
      <c r="N535" s="63"/>
    </row>
    <row r="536" ht="16.5" hidden="1" customHeight="1" spans="1:14">
      <c r="A536" s="30" t="s">
        <v>145</v>
      </c>
      <c r="B536" s="31"/>
      <c r="C536" s="31"/>
      <c r="D536" s="31"/>
      <c r="E536" s="32"/>
      <c r="F536" s="31"/>
      <c r="G536" s="28"/>
      <c r="H536" s="29"/>
      <c r="I536" s="31">
        <v>104.42</v>
      </c>
      <c r="J536" s="28"/>
      <c r="K536" s="32"/>
      <c r="M536" s="4">
        <v>1</v>
      </c>
      <c r="N536" s="63"/>
    </row>
    <row r="537" ht="16.5" hidden="1" customHeight="1" spans="1:14">
      <c r="A537" s="30" t="s">
        <v>512</v>
      </c>
      <c r="B537" s="31"/>
      <c r="C537" s="31"/>
      <c r="D537" s="31"/>
      <c r="E537" s="32"/>
      <c r="F537" s="31"/>
      <c r="G537" s="28"/>
      <c r="H537" s="29"/>
      <c r="I537" s="31">
        <v>383.06</v>
      </c>
      <c r="J537" s="28"/>
      <c r="K537" s="32"/>
      <c r="M537" s="4">
        <v>1</v>
      </c>
      <c r="N537" s="63"/>
    </row>
    <row r="538" ht="16.5" customHeight="1" spans="1:14">
      <c r="A538" s="30" t="s">
        <v>513</v>
      </c>
      <c r="B538" s="31">
        <v>11557</v>
      </c>
      <c r="C538" s="31">
        <v>19196</v>
      </c>
      <c r="D538" s="31">
        <v>19104</v>
      </c>
      <c r="E538" s="108">
        <f>D538/C538*100</f>
        <v>99.5207334861429</v>
      </c>
      <c r="F538" s="31">
        <v>23441</v>
      </c>
      <c r="G538" s="31">
        <f>D538-F538</f>
        <v>-4337</v>
      </c>
      <c r="H538" s="109">
        <f>G538/F538*100</f>
        <v>-18.5017704022866</v>
      </c>
      <c r="I538" s="31">
        <f>SUM(I539:I552)</f>
        <v>16172.85</v>
      </c>
      <c r="J538" s="31">
        <f>I538-B538</f>
        <v>4615.85</v>
      </c>
      <c r="K538" s="108">
        <f>J538/B538*100</f>
        <v>39.93986328632</v>
      </c>
      <c r="N538" s="63"/>
    </row>
    <row r="539" ht="16.5" hidden="1" customHeight="1" spans="1:14">
      <c r="A539" s="44" t="s">
        <v>514</v>
      </c>
      <c r="B539" s="31"/>
      <c r="C539" s="31"/>
      <c r="D539" s="31"/>
      <c r="E539" s="32"/>
      <c r="F539" s="31"/>
      <c r="G539" s="28"/>
      <c r="H539" s="29"/>
      <c r="I539" s="31">
        <v>4881</v>
      </c>
      <c r="J539" s="28"/>
      <c r="K539" s="32"/>
      <c r="M539" s="4">
        <v>1</v>
      </c>
      <c r="N539" s="63"/>
    </row>
    <row r="540" ht="16.5" hidden="1" customHeight="1" spans="1:14">
      <c r="A540" s="44" t="s">
        <v>515</v>
      </c>
      <c r="B540" s="31"/>
      <c r="C540" s="31"/>
      <c r="D540" s="31"/>
      <c r="E540" s="32"/>
      <c r="F540" s="31"/>
      <c r="G540" s="28"/>
      <c r="H540" s="29"/>
      <c r="I540" s="31">
        <v>2101.54</v>
      </c>
      <c r="J540" s="28"/>
      <c r="K540" s="32"/>
      <c r="M540" s="4">
        <v>1</v>
      </c>
      <c r="N540" s="63"/>
    </row>
    <row r="541" ht="16.5" hidden="1" customHeight="1" spans="1:14">
      <c r="A541" s="44" t="s">
        <v>516</v>
      </c>
      <c r="B541" s="31"/>
      <c r="C541" s="31"/>
      <c r="D541" s="31"/>
      <c r="E541" s="32"/>
      <c r="F541" s="31"/>
      <c r="G541" s="28"/>
      <c r="H541" s="29"/>
      <c r="I541" s="31">
        <v>0</v>
      </c>
      <c r="J541" s="28"/>
      <c r="K541" s="32"/>
      <c r="M541" s="4">
        <v>1</v>
      </c>
      <c r="N541" s="63"/>
    </row>
    <row r="542" ht="16.5" hidden="1" customHeight="1" spans="1:14">
      <c r="A542" s="44" t="s">
        <v>517</v>
      </c>
      <c r="B542" s="31"/>
      <c r="C542" s="31"/>
      <c r="D542" s="31"/>
      <c r="E542" s="32"/>
      <c r="F542" s="31"/>
      <c r="G542" s="28"/>
      <c r="H542" s="29"/>
      <c r="I542" s="31">
        <v>0</v>
      </c>
      <c r="J542" s="28"/>
      <c r="K542" s="32"/>
      <c r="M542" s="4">
        <v>1</v>
      </c>
      <c r="N542" s="63"/>
    </row>
    <row r="543" ht="16.5" hidden="1" customHeight="1" spans="1:14">
      <c r="A543" s="44" t="s">
        <v>518</v>
      </c>
      <c r="B543" s="31"/>
      <c r="C543" s="31"/>
      <c r="D543" s="31"/>
      <c r="E543" s="32"/>
      <c r="F543" s="31"/>
      <c r="G543" s="28"/>
      <c r="H543" s="29"/>
      <c r="I543" s="31">
        <v>0</v>
      </c>
      <c r="J543" s="28"/>
      <c r="K543" s="32"/>
      <c r="M543" s="4">
        <v>1</v>
      </c>
      <c r="N543" s="63"/>
    </row>
    <row r="544" ht="16.5" hidden="1" customHeight="1" spans="1:14">
      <c r="A544" s="44" t="s">
        <v>519</v>
      </c>
      <c r="B544" s="31"/>
      <c r="C544" s="31"/>
      <c r="D544" s="31"/>
      <c r="E544" s="32"/>
      <c r="F544" s="31"/>
      <c r="G544" s="28"/>
      <c r="H544" s="29"/>
      <c r="I544" s="31">
        <v>421.09</v>
      </c>
      <c r="J544" s="28"/>
      <c r="K544" s="32"/>
      <c r="M544" s="4">
        <v>1</v>
      </c>
      <c r="N544" s="63"/>
    </row>
    <row r="545" ht="16.5" hidden="1" customHeight="1" spans="1:14">
      <c r="A545" s="44" t="s">
        <v>520</v>
      </c>
      <c r="B545" s="31"/>
      <c r="C545" s="31"/>
      <c r="D545" s="31"/>
      <c r="E545" s="32"/>
      <c r="F545" s="31"/>
      <c r="G545" s="28"/>
      <c r="H545" s="29"/>
      <c r="I545" s="31">
        <v>0</v>
      </c>
      <c r="J545" s="28"/>
      <c r="K545" s="32"/>
      <c r="M545" s="4">
        <v>1</v>
      </c>
      <c r="N545" s="63"/>
    </row>
    <row r="546" ht="16.5" hidden="1" customHeight="1" spans="1:14">
      <c r="A546" s="44" t="s">
        <v>521</v>
      </c>
      <c r="B546" s="31"/>
      <c r="C546" s="31"/>
      <c r="D546" s="31"/>
      <c r="E546" s="32"/>
      <c r="F546" s="31"/>
      <c r="G546" s="28"/>
      <c r="H546" s="29"/>
      <c r="I546" s="31">
        <v>590</v>
      </c>
      <c r="J546" s="28"/>
      <c r="K546" s="32"/>
      <c r="M546" s="4">
        <v>1</v>
      </c>
      <c r="N546" s="63"/>
    </row>
    <row r="547" ht="16.5" hidden="1" customHeight="1" spans="1:14">
      <c r="A547" s="44" t="s">
        <v>522</v>
      </c>
      <c r="B547" s="31"/>
      <c r="C547" s="31"/>
      <c r="D547" s="31"/>
      <c r="E547" s="32"/>
      <c r="F547" s="31"/>
      <c r="G547" s="28"/>
      <c r="H547" s="29"/>
      <c r="I547" s="31">
        <v>0</v>
      </c>
      <c r="J547" s="28"/>
      <c r="K547" s="32"/>
      <c r="M547" s="4">
        <v>1</v>
      </c>
      <c r="N547" s="63"/>
    </row>
    <row r="548" ht="16.5" hidden="1" customHeight="1" spans="1:14">
      <c r="A548" s="44" t="s">
        <v>523</v>
      </c>
      <c r="B548" s="31"/>
      <c r="C548" s="31"/>
      <c r="D548" s="31"/>
      <c r="E548" s="32"/>
      <c r="F548" s="31"/>
      <c r="G548" s="28"/>
      <c r="H548" s="29"/>
      <c r="I548" s="31">
        <v>0</v>
      </c>
      <c r="J548" s="28"/>
      <c r="K548" s="32"/>
      <c r="M548" s="4">
        <v>1</v>
      </c>
      <c r="N548" s="63"/>
    </row>
    <row r="549" ht="16.5" hidden="1" customHeight="1" spans="1:14">
      <c r="A549" s="44" t="s">
        <v>524</v>
      </c>
      <c r="B549" s="31"/>
      <c r="C549" s="31"/>
      <c r="D549" s="31"/>
      <c r="E549" s="32"/>
      <c r="F549" s="31"/>
      <c r="G549" s="28"/>
      <c r="H549" s="29"/>
      <c r="I549" s="31">
        <v>0</v>
      </c>
      <c r="J549" s="28"/>
      <c r="K549" s="32"/>
      <c r="M549" s="4">
        <v>1</v>
      </c>
      <c r="N549" s="63"/>
    </row>
    <row r="550" ht="16.5" hidden="1" customHeight="1" spans="1:14">
      <c r="A550" s="44" t="s">
        <v>525</v>
      </c>
      <c r="B550" s="31"/>
      <c r="C550" s="31"/>
      <c r="D550" s="31"/>
      <c r="E550" s="32"/>
      <c r="F550" s="31"/>
      <c r="G550" s="28"/>
      <c r="H550" s="29"/>
      <c r="I550" s="31">
        <v>0</v>
      </c>
      <c r="J550" s="28"/>
      <c r="K550" s="32"/>
      <c r="M550" s="4">
        <v>1</v>
      </c>
      <c r="N550" s="63"/>
    </row>
    <row r="551" ht="16.5" hidden="1" customHeight="1" spans="1:14">
      <c r="A551" s="44" t="s">
        <v>526</v>
      </c>
      <c r="B551" s="31"/>
      <c r="C551" s="31"/>
      <c r="D551" s="31"/>
      <c r="E551" s="32"/>
      <c r="F551" s="31"/>
      <c r="G551" s="28"/>
      <c r="H551" s="29"/>
      <c r="I551" s="31">
        <v>80.22</v>
      </c>
      <c r="J551" s="28"/>
      <c r="K551" s="32"/>
      <c r="M551" s="4">
        <v>1</v>
      </c>
      <c r="N551" s="63"/>
    </row>
    <row r="552" ht="16.5" hidden="1" customHeight="1" spans="1:14">
      <c r="A552" s="44" t="s">
        <v>527</v>
      </c>
      <c r="B552" s="31"/>
      <c r="C552" s="31"/>
      <c r="D552" s="31"/>
      <c r="E552" s="32"/>
      <c r="F552" s="31"/>
      <c r="G552" s="28"/>
      <c r="H552" s="29"/>
      <c r="I552" s="31">
        <f>3587+4512</f>
        <v>8099</v>
      </c>
      <c r="J552" s="28"/>
      <c r="K552" s="32"/>
      <c r="M552" s="4">
        <v>1</v>
      </c>
      <c r="N552" s="63"/>
    </row>
    <row r="553" ht="16.5" customHeight="1" spans="1:14">
      <c r="A553" s="30" t="s">
        <v>528</v>
      </c>
      <c r="B553" s="31">
        <v>21854</v>
      </c>
      <c r="C553" s="31">
        <v>22854</v>
      </c>
      <c r="D553" s="31">
        <v>22090</v>
      </c>
      <c r="E553" s="108">
        <f>D553/C553*100</f>
        <v>96.6570403430472</v>
      </c>
      <c r="F553" s="31">
        <v>20143</v>
      </c>
      <c r="G553" s="31">
        <f>D553-F553</f>
        <v>1947</v>
      </c>
      <c r="H553" s="109">
        <f>G553/F553*100</f>
        <v>9.665888894405</v>
      </c>
      <c r="I553" s="31">
        <f>SUM(I554:I556)</f>
        <v>22445.95</v>
      </c>
      <c r="J553" s="31">
        <f>I553-B553</f>
        <v>591.950000000001</v>
      </c>
      <c r="K553" s="108">
        <f>J553/B553*100</f>
        <v>2.708657454013</v>
      </c>
      <c r="N553" s="63"/>
    </row>
    <row r="554" ht="16.5" hidden="1" customHeight="1" spans="1:14">
      <c r="A554" s="30" t="s">
        <v>529</v>
      </c>
      <c r="B554" s="31"/>
      <c r="C554" s="31"/>
      <c r="D554" s="31"/>
      <c r="E554" s="32"/>
      <c r="F554" s="31"/>
      <c r="G554" s="28"/>
      <c r="H554" s="29"/>
      <c r="I554" s="31">
        <v>42</v>
      </c>
      <c r="J554" s="28"/>
      <c r="K554" s="32"/>
      <c r="M554" s="4">
        <v>1</v>
      </c>
      <c r="N554" s="63"/>
    </row>
    <row r="555" ht="16.5" hidden="1" customHeight="1" spans="1:14">
      <c r="A555" s="30" t="s">
        <v>530</v>
      </c>
      <c r="B555" s="31"/>
      <c r="C555" s="31"/>
      <c r="D555" s="31"/>
      <c r="E555" s="32"/>
      <c r="F555" s="31"/>
      <c r="G555" s="28"/>
      <c r="H555" s="29"/>
      <c r="I555" s="31">
        <f>10652.95+1686</f>
        <v>12338.95</v>
      </c>
      <c r="J555" s="28"/>
      <c r="K555" s="32"/>
      <c r="M555" s="4">
        <v>1</v>
      </c>
      <c r="N555" s="63"/>
    </row>
    <row r="556" ht="16.5" hidden="1" customHeight="1" spans="1:14">
      <c r="A556" s="30" t="s">
        <v>531</v>
      </c>
      <c r="B556" s="31"/>
      <c r="C556" s="31"/>
      <c r="D556" s="31"/>
      <c r="E556" s="32"/>
      <c r="F556" s="31"/>
      <c r="G556" s="28"/>
      <c r="H556" s="29"/>
      <c r="I556" s="31">
        <v>10065</v>
      </c>
      <c r="J556" s="28"/>
      <c r="K556" s="32"/>
      <c r="M556" s="4">
        <v>1</v>
      </c>
      <c r="N556" s="63"/>
    </row>
    <row r="557" ht="16.5" customHeight="1" spans="1:14">
      <c r="A557" s="30" t="s">
        <v>532</v>
      </c>
      <c r="B557" s="31">
        <v>69644</v>
      </c>
      <c r="C557" s="31">
        <v>80664</v>
      </c>
      <c r="D557" s="31">
        <v>80348</v>
      </c>
      <c r="E557" s="108">
        <f>D557/C557*100</f>
        <v>99.6082515124467</v>
      </c>
      <c r="F557" s="31">
        <v>75489</v>
      </c>
      <c r="G557" s="31">
        <f>D557-F557</f>
        <v>4859</v>
      </c>
      <c r="H557" s="109">
        <f>G557/F557*100</f>
        <v>6.43669938666561</v>
      </c>
      <c r="I557" s="31">
        <f>SUM(I558:I568)</f>
        <v>70484.91</v>
      </c>
      <c r="J557" s="31">
        <f>I557-B557</f>
        <v>840.910000000003</v>
      </c>
      <c r="K557" s="108">
        <f>J557/B557*100</f>
        <v>1.20744069840906</v>
      </c>
      <c r="N557" s="63"/>
    </row>
    <row r="558" ht="16.5" hidden="1" customHeight="1" spans="1:14">
      <c r="A558" s="30" t="s">
        <v>533</v>
      </c>
      <c r="B558" s="31"/>
      <c r="C558" s="31"/>
      <c r="D558" s="31"/>
      <c r="E558" s="32"/>
      <c r="F558" s="31"/>
      <c r="G558" s="28"/>
      <c r="H558" s="29"/>
      <c r="I558" s="31">
        <v>5372.8</v>
      </c>
      <c r="J558" s="28"/>
      <c r="K558" s="32"/>
      <c r="M558" s="4">
        <v>1</v>
      </c>
      <c r="N558" s="63"/>
    </row>
    <row r="559" ht="16.5" hidden="1" customHeight="1" spans="1:14">
      <c r="A559" s="30" t="s">
        <v>534</v>
      </c>
      <c r="B559" s="31"/>
      <c r="C559" s="31"/>
      <c r="D559" s="31"/>
      <c r="E559" s="32"/>
      <c r="F559" s="31"/>
      <c r="G559" s="28"/>
      <c r="H559" s="29"/>
      <c r="I559" s="31">
        <v>1482.37</v>
      </c>
      <c r="J559" s="28"/>
      <c r="K559" s="32"/>
      <c r="M559" s="4">
        <v>1</v>
      </c>
      <c r="N559" s="63"/>
    </row>
    <row r="560" ht="16.5" hidden="1" customHeight="1" spans="1:14">
      <c r="A560" s="30" t="s">
        <v>535</v>
      </c>
      <c r="B560" s="31"/>
      <c r="C560" s="31"/>
      <c r="D560" s="31"/>
      <c r="E560" s="32"/>
      <c r="F560" s="31"/>
      <c r="G560" s="28"/>
      <c r="H560" s="29"/>
      <c r="I560" s="31">
        <v>1583</v>
      </c>
      <c r="J560" s="28"/>
      <c r="K560" s="32"/>
      <c r="M560" s="4">
        <v>1</v>
      </c>
      <c r="N560" s="63"/>
    </row>
    <row r="561" ht="16.5" hidden="1" customHeight="1" spans="1:14">
      <c r="A561" s="30" t="s">
        <v>536</v>
      </c>
      <c r="B561" s="31"/>
      <c r="C561" s="31"/>
      <c r="D561" s="31"/>
      <c r="E561" s="32"/>
      <c r="F561" s="31"/>
      <c r="G561" s="28"/>
      <c r="H561" s="29"/>
      <c r="I561" s="31">
        <v>1248</v>
      </c>
      <c r="J561" s="28"/>
      <c r="K561" s="32"/>
      <c r="M561" s="4">
        <v>1</v>
      </c>
      <c r="N561" s="63"/>
    </row>
    <row r="562" ht="16.5" hidden="1" customHeight="1" spans="1:14">
      <c r="A562" s="30" t="s">
        <v>537</v>
      </c>
      <c r="B562" s="31"/>
      <c r="C562" s="31"/>
      <c r="D562" s="31"/>
      <c r="E562" s="32"/>
      <c r="F562" s="31"/>
      <c r="G562" s="28"/>
      <c r="H562" s="29"/>
      <c r="I562" s="31">
        <v>0</v>
      </c>
      <c r="J562" s="28"/>
      <c r="K562" s="32"/>
      <c r="M562" s="4">
        <v>1</v>
      </c>
      <c r="N562" s="63"/>
    </row>
    <row r="563" ht="16.5" hidden="1" customHeight="1" spans="1:14">
      <c r="A563" s="30" t="s">
        <v>538</v>
      </c>
      <c r="B563" s="31"/>
      <c r="C563" s="31"/>
      <c r="D563" s="31"/>
      <c r="E563" s="32"/>
      <c r="F563" s="31"/>
      <c r="G563" s="28"/>
      <c r="H563" s="29"/>
      <c r="I563" s="31">
        <v>338.2</v>
      </c>
      <c r="J563" s="28"/>
      <c r="K563" s="32"/>
      <c r="M563" s="4">
        <v>1</v>
      </c>
      <c r="N563" s="63"/>
    </row>
    <row r="564" ht="16.5" hidden="1" customHeight="1" spans="1:14">
      <c r="A564" s="30" t="s">
        <v>539</v>
      </c>
      <c r="B564" s="31"/>
      <c r="C564" s="31"/>
      <c r="D564" s="31"/>
      <c r="E564" s="32"/>
      <c r="F564" s="31"/>
      <c r="G564" s="28"/>
      <c r="H564" s="29"/>
      <c r="I564" s="31">
        <v>192.35</v>
      </c>
      <c r="J564" s="28"/>
      <c r="K564" s="32"/>
      <c r="M564" s="4">
        <v>1</v>
      </c>
      <c r="N564" s="63"/>
    </row>
    <row r="565" ht="16.5" hidden="1" customHeight="1" spans="1:14">
      <c r="A565" s="30" t="s">
        <v>540</v>
      </c>
      <c r="B565" s="31"/>
      <c r="C565" s="31"/>
      <c r="D565" s="31"/>
      <c r="E565" s="32"/>
      <c r="F565" s="31"/>
      <c r="G565" s="28"/>
      <c r="H565" s="29"/>
      <c r="I565" s="31">
        <f>30265.19+4186+4500</f>
        <v>38951.19</v>
      </c>
      <c r="J565" s="28"/>
      <c r="K565" s="32"/>
      <c r="M565" s="4">
        <v>1</v>
      </c>
      <c r="N565" s="63"/>
    </row>
    <row r="566" ht="16.5" hidden="1" customHeight="1" spans="1:14">
      <c r="A566" s="30" t="s">
        <v>541</v>
      </c>
      <c r="B566" s="31"/>
      <c r="C566" s="31"/>
      <c r="D566" s="31"/>
      <c r="E566" s="32"/>
      <c r="F566" s="31"/>
      <c r="G566" s="28"/>
      <c r="H566" s="29"/>
      <c r="I566" s="31">
        <v>10814</v>
      </c>
      <c r="J566" s="28"/>
      <c r="K566" s="32"/>
      <c r="M566" s="4">
        <v>1</v>
      </c>
      <c r="N566" s="63"/>
    </row>
    <row r="567" ht="16.5" hidden="1" customHeight="1" spans="1:14">
      <c r="A567" s="30" t="s">
        <v>542</v>
      </c>
      <c r="B567" s="31"/>
      <c r="C567" s="31"/>
      <c r="D567" s="31"/>
      <c r="E567" s="32"/>
      <c r="F567" s="31"/>
      <c r="G567" s="28"/>
      <c r="H567" s="29"/>
      <c r="I567" s="31">
        <v>6529</v>
      </c>
      <c r="J567" s="28"/>
      <c r="K567" s="32"/>
      <c r="M567" s="4">
        <v>1</v>
      </c>
      <c r="N567" s="63"/>
    </row>
    <row r="568" ht="16.5" hidden="1" customHeight="1" spans="1:14">
      <c r="A568" s="30" t="s">
        <v>543</v>
      </c>
      <c r="B568" s="31"/>
      <c r="C568" s="31"/>
      <c r="D568" s="31"/>
      <c r="E568" s="32"/>
      <c r="F568" s="31"/>
      <c r="G568" s="28"/>
      <c r="H568" s="29"/>
      <c r="I568" s="31">
        <v>3974</v>
      </c>
      <c r="J568" s="28"/>
      <c r="K568" s="32"/>
      <c r="M568" s="4">
        <v>1</v>
      </c>
      <c r="N568" s="63"/>
    </row>
    <row r="569" ht="16.5" customHeight="1" spans="1:14">
      <c r="A569" s="30" t="s">
        <v>544</v>
      </c>
      <c r="B569" s="31">
        <v>674</v>
      </c>
      <c r="C569" s="31">
        <v>1232</v>
      </c>
      <c r="D569" s="31">
        <v>1232</v>
      </c>
      <c r="E569" s="108">
        <f>D569/C569*100</f>
        <v>100</v>
      </c>
      <c r="F569" s="31">
        <v>1009</v>
      </c>
      <c r="G569" s="31">
        <f>D569-F569</f>
        <v>223</v>
      </c>
      <c r="H569" s="109">
        <f>G569/F569*100</f>
        <v>22.1010901883053</v>
      </c>
      <c r="I569" s="31">
        <f>I570+I571</f>
        <v>1777.25</v>
      </c>
      <c r="J569" s="31">
        <f>I569-B569</f>
        <v>1103.25</v>
      </c>
      <c r="K569" s="108"/>
      <c r="N569" s="63"/>
    </row>
    <row r="570" ht="16.5" hidden="1" customHeight="1" spans="1:14">
      <c r="A570" s="30" t="s">
        <v>545</v>
      </c>
      <c r="B570" s="31"/>
      <c r="C570" s="31"/>
      <c r="D570" s="31"/>
      <c r="E570" s="32"/>
      <c r="F570" s="31"/>
      <c r="G570" s="28"/>
      <c r="H570" s="29"/>
      <c r="I570" s="31">
        <v>1777.25</v>
      </c>
      <c r="J570" s="28"/>
      <c r="K570" s="32"/>
      <c r="M570" s="4">
        <v>1</v>
      </c>
      <c r="N570" s="63"/>
    </row>
    <row r="571" ht="16.5" hidden="1" customHeight="1" spans="1:14">
      <c r="A571" s="30" t="s">
        <v>546</v>
      </c>
      <c r="B571" s="31"/>
      <c r="C571" s="31"/>
      <c r="D571" s="31"/>
      <c r="E571" s="32"/>
      <c r="F571" s="31"/>
      <c r="G571" s="28"/>
      <c r="H571" s="29"/>
      <c r="I571" s="31">
        <v>0</v>
      </c>
      <c r="J571" s="28"/>
      <c r="K571" s="32"/>
      <c r="M571" s="4">
        <v>1</v>
      </c>
      <c r="N571" s="63"/>
    </row>
    <row r="572" ht="16.5" customHeight="1" spans="1:14">
      <c r="A572" s="30" t="s">
        <v>547</v>
      </c>
      <c r="B572" s="31">
        <v>6338</v>
      </c>
      <c r="C572" s="31">
        <f>6338-600</f>
        <v>5738</v>
      </c>
      <c r="D572" s="31">
        <v>5734</v>
      </c>
      <c r="E572" s="108">
        <f>D572/C572*100</f>
        <v>99.9302892994075</v>
      </c>
      <c r="F572" s="31">
        <v>11440</v>
      </c>
      <c r="G572" s="31">
        <f>D572-F572</f>
        <v>-5706</v>
      </c>
      <c r="H572" s="109">
        <f t="shared" ref="H572:H585" si="24">G572/F572*100</f>
        <v>-49.8776223776224</v>
      </c>
      <c r="I572" s="31">
        <f>SUM(I573:I575)</f>
        <v>5312.24</v>
      </c>
      <c r="J572" s="31">
        <f>I572-B572</f>
        <v>-1025.76</v>
      </c>
      <c r="K572" s="108">
        <f>J572/B572*100</f>
        <v>-16.1842852634901</v>
      </c>
      <c r="N572" s="63"/>
    </row>
    <row r="573" ht="16.5" hidden="1" customHeight="1" spans="1:14">
      <c r="A573" s="30" t="s">
        <v>548</v>
      </c>
      <c r="B573" s="31"/>
      <c r="C573" s="31"/>
      <c r="D573" s="31"/>
      <c r="E573" s="32"/>
      <c r="F573" s="31"/>
      <c r="G573" s="28"/>
      <c r="H573" s="29"/>
      <c r="I573" s="31">
        <v>405.39</v>
      </c>
      <c r="J573" s="28"/>
      <c r="K573" s="32"/>
      <c r="M573" s="4">
        <v>1</v>
      </c>
      <c r="N573" s="63"/>
    </row>
    <row r="574" ht="16.5" hidden="1" customHeight="1" spans="1:14">
      <c r="A574" s="30" t="s">
        <v>549</v>
      </c>
      <c r="B574" s="31"/>
      <c r="C574" s="31"/>
      <c r="D574" s="31"/>
      <c r="E574" s="32"/>
      <c r="F574" s="31"/>
      <c r="G574" s="28"/>
      <c r="H574" s="29"/>
      <c r="I574" s="31">
        <v>2243.85</v>
      </c>
      <c r="J574" s="28"/>
      <c r="K574" s="32"/>
      <c r="M574" s="4">
        <v>1</v>
      </c>
      <c r="N574" s="63"/>
    </row>
    <row r="575" ht="16.5" hidden="1" customHeight="1" spans="1:14">
      <c r="A575" s="30" t="s">
        <v>550</v>
      </c>
      <c r="B575" s="31"/>
      <c r="C575" s="31"/>
      <c r="D575" s="31"/>
      <c r="E575" s="32"/>
      <c r="F575" s="31"/>
      <c r="G575" s="28"/>
      <c r="H575" s="29"/>
      <c r="I575" s="31">
        <f>1640+1023</f>
        <v>2663</v>
      </c>
      <c r="J575" s="28"/>
      <c r="K575" s="32"/>
      <c r="M575" s="4">
        <v>1</v>
      </c>
      <c r="N575" s="63"/>
    </row>
    <row r="576" ht="16.5" customHeight="1" spans="1:14">
      <c r="A576" s="30" t="s">
        <v>551</v>
      </c>
      <c r="B576" s="31">
        <v>54431</v>
      </c>
      <c r="C576" s="31">
        <f>54431-4000</f>
        <v>50431</v>
      </c>
      <c r="D576" s="31">
        <v>50118</v>
      </c>
      <c r="E576" s="108">
        <f>D576/C576*100</f>
        <v>99.3793500029744</v>
      </c>
      <c r="F576" s="31">
        <v>50496</v>
      </c>
      <c r="G576" s="31">
        <f>D576-F576</f>
        <v>-378</v>
      </c>
      <c r="H576" s="109">
        <f t="shared" si="24"/>
        <v>-0.748574144486692</v>
      </c>
      <c r="I576" s="31">
        <f>SUM(I577:I580)</f>
        <v>56869.53</v>
      </c>
      <c r="J576" s="31">
        <f>I576-B576</f>
        <v>2438.53000000001</v>
      </c>
      <c r="K576" s="108">
        <f>J576/B576*100</f>
        <v>4.48003894839339</v>
      </c>
      <c r="N576" s="63"/>
    </row>
    <row r="577" ht="16.5" hidden="1" customHeight="1" spans="1:14">
      <c r="A577" s="30" t="s">
        <v>552</v>
      </c>
      <c r="B577" s="31"/>
      <c r="C577" s="31"/>
      <c r="D577" s="31"/>
      <c r="E577" s="32"/>
      <c r="F577" s="31"/>
      <c r="G577" s="28"/>
      <c r="H577" s="29"/>
      <c r="I577" s="31">
        <v>12956.09</v>
      </c>
      <c r="J577" s="28"/>
      <c r="K577" s="32"/>
      <c r="M577" s="4">
        <v>1</v>
      </c>
      <c r="N577" s="63"/>
    </row>
    <row r="578" ht="16.5" hidden="1" customHeight="1" spans="1:14">
      <c r="A578" s="30" t="s">
        <v>553</v>
      </c>
      <c r="B578" s="31"/>
      <c r="C578" s="31"/>
      <c r="D578" s="31"/>
      <c r="E578" s="32"/>
      <c r="F578" s="31"/>
      <c r="G578" s="28"/>
      <c r="H578" s="29"/>
      <c r="I578" s="31">
        <f>33116.21+2952</f>
        <v>36068.21</v>
      </c>
      <c r="J578" s="28"/>
      <c r="K578" s="32"/>
      <c r="M578" s="4">
        <v>1</v>
      </c>
      <c r="N578" s="63"/>
    </row>
    <row r="579" ht="16.5" hidden="1" customHeight="1" spans="1:14">
      <c r="A579" s="30" t="s">
        <v>554</v>
      </c>
      <c r="B579" s="31"/>
      <c r="C579" s="31"/>
      <c r="D579" s="31"/>
      <c r="E579" s="32"/>
      <c r="F579" s="31"/>
      <c r="G579" s="28"/>
      <c r="H579" s="29"/>
      <c r="I579" s="31">
        <v>7337</v>
      </c>
      <c r="J579" s="28"/>
      <c r="K579" s="32"/>
      <c r="M579" s="4">
        <v>1</v>
      </c>
      <c r="N579" s="63"/>
    </row>
    <row r="580" ht="16.5" hidden="1" customHeight="1" spans="1:14">
      <c r="A580" s="30" t="s">
        <v>555</v>
      </c>
      <c r="B580" s="31"/>
      <c r="C580" s="31"/>
      <c r="D580" s="31"/>
      <c r="E580" s="32"/>
      <c r="F580" s="31"/>
      <c r="G580" s="28"/>
      <c r="H580" s="29"/>
      <c r="I580" s="31">
        <v>508.23</v>
      </c>
      <c r="J580" s="28"/>
      <c r="K580" s="32"/>
      <c r="M580" s="4">
        <v>1</v>
      </c>
      <c r="N580" s="63"/>
    </row>
    <row r="581" ht="16.5" customHeight="1" spans="1:14">
      <c r="A581" s="30" t="s">
        <v>556</v>
      </c>
      <c r="B581" s="31">
        <v>294388</v>
      </c>
      <c r="C581" s="31">
        <f>363837-5000-20000-9829</f>
        <v>329008</v>
      </c>
      <c r="D581" s="31">
        <v>321006</v>
      </c>
      <c r="E581" s="108">
        <f>D581/C581*100</f>
        <v>97.5678402956767</v>
      </c>
      <c r="F581" s="31">
        <v>329428</v>
      </c>
      <c r="G581" s="31">
        <f>D581-F581</f>
        <v>-8422</v>
      </c>
      <c r="H581" s="109">
        <f t="shared" si="24"/>
        <v>-2.55655256990905</v>
      </c>
      <c r="I581" s="31">
        <f>SUM(I582:I584)</f>
        <v>298882.66</v>
      </c>
      <c r="J581" s="31">
        <f>I581-B581</f>
        <v>4494.65999999997</v>
      </c>
      <c r="K581" s="108">
        <f>J581/B581*100</f>
        <v>1.52678098292049</v>
      </c>
      <c r="N581" s="63"/>
    </row>
    <row r="582" ht="16.5" hidden="1" customHeight="1" spans="1:14">
      <c r="A582" s="30" t="s">
        <v>557</v>
      </c>
      <c r="B582" s="31"/>
      <c r="C582" s="31"/>
      <c r="D582" s="31"/>
      <c r="E582" s="32"/>
      <c r="F582" s="31"/>
      <c r="G582" s="28"/>
      <c r="H582" s="29"/>
      <c r="I582" s="46">
        <v>2187.66</v>
      </c>
      <c r="J582" s="28"/>
      <c r="K582" s="32"/>
      <c r="M582" s="4">
        <v>1</v>
      </c>
      <c r="N582" s="63"/>
    </row>
    <row r="583" ht="16.5" hidden="1" customHeight="1" spans="1:14">
      <c r="A583" s="30" t="s">
        <v>558</v>
      </c>
      <c r="B583" s="31"/>
      <c r="C583" s="31"/>
      <c r="D583" s="31"/>
      <c r="E583" s="32"/>
      <c r="F583" s="31"/>
      <c r="G583" s="28"/>
      <c r="H583" s="29"/>
      <c r="I583" s="46">
        <v>296675</v>
      </c>
      <c r="J583" s="28"/>
      <c r="K583" s="32"/>
      <c r="M583" s="4">
        <v>1</v>
      </c>
      <c r="N583" s="63"/>
    </row>
    <row r="584" ht="16.5" hidden="1" customHeight="1" spans="1:14">
      <c r="A584" s="30" t="s">
        <v>559</v>
      </c>
      <c r="B584" s="31"/>
      <c r="C584" s="31"/>
      <c r="D584" s="31"/>
      <c r="E584" s="32"/>
      <c r="F584" s="31"/>
      <c r="G584" s="28"/>
      <c r="H584" s="29"/>
      <c r="I584" s="46">
        <v>20</v>
      </c>
      <c r="J584" s="45"/>
      <c r="K584" s="45"/>
      <c r="M584" s="4">
        <v>1</v>
      </c>
      <c r="N584" s="63"/>
    </row>
    <row r="585" ht="16.5" customHeight="1" spans="1:14">
      <c r="A585" s="30" t="s">
        <v>560</v>
      </c>
      <c r="B585" s="31">
        <v>15933</v>
      </c>
      <c r="C585" s="31">
        <v>23453</v>
      </c>
      <c r="D585" s="31">
        <v>23314</v>
      </c>
      <c r="E585" s="108">
        <f>D585/C585*100</f>
        <v>99.4073252888756</v>
      </c>
      <c r="F585" s="31">
        <v>21504</v>
      </c>
      <c r="G585" s="31">
        <f>D585-F585</f>
        <v>1810</v>
      </c>
      <c r="H585" s="109">
        <f t="shared" si="24"/>
        <v>8.41703869047619</v>
      </c>
      <c r="I585" s="31">
        <f>SUM(I586:I588)</f>
        <v>14292</v>
      </c>
      <c r="J585" s="31">
        <f>I585-B585</f>
        <v>-1641</v>
      </c>
      <c r="K585" s="108">
        <f>J585/B585*100</f>
        <v>-10.2993786480889</v>
      </c>
      <c r="N585" s="63"/>
    </row>
    <row r="586" ht="16.5" hidden="1" customHeight="1" spans="1:14">
      <c r="A586" s="30" t="s">
        <v>561</v>
      </c>
      <c r="B586" s="31"/>
      <c r="C586" s="31"/>
      <c r="D586" s="31"/>
      <c r="E586" s="32"/>
      <c r="F586" s="31"/>
      <c r="G586" s="28"/>
      <c r="H586" s="29"/>
      <c r="I586" s="31">
        <f>12397+1895</f>
        <v>14292</v>
      </c>
      <c r="J586" s="28"/>
      <c r="K586" s="32"/>
      <c r="M586" s="4">
        <v>1</v>
      </c>
      <c r="N586" s="63"/>
    </row>
    <row r="587" ht="16.5" hidden="1" customHeight="1" spans="1:14">
      <c r="A587" s="30" t="s">
        <v>562</v>
      </c>
      <c r="B587" s="31"/>
      <c r="C587" s="31"/>
      <c r="D587" s="31"/>
      <c r="E587" s="32"/>
      <c r="F587" s="31"/>
      <c r="G587" s="28"/>
      <c r="H587" s="29"/>
      <c r="I587" s="31">
        <v>0</v>
      </c>
      <c r="J587" s="28"/>
      <c r="K587" s="32"/>
      <c r="M587" s="4">
        <v>1</v>
      </c>
      <c r="N587" s="63"/>
    </row>
    <row r="588" ht="16.5" hidden="1" customHeight="1" spans="1:14">
      <c r="A588" s="30" t="s">
        <v>563</v>
      </c>
      <c r="B588" s="31"/>
      <c r="C588" s="31"/>
      <c r="D588" s="31"/>
      <c r="E588" s="32"/>
      <c r="F588" s="31"/>
      <c r="G588" s="28"/>
      <c r="H588" s="29"/>
      <c r="I588" s="31">
        <v>0</v>
      </c>
      <c r="J588" s="28"/>
      <c r="K588" s="32"/>
      <c r="M588" s="4">
        <v>1</v>
      </c>
      <c r="N588" s="63"/>
    </row>
    <row r="589" ht="16.5" customHeight="1" spans="1:14">
      <c r="A589" s="30" t="s">
        <v>564</v>
      </c>
      <c r="B589" s="31">
        <v>2142</v>
      </c>
      <c r="C589" s="31">
        <v>2142</v>
      </c>
      <c r="D589" s="31">
        <v>1791</v>
      </c>
      <c r="E589" s="108">
        <f>D589/C589*100</f>
        <v>83.6134453781513</v>
      </c>
      <c r="F589" s="31">
        <v>2173</v>
      </c>
      <c r="G589" s="31">
        <f>D589-F589</f>
        <v>-382</v>
      </c>
      <c r="H589" s="109">
        <f>G589/F589*100</f>
        <v>-17.5793833410032</v>
      </c>
      <c r="I589" s="31">
        <f>SUM(I590:I591)</f>
        <v>1938</v>
      </c>
      <c r="J589" s="31">
        <f>I589-B589</f>
        <v>-204</v>
      </c>
      <c r="K589" s="108">
        <f>J589/B589*100</f>
        <v>-9.52380952380952</v>
      </c>
      <c r="N589" s="63"/>
    </row>
    <row r="590" ht="16.5" hidden="1" customHeight="1" spans="1:14">
      <c r="A590" s="30" t="s">
        <v>565</v>
      </c>
      <c r="B590" s="31"/>
      <c r="C590" s="31"/>
      <c r="D590" s="31"/>
      <c r="E590" s="32"/>
      <c r="F590" s="31"/>
      <c r="G590" s="28"/>
      <c r="H590" s="29"/>
      <c r="I590" s="31">
        <f>1612+276</f>
        <v>1888</v>
      </c>
      <c r="J590" s="28"/>
      <c r="K590" s="32"/>
      <c r="M590" s="4">
        <v>1</v>
      </c>
      <c r="N590" s="63"/>
    </row>
    <row r="591" ht="16.5" hidden="1" customHeight="1" spans="1:14">
      <c r="A591" s="30" t="s">
        <v>566</v>
      </c>
      <c r="B591" s="31"/>
      <c r="C591" s="31"/>
      <c r="D591" s="31"/>
      <c r="E591" s="32"/>
      <c r="F591" s="31"/>
      <c r="G591" s="28"/>
      <c r="H591" s="29"/>
      <c r="I591" s="31">
        <v>50</v>
      </c>
      <c r="J591" s="28"/>
      <c r="K591" s="32"/>
      <c r="M591" s="4">
        <v>1</v>
      </c>
      <c r="N591" s="63"/>
    </row>
    <row r="592" ht="16.5" customHeight="1" spans="1:14">
      <c r="A592" s="30" t="s">
        <v>567</v>
      </c>
      <c r="B592" s="31">
        <v>6459</v>
      </c>
      <c r="C592" s="31">
        <v>8176</v>
      </c>
      <c r="D592" s="31">
        <v>8169</v>
      </c>
      <c r="E592" s="108">
        <f>D592/C592*100</f>
        <v>99.9143835616438</v>
      </c>
      <c r="F592" s="31">
        <v>4663</v>
      </c>
      <c r="G592" s="31">
        <f>D592-F592</f>
        <v>3506</v>
      </c>
      <c r="H592" s="109">
        <f>G592/F592*100</f>
        <v>75.1876474372721</v>
      </c>
      <c r="I592" s="31">
        <f>SUM(I593:I600)</f>
        <v>12285.08</v>
      </c>
      <c r="J592" s="31">
        <f>I592-B592</f>
        <v>5826.08</v>
      </c>
      <c r="K592" s="108">
        <f>J592/B592*100</f>
        <v>90.2009599009135</v>
      </c>
      <c r="N592" s="63"/>
    </row>
    <row r="593" ht="16.5" hidden="1" customHeight="1" spans="1:14">
      <c r="A593" s="30" t="s">
        <v>143</v>
      </c>
      <c r="B593" s="31"/>
      <c r="C593" s="31"/>
      <c r="D593" s="31"/>
      <c r="E593" s="32"/>
      <c r="F593" s="31"/>
      <c r="G593" s="28"/>
      <c r="H593" s="29"/>
      <c r="I593" s="31">
        <v>1139.11</v>
      </c>
      <c r="J593" s="28"/>
      <c r="K593" s="32"/>
      <c r="M593" s="4">
        <v>1</v>
      </c>
      <c r="N593" s="63"/>
    </row>
    <row r="594" ht="16.5" hidden="1" customHeight="1" spans="1:14">
      <c r="A594" s="30" t="s">
        <v>144</v>
      </c>
      <c r="B594" s="31"/>
      <c r="C594" s="31"/>
      <c r="D594" s="31"/>
      <c r="E594" s="32"/>
      <c r="F594" s="31"/>
      <c r="G594" s="28"/>
      <c r="H594" s="29"/>
      <c r="I594" s="31">
        <v>38</v>
      </c>
      <c r="J594" s="28"/>
      <c r="K594" s="32"/>
      <c r="M594" s="4">
        <v>1</v>
      </c>
      <c r="N594" s="63"/>
    </row>
    <row r="595" ht="16.5" hidden="1" customHeight="1" spans="1:14">
      <c r="A595" s="30" t="s">
        <v>145</v>
      </c>
      <c r="B595" s="31"/>
      <c r="C595" s="31"/>
      <c r="D595" s="31"/>
      <c r="E595" s="32"/>
      <c r="F595" s="31"/>
      <c r="G595" s="28"/>
      <c r="H595" s="29"/>
      <c r="I595" s="31">
        <v>0</v>
      </c>
      <c r="J595" s="28"/>
      <c r="K595" s="32"/>
      <c r="M595" s="4">
        <v>1</v>
      </c>
      <c r="N595" s="63"/>
    </row>
    <row r="596" ht="16.5" hidden="1" customHeight="1" spans="1:14">
      <c r="A596" s="30" t="s">
        <v>184</v>
      </c>
      <c r="B596" s="31"/>
      <c r="C596" s="31"/>
      <c r="D596" s="31"/>
      <c r="E596" s="32"/>
      <c r="F596" s="31"/>
      <c r="G596" s="28"/>
      <c r="H596" s="29"/>
      <c r="I596" s="31">
        <v>12</v>
      </c>
      <c r="J596" s="28"/>
      <c r="K596" s="32"/>
      <c r="M596" s="4">
        <v>1</v>
      </c>
      <c r="N596" s="63"/>
    </row>
    <row r="597" ht="16.5" hidden="1" customHeight="1" spans="1:14">
      <c r="A597" s="30" t="s">
        <v>568</v>
      </c>
      <c r="B597" s="31"/>
      <c r="C597" s="31"/>
      <c r="D597" s="31"/>
      <c r="E597" s="32"/>
      <c r="F597" s="31"/>
      <c r="G597" s="28"/>
      <c r="H597" s="29"/>
      <c r="I597" s="31">
        <v>0</v>
      </c>
      <c r="J597" s="28"/>
      <c r="K597" s="32"/>
      <c r="M597" s="4">
        <v>1</v>
      </c>
      <c r="N597" s="63"/>
    </row>
    <row r="598" ht="16.5" hidden="1" customHeight="1" spans="1:14">
      <c r="A598" s="30" t="s">
        <v>569</v>
      </c>
      <c r="B598" s="31"/>
      <c r="C598" s="31"/>
      <c r="D598" s="31"/>
      <c r="E598" s="32"/>
      <c r="F598" s="31"/>
      <c r="G598" s="28"/>
      <c r="H598" s="29"/>
      <c r="I598" s="31">
        <v>1000.72</v>
      </c>
      <c r="J598" s="28"/>
      <c r="K598" s="32"/>
      <c r="M598" s="4">
        <v>1</v>
      </c>
      <c r="N598" s="63"/>
    </row>
    <row r="599" ht="16.5" hidden="1" customHeight="1" spans="1:14">
      <c r="A599" s="30" t="s">
        <v>152</v>
      </c>
      <c r="B599" s="31"/>
      <c r="C599" s="31"/>
      <c r="D599" s="31"/>
      <c r="E599" s="32"/>
      <c r="F599" s="31"/>
      <c r="G599" s="28"/>
      <c r="H599" s="29"/>
      <c r="I599" s="31">
        <f>8678.25+335</f>
        <v>9013.25</v>
      </c>
      <c r="J599" s="28"/>
      <c r="K599" s="32"/>
      <c r="M599" s="4">
        <v>1</v>
      </c>
      <c r="N599" s="63"/>
    </row>
    <row r="600" ht="16.5" hidden="1" customHeight="1" spans="1:14">
      <c r="A600" s="30" t="s">
        <v>570</v>
      </c>
      <c r="B600" s="31"/>
      <c r="C600" s="31"/>
      <c r="D600" s="31"/>
      <c r="E600" s="32"/>
      <c r="F600" s="31"/>
      <c r="G600" s="28"/>
      <c r="H600" s="29"/>
      <c r="I600" s="31">
        <v>1082</v>
      </c>
      <c r="J600" s="28"/>
      <c r="K600" s="32"/>
      <c r="M600" s="4">
        <v>1</v>
      </c>
      <c r="N600" s="63"/>
    </row>
    <row r="601" ht="16.5" customHeight="1" spans="1:14">
      <c r="A601" s="30" t="s">
        <v>571</v>
      </c>
      <c r="B601" s="31">
        <v>1370</v>
      </c>
      <c r="C601" s="31">
        <v>1370</v>
      </c>
      <c r="D601" s="31">
        <v>1277</v>
      </c>
      <c r="E601" s="108">
        <f>D601/C601*100</f>
        <v>93.2116788321168</v>
      </c>
      <c r="F601" s="31">
        <v>2124</v>
      </c>
      <c r="G601" s="31">
        <f>D601-F601</f>
        <v>-847</v>
      </c>
      <c r="H601" s="109">
        <f>G601/F601*100</f>
        <v>-39.8775894538606</v>
      </c>
      <c r="I601" s="31">
        <v>1564</v>
      </c>
      <c r="J601" s="31">
        <f>I601-B601</f>
        <v>194</v>
      </c>
      <c r="K601" s="108">
        <f>J601/B601*100</f>
        <v>14.1605839416058</v>
      </c>
      <c r="N601" s="63"/>
    </row>
    <row r="602" ht="16.5" customHeight="1" spans="1:14">
      <c r="A602" s="30" t="s">
        <v>572</v>
      </c>
      <c r="B602" s="31">
        <v>13958</v>
      </c>
      <c r="C602" s="31">
        <v>4958</v>
      </c>
      <c r="D602" s="31">
        <v>4337</v>
      </c>
      <c r="E602" s="108">
        <f>D602/C602*100</f>
        <v>87.4747882210569</v>
      </c>
      <c r="F602" s="31">
        <v>2087</v>
      </c>
      <c r="G602" s="31">
        <f>D602-F602</f>
        <v>2250</v>
      </c>
      <c r="H602" s="109">
        <f>G602/F602*100</f>
        <v>107.810253953043</v>
      </c>
      <c r="I602" s="31">
        <v>5532</v>
      </c>
      <c r="J602" s="31">
        <f>I602-B602</f>
        <v>-8426</v>
      </c>
      <c r="K602" s="108">
        <f>J602/B602*100</f>
        <v>-60.366814729904</v>
      </c>
      <c r="N602" s="63"/>
    </row>
    <row r="603" s="2" customFormat="1" ht="16.5" customHeight="1" spans="1:14">
      <c r="A603" s="27" t="s">
        <v>573</v>
      </c>
      <c r="B603" s="28">
        <f>B604+B614+B615+B624+B631+B632+B633+B634+B635+B636+B637+B643+B644+B645+B646</f>
        <v>51910</v>
      </c>
      <c r="C603" s="28">
        <f>C604+C614+C615+C624+C631+C632+C633+C634+C635+C636+C637+C643+C644+C645+C646</f>
        <v>45763</v>
      </c>
      <c r="D603" s="28">
        <f>D604+D614+D615+D624+D631+D632+D633+D634+D635+D636+D637+D643+D644+D645+D646</f>
        <v>39987</v>
      </c>
      <c r="E603" s="32">
        <f t="shared" ref="E603:E604" si="25">D603/C603*100</f>
        <v>87.3784498393899</v>
      </c>
      <c r="F603" s="28">
        <f>F604+F614+F615+F624+F631+F632+F633+F634+F635+F636+F637+F643+F644+F645+F646</f>
        <v>54376</v>
      </c>
      <c r="G603" s="28">
        <f>D603-F603</f>
        <v>-14389</v>
      </c>
      <c r="H603" s="29">
        <f t="shared" ref="H603:H604" si="26">G603/F603*100</f>
        <v>-26.4620420773871</v>
      </c>
      <c r="I603" s="28">
        <f>I604+I614+I615+I624+I631+I632+I633+I634+I635+I636+I637+I643+I644+I645+I646</f>
        <v>53252.11</v>
      </c>
      <c r="J603" s="28">
        <f>I603-B603</f>
        <v>1342.11</v>
      </c>
      <c r="K603" s="32">
        <f>J603/B603*100</f>
        <v>2.58545559622424</v>
      </c>
      <c r="N603" s="63"/>
    </row>
    <row r="604" ht="16.5" customHeight="1" spans="1:14">
      <c r="A604" s="30" t="s">
        <v>574</v>
      </c>
      <c r="B604" s="31">
        <v>6831</v>
      </c>
      <c r="C604" s="31">
        <f>6831-1000</f>
        <v>5831</v>
      </c>
      <c r="D604" s="31">
        <v>5622</v>
      </c>
      <c r="E604" s="108">
        <f t="shared" si="25"/>
        <v>96.4157091407992</v>
      </c>
      <c r="F604" s="31">
        <v>5476</v>
      </c>
      <c r="G604" s="31">
        <f>D604-F604</f>
        <v>146</v>
      </c>
      <c r="H604" s="109">
        <f t="shared" si="26"/>
        <v>2.66617969320672</v>
      </c>
      <c r="I604" s="31">
        <f>SUM(I605:I613)</f>
        <v>7136</v>
      </c>
      <c r="J604" s="31">
        <f>I604-B604</f>
        <v>305</v>
      </c>
      <c r="K604" s="108">
        <f>J604/B604*100</f>
        <v>4.46493924754794</v>
      </c>
      <c r="N604" s="63"/>
    </row>
    <row r="605" ht="16.5" hidden="1" customHeight="1" spans="1:14">
      <c r="A605" s="30" t="s">
        <v>143</v>
      </c>
      <c r="B605" s="31"/>
      <c r="C605" s="31"/>
      <c r="D605" s="31"/>
      <c r="E605" s="32"/>
      <c r="F605" s="31"/>
      <c r="G605" s="28"/>
      <c r="H605" s="29"/>
      <c r="I605" s="31">
        <f>3537+259</f>
        <v>3796</v>
      </c>
      <c r="J605" s="28"/>
      <c r="K605" s="32"/>
      <c r="M605" s="4">
        <v>1</v>
      </c>
      <c r="N605" s="63"/>
    </row>
    <row r="606" ht="16.5" hidden="1" customHeight="1" spans="1:14">
      <c r="A606" s="30" t="s">
        <v>144</v>
      </c>
      <c r="B606" s="31"/>
      <c r="C606" s="31"/>
      <c r="D606" s="31"/>
      <c r="E606" s="32"/>
      <c r="F606" s="31"/>
      <c r="G606" s="28"/>
      <c r="H606" s="29"/>
      <c r="I606" s="31">
        <v>736</v>
      </c>
      <c r="J606" s="28"/>
      <c r="K606" s="32"/>
      <c r="M606" s="4">
        <v>1</v>
      </c>
      <c r="N606" s="63"/>
    </row>
    <row r="607" ht="16.5" hidden="1" customHeight="1" spans="1:14">
      <c r="A607" s="30" t="s">
        <v>145</v>
      </c>
      <c r="B607" s="31"/>
      <c r="C607" s="31"/>
      <c r="D607" s="31"/>
      <c r="E607" s="32"/>
      <c r="F607" s="31"/>
      <c r="G607" s="28"/>
      <c r="H607" s="29"/>
      <c r="I607" s="31">
        <v>7</v>
      </c>
      <c r="J607" s="28"/>
      <c r="K607" s="32"/>
      <c r="M607" s="4">
        <v>1</v>
      </c>
      <c r="N607" s="63"/>
    </row>
    <row r="608" ht="16.5" hidden="1" customHeight="1" spans="1:14">
      <c r="A608" s="30" t="s">
        <v>575</v>
      </c>
      <c r="B608" s="31"/>
      <c r="C608" s="31"/>
      <c r="D608" s="31"/>
      <c r="E608" s="32"/>
      <c r="F608" s="31"/>
      <c r="G608" s="28"/>
      <c r="H608" s="29"/>
      <c r="I608" s="31">
        <v>660</v>
      </c>
      <c r="J608" s="28"/>
      <c r="K608" s="32"/>
      <c r="M608" s="4">
        <v>1</v>
      </c>
      <c r="N608" s="63"/>
    </row>
    <row r="609" ht="16.5" hidden="1" customHeight="1" spans="1:14">
      <c r="A609" s="30" t="s">
        <v>576</v>
      </c>
      <c r="B609" s="31"/>
      <c r="C609" s="31"/>
      <c r="D609" s="31"/>
      <c r="E609" s="32"/>
      <c r="F609" s="31"/>
      <c r="G609" s="28"/>
      <c r="H609" s="29"/>
      <c r="I609" s="31">
        <v>0</v>
      </c>
      <c r="J609" s="28"/>
      <c r="K609" s="32"/>
      <c r="M609" s="4">
        <v>1</v>
      </c>
      <c r="N609" s="63"/>
    </row>
    <row r="610" ht="16.5" hidden="1" customHeight="1" spans="1:14">
      <c r="A610" s="30" t="s">
        <v>577</v>
      </c>
      <c r="B610" s="31"/>
      <c r="C610" s="31"/>
      <c r="D610" s="31"/>
      <c r="E610" s="32"/>
      <c r="F610" s="31"/>
      <c r="G610" s="28"/>
      <c r="H610" s="29"/>
      <c r="I610" s="31">
        <v>0</v>
      </c>
      <c r="J610" s="28"/>
      <c r="K610" s="32"/>
      <c r="M610" s="4">
        <v>1</v>
      </c>
      <c r="N610" s="63"/>
    </row>
    <row r="611" ht="16.5" hidden="1" customHeight="1" spans="1:14">
      <c r="A611" s="30" t="s">
        <v>578</v>
      </c>
      <c r="B611" s="31"/>
      <c r="C611" s="31"/>
      <c r="D611" s="31"/>
      <c r="E611" s="32"/>
      <c r="F611" s="31"/>
      <c r="G611" s="28"/>
      <c r="H611" s="29"/>
      <c r="I611" s="31">
        <v>0</v>
      </c>
      <c r="J611" s="28"/>
      <c r="K611" s="32"/>
      <c r="M611" s="4">
        <v>1</v>
      </c>
      <c r="N611" s="63"/>
    </row>
    <row r="612" ht="16.5" hidden="1" customHeight="1" spans="1:14">
      <c r="A612" s="30" t="s">
        <v>579</v>
      </c>
      <c r="B612" s="31"/>
      <c r="C612" s="31"/>
      <c r="D612" s="31"/>
      <c r="E612" s="32"/>
      <c r="F612" s="31"/>
      <c r="G612" s="28"/>
      <c r="H612" s="29"/>
      <c r="I612" s="31">
        <v>200</v>
      </c>
      <c r="J612" s="28"/>
      <c r="K612" s="32"/>
      <c r="M612" s="4">
        <v>1</v>
      </c>
      <c r="N612" s="63"/>
    </row>
    <row r="613" ht="16.5" hidden="1" customHeight="1" spans="1:14">
      <c r="A613" s="30" t="s">
        <v>580</v>
      </c>
      <c r="B613" s="31"/>
      <c r="C613" s="31"/>
      <c r="D613" s="31"/>
      <c r="E613" s="32"/>
      <c r="F613" s="31"/>
      <c r="G613" s="28"/>
      <c r="H613" s="29"/>
      <c r="I613" s="31">
        <v>1737</v>
      </c>
      <c r="J613" s="28"/>
      <c r="K613" s="32"/>
      <c r="M613" s="4">
        <v>1</v>
      </c>
      <c r="N613" s="63"/>
    </row>
    <row r="614" ht="16.5" customHeight="1" spans="1:14">
      <c r="A614" s="30" t="s">
        <v>581</v>
      </c>
      <c r="B614" s="31">
        <v>285</v>
      </c>
      <c r="C614" s="31">
        <v>285</v>
      </c>
      <c r="D614" s="31">
        <v>32</v>
      </c>
      <c r="E614" s="108">
        <f>D614/C614*100</f>
        <v>11.2280701754386</v>
      </c>
      <c r="F614" s="31">
        <v>43</v>
      </c>
      <c r="G614" s="31"/>
      <c r="H614" s="109">
        <f t="shared" ref="H614:H660" si="27">G614/F614*100</f>
        <v>0</v>
      </c>
      <c r="I614" s="31">
        <v>609.05</v>
      </c>
      <c r="J614" s="31"/>
      <c r="K614" s="108">
        <f>J614/B614*100</f>
        <v>0</v>
      </c>
      <c r="N614" s="63"/>
    </row>
    <row r="615" ht="16.5" customHeight="1" spans="1:14">
      <c r="A615" s="30" t="s">
        <v>582</v>
      </c>
      <c r="B615" s="31">
        <v>38647</v>
      </c>
      <c r="C615" s="31">
        <f>38647-7122</f>
        <v>31525</v>
      </c>
      <c r="D615" s="31">
        <v>29955</v>
      </c>
      <c r="E615" s="108">
        <f>D615/C615*100</f>
        <v>95.0198255352894</v>
      </c>
      <c r="F615" s="31">
        <v>40964</v>
      </c>
      <c r="G615" s="31">
        <f>D615-F615</f>
        <v>-11009</v>
      </c>
      <c r="H615" s="109">
        <f t="shared" si="27"/>
        <v>-26.8748169124109</v>
      </c>
      <c r="I615" s="31">
        <f>SUM(I616:I623)</f>
        <v>38624.61</v>
      </c>
      <c r="J615" s="31">
        <f>I615-B615</f>
        <v>-22.3899999999994</v>
      </c>
      <c r="K615" s="108">
        <f>J615/B615*100</f>
        <v>-0.0579346391699211</v>
      </c>
      <c r="N615" s="63"/>
    </row>
    <row r="616" ht="16.5" hidden="1" customHeight="1" spans="1:14">
      <c r="A616" s="30" t="s">
        <v>583</v>
      </c>
      <c r="B616" s="31"/>
      <c r="C616" s="31"/>
      <c r="D616" s="31"/>
      <c r="E616" s="32"/>
      <c r="F616" s="31"/>
      <c r="G616" s="28"/>
      <c r="H616" s="29"/>
      <c r="I616" s="31">
        <v>347.61</v>
      </c>
      <c r="J616" s="28"/>
      <c r="K616" s="32"/>
      <c r="M616" s="4">
        <v>1</v>
      </c>
      <c r="N616" s="63"/>
    </row>
    <row r="617" ht="16.5" hidden="1" customHeight="1" spans="1:14">
      <c r="A617" s="30" t="s">
        <v>584</v>
      </c>
      <c r="B617" s="31"/>
      <c r="C617" s="31"/>
      <c r="D617" s="31"/>
      <c r="E617" s="32"/>
      <c r="F617" s="31"/>
      <c r="G617" s="28"/>
      <c r="H617" s="29"/>
      <c r="I617" s="31">
        <f>16423+15000</f>
        <v>31423</v>
      </c>
      <c r="J617" s="28"/>
      <c r="K617" s="32"/>
      <c r="M617" s="4">
        <v>1</v>
      </c>
      <c r="N617" s="63"/>
    </row>
    <row r="618" ht="16.5" hidden="1" customHeight="1" spans="1:14">
      <c r="A618" s="30" t="s">
        <v>585</v>
      </c>
      <c r="B618" s="31"/>
      <c r="C618" s="31"/>
      <c r="D618" s="31"/>
      <c r="E618" s="32"/>
      <c r="F618" s="31"/>
      <c r="G618" s="28"/>
      <c r="H618" s="29"/>
      <c r="I618" s="31">
        <v>0</v>
      </c>
      <c r="J618" s="28"/>
      <c r="K618" s="32"/>
      <c r="M618" s="4">
        <v>1</v>
      </c>
      <c r="N618" s="63"/>
    </row>
    <row r="619" ht="16.5" hidden="1" customHeight="1" spans="1:14">
      <c r="A619" s="30" t="s">
        <v>586</v>
      </c>
      <c r="B619" s="31"/>
      <c r="C619" s="31"/>
      <c r="D619" s="31"/>
      <c r="E619" s="32"/>
      <c r="F619" s="31"/>
      <c r="G619" s="28"/>
      <c r="H619" s="29"/>
      <c r="I619" s="31">
        <v>788</v>
      </c>
      <c r="J619" s="28"/>
      <c r="K619" s="32"/>
      <c r="M619" s="4">
        <v>1</v>
      </c>
      <c r="N619" s="63"/>
    </row>
    <row r="620" ht="16.5" hidden="1" customHeight="1" spans="1:14">
      <c r="A620" s="30" t="s">
        <v>587</v>
      </c>
      <c r="B620" s="31"/>
      <c r="C620" s="31"/>
      <c r="D620" s="31"/>
      <c r="E620" s="32"/>
      <c r="F620" s="31"/>
      <c r="G620" s="28"/>
      <c r="H620" s="29"/>
      <c r="I620" s="31">
        <v>0</v>
      </c>
      <c r="J620" s="28"/>
      <c r="K620" s="32"/>
      <c r="M620" s="4">
        <v>1</v>
      </c>
      <c r="N620" s="63"/>
    </row>
    <row r="621" ht="16.5" hidden="1" customHeight="1" spans="1:14">
      <c r="A621" s="30" t="s">
        <v>588</v>
      </c>
      <c r="B621" s="31"/>
      <c r="C621" s="31"/>
      <c r="D621" s="31"/>
      <c r="E621" s="32"/>
      <c r="F621" s="31"/>
      <c r="G621" s="28"/>
      <c r="H621" s="29"/>
      <c r="I621" s="31">
        <v>0</v>
      </c>
      <c r="J621" s="28"/>
      <c r="K621" s="32"/>
      <c r="M621" s="4">
        <v>1</v>
      </c>
      <c r="N621" s="63"/>
    </row>
    <row r="622" ht="16.5" hidden="1" customHeight="1" spans="1:14">
      <c r="A622" s="30" t="s">
        <v>589</v>
      </c>
      <c r="B622" s="31"/>
      <c r="C622" s="31"/>
      <c r="D622" s="31"/>
      <c r="E622" s="32"/>
      <c r="F622" s="31"/>
      <c r="G622" s="28"/>
      <c r="H622" s="29"/>
      <c r="I622" s="31">
        <v>500</v>
      </c>
      <c r="J622" s="28"/>
      <c r="K622" s="32"/>
      <c r="M622" s="4">
        <v>1</v>
      </c>
      <c r="N622" s="63"/>
    </row>
    <row r="623" ht="16.5" hidden="1" customHeight="1" spans="1:14">
      <c r="A623" s="30" t="s">
        <v>590</v>
      </c>
      <c r="B623" s="31"/>
      <c r="C623" s="31"/>
      <c r="D623" s="31"/>
      <c r="E623" s="32"/>
      <c r="F623" s="31"/>
      <c r="G623" s="28"/>
      <c r="H623" s="29"/>
      <c r="I623" s="31">
        <v>5566</v>
      </c>
      <c r="J623" s="28"/>
      <c r="K623" s="32"/>
      <c r="M623" s="4">
        <v>1</v>
      </c>
      <c r="N623" s="63"/>
    </row>
    <row r="624" ht="16.5" customHeight="1" spans="1:14">
      <c r="A624" s="30" t="s">
        <v>591</v>
      </c>
      <c r="B624" s="31">
        <v>676</v>
      </c>
      <c r="C624" s="31">
        <v>1700</v>
      </c>
      <c r="D624" s="31">
        <v>1635</v>
      </c>
      <c r="E624" s="108">
        <f>D624/C624*100</f>
        <v>96.1764705882353</v>
      </c>
      <c r="F624" s="31">
        <v>2191</v>
      </c>
      <c r="G624" s="31">
        <f>D624-F624</f>
        <v>-556</v>
      </c>
      <c r="H624" s="109">
        <f t="shared" si="27"/>
        <v>-25.3765403925148</v>
      </c>
      <c r="I624" s="31">
        <f>SUM(I625:I630)</f>
        <v>970</v>
      </c>
      <c r="J624" s="31">
        <f>I624-B624</f>
        <v>294</v>
      </c>
      <c r="K624" s="108">
        <f>J624/B624*100</f>
        <v>43.491124260355</v>
      </c>
      <c r="N624" s="63"/>
    </row>
    <row r="625" ht="16.5" hidden="1" customHeight="1" spans="1:14">
      <c r="A625" s="30" t="s">
        <v>592</v>
      </c>
      <c r="B625" s="31"/>
      <c r="C625" s="31"/>
      <c r="D625" s="31"/>
      <c r="E625" s="32"/>
      <c r="F625" s="31"/>
      <c r="G625" s="28"/>
      <c r="H625" s="29"/>
      <c r="I625" s="31">
        <v>75</v>
      </c>
      <c r="J625" s="28"/>
      <c r="K625" s="32"/>
      <c r="M625" s="4">
        <v>1</v>
      </c>
      <c r="N625" s="63"/>
    </row>
    <row r="626" ht="16.5" hidden="1" customHeight="1" spans="1:14">
      <c r="A626" s="30" t="s">
        <v>593</v>
      </c>
      <c r="B626" s="31"/>
      <c r="C626" s="31"/>
      <c r="D626" s="31"/>
      <c r="E626" s="32"/>
      <c r="F626" s="31"/>
      <c r="G626" s="28"/>
      <c r="H626" s="29"/>
      <c r="I626" s="31">
        <f>423+452</f>
        <v>875</v>
      </c>
      <c r="J626" s="28"/>
      <c r="K626" s="32"/>
      <c r="M626" s="4">
        <v>1</v>
      </c>
      <c r="N626" s="63"/>
    </row>
    <row r="627" ht="16.5" hidden="1" customHeight="1" spans="1:14">
      <c r="A627" s="30" t="s">
        <v>594</v>
      </c>
      <c r="B627" s="31"/>
      <c r="C627" s="31"/>
      <c r="D627" s="31"/>
      <c r="E627" s="32"/>
      <c r="F627" s="31"/>
      <c r="G627" s="28"/>
      <c r="H627" s="29"/>
      <c r="I627" s="31">
        <v>0</v>
      </c>
      <c r="J627" s="28"/>
      <c r="K627" s="32"/>
      <c r="M627" s="4">
        <v>1</v>
      </c>
      <c r="N627" s="63"/>
    </row>
    <row r="628" ht="16.5" hidden="1" customHeight="1" spans="1:14">
      <c r="A628" s="30" t="s">
        <v>595</v>
      </c>
      <c r="B628" s="31"/>
      <c r="C628" s="31"/>
      <c r="D628" s="31"/>
      <c r="E628" s="32"/>
      <c r="F628" s="31"/>
      <c r="G628" s="28"/>
      <c r="H628" s="29"/>
      <c r="I628" s="31">
        <v>0</v>
      </c>
      <c r="J628" s="28"/>
      <c r="K628" s="32"/>
      <c r="M628" s="4">
        <v>1</v>
      </c>
      <c r="N628" s="63"/>
    </row>
    <row r="629" ht="16.5" hidden="1" customHeight="1" spans="1:14">
      <c r="A629" s="30" t="s">
        <v>596</v>
      </c>
      <c r="B629" s="31"/>
      <c r="C629" s="31"/>
      <c r="D629" s="31"/>
      <c r="E629" s="32"/>
      <c r="F629" s="31"/>
      <c r="G629" s="28"/>
      <c r="H629" s="29"/>
      <c r="I629" s="31">
        <v>0</v>
      </c>
      <c r="J629" s="28"/>
      <c r="K629" s="32"/>
      <c r="M629" s="4">
        <v>1</v>
      </c>
      <c r="N629" s="63"/>
    </row>
    <row r="630" ht="16.5" hidden="1" customHeight="1" spans="1:14">
      <c r="A630" s="30" t="s">
        <v>597</v>
      </c>
      <c r="B630" s="31"/>
      <c r="C630" s="31"/>
      <c r="D630" s="31"/>
      <c r="E630" s="32"/>
      <c r="F630" s="31"/>
      <c r="G630" s="28"/>
      <c r="H630" s="29"/>
      <c r="I630" s="31">
        <v>20</v>
      </c>
      <c r="J630" s="28"/>
      <c r="K630" s="32"/>
      <c r="M630" s="4">
        <v>1</v>
      </c>
      <c r="N630" s="63"/>
    </row>
    <row r="631" ht="16.5" customHeight="1" spans="1:14">
      <c r="A631" s="30" t="s">
        <v>598</v>
      </c>
      <c r="B631" s="31"/>
      <c r="C631" s="31">
        <v>15</v>
      </c>
      <c r="D631" s="31">
        <v>14</v>
      </c>
      <c r="E631" s="108">
        <f>D631/C631*100</f>
        <v>93.3333333333333</v>
      </c>
      <c r="F631" s="31">
        <v>37</v>
      </c>
      <c r="G631" s="31">
        <f t="shared" ref="G631:G637" si="28">D631-F631</f>
        <v>-23</v>
      </c>
      <c r="H631" s="109">
        <f>G631/F631*100</f>
        <v>-62.1621621621622</v>
      </c>
      <c r="I631" s="31">
        <v>71.45</v>
      </c>
      <c r="J631" s="31">
        <f t="shared" ref="J631:J637" si="29">I631-B631</f>
        <v>71.45</v>
      </c>
      <c r="K631" s="108"/>
      <c r="N631" s="63"/>
    </row>
    <row r="632" ht="16.5" customHeight="1" spans="1:14">
      <c r="A632" s="30" t="s">
        <v>599</v>
      </c>
      <c r="B632" s="31"/>
      <c r="C632" s="31"/>
      <c r="D632" s="31"/>
      <c r="E632" s="108"/>
      <c r="F632" s="31">
        <v>6</v>
      </c>
      <c r="G632" s="31">
        <f t="shared" si="28"/>
        <v>-6</v>
      </c>
      <c r="H632" s="109">
        <f>G632/F632*100</f>
        <v>-100</v>
      </c>
      <c r="I632" s="31">
        <v>0</v>
      </c>
      <c r="J632" s="31">
        <f t="shared" si="29"/>
        <v>0</v>
      </c>
      <c r="K632" s="108"/>
      <c r="N632" s="63"/>
    </row>
    <row r="633" ht="16.5" hidden="1" customHeight="1" spans="1:14">
      <c r="A633" s="30" t="s">
        <v>600</v>
      </c>
      <c r="B633" s="31"/>
      <c r="C633" s="31"/>
      <c r="D633" s="31"/>
      <c r="E633" s="32" t="e">
        <f>D633/C633*100</f>
        <v>#DIV/0!</v>
      </c>
      <c r="F633" s="31"/>
      <c r="G633" s="28">
        <f t="shared" si="28"/>
        <v>0</v>
      </c>
      <c r="H633" s="29" t="e">
        <f>G633/F633*100</f>
        <v>#DIV/0!</v>
      </c>
      <c r="I633" s="31">
        <v>0</v>
      </c>
      <c r="J633" s="28">
        <f t="shared" si="29"/>
        <v>0</v>
      </c>
      <c r="K633" s="32" t="e">
        <f t="shared" ref="K631:K636" si="30">J633/B633*100</f>
        <v>#DIV/0!</v>
      </c>
      <c r="M633" s="4">
        <v>1</v>
      </c>
      <c r="N633" s="63"/>
    </row>
    <row r="634" ht="16.5" hidden="1" customHeight="1" spans="1:14">
      <c r="A634" s="30" t="s">
        <v>601</v>
      </c>
      <c r="B634" s="31"/>
      <c r="C634" s="31"/>
      <c r="D634" s="31"/>
      <c r="E634" s="32" t="e">
        <f>D634/C634*100</f>
        <v>#DIV/0!</v>
      </c>
      <c r="F634" s="31"/>
      <c r="G634" s="28">
        <f t="shared" si="28"/>
        <v>0</v>
      </c>
      <c r="H634" s="29" t="e">
        <f>G634/F634*100</f>
        <v>#DIV/0!</v>
      </c>
      <c r="I634" s="31">
        <v>0</v>
      </c>
      <c r="J634" s="28">
        <f t="shared" si="29"/>
        <v>0</v>
      </c>
      <c r="K634" s="32" t="e">
        <f t="shared" si="30"/>
        <v>#DIV/0!</v>
      </c>
      <c r="M634" s="4">
        <v>1</v>
      </c>
      <c r="N634" s="63"/>
    </row>
    <row r="635" ht="16.5" hidden="1" customHeight="1" spans="1:14">
      <c r="A635" s="30" t="s">
        <v>602</v>
      </c>
      <c r="B635" s="31"/>
      <c r="C635" s="31"/>
      <c r="D635" s="31"/>
      <c r="E635" s="32" t="e">
        <f>D635/C635*100</f>
        <v>#DIV/0!</v>
      </c>
      <c r="F635" s="31"/>
      <c r="G635" s="28">
        <f t="shared" si="28"/>
        <v>0</v>
      </c>
      <c r="H635" s="29" t="e">
        <f>G635/F635*100</f>
        <v>#DIV/0!</v>
      </c>
      <c r="I635" s="31">
        <v>0</v>
      </c>
      <c r="J635" s="28">
        <f t="shared" si="29"/>
        <v>0</v>
      </c>
      <c r="K635" s="32" t="e">
        <f t="shared" si="30"/>
        <v>#DIV/0!</v>
      </c>
      <c r="M635" s="4">
        <v>1</v>
      </c>
      <c r="N635" s="63"/>
    </row>
    <row r="636" ht="16.5" customHeight="1" spans="1:14">
      <c r="A636" s="30" t="s">
        <v>603</v>
      </c>
      <c r="B636" s="31"/>
      <c r="C636" s="31">
        <v>902</v>
      </c>
      <c r="D636" s="31">
        <v>902</v>
      </c>
      <c r="E636" s="108">
        <f t="shared" ref="E636:E637" si="31">D636/C636*100</f>
        <v>100</v>
      </c>
      <c r="F636" s="31">
        <v>1433</v>
      </c>
      <c r="G636" s="31">
        <f t="shared" si="28"/>
        <v>-531</v>
      </c>
      <c r="H636" s="109">
        <f t="shared" si="27"/>
        <v>-37.0551290997906</v>
      </c>
      <c r="I636" s="31">
        <v>2300</v>
      </c>
      <c r="J636" s="31">
        <f t="shared" si="29"/>
        <v>2300</v>
      </c>
      <c r="K636" s="108"/>
      <c r="N636" s="63"/>
    </row>
    <row r="637" ht="16.5" customHeight="1" spans="1:14">
      <c r="A637" s="30" t="s">
        <v>604</v>
      </c>
      <c r="B637" s="31">
        <v>2926</v>
      </c>
      <c r="C637" s="31">
        <v>2926</v>
      </c>
      <c r="D637" s="31">
        <v>669</v>
      </c>
      <c r="E637" s="108">
        <f t="shared" si="31"/>
        <v>22.863978127136</v>
      </c>
      <c r="F637" s="31">
        <v>1453</v>
      </c>
      <c r="G637" s="31">
        <f t="shared" si="28"/>
        <v>-784</v>
      </c>
      <c r="H637" s="109">
        <f t="shared" si="27"/>
        <v>-53.9573296627667</v>
      </c>
      <c r="I637" s="31">
        <f>SUM(I638:I642)</f>
        <v>1178</v>
      </c>
      <c r="J637" s="31">
        <f t="shared" si="29"/>
        <v>-1748</v>
      </c>
      <c r="K637" s="108">
        <f t="shared" ref="K637" si="32">J637/B637*100</f>
        <v>-59.7402597402597</v>
      </c>
      <c r="N637" s="63"/>
    </row>
    <row r="638" ht="16.5" hidden="1" customHeight="1" spans="1:14">
      <c r="A638" s="30" t="s">
        <v>605</v>
      </c>
      <c r="B638" s="31"/>
      <c r="C638" s="31"/>
      <c r="D638" s="31"/>
      <c r="E638" s="32"/>
      <c r="F638" s="31"/>
      <c r="G638" s="28"/>
      <c r="H638" s="29"/>
      <c r="I638" s="31">
        <v>80</v>
      </c>
      <c r="J638" s="28"/>
      <c r="K638" s="32"/>
      <c r="M638" s="4">
        <v>1</v>
      </c>
      <c r="N638" s="63"/>
    </row>
    <row r="639" ht="16.5" hidden="1" customHeight="1" spans="1:14">
      <c r="A639" s="30" t="s">
        <v>606</v>
      </c>
      <c r="B639" s="31"/>
      <c r="C639" s="31"/>
      <c r="D639" s="31"/>
      <c r="E639" s="32"/>
      <c r="F639" s="31"/>
      <c r="G639" s="28"/>
      <c r="H639" s="29"/>
      <c r="I639" s="31">
        <v>628</v>
      </c>
      <c r="J639" s="28"/>
      <c r="K639" s="32"/>
      <c r="M639" s="4">
        <v>1</v>
      </c>
      <c r="N639" s="63"/>
    </row>
    <row r="640" ht="16.5" hidden="1" customHeight="1" spans="1:14">
      <c r="A640" s="30" t="s">
        <v>607</v>
      </c>
      <c r="B640" s="31"/>
      <c r="C640" s="31"/>
      <c r="D640" s="31"/>
      <c r="E640" s="32"/>
      <c r="F640" s="31"/>
      <c r="G640" s="28"/>
      <c r="H640" s="29"/>
      <c r="I640" s="31">
        <v>120</v>
      </c>
      <c r="J640" s="28"/>
      <c r="K640" s="32"/>
      <c r="M640" s="4">
        <v>1</v>
      </c>
      <c r="N640" s="63"/>
    </row>
    <row r="641" ht="16.5" hidden="1" customHeight="1" spans="1:14">
      <c r="A641" s="30" t="s">
        <v>608</v>
      </c>
      <c r="B641" s="31"/>
      <c r="C641" s="31"/>
      <c r="D641" s="31"/>
      <c r="E641" s="32"/>
      <c r="F641" s="31"/>
      <c r="G641" s="28"/>
      <c r="H641" s="29"/>
      <c r="I641" s="31">
        <v>0</v>
      </c>
      <c r="J641" s="28"/>
      <c r="K641" s="32"/>
      <c r="M641" s="4">
        <v>1</v>
      </c>
      <c r="N641" s="63"/>
    </row>
    <row r="642" ht="16.5" hidden="1" customHeight="1" spans="1:14">
      <c r="A642" s="30" t="s">
        <v>609</v>
      </c>
      <c r="B642" s="31"/>
      <c r="C642" s="31"/>
      <c r="D642" s="31"/>
      <c r="E642" s="32"/>
      <c r="F642" s="31"/>
      <c r="G642" s="28"/>
      <c r="H642" s="29"/>
      <c r="I642" s="31">
        <v>350</v>
      </c>
      <c r="J642" s="28"/>
      <c r="K642" s="32"/>
      <c r="M642" s="4">
        <v>1</v>
      </c>
      <c r="N642" s="63"/>
    </row>
    <row r="643" ht="16.5" customHeight="1" spans="1:14">
      <c r="A643" s="30" t="s">
        <v>610</v>
      </c>
      <c r="B643" s="31">
        <v>310</v>
      </c>
      <c r="C643" s="31">
        <v>310</v>
      </c>
      <c r="D643" s="31">
        <v>257</v>
      </c>
      <c r="E643" s="108">
        <f>D643/C643*100</f>
        <v>82.9032258064516</v>
      </c>
      <c r="F643" s="31">
        <v>166</v>
      </c>
      <c r="G643" s="31">
        <f t="shared" ref="G643:G648" si="33">D643-F643</f>
        <v>91</v>
      </c>
      <c r="H643" s="109">
        <f>G643/F643*100</f>
        <v>54.8192771084337</v>
      </c>
      <c r="I643" s="31">
        <v>120</v>
      </c>
      <c r="J643" s="31">
        <f t="shared" ref="J643:J648" si="34">I643-B643</f>
        <v>-190</v>
      </c>
      <c r="K643" s="108">
        <f>J643/B643*100</f>
        <v>-61.2903225806452</v>
      </c>
      <c r="N643" s="63"/>
    </row>
    <row r="644" ht="16.5" customHeight="1" spans="1:14">
      <c r="A644" s="30" t="s">
        <v>611</v>
      </c>
      <c r="B644" s="31">
        <v>2067</v>
      </c>
      <c r="C644" s="31">
        <v>2067</v>
      </c>
      <c r="D644" s="31">
        <v>722</v>
      </c>
      <c r="E644" s="108">
        <f>D644/C644*100</f>
        <v>34.9298500241896</v>
      </c>
      <c r="F644" s="31">
        <v>1467</v>
      </c>
      <c r="G644" s="31">
        <f t="shared" si="33"/>
        <v>-745</v>
      </c>
      <c r="H644" s="109">
        <f>G644/F644*100</f>
        <v>-50.7839127471029</v>
      </c>
      <c r="I644" s="31">
        <v>2067</v>
      </c>
      <c r="J644" s="31">
        <f t="shared" si="34"/>
        <v>0</v>
      </c>
      <c r="K644" s="108">
        <f>J644/B644*100</f>
        <v>0</v>
      </c>
      <c r="N644" s="63"/>
    </row>
    <row r="645" ht="16.5" customHeight="1" spans="1:14">
      <c r="A645" s="30" t="s">
        <v>612</v>
      </c>
      <c r="B645" s="31"/>
      <c r="C645" s="31"/>
      <c r="D645" s="31"/>
      <c r="E645" s="108"/>
      <c r="F645" s="31">
        <v>9</v>
      </c>
      <c r="G645" s="31">
        <f t="shared" si="33"/>
        <v>-9</v>
      </c>
      <c r="H645" s="109">
        <f>G645/F645*100</f>
        <v>-100</v>
      </c>
      <c r="I645" s="31">
        <v>0</v>
      </c>
      <c r="J645" s="31">
        <f t="shared" si="34"/>
        <v>0</v>
      </c>
      <c r="K645" s="108"/>
      <c r="N645" s="63"/>
    </row>
    <row r="646" ht="16.5" customHeight="1" spans="1:14">
      <c r="A646" s="30" t="s">
        <v>613</v>
      </c>
      <c r="B646" s="31">
        <v>168</v>
      </c>
      <c r="C646" s="31">
        <v>202</v>
      </c>
      <c r="D646" s="31">
        <v>179</v>
      </c>
      <c r="E646" s="108">
        <f t="shared" ref="E646:E648" si="35">D646/C646*100</f>
        <v>88.6138613861386</v>
      </c>
      <c r="F646" s="31">
        <v>1131</v>
      </c>
      <c r="G646" s="31">
        <f t="shared" si="33"/>
        <v>-952</v>
      </c>
      <c r="H646" s="109">
        <f t="shared" si="27"/>
        <v>-84.1732979664014</v>
      </c>
      <c r="I646" s="31">
        <v>176</v>
      </c>
      <c r="J646" s="31">
        <f t="shared" si="34"/>
        <v>8</v>
      </c>
      <c r="K646" s="108">
        <f t="shared" ref="K646:K648" si="36">J646/B646*100</f>
        <v>4.76190476190476</v>
      </c>
      <c r="N646" s="63"/>
    </row>
    <row r="647" s="2" customFormat="1" ht="16.5" customHeight="1" spans="1:14">
      <c r="A647" s="27" t="s">
        <v>614</v>
      </c>
      <c r="B647" s="28">
        <f>B648+B659+B660+B663+B664+B665</f>
        <v>113783</v>
      </c>
      <c r="C647" s="28">
        <f>C648+C659+C660+C663+C664+C665</f>
        <v>148331</v>
      </c>
      <c r="D647" s="28">
        <f>D648+D659+D660+D663+D664+D665</f>
        <v>134482</v>
      </c>
      <c r="E647" s="32">
        <f t="shared" si="35"/>
        <v>90.6634486385179</v>
      </c>
      <c r="F647" s="28">
        <f>F648+F659+F660+F663+F664+F665</f>
        <v>130093</v>
      </c>
      <c r="G647" s="28">
        <f t="shared" si="33"/>
        <v>4389</v>
      </c>
      <c r="H647" s="29">
        <f t="shared" si="27"/>
        <v>3.37374032422959</v>
      </c>
      <c r="I647" s="28">
        <f>I648+I659+I660+I663+I664+I665</f>
        <v>143788.61</v>
      </c>
      <c r="J647" s="28">
        <f t="shared" si="34"/>
        <v>30005.61</v>
      </c>
      <c r="K647" s="32">
        <f t="shared" si="36"/>
        <v>26.3709077805999</v>
      </c>
      <c r="N647" s="63"/>
    </row>
    <row r="648" ht="16.5" customHeight="1" spans="1:14">
      <c r="A648" s="30" t="s">
        <v>615</v>
      </c>
      <c r="B648" s="31">
        <v>35953</v>
      </c>
      <c r="C648" s="31">
        <v>37953</v>
      </c>
      <c r="D648" s="31">
        <v>37123</v>
      </c>
      <c r="E648" s="108">
        <f t="shared" si="35"/>
        <v>97.8130846046426</v>
      </c>
      <c r="F648" s="31">
        <v>35889</v>
      </c>
      <c r="G648" s="31">
        <f t="shared" si="33"/>
        <v>1234</v>
      </c>
      <c r="H648" s="109">
        <f t="shared" si="27"/>
        <v>3.43837944774165</v>
      </c>
      <c r="I648" s="31">
        <f>SUM(I649:I658)</f>
        <v>48323.09</v>
      </c>
      <c r="J648" s="31">
        <f t="shared" si="34"/>
        <v>12370.09</v>
      </c>
      <c r="K648" s="108">
        <f t="shared" si="36"/>
        <v>34.4062804216616</v>
      </c>
      <c r="N648" s="63"/>
    </row>
    <row r="649" ht="16.5" hidden="1" customHeight="1" spans="1:14">
      <c r="A649" s="30" t="s">
        <v>143</v>
      </c>
      <c r="B649" s="31"/>
      <c r="C649" s="31"/>
      <c r="D649" s="31"/>
      <c r="E649" s="32"/>
      <c r="F649" s="31"/>
      <c r="G649" s="28"/>
      <c r="H649" s="29"/>
      <c r="I649" s="31">
        <f>10200.32+3000</f>
        <v>13200.32</v>
      </c>
      <c r="J649" s="28"/>
      <c r="K649" s="32"/>
      <c r="M649" s="4">
        <v>1</v>
      </c>
      <c r="N649" s="63"/>
    </row>
    <row r="650" ht="16.5" hidden="1" customHeight="1" spans="1:14">
      <c r="A650" s="30" t="s">
        <v>144</v>
      </c>
      <c r="B650" s="31"/>
      <c r="C650" s="31"/>
      <c r="D650" s="31"/>
      <c r="E650" s="32"/>
      <c r="F650" s="31"/>
      <c r="G650" s="28"/>
      <c r="H650" s="29"/>
      <c r="I650" s="31">
        <v>3133</v>
      </c>
      <c r="J650" s="28"/>
      <c r="K650" s="32"/>
      <c r="M650" s="4">
        <v>1</v>
      </c>
      <c r="N650" s="63"/>
    </row>
    <row r="651" ht="16.5" hidden="1" customHeight="1" spans="1:14">
      <c r="A651" s="30" t="s">
        <v>145</v>
      </c>
      <c r="B651" s="31"/>
      <c r="C651" s="31"/>
      <c r="D651" s="31"/>
      <c r="E651" s="32"/>
      <c r="F651" s="31"/>
      <c r="G651" s="28"/>
      <c r="H651" s="29"/>
      <c r="I651" s="31">
        <v>50</v>
      </c>
      <c r="J651" s="28"/>
      <c r="K651" s="32"/>
      <c r="M651" s="4">
        <v>1</v>
      </c>
      <c r="N651" s="63"/>
    </row>
    <row r="652" ht="16.5" hidden="1" customHeight="1" spans="1:14">
      <c r="A652" s="30" t="s">
        <v>616</v>
      </c>
      <c r="B652" s="31"/>
      <c r="C652" s="31"/>
      <c r="D652" s="31"/>
      <c r="E652" s="32"/>
      <c r="F652" s="31"/>
      <c r="G652" s="28"/>
      <c r="H652" s="29"/>
      <c r="I652" s="31">
        <v>5724.94</v>
      </c>
      <c r="J652" s="28"/>
      <c r="K652" s="32"/>
      <c r="M652" s="4">
        <v>1</v>
      </c>
      <c r="N652" s="63"/>
    </row>
    <row r="653" ht="16.5" hidden="1" customHeight="1" spans="1:14">
      <c r="A653" s="30" t="s">
        <v>617</v>
      </c>
      <c r="B653" s="31"/>
      <c r="C653" s="31"/>
      <c r="D653" s="31"/>
      <c r="E653" s="32"/>
      <c r="F653" s="31"/>
      <c r="G653" s="28"/>
      <c r="H653" s="29"/>
      <c r="I653" s="31">
        <v>0</v>
      </c>
      <c r="J653" s="28"/>
      <c r="K653" s="32"/>
      <c r="M653" s="4">
        <v>1</v>
      </c>
      <c r="N653" s="63"/>
    </row>
    <row r="654" ht="16.5" hidden="1" customHeight="1" spans="1:14">
      <c r="A654" s="30" t="s">
        <v>618</v>
      </c>
      <c r="B654" s="31"/>
      <c r="C654" s="31"/>
      <c r="D654" s="31"/>
      <c r="E654" s="32"/>
      <c r="F654" s="31"/>
      <c r="G654" s="28"/>
      <c r="H654" s="29"/>
      <c r="I654" s="31">
        <v>139</v>
      </c>
      <c r="J654" s="28"/>
      <c r="K654" s="32"/>
      <c r="M654" s="4">
        <v>1</v>
      </c>
      <c r="N654" s="63"/>
    </row>
    <row r="655" ht="16.5" hidden="1" customHeight="1" spans="1:14">
      <c r="A655" s="30" t="s">
        <v>619</v>
      </c>
      <c r="B655" s="31"/>
      <c r="C655" s="31"/>
      <c r="D655" s="31"/>
      <c r="E655" s="32"/>
      <c r="F655" s="31"/>
      <c r="G655" s="28"/>
      <c r="H655" s="29"/>
      <c r="I655" s="31">
        <v>58.78</v>
      </c>
      <c r="J655" s="28"/>
      <c r="K655" s="32"/>
      <c r="M655" s="4">
        <v>1</v>
      </c>
      <c r="N655" s="63"/>
    </row>
    <row r="656" ht="16.5" hidden="1" customHeight="1" spans="1:14">
      <c r="A656" s="30" t="s">
        <v>620</v>
      </c>
      <c r="B656" s="31"/>
      <c r="C656" s="31"/>
      <c r="D656" s="31"/>
      <c r="E656" s="32"/>
      <c r="F656" s="31"/>
      <c r="G656" s="28"/>
      <c r="H656" s="29"/>
      <c r="I656" s="31">
        <v>50</v>
      </c>
      <c r="J656" s="28"/>
      <c r="K656" s="32"/>
      <c r="M656" s="4">
        <v>1</v>
      </c>
      <c r="N656" s="63"/>
    </row>
    <row r="657" ht="16.5" hidden="1" customHeight="1" spans="1:14">
      <c r="A657" s="30" t="s">
        <v>621</v>
      </c>
      <c r="B657" s="31"/>
      <c r="C657" s="31"/>
      <c r="D657" s="31"/>
      <c r="E657" s="32"/>
      <c r="F657" s="31"/>
      <c r="G657" s="28"/>
      <c r="H657" s="29"/>
      <c r="I657" s="31">
        <v>0</v>
      </c>
      <c r="J657" s="28"/>
      <c r="K657" s="32"/>
      <c r="M657" s="4">
        <v>1</v>
      </c>
      <c r="N657" s="63"/>
    </row>
    <row r="658" ht="16.5" hidden="1" customHeight="1" spans="1:14">
      <c r="A658" s="30" t="s">
        <v>622</v>
      </c>
      <c r="B658" s="31"/>
      <c r="C658" s="31"/>
      <c r="D658" s="31"/>
      <c r="E658" s="32"/>
      <c r="F658" s="31"/>
      <c r="G658" s="28"/>
      <c r="H658" s="29"/>
      <c r="I658" s="31">
        <f>21151.05+4816</f>
        <v>25967.05</v>
      </c>
      <c r="J658" s="28"/>
      <c r="K658" s="32"/>
      <c r="M658" s="4">
        <v>1</v>
      </c>
      <c r="N658" s="63"/>
    </row>
    <row r="659" ht="16.5" customHeight="1" spans="1:14">
      <c r="A659" s="30" t="s">
        <v>623</v>
      </c>
      <c r="B659" s="31">
        <v>10021</v>
      </c>
      <c r="C659" s="31">
        <f>10021-4000</f>
        <v>6021</v>
      </c>
      <c r="D659" s="31">
        <v>5640</v>
      </c>
      <c r="E659" s="108">
        <f>D659/C659*100</f>
        <v>93.6721474838067</v>
      </c>
      <c r="F659" s="31">
        <v>6620</v>
      </c>
      <c r="G659" s="31">
        <f>D659-F659</f>
        <v>-980</v>
      </c>
      <c r="H659" s="109">
        <f>G659/F659*100</f>
        <v>-14.8036253776435</v>
      </c>
      <c r="I659" s="31">
        <v>6875</v>
      </c>
      <c r="J659" s="31">
        <f>I659-B659</f>
        <v>-3146</v>
      </c>
      <c r="K659" s="108">
        <f>J659/B659*100</f>
        <v>-31.3940724478595</v>
      </c>
      <c r="N659" s="63"/>
    </row>
    <row r="660" ht="16.5" customHeight="1" spans="1:14">
      <c r="A660" s="30" t="s">
        <v>624</v>
      </c>
      <c r="B660" s="31">
        <v>14719</v>
      </c>
      <c r="C660" s="31">
        <v>45863</v>
      </c>
      <c r="D660" s="31">
        <v>44873</v>
      </c>
      <c r="E660" s="108">
        <f>D660/C660*100</f>
        <v>97.8413972047184</v>
      </c>
      <c r="F660" s="31">
        <v>22711</v>
      </c>
      <c r="G660" s="31">
        <f>D660-F660</f>
        <v>22162</v>
      </c>
      <c r="H660" s="109">
        <f t="shared" si="27"/>
        <v>97.5826691911409</v>
      </c>
      <c r="I660" s="31">
        <f>SUM(I661:I662)</f>
        <v>27367.39</v>
      </c>
      <c r="J660" s="31">
        <f>I660-B660</f>
        <v>12648.39</v>
      </c>
      <c r="K660" s="108">
        <f>J660/B660*100</f>
        <v>85.9324002989333</v>
      </c>
      <c r="N660" s="63"/>
    </row>
    <row r="661" ht="16.5" hidden="1" customHeight="1" spans="1:14">
      <c r="A661" s="30" t="s">
        <v>625</v>
      </c>
      <c r="B661" s="31"/>
      <c r="C661" s="31"/>
      <c r="D661" s="31"/>
      <c r="E661" s="32"/>
      <c r="F661" s="31"/>
      <c r="G661" s="28"/>
      <c r="H661" s="29"/>
      <c r="I661" s="31">
        <v>1121</v>
      </c>
      <c r="J661" s="28"/>
      <c r="K661" s="32"/>
      <c r="M661" s="4">
        <v>1</v>
      </c>
      <c r="N661" s="63"/>
    </row>
    <row r="662" ht="16.5" hidden="1" customHeight="1" spans="1:14">
      <c r="A662" s="30" t="s">
        <v>626</v>
      </c>
      <c r="B662" s="31"/>
      <c r="C662" s="31"/>
      <c r="D662" s="31"/>
      <c r="E662" s="32"/>
      <c r="F662" s="31"/>
      <c r="G662" s="28"/>
      <c r="H662" s="29"/>
      <c r="I662" s="31">
        <f>25480.39+766</f>
        <v>26246.39</v>
      </c>
      <c r="J662" s="28"/>
      <c r="K662" s="32"/>
      <c r="M662" s="4">
        <v>1</v>
      </c>
      <c r="N662" s="63"/>
    </row>
    <row r="663" ht="16.5" customHeight="1" spans="1:14">
      <c r="A663" s="30" t="s">
        <v>627</v>
      </c>
      <c r="B663" s="31">
        <v>40240</v>
      </c>
      <c r="C663" s="31">
        <f>40240-6891</f>
        <v>33349</v>
      </c>
      <c r="D663" s="31">
        <v>24009</v>
      </c>
      <c r="E663" s="108">
        <f>D663/C663*100</f>
        <v>71.9931632132898</v>
      </c>
      <c r="F663" s="31">
        <v>43552</v>
      </c>
      <c r="G663" s="31">
        <f>D663-F663</f>
        <v>-19543</v>
      </c>
      <c r="H663" s="109">
        <f>G663/F663*100</f>
        <v>-44.8727957384276</v>
      </c>
      <c r="I663" s="31">
        <v>47656.22</v>
      </c>
      <c r="J663" s="31">
        <f>I663-B663</f>
        <v>7416.22</v>
      </c>
      <c r="K663" s="108">
        <f>J663/B663*100</f>
        <v>18.4299701789264</v>
      </c>
      <c r="N663" s="63"/>
    </row>
    <row r="664" ht="16.5" customHeight="1" spans="1:14">
      <c r="A664" s="30" t="s">
        <v>628</v>
      </c>
      <c r="B664" s="31">
        <v>136</v>
      </c>
      <c r="C664" s="31">
        <v>145</v>
      </c>
      <c r="D664" s="31">
        <v>145</v>
      </c>
      <c r="E664" s="108">
        <f>D664/C664*100</f>
        <v>100</v>
      </c>
      <c r="F664" s="31">
        <v>129</v>
      </c>
      <c r="G664" s="31">
        <f>D664-F664</f>
        <v>16</v>
      </c>
      <c r="H664" s="109">
        <f>G664/F664*100</f>
        <v>12.4031007751938</v>
      </c>
      <c r="I664" s="31">
        <v>145.91</v>
      </c>
      <c r="J664" s="31">
        <f>I664-B664</f>
        <v>9.91</v>
      </c>
      <c r="K664" s="108">
        <f>J664/B664*100</f>
        <v>7.28676470588235</v>
      </c>
      <c r="N664" s="63"/>
    </row>
    <row r="665" ht="16.5" customHeight="1" spans="1:14">
      <c r="A665" s="30" t="s">
        <v>629</v>
      </c>
      <c r="B665" s="31">
        <v>12714</v>
      </c>
      <c r="C665" s="31">
        <v>25000</v>
      </c>
      <c r="D665" s="31">
        <v>22692</v>
      </c>
      <c r="E665" s="108">
        <f>D665/C665*100</f>
        <v>90.768</v>
      </c>
      <c r="F665" s="31">
        <v>21192</v>
      </c>
      <c r="G665" s="31">
        <f>D665-F665</f>
        <v>1500</v>
      </c>
      <c r="H665" s="109">
        <f>G665/F665*100</f>
        <v>7.07814269535674</v>
      </c>
      <c r="I665" s="31">
        <v>13421</v>
      </c>
      <c r="J665" s="31">
        <f>I665-B665</f>
        <v>707</v>
      </c>
      <c r="K665" s="108">
        <f>J665/B665*100</f>
        <v>5.56079911908133</v>
      </c>
      <c r="N665" s="63"/>
    </row>
    <row r="666" s="2" customFormat="1" ht="16.5" customHeight="1" spans="1:14">
      <c r="A666" s="27" t="s">
        <v>630</v>
      </c>
      <c r="B666" s="28">
        <f>B667+B693+B715+B740+B750+B756+B757+B758</f>
        <v>503139</v>
      </c>
      <c r="C666" s="28">
        <f>C667+C693+C715+C740+C750+C756+C757+C758</f>
        <v>432818</v>
      </c>
      <c r="D666" s="28">
        <f>D667+D693+D715+D740+D750+D756+D757+D758</f>
        <v>403813</v>
      </c>
      <c r="E666" s="32">
        <f>D666/C666*100</f>
        <v>93.2985689134925</v>
      </c>
      <c r="F666" s="28">
        <f>F667+F693+F715+F740+F750+F756+F757+F758</f>
        <v>446920</v>
      </c>
      <c r="G666" s="28">
        <f>D666-F666</f>
        <v>-43107</v>
      </c>
      <c r="H666" s="29">
        <f>G666/F666*100</f>
        <v>-9.64535039828157</v>
      </c>
      <c r="I666" s="28">
        <f>I667+I693+I715+I740+I750+I756+I757+I758</f>
        <v>486738.95</v>
      </c>
      <c r="J666" s="28">
        <f>I666-B666</f>
        <v>-16400.05</v>
      </c>
      <c r="K666" s="32">
        <f>J666/B666*100</f>
        <v>-3.25954656665454</v>
      </c>
      <c r="N666" s="63"/>
    </row>
    <row r="667" ht="16.5" customHeight="1" spans="1:14">
      <c r="A667" s="30" t="s">
        <v>631</v>
      </c>
      <c r="B667" s="31">
        <v>121138</v>
      </c>
      <c r="C667" s="31">
        <f>121138-30000</f>
        <v>91138</v>
      </c>
      <c r="D667" s="31">
        <v>85147</v>
      </c>
      <c r="E667" s="108">
        <f>D667/C667*100</f>
        <v>93.4264521933771</v>
      </c>
      <c r="F667" s="31">
        <v>87034</v>
      </c>
      <c r="G667" s="31">
        <f>D667-F667</f>
        <v>-1887</v>
      </c>
      <c r="H667" s="109">
        <f>G667/F667*100</f>
        <v>-2.16811820667785</v>
      </c>
      <c r="I667" s="31">
        <f>SUM(I668:I692)</f>
        <v>120329.47</v>
      </c>
      <c r="J667" s="31">
        <f>I667-B667</f>
        <v>-808.529999999999</v>
      </c>
      <c r="K667" s="108">
        <f>J667/B667*100</f>
        <v>-0.667445392857732</v>
      </c>
      <c r="N667" s="63"/>
    </row>
    <row r="668" ht="16.5" hidden="1" customHeight="1" spans="1:14">
      <c r="A668" s="30" t="s">
        <v>143</v>
      </c>
      <c r="B668" s="31"/>
      <c r="C668" s="31"/>
      <c r="D668" s="31"/>
      <c r="E668" s="32"/>
      <c r="F668" s="31"/>
      <c r="G668" s="28"/>
      <c r="H668" s="29"/>
      <c r="I668" s="31">
        <v>10176.76</v>
      </c>
      <c r="J668" s="28"/>
      <c r="K668" s="32"/>
      <c r="M668" s="4">
        <v>1</v>
      </c>
      <c r="N668" s="63"/>
    </row>
    <row r="669" ht="16.5" hidden="1" customHeight="1" spans="1:14">
      <c r="A669" s="30" t="s">
        <v>144</v>
      </c>
      <c r="B669" s="31"/>
      <c r="C669" s="31"/>
      <c r="D669" s="31"/>
      <c r="E669" s="32"/>
      <c r="F669" s="31"/>
      <c r="G669" s="28"/>
      <c r="H669" s="29"/>
      <c r="I669" s="31">
        <v>351</v>
      </c>
      <c r="J669" s="28"/>
      <c r="K669" s="32"/>
      <c r="M669" s="4">
        <v>1</v>
      </c>
      <c r="N669" s="63"/>
    </row>
    <row r="670" ht="16.5" hidden="1" customHeight="1" spans="1:14">
      <c r="A670" s="30" t="s">
        <v>145</v>
      </c>
      <c r="B670" s="31"/>
      <c r="C670" s="31"/>
      <c r="D670" s="31"/>
      <c r="E670" s="32"/>
      <c r="F670" s="31"/>
      <c r="G670" s="28"/>
      <c r="H670" s="29"/>
      <c r="I670" s="31">
        <v>0</v>
      </c>
      <c r="J670" s="28"/>
      <c r="K670" s="32"/>
      <c r="M670" s="4">
        <v>1</v>
      </c>
      <c r="N670" s="63"/>
    </row>
    <row r="671" ht="16.5" hidden="1" customHeight="1" spans="1:14">
      <c r="A671" s="30" t="s">
        <v>152</v>
      </c>
      <c r="B671" s="31"/>
      <c r="C671" s="31"/>
      <c r="D671" s="31"/>
      <c r="E671" s="32"/>
      <c r="F671" s="31"/>
      <c r="G671" s="28"/>
      <c r="H671" s="29"/>
      <c r="I671" s="31">
        <f>15701.84+1000</f>
        <v>16701.84</v>
      </c>
      <c r="J671" s="28"/>
      <c r="K671" s="32"/>
      <c r="M671" s="4">
        <v>1</v>
      </c>
      <c r="N671" s="63"/>
    </row>
    <row r="672" ht="16.5" hidden="1" customHeight="1" spans="1:14">
      <c r="A672" s="30" t="s">
        <v>632</v>
      </c>
      <c r="B672" s="31"/>
      <c r="C672" s="31"/>
      <c r="D672" s="31"/>
      <c r="E672" s="32"/>
      <c r="F672" s="31"/>
      <c r="G672" s="28"/>
      <c r="H672" s="29"/>
      <c r="I672" s="31">
        <v>10</v>
      </c>
      <c r="J672" s="28"/>
      <c r="K672" s="32"/>
      <c r="M672" s="4">
        <v>1</v>
      </c>
      <c r="N672" s="63"/>
    </row>
    <row r="673" ht="16.5" hidden="1" customHeight="1" spans="1:14">
      <c r="A673" s="30" t="s">
        <v>633</v>
      </c>
      <c r="B673" s="31"/>
      <c r="C673" s="31"/>
      <c r="D673" s="31"/>
      <c r="E673" s="32"/>
      <c r="F673" s="31"/>
      <c r="G673" s="28"/>
      <c r="H673" s="29"/>
      <c r="I673" s="31">
        <v>1516</v>
      </c>
      <c r="J673" s="28"/>
      <c r="K673" s="32"/>
      <c r="M673" s="4">
        <v>1</v>
      </c>
      <c r="N673" s="63"/>
    </row>
    <row r="674" ht="16.5" hidden="1" customHeight="1" spans="1:14">
      <c r="A674" s="30" t="s">
        <v>634</v>
      </c>
      <c r="B674" s="31"/>
      <c r="C674" s="31"/>
      <c r="D674" s="31"/>
      <c r="E674" s="32"/>
      <c r="F674" s="31"/>
      <c r="G674" s="28"/>
      <c r="H674" s="29"/>
      <c r="I674" s="31">
        <v>5581</v>
      </c>
      <c r="J674" s="28"/>
      <c r="K674" s="32"/>
      <c r="M674" s="4">
        <v>1</v>
      </c>
      <c r="N674" s="63"/>
    </row>
    <row r="675" ht="16.5" hidden="1" customHeight="1" spans="1:14">
      <c r="A675" s="30" t="s">
        <v>635</v>
      </c>
      <c r="B675" s="31"/>
      <c r="C675" s="31"/>
      <c r="D675" s="31"/>
      <c r="E675" s="32"/>
      <c r="F675" s="31"/>
      <c r="G675" s="28"/>
      <c r="H675" s="29"/>
      <c r="I675" s="31">
        <v>1089.75</v>
      </c>
      <c r="J675" s="28"/>
      <c r="K675" s="32"/>
      <c r="M675" s="4">
        <v>1</v>
      </c>
      <c r="N675" s="63"/>
    </row>
    <row r="676" ht="16.5" hidden="1" customHeight="1" spans="1:14">
      <c r="A676" s="30" t="s">
        <v>636</v>
      </c>
      <c r="B676" s="31"/>
      <c r="C676" s="31"/>
      <c r="D676" s="31"/>
      <c r="E676" s="32"/>
      <c r="F676" s="31"/>
      <c r="G676" s="28"/>
      <c r="H676" s="29"/>
      <c r="I676" s="31">
        <v>50</v>
      </c>
      <c r="J676" s="28"/>
      <c r="K676" s="32"/>
      <c r="M676" s="4">
        <v>1</v>
      </c>
      <c r="N676" s="63"/>
    </row>
    <row r="677" ht="16.5" hidden="1" customHeight="1" spans="1:14">
      <c r="A677" s="30" t="s">
        <v>637</v>
      </c>
      <c r="B677" s="31"/>
      <c r="C677" s="31"/>
      <c r="D677" s="31"/>
      <c r="E677" s="32"/>
      <c r="F677" s="31"/>
      <c r="G677" s="28"/>
      <c r="H677" s="29"/>
      <c r="I677" s="31">
        <v>537.9</v>
      </c>
      <c r="J677" s="28"/>
      <c r="K677" s="32"/>
      <c r="M677" s="4">
        <v>1</v>
      </c>
      <c r="N677" s="63"/>
    </row>
    <row r="678" ht="16.5" hidden="1" customHeight="1" spans="1:14">
      <c r="A678" s="30" t="s">
        <v>638</v>
      </c>
      <c r="B678" s="31"/>
      <c r="C678" s="31"/>
      <c r="D678" s="31"/>
      <c r="E678" s="32"/>
      <c r="F678" s="31"/>
      <c r="G678" s="28"/>
      <c r="H678" s="29"/>
      <c r="I678" s="31">
        <v>2</v>
      </c>
      <c r="J678" s="28"/>
      <c r="K678" s="32"/>
      <c r="M678" s="4">
        <v>1</v>
      </c>
      <c r="N678" s="63"/>
    </row>
    <row r="679" ht="16.5" hidden="1" customHeight="1" spans="1:14">
      <c r="A679" s="30" t="s">
        <v>639</v>
      </c>
      <c r="B679" s="31"/>
      <c r="C679" s="31"/>
      <c r="D679" s="31"/>
      <c r="E679" s="32"/>
      <c r="F679" s="31"/>
      <c r="G679" s="28"/>
      <c r="H679" s="29"/>
      <c r="I679" s="31">
        <v>30</v>
      </c>
      <c r="J679" s="28"/>
      <c r="K679" s="32"/>
      <c r="M679" s="4">
        <v>1</v>
      </c>
      <c r="N679" s="63"/>
    </row>
    <row r="680" ht="16.5" hidden="1" customHeight="1" spans="1:14">
      <c r="A680" s="30" t="s">
        <v>640</v>
      </c>
      <c r="B680" s="31"/>
      <c r="C680" s="31"/>
      <c r="D680" s="31"/>
      <c r="E680" s="32"/>
      <c r="F680" s="31"/>
      <c r="G680" s="28"/>
      <c r="H680" s="29"/>
      <c r="I680" s="31">
        <v>10</v>
      </c>
      <c r="J680" s="28"/>
      <c r="K680" s="32"/>
      <c r="M680" s="4">
        <v>1</v>
      </c>
      <c r="N680" s="63"/>
    </row>
    <row r="681" ht="16.5" hidden="1" customHeight="1" spans="1:14">
      <c r="A681" s="30" t="s">
        <v>641</v>
      </c>
      <c r="B681" s="31"/>
      <c r="C681" s="31"/>
      <c r="D681" s="31"/>
      <c r="E681" s="32"/>
      <c r="F681" s="31"/>
      <c r="G681" s="28"/>
      <c r="H681" s="29"/>
      <c r="I681" s="31">
        <v>0</v>
      </c>
      <c r="J681" s="28"/>
      <c r="K681" s="32"/>
      <c r="M681" s="4">
        <v>1</v>
      </c>
      <c r="N681" s="63"/>
    </row>
    <row r="682" ht="16.5" hidden="1" customHeight="1" spans="1:14">
      <c r="A682" s="30" t="s">
        <v>642</v>
      </c>
      <c r="B682" s="31"/>
      <c r="C682" s="31"/>
      <c r="D682" s="31"/>
      <c r="E682" s="32"/>
      <c r="F682" s="31"/>
      <c r="G682" s="28"/>
      <c r="H682" s="29"/>
      <c r="I682" s="31">
        <v>24</v>
      </c>
      <c r="J682" s="28"/>
      <c r="K682" s="32"/>
      <c r="M682" s="4">
        <v>1</v>
      </c>
      <c r="N682" s="63"/>
    </row>
    <row r="683" ht="16.5" hidden="1" customHeight="1" spans="1:14">
      <c r="A683" s="30" t="s">
        <v>643</v>
      </c>
      <c r="B683" s="31"/>
      <c r="C683" s="31"/>
      <c r="D683" s="31"/>
      <c r="E683" s="32"/>
      <c r="F683" s="31"/>
      <c r="G683" s="28"/>
      <c r="H683" s="29"/>
      <c r="I683" s="31">
        <v>41928</v>
      </c>
      <c r="J683" s="28"/>
      <c r="K683" s="32"/>
      <c r="M683" s="4">
        <v>1</v>
      </c>
      <c r="N683" s="63"/>
    </row>
    <row r="684" ht="16.5" hidden="1" customHeight="1" spans="1:14">
      <c r="A684" s="30" t="s">
        <v>644</v>
      </c>
      <c r="B684" s="31"/>
      <c r="C684" s="31"/>
      <c r="D684" s="31"/>
      <c r="E684" s="32"/>
      <c r="F684" s="31"/>
      <c r="G684" s="28"/>
      <c r="H684" s="29"/>
      <c r="I684" s="31">
        <v>1435</v>
      </c>
      <c r="J684" s="28"/>
      <c r="K684" s="32"/>
      <c r="M684" s="4">
        <v>1</v>
      </c>
      <c r="N684" s="63"/>
    </row>
    <row r="685" ht="16.5" hidden="1" customHeight="1" spans="1:14">
      <c r="A685" s="30" t="s">
        <v>645</v>
      </c>
      <c r="B685" s="31"/>
      <c r="C685" s="31"/>
      <c r="D685" s="31"/>
      <c r="E685" s="32"/>
      <c r="F685" s="31"/>
      <c r="G685" s="28"/>
      <c r="H685" s="29"/>
      <c r="I685" s="31">
        <v>654.22</v>
      </c>
      <c r="J685" s="28"/>
      <c r="K685" s="32"/>
      <c r="M685" s="4">
        <v>1</v>
      </c>
      <c r="N685" s="63"/>
    </row>
    <row r="686" ht="16.5" hidden="1" customHeight="1" spans="1:14">
      <c r="A686" s="30" t="s">
        <v>646</v>
      </c>
      <c r="B686" s="31"/>
      <c r="C686" s="31"/>
      <c r="D686" s="31"/>
      <c r="E686" s="32"/>
      <c r="F686" s="31"/>
      <c r="G686" s="28"/>
      <c r="H686" s="29"/>
      <c r="I686" s="31">
        <v>354</v>
      </c>
      <c r="J686" s="28"/>
      <c r="K686" s="32"/>
      <c r="M686" s="4">
        <v>1</v>
      </c>
      <c r="N686" s="63"/>
    </row>
    <row r="687" ht="16.5" hidden="1" customHeight="1" spans="1:14">
      <c r="A687" s="30" t="s">
        <v>647</v>
      </c>
      <c r="B687" s="31"/>
      <c r="C687" s="31"/>
      <c r="D687" s="31"/>
      <c r="E687" s="32"/>
      <c r="F687" s="31"/>
      <c r="G687" s="28"/>
      <c r="H687" s="29"/>
      <c r="I687" s="31">
        <v>1403</v>
      </c>
      <c r="J687" s="28"/>
      <c r="K687" s="32"/>
      <c r="M687" s="4">
        <v>1</v>
      </c>
      <c r="N687" s="63"/>
    </row>
    <row r="688" ht="16.5" hidden="1" customHeight="1" spans="1:14">
      <c r="A688" s="30" t="s">
        <v>648</v>
      </c>
      <c r="B688" s="31"/>
      <c r="C688" s="31"/>
      <c r="D688" s="31"/>
      <c r="E688" s="32"/>
      <c r="F688" s="31"/>
      <c r="G688" s="28"/>
      <c r="H688" s="29"/>
      <c r="I688" s="31">
        <v>221</v>
      </c>
      <c r="J688" s="28"/>
      <c r="K688" s="32"/>
      <c r="M688" s="4">
        <v>1</v>
      </c>
      <c r="N688" s="63"/>
    </row>
    <row r="689" ht="16.5" hidden="1" customHeight="1" spans="1:14">
      <c r="A689" s="30" t="s">
        <v>649</v>
      </c>
      <c r="B689" s="31"/>
      <c r="C689" s="31"/>
      <c r="D689" s="31"/>
      <c r="E689" s="32"/>
      <c r="F689" s="31"/>
      <c r="G689" s="28"/>
      <c r="H689" s="29"/>
      <c r="I689" s="31">
        <v>1141</v>
      </c>
      <c r="J689" s="28"/>
      <c r="K689" s="32"/>
      <c r="M689" s="4">
        <v>1</v>
      </c>
      <c r="N689" s="63"/>
    </row>
    <row r="690" ht="16.5" hidden="1" customHeight="1" spans="1:14">
      <c r="A690" s="30" t="s">
        <v>650</v>
      </c>
      <c r="B690" s="31"/>
      <c r="C690" s="31"/>
      <c r="D690" s="31"/>
      <c r="E690" s="32"/>
      <c r="F690" s="31"/>
      <c r="G690" s="28"/>
      <c r="H690" s="29"/>
      <c r="I690" s="31">
        <v>150</v>
      </c>
      <c r="J690" s="28"/>
      <c r="K690" s="32"/>
      <c r="M690" s="4">
        <v>1</v>
      </c>
      <c r="N690" s="63"/>
    </row>
    <row r="691" ht="16.5" hidden="1" customHeight="1" spans="1:14">
      <c r="A691" s="30" t="s">
        <v>651</v>
      </c>
      <c r="B691" s="31"/>
      <c r="C691" s="31"/>
      <c r="D691" s="31"/>
      <c r="E691" s="32"/>
      <c r="F691" s="31"/>
      <c r="G691" s="28"/>
      <c r="H691" s="29"/>
      <c r="I691" s="31">
        <v>19103</v>
      </c>
      <c r="J691" s="28"/>
      <c r="K691" s="32"/>
      <c r="M691" s="4">
        <v>1</v>
      </c>
      <c r="N691" s="63"/>
    </row>
    <row r="692" ht="16.5" hidden="1" customHeight="1" spans="1:14">
      <c r="A692" s="30" t="s">
        <v>652</v>
      </c>
      <c r="B692" s="31"/>
      <c r="C692" s="31"/>
      <c r="D692" s="31"/>
      <c r="E692" s="32"/>
      <c r="F692" s="31"/>
      <c r="G692" s="28"/>
      <c r="H692" s="29"/>
      <c r="I692" s="31">
        <f>11320+1540+5000</f>
        <v>17860</v>
      </c>
      <c r="J692" s="28"/>
      <c r="K692" s="32"/>
      <c r="M692" s="4">
        <v>1</v>
      </c>
      <c r="N692" s="63"/>
    </row>
    <row r="693" ht="16.5" customHeight="1" spans="1:14">
      <c r="A693" s="30" t="s">
        <v>653</v>
      </c>
      <c r="B693" s="31">
        <v>33352</v>
      </c>
      <c r="C693" s="31">
        <f>33352-2821-5000</f>
        <v>25531</v>
      </c>
      <c r="D693" s="31">
        <v>24073</v>
      </c>
      <c r="E693" s="108">
        <f>D693/C693*100</f>
        <v>94.2892953664173</v>
      </c>
      <c r="F693" s="31">
        <v>21486</v>
      </c>
      <c r="G693" s="31">
        <f>D693-F693</f>
        <v>2587</v>
      </c>
      <c r="H693" s="109">
        <f>G693/F693*100</f>
        <v>12.0403983989575</v>
      </c>
      <c r="I693" s="31">
        <f>SUM(I694:I714)</f>
        <v>34770.13</v>
      </c>
      <c r="J693" s="31">
        <f>I693-B693</f>
        <v>1418.13</v>
      </c>
      <c r="K693" s="108">
        <f>J693/B693*100</f>
        <v>4.25200887502997</v>
      </c>
      <c r="N693" s="63"/>
    </row>
    <row r="694" ht="16.5" hidden="1" customHeight="1" spans="1:14">
      <c r="A694" s="44" t="s">
        <v>143</v>
      </c>
      <c r="B694" s="31"/>
      <c r="C694" s="31"/>
      <c r="D694" s="31"/>
      <c r="E694" s="32"/>
      <c r="F694" s="31"/>
      <c r="G694" s="28"/>
      <c r="H694" s="29"/>
      <c r="I694" s="31">
        <v>2089.06</v>
      </c>
      <c r="J694" s="28"/>
      <c r="K694" s="32"/>
      <c r="M694" s="4">
        <v>1</v>
      </c>
      <c r="N694" s="63"/>
    </row>
    <row r="695" ht="16.5" hidden="1" customHeight="1" spans="1:14">
      <c r="A695" s="44" t="s">
        <v>144</v>
      </c>
      <c r="B695" s="31"/>
      <c r="C695" s="31"/>
      <c r="D695" s="31"/>
      <c r="E695" s="32"/>
      <c r="F695" s="31"/>
      <c r="G695" s="28"/>
      <c r="H695" s="29"/>
      <c r="I695" s="31">
        <v>23</v>
      </c>
      <c r="J695" s="28"/>
      <c r="K695" s="32"/>
      <c r="M695" s="4">
        <v>1</v>
      </c>
      <c r="N695" s="63"/>
    </row>
    <row r="696" ht="16.5" hidden="1" customHeight="1" spans="1:14">
      <c r="A696" s="44" t="s">
        <v>145</v>
      </c>
      <c r="B696" s="31"/>
      <c r="C696" s="31"/>
      <c r="D696" s="31"/>
      <c r="E696" s="32"/>
      <c r="F696" s="31"/>
      <c r="G696" s="28"/>
      <c r="H696" s="29"/>
      <c r="I696" s="31">
        <v>0</v>
      </c>
      <c r="J696" s="28"/>
      <c r="K696" s="32"/>
      <c r="M696" s="4">
        <v>1</v>
      </c>
      <c r="N696" s="63"/>
    </row>
    <row r="697" ht="16.5" hidden="1" customHeight="1" spans="1:14">
      <c r="A697" s="44" t="s">
        <v>654</v>
      </c>
      <c r="B697" s="31"/>
      <c r="C697" s="31"/>
      <c r="D697" s="31"/>
      <c r="E697" s="32"/>
      <c r="F697" s="31"/>
      <c r="G697" s="28"/>
      <c r="H697" s="29"/>
      <c r="I697" s="31">
        <v>8441.1</v>
      </c>
      <c r="J697" s="28"/>
      <c r="K697" s="32"/>
      <c r="M697" s="4">
        <v>1</v>
      </c>
      <c r="N697" s="63"/>
    </row>
    <row r="698" ht="16.5" hidden="1" customHeight="1" spans="1:14">
      <c r="A698" s="44" t="s">
        <v>655</v>
      </c>
      <c r="B698" s="31"/>
      <c r="C698" s="31"/>
      <c r="D698" s="31"/>
      <c r="E698" s="32"/>
      <c r="F698" s="31"/>
      <c r="G698" s="28"/>
      <c r="H698" s="29"/>
      <c r="I698" s="31">
        <v>944</v>
      </c>
      <c r="J698" s="28"/>
      <c r="K698" s="32"/>
      <c r="M698" s="4">
        <v>1</v>
      </c>
      <c r="N698" s="63"/>
    </row>
    <row r="699" ht="16.5" hidden="1" customHeight="1" spans="1:14">
      <c r="A699" s="44" t="s">
        <v>656</v>
      </c>
      <c r="B699" s="31"/>
      <c r="C699" s="31"/>
      <c r="D699" s="31"/>
      <c r="E699" s="32"/>
      <c r="F699" s="31"/>
      <c r="G699" s="28"/>
      <c r="H699" s="29"/>
      <c r="I699" s="31">
        <v>6</v>
      </c>
      <c r="J699" s="28"/>
      <c r="K699" s="32"/>
      <c r="M699" s="4">
        <v>1</v>
      </c>
      <c r="N699" s="63"/>
    </row>
    <row r="700" ht="16.5" hidden="1" customHeight="1" spans="1:14">
      <c r="A700" s="44" t="s">
        <v>657</v>
      </c>
      <c r="B700" s="31"/>
      <c r="C700" s="31"/>
      <c r="D700" s="31"/>
      <c r="E700" s="32"/>
      <c r="F700" s="31"/>
      <c r="G700" s="28"/>
      <c r="H700" s="29"/>
      <c r="I700" s="31">
        <v>356.97</v>
      </c>
      <c r="J700" s="28"/>
      <c r="K700" s="32"/>
      <c r="M700" s="4">
        <v>1</v>
      </c>
      <c r="N700" s="63"/>
    </row>
    <row r="701" ht="16.5" hidden="1" customHeight="1" spans="1:14">
      <c r="A701" s="44" t="s">
        <v>658</v>
      </c>
      <c r="B701" s="31"/>
      <c r="C701" s="31"/>
      <c r="D701" s="31"/>
      <c r="E701" s="32"/>
      <c r="F701" s="31"/>
      <c r="G701" s="28"/>
      <c r="H701" s="29"/>
      <c r="I701" s="31">
        <v>1288</v>
      </c>
      <c r="J701" s="28"/>
      <c r="K701" s="32"/>
      <c r="M701" s="4">
        <v>1</v>
      </c>
      <c r="N701" s="63"/>
    </row>
    <row r="702" ht="16.5" hidden="1" customHeight="1" spans="1:14">
      <c r="A702" s="44" t="s">
        <v>659</v>
      </c>
      <c r="B702" s="31"/>
      <c r="C702" s="31"/>
      <c r="D702" s="31"/>
      <c r="E702" s="32"/>
      <c r="F702" s="31"/>
      <c r="G702" s="28"/>
      <c r="H702" s="29"/>
      <c r="I702" s="31">
        <v>72</v>
      </c>
      <c r="J702" s="28"/>
      <c r="K702" s="32"/>
      <c r="M702" s="4">
        <v>1</v>
      </c>
      <c r="N702" s="63"/>
    </row>
    <row r="703" ht="16.5" hidden="1" customHeight="1" spans="1:14">
      <c r="A703" s="44" t="s">
        <v>660</v>
      </c>
      <c r="B703" s="31"/>
      <c r="C703" s="31"/>
      <c r="D703" s="31"/>
      <c r="E703" s="32"/>
      <c r="F703" s="31"/>
      <c r="G703" s="28"/>
      <c r="H703" s="29"/>
      <c r="I703" s="31">
        <v>0</v>
      </c>
      <c r="J703" s="28"/>
      <c r="K703" s="32"/>
      <c r="M703" s="4">
        <v>1</v>
      </c>
      <c r="N703" s="63"/>
    </row>
    <row r="704" ht="16.5" hidden="1" customHeight="1" spans="1:14">
      <c r="A704" s="44" t="s">
        <v>661</v>
      </c>
      <c r="B704" s="31"/>
      <c r="C704" s="31"/>
      <c r="D704" s="31"/>
      <c r="E704" s="32"/>
      <c r="F704" s="31"/>
      <c r="G704" s="28"/>
      <c r="H704" s="29"/>
      <c r="I704" s="31">
        <v>284</v>
      </c>
      <c r="J704" s="28"/>
      <c r="K704" s="32"/>
      <c r="M704" s="4">
        <v>1</v>
      </c>
      <c r="N704" s="63"/>
    </row>
    <row r="705" ht="16.5" hidden="1" customHeight="1" spans="1:14">
      <c r="A705" s="44" t="s">
        <v>662</v>
      </c>
      <c r="B705" s="31"/>
      <c r="C705" s="31"/>
      <c r="D705" s="31"/>
      <c r="E705" s="32"/>
      <c r="F705" s="31"/>
      <c r="G705" s="28"/>
      <c r="H705" s="29"/>
      <c r="I705" s="31">
        <v>0</v>
      </c>
      <c r="J705" s="28"/>
      <c r="K705" s="32"/>
      <c r="M705" s="4">
        <v>1</v>
      </c>
      <c r="N705" s="63"/>
    </row>
    <row r="706" ht="16.5" hidden="1" customHeight="1" spans="1:14">
      <c r="A706" s="44" t="s">
        <v>663</v>
      </c>
      <c r="B706" s="31"/>
      <c r="C706" s="31"/>
      <c r="D706" s="31"/>
      <c r="E706" s="32"/>
      <c r="F706" s="31"/>
      <c r="G706" s="28"/>
      <c r="H706" s="29"/>
      <c r="I706" s="31">
        <v>0</v>
      </c>
      <c r="J706" s="28"/>
      <c r="K706" s="32"/>
      <c r="M706" s="4">
        <v>1</v>
      </c>
      <c r="N706" s="63"/>
    </row>
    <row r="707" ht="16.5" hidden="1" customHeight="1" spans="1:14">
      <c r="A707" s="44" t="s">
        <v>664</v>
      </c>
      <c r="B707" s="31"/>
      <c r="C707" s="31"/>
      <c r="D707" s="31"/>
      <c r="E707" s="32"/>
      <c r="F707" s="31"/>
      <c r="G707" s="28"/>
      <c r="H707" s="29"/>
      <c r="I707" s="31">
        <v>0</v>
      </c>
      <c r="J707" s="28"/>
      <c r="K707" s="32"/>
      <c r="M707" s="4">
        <v>1</v>
      </c>
      <c r="N707" s="63"/>
    </row>
    <row r="708" ht="16.5" hidden="1" customHeight="1" spans="1:14">
      <c r="A708" s="44" t="s">
        <v>665</v>
      </c>
      <c r="B708" s="31"/>
      <c r="C708" s="31"/>
      <c r="D708" s="31"/>
      <c r="E708" s="32"/>
      <c r="F708" s="31"/>
      <c r="G708" s="28"/>
      <c r="H708" s="29"/>
      <c r="I708" s="31">
        <v>0</v>
      </c>
      <c r="J708" s="28"/>
      <c r="K708" s="32"/>
      <c r="M708" s="4">
        <v>1</v>
      </c>
      <c r="N708" s="63"/>
    </row>
    <row r="709" ht="16.5" hidden="1" customHeight="1" spans="1:14">
      <c r="A709" s="44" t="s">
        <v>666</v>
      </c>
      <c r="B709" s="31"/>
      <c r="C709" s="31"/>
      <c r="D709" s="31"/>
      <c r="E709" s="32"/>
      <c r="F709" s="31"/>
      <c r="G709" s="28"/>
      <c r="H709" s="29"/>
      <c r="I709" s="31">
        <v>0</v>
      </c>
      <c r="J709" s="28"/>
      <c r="K709" s="32"/>
      <c r="M709" s="4">
        <v>1</v>
      </c>
      <c r="N709" s="63"/>
    </row>
    <row r="710" ht="16.5" hidden="1" customHeight="1" spans="1:14">
      <c r="A710" s="44" t="s">
        <v>667</v>
      </c>
      <c r="B710" s="31"/>
      <c r="C710" s="31"/>
      <c r="D710" s="31"/>
      <c r="E710" s="32"/>
      <c r="F710" s="31"/>
      <c r="G710" s="28"/>
      <c r="H710" s="29"/>
      <c r="I710" s="31">
        <v>0</v>
      </c>
      <c r="J710" s="28"/>
      <c r="K710" s="32"/>
      <c r="M710" s="4">
        <v>1</v>
      </c>
      <c r="N710" s="63"/>
    </row>
    <row r="711" ht="16.5" hidden="1" customHeight="1" spans="1:14">
      <c r="A711" s="44" t="s">
        <v>668</v>
      </c>
      <c r="B711" s="31"/>
      <c r="C711" s="31"/>
      <c r="D711" s="31"/>
      <c r="E711" s="32"/>
      <c r="F711" s="31"/>
      <c r="G711" s="28"/>
      <c r="H711" s="29"/>
      <c r="I711" s="31">
        <v>1258</v>
      </c>
      <c r="J711" s="28"/>
      <c r="K711" s="32"/>
      <c r="M711" s="4">
        <v>1</v>
      </c>
      <c r="N711" s="63"/>
    </row>
    <row r="712" ht="16.5" hidden="1" customHeight="1" spans="1:14">
      <c r="A712" s="44" t="s">
        <v>669</v>
      </c>
      <c r="B712" s="31"/>
      <c r="C712" s="31"/>
      <c r="D712" s="31"/>
      <c r="E712" s="32"/>
      <c r="F712" s="31"/>
      <c r="G712" s="28"/>
      <c r="H712" s="29"/>
      <c r="I712" s="31">
        <v>0</v>
      </c>
      <c r="J712" s="28"/>
      <c r="K712" s="32"/>
      <c r="M712" s="4">
        <v>1</v>
      </c>
      <c r="N712" s="63"/>
    </row>
    <row r="713" ht="16.5" hidden="1" customHeight="1" spans="1:14">
      <c r="A713" s="44" t="s">
        <v>638</v>
      </c>
      <c r="B713" s="31"/>
      <c r="C713" s="31"/>
      <c r="D713" s="31"/>
      <c r="E713" s="32"/>
      <c r="F713" s="31"/>
      <c r="G713" s="28"/>
      <c r="H713" s="29"/>
      <c r="I713" s="31">
        <v>7</v>
      </c>
      <c r="J713" s="28"/>
      <c r="K713" s="32"/>
      <c r="M713" s="4">
        <v>1</v>
      </c>
      <c r="N713" s="63"/>
    </row>
    <row r="714" ht="16.5" hidden="1" customHeight="1" spans="1:14">
      <c r="A714" s="44" t="s">
        <v>670</v>
      </c>
      <c r="B714" s="31"/>
      <c r="C714" s="31"/>
      <c r="D714" s="31"/>
      <c r="E714" s="32"/>
      <c r="F714" s="31"/>
      <c r="G714" s="28"/>
      <c r="H714" s="29"/>
      <c r="I714" s="31">
        <f>15001+5000</f>
        <v>20001</v>
      </c>
      <c r="J714" s="28"/>
      <c r="K714" s="32"/>
      <c r="M714" s="4">
        <v>1</v>
      </c>
      <c r="N714" s="63"/>
    </row>
    <row r="715" ht="16.5" customHeight="1" spans="1:14">
      <c r="A715" s="30" t="s">
        <v>671</v>
      </c>
      <c r="B715" s="31">
        <v>69601</v>
      </c>
      <c r="C715" s="31">
        <f>71601-5000</f>
        <v>66601</v>
      </c>
      <c r="D715" s="31">
        <v>62920</v>
      </c>
      <c r="E715" s="108">
        <f>D715/C715*100</f>
        <v>94.4730559601207</v>
      </c>
      <c r="F715" s="31">
        <v>94674</v>
      </c>
      <c r="G715" s="31">
        <f>D715-F715</f>
        <v>-31754</v>
      </c>
      <c r="H715" s="109">
        <f>G715/F715*100</f>
        <v>-33.5403595496124</v>
      </c>
      <c r="I715" s="31">
        <f>SUM(I716:I739)</f>
        <v>67935.67</v>
      </c>
      <c r="J715" s="31">
        <f>I715-B715</f>
        <v>-1665.33</v>
      </c>
      <c r="K715" s="108">
        <f>J715/B715*100</f>
        <v>-2.3926811396388</v>
      </c>
      <c r="N715" s="63"/>
    </row>
    <row r="716" ht="16.5" hidden="1" customHeight="1" spans="1:14">
      <c r="A716" s="30" t="s">
        <v>143</v>
      </c>
      <c r="B716" s="31"/>
      <c r="C716" s="31"/>
      <c r="D716" s="31"/>
      <c r="E716" s="32"/>
      <c r="F716" s="31"/>
      <c r="G716" s="28"/>
      <c r="H716" s="29"/>
      <c r="I716" s="31">
        <v>5638.31</v>
      </c>
      <c r="J716" s="28"/>
      <c r="K716" s="32"/>
      <c r="M716" s="4">
        <v>1</v>
      </c>
      <c r="N716" s="63"/>
    </row>
    <row r="717" ht="16.5" hidden="1" customHeight="1" spans="1:14">
      <c r="A717" s="30" t="s">
        <v>144</v>
      </c>
      <c r="B717" s="31"/>
      <c r="C717" s="31"/>
      <c r="D717" s="31"/>
      <c r="E717" s="32"/>
      <c r="F717" s="31"/>
      <c r="G717" s="28"/>
      <c r="H717" s="29"/>
      <c r="I717" s="31">
        <v>1420</v>
      </c>
      <c r="J717" s="28"/>
      <c r="K717" s="32"/>
      <c r="M717" s="4">
        <v>1</v>
      </c>
      <c r="N717" s="63"/>
    </row>
    <row r="718" ht="16.5" hidden="1" customHeight="1" spans="1:14">
      <c r="A718" s="44" t="s">
        <v>145</v>
      </c>
      <c r="B718" s="31"/>
      <c r="C718" s="31"/>
      <c r="D718" s="31"/>
      <c r="E718" s="32"/>
      <c r="F718" s="31"/>
      <c r="G718" s="28"/>
      <c r="H718" s="29"/>
      <c r="I718" s="31">
        <v>0</v>
      </c>
      <c r="J718" s="28"/>
      <c r="K718" s="32"/>
      <c r="M718" s="4">
        <v>1</v>
      </c>
      <c r="N718" s="63"/>
    </row>
    <row r="719" ht="16.5" hidden="1" customHeight="1" spans="1:14">
      <c r="A719" s="30" t="s">
        <v>672</v>
      </c>
      <c r="B719" s="31"/>
      <c r="C719" s="31"/>
      <c r="D719" s="31"/>
      <c r="E719" s="32"/>
      <c r="F719" s="31"/>
      <c r="G719" s="28"/>
      <c r="H719" s="29"/>
      <c r="I719" s="31">
        <v>2156</v>
      </c>
      <c r="J719" s="28"/>
      <c r="K719" s="32"/>
      <c r="M719" s="4">
        <v>1</v>
      </c>
      <c r="N719" s="63"/>
    </row>
    <row r="720" ht="16.5" hidden="1" customHeight="1" spans="1:14">
      <c r="A720" s="30" t="s">
        <v>673</v>
      </c>
      <c r="B720" s="31"/>
      <c r="C720" s="31"/>
      <c r="D720" s="31"/>
      <c r="E720" s="32"/>
      <c r="F720" s="31"/>
      <c r="G720" s="28"/>
      <c r="H720" s="29"/>
      <c r="I720" s="31">
        <f>19503+658+15000</f>
        <v>35161</v>
      </c>
      <c r="J720" s="28"/>
      <c r="K720" s="32"/>
      <c r="M720" s="4">
        <v>1</v>
      </c>
      <c r="N720" s="63"/>
    </row>
    <row r="721" ht="16.5" hidden="1" customHeight="1" spans="1:14">
      <c r="A721" s="30" t="s">
        <v>674</v>
      </c>
      <c r="B721" s="31"/>
      <c r="C721" s="31"/>
      <c r="D721" s="31"/>
      <c r="E721" s="32"/>
      <c r="F721" s="31"/>
      <c r="G721" s="28"/>
      <c r="H721" s="29"/>
      <c r="I721" s="31">
        <v>3611.89</v>
      </c>
      <c r="J721" s="28"/>
      <c r="K721" s="32"/>
      <c r="M721" s="4">
        <v>1</v>
      </c>
      <c r="N721" s="63"/>
    </row>
    <row r="722" ht="16.5" hidden="1" customHeight="1" spans="1:14">
      <c r="A722" s="30" t="s">
        <v>675</v>
      </c>
      <c r="B722" s="31"/>
      <c r="C722" s="31"/>
      <c r="D722" s="31"/>
      <c r="E722" s="32"/>
      <c r="F722" s="31"/>
      <c r="G722" s="28"/>
      <c r="H722" s="29"/>
      <c r="I722" s="31">
        <v>1563.61</v>
      </c>
      <c r="J722" s="28"/>
      <c r="K722" s="32"/>
      <c r="M722" s="4">
        <v>1</v>
      </c>
      <c r="N722" s="63"/>
    </row>
    <row r="723" ht="16.5" hidden="1" customHeight="1" spans="1:14">
      <c r="A723" s="30" t="s">
        <v>676</v>
      </c>
      <c r="B723" s="31"/>
      <c r="C723" s="31"/>
      <c r="D723" s="31"/>
      <c r="E723" s="32"/>
      <c r="F723" s="31"/>
      <c r="G723" s="28"/>
      <c r="H723" s="29"/>
      <c r="I723" s="31">
        <v>187.97</v>
      </c>
      <c r="J723" s="28"/>
      <c r="K723" s="32"/>
      <c r="M723" s="4">
        <v>1</v>
      </c>
      <c r="N723" s="63"/>
    </row>
    <row r="724" ht="16.5" hidden="1" customHeight="1" spans="1:14">
      <c r="A724" s="30" t="s">
        <v>677</v>
      </c>
      <c r="B724" s="31"/>
      <c r="C724" s="31"/>
      <c r="D724" s="31"/>
      <c r="E724" s="32"/>
      <c r="F724" s="31"/>
      <c r="G724" s="28"/>
      <c r="H724" s="29"/>
      <c r="I724" s="31">
        <v>552.94</v>
      </c>
      <c r="J724" s="28"/>
      <c r="K724" s="32"/>
      <c r="M724" s="4">
        <v>1</v>
      </c>
      <c r="N724" s="63"/>
    </row>
    <row r="725" ht="16.5" hidden="1" customHeight="1" spans="1:14">
      <c r="A725" s="30" t="s">
        <v>678</v>
      </c>
      <c r="B725" s="31"/>
      <c r="C725" s="31"/>
      <c r="D725" s="31"/>
      <c r="E725" s="32"/>
      <c r="F725" s="31"/>
      <c r="G725" s="28"/>
      <c r="H725" s="29"/>
      <c r="I725" s="31">
        <v>1470.65</v>
      </c>
      <c r="J725" s="28"/>
      <c r="K725" s="32"/>
      <c r="M725" s="4">
        <v>1</v>
      </c>
      <c r="N725" s="63"/>
    </row>
    <row r="726" ht="16.5" hidden="1" customHeight="1" spans="1:14">
      <c r="A726" s="30" t="s">
        <v>679</v>
      </c>
      <c r="B726" s="31"/>
      <c r="C726" s="31"/>
      <c r="D726" s="31"/>
      <c r="E726" s="32"/>
      <c r="F726" s="31"/>
      <c r="G726" s="28"/>
      <c r="H726" s="29"/>
      <c r="I726" s="31">
        <v>10</v>
      </c>
      <c r="J726" s="28"/>
      <c r="K726" s="32"/>
      <c r="M726" s="4">
        <v>1</v>
      </c>
      <c r="N726" s="63"/>
    </row>
    <row r="727" ht="16.5" hidden="1" customHeight="1" spans="1:14">
      <c r="A727" s="30" t="s">
        <v>680</v>
      </c>
      <c r="B727" s="31"/>
      <c r="C727" s="31"/>
      <c r="D727" s="31"/>
      <c r="E727" s="32"/>
      <c r="F727" s="31"/>
      <c r="G727" s="28"/>
      <c r="H727" s="29"/>
      <c r="I727" s="31">
        <v>0</v>
      </c>
      <c r="J727" s="28"/>
      <c r="K727" s="32"/>
      <c r="M727" s="4">
        <v>1</v>
      </c>
      <c r="N727" s="63"/>
    </row>
    <row r="728" ht="16.5" hidden="1" customHeight="1" spans="1:14">
      <c r="A728" s="30" t="s">
        <v>681</v>
      </c>
      <c r="B728" s="31"/>
      <c r="C728" s="31"/>
      <c r="D728" s="31"/>
      <c r="E728" s="32"/>
      <c r="F728" s="31"/>
      <c r="G728" s="28"/>
      <c r="H728" s="29"/>
      <c r="I728" s="31">
        <v>703</v>
      </c>
      <c r="J728" s="28"/>
      <c r="K728" s="32"/>
      <c r="M728" s="4">
        <v>1</v>
      </c>
      <c r="N728" s="63"/>
    </row>
    <row r="729" ht="16.5" hidden="1" customHeight="1" spans="1:14">
      <c r="A729" s="30" t="s">
        <v>682</v>
      </c>
      <c r="B729" s="31"/>
      <c r="C729" s="31"/>
      <c r="D729" s="31"/>
      <c r="E729" s="32"/>
      <c r="F729" s="31"/>
      <c r="G729" s="28"/>
      <c r="H729" s="29"/>
      <c r="I729" s="31">
        <v>441</v>
      </c>
      <c r="J729" s="28"/>
      <c r="K729" s="32"/>
      <c r="M729" s="4">
        <v>1</v>
      </c>
      <c r="N729" s="63"/>
    </row>
    <row r="730" ht="16.5" hidden="1" customHeight="1" spans="1:14">
      <c r="A730" s="30" t="s">
        <v>683</v>
      </c>
      <c r="B730" s="31"/>
      <c r="C730" s="31"/>
      <c r="D730" s="31"/>
      <c r="E730" s="32"/>
      <c r="F730" s="31"/>
      <c r="G730" s="28"/>
      <c r="H730" s="29"/>
      <c r="I730" s="31">
        <v>471</v>
      </c>
      <c r="J730" s="28"/>
      <c r="K730" s="32"/>
      <c r="M730" s="4">
        <v>1</v>
      </c>
      <c r="N730" s="63"/>
    </row>
    <row r="731" ht="16.5" hidden="1" customHeight="1" spans="1:14">
      <c r="A731" s="30" t="s">
        <v>684</v>
      </c>
      <c r="B731" s="31"/>
      <c r="C731" s="31"/>
      <c r="D731" s="31"/>
      <c r="E731" s="32"/>
      <c r="F731" s="31"/>
      <c r="G731" s="28"/>
      <c r="H731" s="29"/>
      <c r="I731" s="31">
        <v>300</v>
      </c>
      <c r="J731" s="28"/>
      <c r="K731" s="32"/>
      <c r="M731" s="4">
        <v>1</v>
      </c>
      <c r="N731" s="63"/>
    </row>
    <row r="732" ht="16.5" hidden="1" customHeight="1" spans="1:14">
      <c r="A732" s="30" t="s">
        <v>685</v>
      </c>
      <c r="B732" s="31"/>
      <c r="C732" s="31"/>
      <c r="D732" s="31"/>
      <c r="E732" s="32"/>
      <c r="F732" s="31"/>
      <c r="G732" s="28"/>
      <c r="H732" s="29"/>
      <c r="I732" s="31">
        <v>0</v>
      </c>
      <c r="J732" s="28"/>
      <c r="K732" s="32"/>
      <c r="M732" s="4">
        <v>1</v>
      </c>
      <c r="N732" s="63"/>
    </row>
    <row r="733" ht="16.5" hidden="1" customHeight="1" spans="1:14">
      <c r="A733" s="30" t="s">
        <v>686</v>
      </c>
      <c r="B733" s="31"/>
      <c r="C733" s="31"/>
      <c r="D733" s="31"/>
      <c r="E733" s="32"/>
      <c r="F733" s="31"/>
      <c r="G733" s="28"/>
      <c r="H733" s="29"/>
      <c r="I733" s="31">
        <v>1406</v>
      </c>
      <c r="J733" s="28"/>
      <c r="K733" s="32"/>
      <c r="M733" s="4">
        <v>1</v>
      </c>
      <c r="N733" s="63"/>
    </row>
    <row r="734" ht="16.5" hidden="1" customHeight="1" spans="1:14">
      <c r="A734" s="30" t="s">
        <v>687</v>
      </c>
      <c r="B734" s="31"/>
      <c r="C734" s="31"/>
      <c r="D734" s="31"/>
      <c r="E734" s="32"/>
      <c r="F734" s="31"/>
      <c r="G734" s="28"/>
      <c r="H734" s="29"/>
      <c r="I734" s="31">
        <v>565</v>
      </c>
      <c r="J734" s="28"/>
      <c r="K734" s="32"/>
      <c r="M734" s="4">
        <v>1</v>
      </c>
      <c r="N734" s="63"/>
    </row>
    <row r="735" ht="16.5" hidden="1" customHeight="1" spans="1:14">
      <c r="A735" s="30" t="s">
        <v>688</v>
      </c>
      <c r="B735" s="31"/>
      <c r="C735" s="31"/>
      <c r="D735" s="31"/>
      <c r="E735" s="32"/>
      <c r="F735" s="31"/>
      <c r="G735" s="28"/>
      <c r="H735" s="29"/>
      <c r="I735" s="31">
        <v>200</v>
      </c>
      <c r="J735" s="28"/>
      <c r="K735" s="32"/>
      <c r="M735" s="4">
        <v>1</v>
      </c>
      <c r="N735" s="63"/>
    </row>
    <row r="736" ht="16.5" hidden="1" customHeight="1" spans="1:14">
      <c r="A736" s="30" t="s">
        <v>665</v>
      </c>
      <c r="B736" s="31"/>
      <c r="C736" s="31"/>
      <c r="D736" s="31"/>
      <c r="E736" s="32"/>
      <c r="F736" s="31"/>
      <c r="G736" s="28"/>
      <c r="H736" s="29"/>
      <c r="I736" s="31">
        <v>20</v>
      </c>
      <c r="J736" s="28"/>
      <c r="K736" s="32"/>
      <c r="M736" s="4">
        <v>1</v>
      </c>
      <c r="N736" s="63"/>
    </row>
    <row r="737" ht="16.5" hidden="1" customHeight="1" spans="1:14">
      <c r="A737" s="30" t="s">
        <v>689</v>
      </c>
      <c r="B737" s="31"/>
      <c r="C737" s="31"/>
      <c r="D737" s="31"/>
      <c r="E737" s="32"/>
      <c r="F737" s="31"/>
      <c r="G737" s="28"/>
      <c r="H737" s="29"/>
      <c r="I737" s="31">
        <v>790</v>
      </c>
      <c r="J737" s="28"/>
      <c r="K737" s="32"/>
      <c r="M737" s="4">
        <v>1</v>
      </c>
      <c r="N737" s="63"/>
    </row>
    <row r="738" ht="16.5" hidden="1" customHeight="1" spans="1:14">
      <c r="A738" s="30" t="s">
        <v>690</v>
      </c>
      <c r="B738" s="31"/>
      <c r="C738" s="31"/>
      <c r="D738" s="31"/>
      <c r="E738" s="32"/>
      <c r="F738" s="31"/>
      <c r="G738" s="28"/>
      <c r="H738" s="29"/>
      <c r="I738" s="31">
        <v>340</v>
      </c>
      <c r="J738" s="28"/>
      <c r="K738" s="32"/>
      <c r="M738" s="4">
        <v>1</v>
      </c>
      <c r="N738" s="63"/>
    </row>
    <row r="739" ht="16.5" hidden="1" customHeight="1" spans="1:14">
      <c r="A739" s="30" t="s">
        <v>691</v>
      </c>
      <c r="B739" s="31"/>
      <c r="C739" s="31"/>
      <c r="D739" s="31"/>
      <c r="E739" s="32"/>
      <c r="F739" s="31"/>
      <c r="G739" s="28"/>
      <c r="H739" s="29"/>
      <c r="I739" s="31">
        <f>8415.3+2512</f>
        <v>10927.3</v>
      </c>
      <c r="J739" s="28"/>
      <c r="K739" s="32"/>
      <c r="M739" s="4">
        <v>1</v>
      </c>
      <c r="N739" s="63"/>
    </row>
    <row r="740" ht="16.5" customHeight="1" spans="1:14">
      <c r="A740" s="30" t="s">
        <v>692</v>
      </c>
      <c r="B740" s="31">
        <v>129255</v>
      </c>
      <c r="C740" s="31">
        <v>149255</v>
      </c>
      <c r="D740" s="31">
        <v>146145</v>
      </c>
      <c r="E740" s="108">
        <f t="shared" ref="E740:E783" si="37">D740/C740*100</f>
        <v>97.9163177112995</v>
      </c>
      <c r="F740" s="31">
        <v>149287</v>
      </c>
      <c r="G740" s="31">
        <f>D740-F740</f>
        <v>-3142</v>
      </c>
      <c r="H740" s="109">
        <f t="shared" ref="H740:H783" si="38">G740/F740*100</f>
        <v>-2.10467086886333</v>
      </c>
      <c r="I740" s="31">
        <f>SUM(I741:I749)</f>
        <v>129922.51</v>
      </c>
      <c r="J740" s="31">
        <f>I740-B740</f>
        <v>667.510000000009</v>
      </c>
      <c r="K740" s="108">
        <f>J740/B740*100</f>
        <v>0.516428764844694</v>
      </c>
      <c r="L740" s="49"/>
      <c r="N740" s="63"/>
    </row>
    <row r="741" ht="16.5" hidden="1" customHeight="1" spans="1:14">
      <c r="A741" s="30" t="s">
        <v>143</v>
      </c>
      <c r="B741" s="31"/>
      <c r="C741" s="31"/>
      <c r="D741" s="31"/>
      <c r="E741" s="32"/>
      <c r="F741" s="31"/>
      <c r="G741" s="28"/>
      <c r="H741" s="29"/>
      <c r="I741" s="31">
        <v>1282.28</v>
      </c>
      <c r="J741" s="28"/>
      <c r="K741" s="32"/>
      <c r="M741" s="4">
        <v>1</v>
      </c>
      <c r="N741" s="63"/>
    </row>
    <row r="742" ht="16.5" hidden="1" customHeight="1" spans="1:14">
      <c r="A742" s="30" t="s">
        <v>144</v>
      </c>
      <c r="B742" s="31"/>
      <c r="C742" s="31"/>
      <c r="D742" s="31"/>
      <c r="E742" s="32"/>
      <c r="F742" s="31"/>
      <c r="G742" s="28"/>
      <c r="H742" s="29"/>
      <c r="I742" s="31">
        <v>1722</v>
      </c>
      <c r="J742" s="28"/>
      <c r="K742" s="32"/>
      <c r="M742" s="4">
        <v>1</v>
      </c>
      <c r="N742" s="63"/>
    </row>
    <row r="743" ht="16.5" hidden="1" customHeight="1" spans="1:14">
      <c r="A743" s="44" t="s">
        <v>145</v>
      </c>
      <c r="B743" s="31"/>
      <c r="C743" s="31"/>
      <c r="D743" s="31"/>
      <c r="E743" s="32"/>
      <c r="F743" s="31"/>
      <c r="G743" s="28"/>
      <c r="H743" s="29"/>
      <c r="I743" s="31">
        <v>0</v>
      </c>
      <c r="J743" s="28"/>
      <c r="K743" s="32"/>
      <c r="M743" s="4">
        <v>1</v>
      </c>
      <c r="N743" s="63"/>
    </row>
    <row r="744" ht="16.5" hidden="1" customHeight="1" spans="1:14">
      <c r="A744" s="30" t="s">
        <v>693</v>
      </c>
      <c r="B744" s="31"/>
      <c r="C744" s="31"/>
      <c r="D744" s="31"/>
      <c r="E744" s="32"/>
      <c r="F744" s="31"/>
      <c r="G744" s="28"/>
      <c r="H744" s="29"/>
      <c r="I744" s="31">
        <v>8764</v>
      </c>
      <c r="J744" s="28"/>
      <c r="K744" s="32"/>
      <c r="M744" s="4">
        <v>1</v>
      </c>
      <c r="N744" s="63"/>
    </row>
    <row r="745" ht="16.5" hidden="1" customHeight="1" spans="1:14">
      <c r="A745" s="30" t="s">
        <v>694</v>
      </c>
      <c r="B745" s="31"/>
      <c r="C745" s="31"/>
      <c r="D745" s="31"/>
      <c r="E745" s="32"/>
      <c r="F745" s="31"/>
      <c r="G745" s="28"/>
      <c r="H745" s="29"/>
      <c r="I745" s="31">
        <f>54494+6000</f>
        <v>60494</v>
      </c>
      <c r="J745" s="28"/>
      <c r="K745" s="32"/>
      <c r="M745" s="4">
        <v>1</v>
      </c>
      <c r="N745" s="63"/>
    </row>
    <row r="746" ht="16.5" hidden="1" customHeight="1" spans="1:14">
      <c r="A746" s="30" t="s">
        <v>695</v>
      </c>
      <c r="B746" s="31"/>
      <c r="C746" s="31"/>
      <c r="D746" s="31"/>
      <c r="E746" s="32"/>
      <c r="F746" s="31"/>
      <c r="G746" s="28"/>
      <c r="H746" s="29"/>
      <c r="I746" s="31">
        <v>4039</v>
      </c>
      <c r="J746" s="28"/>
      <c r="K746" s="32"/>
      <c r="M746" s="4">
        <v>1</v>
      </c>
      <c r="N746" s="63"/>
    </row>
    <row r="747" ht="16.5" hidden="1" customHeight="1" spans="1:14">
      <c r="A747" s="30" t="s">
        <v>696</v>
      </c>
      <c r="B747" s="31"/>
      <c r="C747" s="31"/>
      <c r="D747" s="31"/>
      <c r="E747" s="32"/>
      <c r="F747" s="31"/>
      <c r="G747" s="28"/>
      <c r="H747" s="29"/>
      <c r="I747" s="31">
        <v>1500</v>
      </c>
      <c r="J747" s="28"/>
      <c r="K747" s="32"/>
      <c r="M747" s="4">
        <v>1</v>
      </c>
      <c r="N747" s="63"/>
    </row>
    <row r="748" ht="16.5" hidden="1" customHeight="1" spans="1:14">
      <c r="A748" s="30" t="s">
        <v>152</v>
      </c>
      <c r="B748" s="31"/>
      <c r="C748" s="31"/>
      <c r="D748" s="31"/>
      <c r="E748" s="32"/>
      <c r="F748" s="31"/>
      <c r="G748" s="28"/>
      <c r="H748" s="29"/>
      <c r="I748" s="31">
        <v>148.83</v>
      </c>
      <c r="J748" s="28"/>
      <c r="K748" s="32"/>
      <c r="M748" s="4">
        <v>1</v>
      </c>
      <c r="N748" s="63"/>
    </row>
    <row r="749" ht="16.5" hidden="1" customHeight="1" spans="1:14">
      <c r="A749" s="30" t="s">
        <v>697</v>
      </c>
      <c r="B749" s="31"/>
      <c r="C749" s="31"/>
      <c r="D749" s="31"/>
      <c r="E749" s="32"/>
      <c r="F749" s="31"/>
      <c r="G749" s="28"/>
      <c r="H749" s="29"/>
      <c r="I749" s="31">
        <f>42398.4+2574+7000</f>
        <v>51972.4</v>
      </c>
      <c r="J749" s="28"/>
      <c r="K749" s="32"/>
      <c r="M749" s="4">
        <v>1</v>
      </c>
      <c r="N749" s="63"/>
    </row>
    <row r="750" ht="16.5" customHeight="1" spans="1:14">
      <c r="A750" s="30" t="s">
        <v>698</v>
      </c>
      <c r="B750" s="31">
        <v>67846</v>
      </c>
      <c r="C750" s="31">
        <v>67846</v>
      </c>
      <c r="D750" s="31">
        <v>60507</v>
      </c>
      <c r="E750" s="108">
        <f t="shared" si="37"/>
        <v>89.1828552899213</v>
      </c>
      <c r="F750" s="31">
        <v>64249</v>
      </c>
      <c r="G750" s="31">
        <f>D750-F750</f>
        <v>-3742</v>
      </c>
      <c r="H750" s="109">
        <f t="shared" si="38"/>
        <v>-5.82421516288191</v>
      </c>
      <c r="I750" s="31">
        <f>SUM(I751:I755)</f>
        <v>59484.17</v>
      </c>
      <c r="J750" s="31">
        <f>I750-B750</f>
        <v>-8361.83</v>
      </c>
      <c r="K750" s="108">
        <f>J750/B750*100</f>
        <v>-12.3247206909766</v>
      </c>
      <c r="N750" s="63"/>
    </row>
    <row r="751" ht="16.5" hidden="1" customHeight="1" spans="1:14">
      <c r="A751" s="30" t="s">
        <v>699</v>
      </c>
      <c r="B751" s="31"/>
      <c r="C751" s="31"/>
      <c r="D751" s="31"/>
      <c r="E751" s="32"/>
      <c r="F751" s="31"/>
      <c r="G751" s="28"/>
      <c r="H751" s="29"/>
      <c r="I751" s="31">
        <v>9666</v>
      </c>
      <c r="J751" s="28"/>
      <c r="K751" s="32"/>
      <c r="M751" s="4">
        <v>1</v>
      </c>
      <c r="N751" s="63"/>
    </row>
    <row r="752" ht="16.5" hidden="1" customHeight="1" spans="1:14">
      <c r="A752" s="30" t="s">
        <v>700</v>
      </c>
      <c r="B752" s="31"/>
      <c r="C752" s="31"/>
      <c r="D752" s="31"/>
      <c r="E752" s="32"/>
      <c r="F752" s="31"/>
      <c r="G752" s="28"/>
      <c r="H752" s="29"/>
      <c r="I752" s="31">
        <f>39362.17+2356</f>
        <v>41718.17</v>
      </c>
      <c r="J752" s="28"/>
      <c r="K752" s="32"/>
      <c r="M752" s="4">
        <v>1</v>
      </c>
      <c r="N752" s="63"/>
    </row>
    <row r="753" ht="16.5" hidden="1" customHeight="1" spans="1:14">
      <c r="A753" s="30" t="s">
        <v>701</v>
      </c>
      <c r="B753" s="31"/>
      <c r="C753" s="31"/>
      <c r="D753" s="31"/>
      <c r="E753" s="32"/>
      <c r="F753" s="31"/>
      <c r="G753" s="28"/>
      <c r="H753" s="29"/>
      <c r="I753" s="31">
        <v>4287</v>
      </c>
      <c r="J753" s="28"/>
      <c r="K753" s="32"/>
      <c r="M753" s="4">
        <v>1</v>
      </c>
      <c r="N753" s="63"/>
    </row>
    <row r="754" ht="16.5" hidden="1" customHeight="1" spans="1:14">
      <c r="A754" s="30" t="s">
        <v>702</v>
      </c>
      <c r="B754" s="31"/>
      <c r="C754" s="31"/>
      <c r="D754" s="31"/>
      <c r="E754" s="32"/>
      <c r="F754" s="31"/>
      <c r="G754" s="28"/>
      <c r="H754" s="29"/>
      <c r="I754" s="31">
        <v>2682</v>
      </c>
      <c r="J754" s="28"/>
      <c r="K754" s="32"/>
      <c r="M754" s="4">
        <v>1</v>
      </c>
      <c r="N754" s="63"/>
    </row>
    <row r="755" ht="16.5" hidden="1" customHeight="1" spans="1:14">
      <c r="A755" s="30" t="s">
        <v>703</v>
      </c>
      <c r="B755" s="31"/>
      <c r="C755" s="31"/>
      <c r="D755" s="31"/>
      <c r="E755" s="32"/>
      <c r="F755" s="31"/>
      <c r="G755" s="28"/>
      <c r="H755" s="29"/>
      <c r="I755" s="31">
        <v>1131</v>
      </c>
      <c r="J755" s="28"/>
      <c r="K755" s="32"/>
      <c r="M755" s="4">
        <v>1</v>
      </c>
      <c r="N755" s="63"/>
    </row>
    <row r="756" ht="16.5" customHeight="1" spans="1:14">
      <c r="A756" s="30" t="s">
        <v>704</v>
      </c>
      <c r="B756" s="31">
        <v>52115</v>
      </c>
      <c r="C756" s="31">
        <v>22115</v>
      </c>
      <c r="D756" s="31">
        <v>18165</v>
      </c>
      <c r="E756" s="108">
        <f>D756/C756*100</f>
        <v>82.1388198055618</v>
      </c>
      <c r="F756" s="31">
        <v>23341</v>
      </c>
      <c r="G756" s="31">
        <f>D756-F756</f>
        <v>-5176</v>
      </c>
      <c r="H756" s="109">
        <f t="shared" si="38"/>
        <v>-22.1755708838525</v>
      </c>
      <c r="I756" s="31">
        <f>47720</f>
        <v>47720</v>
      </c>
      <c r="J756" s="31">
        <f>I756-B756</f>
        <v>-4395</v>
      </c>
      <c r="K756" s="108">
        <f>J756/B756*100</f>
        <v>-8.43327257027727</v>
      </c>
      <c r="N756" s="63"/>
    </row>
    <row r="757" ht="16.5" customHeight="1" spans="1:14">
      <c r="A757" s="30" t="s">
        <v>705</v>
      </c>
      <c r="B757" s="31">
        <v>400</v>
      </c>
      <c r="C757" s="31">
        <v>900</v>
      </c>
      <c r="D757" s="31">
        <v>840</v>
      </c>
      <c r="E757" s="108">
        <f t="shared" si="37"/>
        <v>93.3333333333333</v>
      </c>
      <c r="F757" s="31">
        <v>1773</v>
      </c>
      <c r="G757" s="31"/>
      <c r="H757" s="109">
        <f t="shared" si="38"/>
        <v>0</v>
      </c>
      <c r="I757" s="31">
        <v>307</v>
      </c>
      <c r="J757" s="31"/>
      <c r="K757" s="108">
        <f>J757/B757*100</f>
        <v>0</v>
      </c>
      <c r="N757" s="63"/>
    </row>
    <row r="758" ht="16.5" customHeight="1" spans="1:14">
      <c r="A758" s="30" t="s">
        <v>706</v>
      </c>
      <c r="B758" s="31">
        <v>29432</v>
      </c>
      <c r="C758" s="31">
        <v>9432</v>
      </c>
      <c r="D758" s="31">
        <v>6016</v>
      </c>
      <c r="E758" s="108">
        <f t="shared" si="37"/>
        <v>63.782866836302</v>
      </c>
      <c r="F758" s="31">
        <v>5076</v>
      </c>
      <c r="G758" s="31">
        <f>D758-F758</f>
        <v>940</v>
      </c>
      <c r="H758" s="109">
        <f t="shared" si="38"/>
        <v>18.5185185185185</v>
      </c>
      <c r="I758" s="31">
        <f>26270</f>
        <v>26270</v>
      </c>
      <c r="J758" s="31">
        <f>I758-B758</f>
        <v>-3162</v>
      </c>
      <c r="K758" s="108">
        <f>J758/B758*100</f>
        <v>-10.743408534928</v>
      </c>
      <c r="N758" s="63"/>
    </row>
    <row r="759" s="2" customFormat="1" ht="16.5" customHeight="1" spans="1:14">
      <c r="A759" s="27" t="s">
        <v>707</v>
      </c>
      <c r="B759" s="28">
        <f>B760+B782+B783+B793+B794+B799</f>
        <v>45784</v>
      </c>
      <c r="C759" s="28">
        <f t="shared" ref="C759:D759" si="39">C760+C782+C783+C793+C794+C799</f>
        <v>47658</v>
      </c>
      <c r="D759" s="28">
        <f t="shared" si="39"/>
        <v>24951</v>
      </c>
      <c r="E759" s="32">
        <f t="shared" si="37"/>
        <v>52.3542742037014</v>
      </c>
      <c r="F759" s="28">
        <f>F760+F782+F783+F793+F794+F799</f>
        <v>159791</v>
      </c>
      <c r="G759" s="28">
        <f>D759-F759</f>
        <v>-134840</v>
      </c>
      <c r="H759" s="29">
        <f t="shared" si="38"/>
        <v>-84.3852282043419</v>
      </c>
      <c r="I759" s="28">
        <f>I760+I782+I783+I793+I794+I799</f>
        <v>74644.68</v>
      </c>
      <c r="J759" s="28">
        <f>I759-B759</f>
        <v>28860.68</v>
      </c>
      <c r="K759" s="32">
        <f t="shared" ref="K759:K760" si="40">J759/B759*100</f>
        <v>63.0366066748209</v>
      </c>
      <c r="N759" s="63"/>
    </row>
    <row r="760" ht="16.5" customHeight="1" spans="1:14">
      <c r="A760" s="30" t="s">
        <v>708</v>
      </c>
      <c r="B760" s="31">
        <v>37595</v>
      </c>
      <c r="C760" s="31">
        <f>37595-5420</f>
        <v>32175</v>
      </c>
      <c r="D760" s="31">
        <v>14545</v>
      </c>
      <c r="E760" s="108">
        <f t="shared" si="37"/>
        <v>45.2059052059052</v>
      </c>
      <c r="F760" s="31">
        <v>147393</v>
      </c>
      <c r="G760" s="31">
        <f>D760-F760</f>
        <v>-132848</v>
      </c>
      <c r="H760" s="109">
        <f t="shared" si="38"/>
        <v>-90.1318244421377</v>
      </c>
      <c r="I760" s="31">
        <f>SUM(I761:I781)</f>
        <v>69530.68</v>
      </c>
      <c r="J760" s="31">
        <f>I760-B760</f>
        <v>31935.68</v>
      </c>
      <c r="K760" s="108">
        <f t="shared" si="40"/>
        <v>84.9466152413885</v>
      </c>
      <c r="N760" s="63"/>
    </row>
    <row r="761" ht="16.5" hidden="1" customHeight="1" spans="1:14">
      <c r="A761" s="44" t="s">
        <v>143</v>
      </c>
      <c r="B761" s="31"/>
      <c r="C761" s="31"/>
      <c r="D761" s="31"/>
      <c r="E761" s="32"/>
      <c r="F761" s="31"/>
      <c r="G761" s="28"/>
      <c r="H761" s="29"/>
      <c r="I761" s="31">
        <v>4025.76</v>
      </c>
      <c r="J761" s="28"/>
      <c r="K761" s="32"/>
      <c r="M761" s="4">
        <v>1</v>
      </c>
      <c r="N761" s="63"/>
    </row>
    <row r="762" ht="16.5" hidden="1" customHeight="1" spans="1:14">
      <c r="A762" s="30" t="s">
        <v>144</v>
      </c>
      <c r="B762" s="31"/>
      <c r="C762" s="31"/>
      <c r="D762" s="31"/>
      <c r="E762" s="32"/>
      <c r="F762" s="31"/>
      <c r="G762" s="28"/>
      <c r="H762" s="29"/>
      <c r="I762" s="31">
        <v>804</v>
      </c>
      <c r="J762" s="28"/>
      <c r="K762" s="32"/>
      <c r="M762" s="4">
        <v>1</v>
      </c>
      <c r="N762" s="63"/>
    </row>
    <row r="763" ht="16.5" hidden="1" customHeight="1" spans="1:14">
      <c r="A763" s="44" t="s">
        <v>145</v>
      </c>
      <c r="B763" s="31"/>
      <c r="C763" s="31"/>
      <c r="D763" s="31"/>
      <c r="E763" s="32"/>
      <c r="F763" s="31"/>
      <c r="G763" s="28"/>
      <c r="H763" s="29"/>
      <c r="I763" s="31">
        <v>0</v>
      </c>
      <c r="J763" s="28"/>
      <c r="K763" s="32"/>
      <c r="M763" s="4">
        <v>1</v>
      </c>
      <c r="N763" s="63"/>
    </row>
    <row r="764" ht="16.5" hidden="1" customHeight="1" spans="1:14">
      <c r="A764" s="44" t="s">
        <v>709</v>
      </c>
      <c r="B764" s="31"/>
      <c r="C764" s="31"/>
      <c r="D764" s="31"/>
      <c r="E764" s="32"/>
      <c r="F764" s="31"/>
      <c r="G764" s="28"/>
      <c r="H764" s="29"/>
      <c r="I764" s="31">
        <v>23000</v>
      </c>
      <c r="J764" s="28"/>
      <c r="K764" s="32"/>
      <c r="M764" s="4">
        <v>1</v>
      </c>
      <c r="N764" s="63"/>
    </row>
    <row r="765" ht="16.5" hidden="1" customHeight="1" spans="1:14">
      <c r="A765" s="44" t="s">
        <v>710</v>
      </c>
      <c r="B765" s="31"/>
      <c r="C765" s="31"/>
      <c r="D765" s="31"/>
      <c r="E765" s="32"/>
      <c r="F765" s="31"/>
      <c r="G765" s="28"/>
      <c r="H765" s="29"/>
      <c r="I765" s="31">
        <v>8210.18</v>
      </c>
      <c r="J765" s="28"/>
      <c r="K765" s="32"/>
      <c r="M765" s="4">
        <v>1</v>
      </c>
      <c r="N765" s="63"/>
    </row>
    <row r="766" ht="16.5" hidden="1" customHeight="1" spans="1:14">
      <c r="A766" s="44" t="s">
        <v>711</v>
      </c>
      <c r="B766" s="31"/>
      <c r="C766" s="31"/>
      <c r="D766" s="31"/>
      <c r="E766" s="32"/>
      <c r="F766" s="31"/>
      <c r="G766" s="28"/>
      <c r="H766" s="29"/>
      <c r="I766" s="31">
        <v>0</v>
      </c>
      <c r="J766" s="28"/>
      <c r="K766" s="32"/>
      <c r="M766" s="4">
        <v>1</v>
      </c>
      <c r="N766" s="63"/>
    </row>
    <row r="767" ht="16.5" hidden="1" customHeight="1" spans="1:14">
      <c r="A767" s="44" t="s">
        <v>712</v>
      </c>
      <c r="B767" s="31"/>
      <c r="C767" s="31"/>
      <c r="D767" s="31"/>
      <c r="E767" s="32"/>
      <c r="F767" s="31"/>
      <c r="G767" s="28"/>
      <c r="H767" s="29"/>
      <c r="I767" s="31">
        <v>70</v>
      </c>
      <c r="J767" s="28"/>
      <c r="K767" s="32"/>
      <c r="M767" s="4">
        <v>1</v>
      </c>
      <c r="N767" s="63"/>
    </row>
    <row r="768" ht="16.5" hidden="1" customHeight="1" spans="1:14">
      <c r="A768" s="44" t="s">
        <v>713</v>
      </c>
      <c r="B768" s="31"/>
      <c r="C768" s="31"/>
      <c r="D768" s="31"/>
      <c r="E768" s="32"/>
      <c r="F768" s="31"/>
      <c r="G768" s="28"/>
      <c r="H768" s="29"/>
      <c r="I768" s="31">
        <v>0</v>
      </c>
      <c r="J768" s="28"/>
      <c r="K768" s="32"/>
      <c r="M768" s="4">
        <v>1</v>
      </c>
      <c r="N768" s="63"/>
    </row>
    <row r="769" ht="16.5" hidden="1" customHeight="1" spans="1:14">
      <c r="A769" s="44" t="s">
        <v>714</v>
      </c>
      <c r="B769" s="31"/>
      <c r="C769" s="31"/>
      <c r="D769" s="31"/>
      <c r="E769" s="32"/>
      <c r="F769" s="31"/>
      <c r="G769" s="28"/>
      <c r="H769" s="29"/>
      <c r="I769" s="31">
        <v>2019.39</v>
      </c>
      <c r="J769" s="28"/>
      <c r="K769" s="32"/>
      <c r="M769" s="4">
        <v>1</v>
      </c>
      <c r="N769" s="63"/>
    </row>
    <row r="770" ht="16.5" hidden="1" customHeight="1" spans="1:14">
      <c r="A770" s="44" t="s">
        <v>715</v>
      </c>
      <c r="B770" s="31"/>
      <c r="C770" s="31"/>
      <c r="D770" s="31"/>
      <c r="E770" s="32"/>
      <c r="F770" s="31"/>
      <c r="G770" s="28"/>
      <c r="H770" s="29"/>
      <c r="I770" s="31">
        <v>0</v>
      </c>
      <c r="J770" s="28"/>
      <c r="K770" s="32"/>
      <c r="M770" s="4">
        <v>1</v>
      </c>
      <c r="N770" s="63"/>
    </row>
    <row r="771" ht="16.5" hidden="1" customHeight="1" spans="1:14">
      <c r="A771" s="44" t="s">
        <v>716</v>
      </c>
      <c r="B771" s="31"/>
      <c r="C771" s="31"/>
      <c r="D771" s="31"/>
      <c r="E771" s="32"/>
      <c r="F771" s="31"/>
      <c r="G771" s="28"/>
      <c r="H771" s="29"/>
      <c r="I771" s="31">
        <v>0</v>
      </c>
      <c r="J771" s="28"/>
      <c r="K771" s="32"/>
      <c r="M771" s="4">
        <v>1</v>
      </c>
      <c r="N771" s="63"/>
    </row>
    <row r="772" ht="16.5" hidden="1" customHeight="1" spans="1:14">
      <c r="A772" s="44" t="s">
        <v>717</v>
      </c>
      <c r="B772" s="31"/>
      <c r="C772" s="31"/>
      <c r="D772" s="31"/>
      <c r="E772" s="32"/>
      <c r="F772" s="31"/>
      <c r="G772" s="28"/>
      <c r="H772" s="29"/>
      <c r="I772" s="31">
        <v>1000</v>
      </c>
      <c r="J772" s="28"/>
      <c r="K772" s="32"/>
      <c r="M772" s="4">
        <v>1</v>
      </c>
      <c r="N772" s="63"/>
    </row>
    <row r="773" ht="16.5" hidden="1" customHeight="1" spans="1:14">
      <c r="A773" s="44" t="s">
        <v>718</v>
      </c>
      <c r="B773" s="31"/>
      <c r="C773" s="31"/>
      <c r="D773" s="31"/>
      <c r="E773" s="32"/>
      <c r="F773" s="31"/>
      <c r="G773" s="28"/>
      <c r="H773" s="29"/>
      <c r="I773" s="31">
        <v>0</v>
      </c>
      <c r="J773" s="28"/>
      <c r="K773" s="32"/>
      <c r="M773" s="4">
        <v>1</v>
      </c>
      <c r="N773" s="63"/>
    </row>
    <row r="774" ht="16.5" hidden="1" customHeight="1" spans="1:14">
      <c r="A774" s="44" t="s">
        <v>719</v>
      </c>
      <c r="B774" s="31"/>
      <c r="C774" s="31"/>
      <c r="D774" s="31"/>
      <c r="E774" s="32"/>
      <c r="F774" s="31"/>
      <c r="G774" s="28"/>
      <c r="H774" s="29"/>
      <c r="I774" s="31">
        <v>15</v>
      </c>
      <c r="J774" s="28"/>
      <c r="K774" s="32"/>
      <c r="M774" s="4">
        <v>1</v>
      </c>
      <c r="N774" s="63"/>
    </row>
    <row r="775" ht="16.5" hidden="1" customHeight="1" spans="1:14">
      <c r="A775" s="44" t="s">
        <v>720</v>
      </c>
      <c r="B775" s="31"/>
      <c r="C775" s="31"/>
      <c r="D775" s="31"/>
      <c r="E775" s="32"/>
      <c r="F775" s="31"/>
      <c r="G775" s="28"/>
      <c r="H775" s="29"/>
      <c r="I775" s="31">
        <v>26</v>
      </c>
      <c r="J775" s="28"/>
      <c r="K775" s="32"/>
      <c r="M775" s="4">
        <v>1</v>
      </c>
      <c r="N775" s="63"/>
    </row>
    <row r="776" ht="16.5" hidden="1" customHeight="1" spans="1:14">
      <c r="A776" s="44" t="s">
        <v>721</v>
      </c>
      <c r="B776" s="31"/>
      <c r="C776" s="31"/>
      <c r="D776" s="31"/>
      <c r="E776" s="32"/>
      <c r="F776" s="31"/>
      <c r="G776" s="28"/>
      <c r="H776" s="29"/>
      <c r="I776" s="31">
        <v>0</v>
      </c>
      <c r="J776" s="28"/>
      <c r="K776" s="32"/>
      <c r="M776" s="4">
        <v>1</v>
      </c>
      <c r="N776" s="63"/>
    </row>
    <row r="777" ht="16.5" hidden="1" customHeight="1" spans="1:14">
      <c r="A777" s="44" t="s">
        <v>722</v>
      </c>
      <c r="B777" s="31"/>
      <c r="C777" s="31"/>
      <c r="D777" s="31"/>
      <c r="E777" s="32"/>
      <c r="F777" s="31"/>
      <c r="G777" s="28"/>
      <c r="H777" s="29"/>
      <c r="I777" s="31">
        <v>0</v>
      </c>
      <c r="J777" s="28"/>
      <c r="K777" s="32"/>
      <c r="M777" s="4">
        <v>1</v>
      </c>
      <c r="N777" s="63"/>
    </row>
    <row r="778" ht="16.5" hidden="1" customHeight="1" spans="1:14">
      <c r="A778" s="44" t="s">
        <v>723</v>
      </c>
      <c r="B778" s="31"/>
      <c r="C778" s="31"/>
      <c r="D778" s="31"/>
      <c r="E778" s="32"/>
      <c r="F778" s="31"/>
      <c r="G778" s="28"/>
      <c r="H778" s="29"/>
      <c r="I778" s="31">
        <v>0</v>
      </c>
      <c r="J778" s="28"/>
      <c r="K778" s="32"/>
      <c r="M778" s="4">
        <v>1</v>
      </c>
      <c r="N778" s="63"/>
    </row>
    <row r="779" ht="16.5" hidden="1" customHeight="1" spans="1:14">
      <c r="A779" s="30" t="s">
        <v>724</v>
      </c>
      <c r="B779" s="31"/>
      <c r="C779" s="31"/>
      <c r="D779" s="31"/>
      <c r="E779" s="32"/>
      <c r="F779" s="31"/>
      <c r="G779" s="28"/>
      <c r="H779" s="29"/>
      <c r="I779" s="31">
        <v>348.93</v>
      </c>
      <c r="J779" s="28"/>
      <c r="K779" s="32"/>
      <c r="M779" s="4">
        <v>1</v>
      </c>
      <c r="N779" s="63"/>
    </row>
    <row r="780" ht="16.5" hidden="1" customHeight="1" spans="1:14">
      <c r="A780" s="30" t="s">
        <v>725</v>
      </c>
      <c r="B780" s="31"/>
      <c r="C780" s="31"/>
      <c r="D780" s="31"/>
      <c r="E780" s="32"/>
      <c r="F780" s="31"/>
      <c r="G780" s="28"/>
      <c r="H780" s="29"/>
      <c r="I780" s="31">
        <v>0</v>
      </c>
      <c r="J780" s="28"/>
      <c r="K780" s="32"/>
      <c r="M780" s="4">
        <v>1</v>
      </c>
      <c r="N780" s="63"/>
    </row>
    <row r="781" ht="16.5" hidden="1" customHeight="1" spans="1:14">
      <c r="A781" s="30" t="s">
        <v>726</v>
      </c>
      <c r="B781" s="31"/>
      <c r="C781" s="31"/>
      <c r="D781" s="31"/>
      <c r="E781" s="32"/>
      <c r="F781" s="31"/>
      <c r="G781" s="28"/>
      <c r="H781" s="29"/>
      <c r="I781" s="31">
        <f>28779.42+1232</f>
        <v>30011.42</v>
      </c>
      <c r="J781" s="28"/>
      <c r="K781" s="32"/>
      <c r="M781" s="4">
        <v>1</v>
      </c>
      <c r="N781" s="63"/>
    </row>
    <row r="782" ht="16.5" customHeight="1" spans="1:14">
      <c r="A782" s="30" t="s">
        <v>727</v>
      </c>
      <c r="B782" s="31"/>
      <c r="C782" s="31"/>
      <c r="D782" s="31"/>
      <c r="E782" s="108"/>
      <c r="F782" s="31">
        <v>25</v>
      </c>
      <c r="G782" s="31">
        <f>D782-F782</f>
        <v>-25</v>
      </c>
      <c r="H782" s="109">
        <f t="shared" si="38"/>
        <v>-100</v>
      </c>
      <c r="I782" s="31">
        <v>0</v>
      </c>
      <c r="J782" s="31">
        <f>I782-B782</f>
        <v>0</v>
      </c>
      <c r="K782" s="108"/>
      <c r="N782" s="63"/>
    </row>
    <row r="783" ht="16.5" customHeight="1" spans="1:14">
      <c r="A783" s="30" t="s">
        <v>728</v>
      </c>
      <c r="B783" s="31">
        <v>500</v>
      </c>
      <c r="C783" s="31">
        <v>1750</v>
      </c>
      <c r="D783" s="31">
        <v>87</v>
      </c>
      <c r="E783" s="108">
        <f t="shared" si="37"/>
        <v>4.97142857142857</v>
      </c>
      <c r="F783" s="31">
        <v>293</v>
      </c>
      <c r="G783" s="31">
        <f>D783-F783</f>
        <v>-206</v>
      </c>
      <c r="H783" s="109">
        <f t="shared" si="38"/>
        <v>-70.3071672354949</v>
      </c>
      <c r="I783" s="31">
        <f>SUM(I784:I792)</f>
        <v>542</v>
      </c>
      <c r="J783" s="31">
        <f>I783-B783</f>
        <v>42</v>
      </c>
      <c r="K783" s="108">
        <f>J783/B783*100</f>
        <v>8.4</v>
      </c>
      <c r="N783" s="63"/>
    </row>
    <row r="784" ht="16.5" hidden="1" customHeight="1" spans="1:14">
      <c r="A784" s="44" t="s">
        <v>143</v>
      </c>
      <c r="B784" s="31"/>
      <c r="C784" s="31"/>
      <c r="D784" s="31"/>
      <c r="E784" s="32"/>
      <c r="F784" s="31"/>
      <c r="G784" s="28"/>
      <c r="H784" s="29"/>
      <c r="I784" s="31">
        <v>0</v>
      </c>
      <c r="J784" s="28"/>
      <c r="K784" s="32"/>
      <c r="M784" s="4">
        <v>1</v>
      </c>
      <c r="N784" s="63"/>
    </row>
    <row r="785" ht="16.5" hidden="1" customHeight="1" spans="1:14">
      <c r="A785" s="30" t="s">
        <v>144</v>
      </c>
      <c r="B785" s="31"/>
      <c r="C785" s="31"/>
      <c r="D785" s="31"/>
      <c r="E785" s="32"/>
      <c r="F785" s="31"/>
      <c r="G785" s="28"/>
      <c r="H785" s="29"/>
      <c r="I785" s="31">
        <v>0</v>
      </c>
      <c r="J785" s="28"/>
      <c r="K785" s="32"/>
      <c r="M785" s="4">
        <v>1</v>
      </c>
      <c r="N785" s="63"/>
    </row>
    <row r="786" ht="16.5" hidden="1" customHeight="1" spans="1:14">
      <c r="A786" s="44" t="s">
        <v>145</v>
      </c>
      <c r="B786" s="31"/>
      <c r="C786" s="31"/>
      <c r="D786" s="31"/>
      <c r="E786" s="32"/>
      <c r="F786" s="31"/>
      <c r="G786" s="28"/>
      <c r="H786" s="29"/>
      <c r="I786" s="31">
        <v>0</v>
      </c>
      <c r="J786" s="28"/>
      <c r="K786" s="32"/>
      <c r="M786" s="4">
        <v>1</v>
      </c>
      <c r="N786" s="63"/>
    </row>
    <row r="787" ht="16.5" hidden="1" customHeight="1" spans="1:14">
      <c r="A787" s="30" t="s">
        <v>729</v>
      </c>
      <c r="B787" s="31"/>
      <c r="C787" s="31"/>
      <c r="D787" s="31"/>
      <c r="E787" s="32"/>
      <c r="F787" s="31"/>
      <c r="G787" s="28"/>
      <c r="H787" s="29"/>
      <c r="I787" s="31">
        <v>0</v>
      </c>
      <c r="J787" s="28"/>
      <c r="K787" s="32"/>
      <c r="M787" s="4">
        <v>1</v>
      </c>
      <c r="N787" s="63"/>
    </row>
    <row r="788" ht="16.5" hidden="1" customHeight="1" spans="1:14">
      <c r="A788" s="30" t="s">
        <v>730</v>
      </c>
      <c r="B788" s="31"/>
      <c r="C788" s="31"/>
      <c r="D788" s="31"/>
      <c r="E788" s="32"/>
      <c r="F788" s="31"/>
      <c r="G788" s="28"/>
      <c r="H788" s="29"/>
      <c r="I788" s="31">
        <v>0</v>
      </c>
      <c r="J788" s="28"/>
      <c r="K788" s="32"/>
      <c r="M788" s="4">
        <v>1</v>
      </c>
      <c r="N788" s="63"/>
    </row>
    <row r="789" ht="16.5" hidden="1" customHeight="1" spans="1:14">
      <c r="A789" s="30" t="s">
        <v>731</v>
      </c>
      <c r="B789" s="31"/>
      <c r="C789" s="31"/>
      <c r="D789" s="31"/>
      <c r="E789" s="32"/>
      <c r="F789" s="31"/>
      <c r="G789" s="28"/>
      <c r="H789" s="29"/>
      <c r="I789" s="31">
        <v>0</v>
      </c>
      <c r="J789" s="28"/>
      <c r="K789" s="32"/>
      <c r="M789" s="4">
        <v>1</v>
      </c>
      <c r="N789" s="63"/>
    </row>
    <row r="790" ht="16.5" hidden="1" customHeight="1" spans="1:14">
      <c r="A790" s="30" t="s">
        <v>732</v>
      </c>
      <c r="B790" s="31"/>
      <c r="C790" s="31"/>
      <c r="D790" s="31"/>
      <c r="E790" s="32"/>
      <c r="F790" s="31"/>
      <c r="G790" s="28"/>
      <c r="H790" s="29"/>
      <c r="I790" s="31">
        <v>0</v>
      </c>
      <c r="J790" s="28"/>
      <c r="K790" s="32"/>
      <c r="M790" s="4">
        <v>1</v>
      </c>
      <c r="N790" s="63"/>
    </row>
    <row r="791" ht="16.5" hidden="1" customHeight="1" spans="1:14">
      <c r="A791" s="30" t="s">
        <v>733</v>
      </c>
      <c r="B791" s="31"/>
      <c r="C791" s="31"/>
      <c r="D791" s="31"/>
      <c r="E791" s="32"/>
      <c r="F791" s="31"/>
      <c r="G791" s="28"/>
      <c r="H791" s="29"/>
      <c r="I791" s="31">
        <v>0</v>
      </c>
      <c r="J791" s="28"/>
      <c r="K791" s="32"/>
      <c r="M791" s="4">
        <v>1</v>
      </c>
      <c r="N791" s="63"/>
    </row>
    <row r="792" ht="16.5" hidden="1" customHeight="1" spans="1:14">
      <c r="A792" s="30" t="s">
        <v>734</v>
      </c>
      <c r="B792" s="31"/>
      <c r="C792" s="31"/>
      <c r="D792" s="31"/>
      <c r="E792" s="32"/>
      <c r="F792" s="31"/>
      <c r="G792" s="28"/>
      <c r="H792" s="29"/>
      <c r="I792" s="31">
        <v>542</v>
      </c>
      <c r="J792" s="28"/>
      <c r="K792" s="32"/>
      <c r="M792" s="4">
        <v>1</v>
      </c>
      <c r="N792" s="63"/>
    </row>
    <row r="793" ht="16.5" customHeight="1" spans="1:14">
      <c r="A793" s="30" t="s">
        <v>735</v>
      </c>
      <c r="B793" s="31">
        <v>30</v>
      </c>
      <c r="C793" s="31">
        <v>30</v>
      </c>
      <c r="D793" s="31">
        <v>0</v>
      </c>
      <c r="E793" s="108">
        <f>D793/C793*100</f>
        <v>0</v>
      </c>
      <c r="F793" s="31"/>
      <c r="G793" s="31">
        <f>D793-F793</f>
        <v>0</v>
      </c>
      <c r="H793" s="109"/>
      <c r="I793" s="31"/>
      <c r="J793" s="31">
        <f>I793-B793</f>
        <v>-30</v>
      </c>
      <c r="K793" s="108">
        <f>J793/B793*100</f>
        <v>-100</v>
      </c>
      <c r="N793" s="63"/>
    </row>
    <row r="794" ht="16.5" customHeight="1" spans="1:14">
      <c r="A794" s="30" t="s">
        <v>736</v>
      </c>
      <c r="B794" s="31">
        <v>5293</v>
      </c>
      <c r="C794" s="31">
        <v>5293</v>
      </c>
      <c r="D794" s="31">
        <v>2437</v>
      </c>
      <c r="E794" s="108">
        <f>D794/C794*100</f>
        <v>46.0419421877952</v>
      </c>
      <c r="F794" s="31">
        <v>10120</v>
      </c>
      <c r="G794" s="31">
        <f>D794-F794</f>
        <v>-7683</v>
      </c>
      <c r="H794" s="109">
        <f>G794/F794*100</f>
        <v>-75.9189723320158</v>
      </c>
      <c r="I794" s="31">
        <f>SUM(I795:I798)</f>
        <v>2464</v>
      </c>
      <c r="J794" s="31">
        <f>I794-B794</f>
        <v>-2829</v>
      </c>
      <c r="K794" s="108">
        <f>J794/B794*100</f>
        <v>-53.4479501228037</v>
      </c>
      <c r="N794" s="63"/>
    </row>
    <row r="795" ht="16.5" hidden="1" customHeight="1" spans="1:14">
      <c r="A795" s="30" t="s">
        <v>737</v>
      </c>
      <c r="B795" s="31"/>
      <c r="C795" s="31"/>
      <c r="D795" s="31"/>
      <c r="E795" s="32"/>
      <c r="F795" s="31"/>
      <c r="G795" s="28"/>
      <c r="H795" s="29"/>
      <c r="I795" s="31">
        <v>1523</v>
      </c>
      <c r="J795" s="28"/>
      <c r="K795" s="32"/>
      <c r="M795" s="4">
        <v>1</v>
      </c>
      <c r="N795" s="63"/>
    </row>
    <row r="796" ht="16.5" hidden="1" customHeight="1" spans="1:14">
      <c r="A796" s="30" t="s">
        <v>738</v>
      </c>
      <c r="B796" s="31"/>
      <c r="C796" s="31"/>
      <c r="D796" s="31"/>
      <c r="E796" s="32"/>
      <c r="F796" s="31"/>
      <c r="G796" s="28"/>
      <c r="H796" s="29"/>
      <c r="I796" s="31">
        <v>605</v>
      </c>
      <c r="J796" s="28"/>
      <c r="K796" s="32"/>
      <c r="M796" s="4">
        <v>1</v>
      </c>
      <c r="N796" s="63"/>
    </row>
    <row r="797" ht="16.5" hidden="1" customHeight="1" spans="1:14">
      <c r="A797" s="30" t="s">
        <v>739</v>
      </c>
      <c r="B797" s="31"/>
      <c r="C797" s="31"/>
      <c r="D797" s="31"/>
      <c r="E797" s="32"/>
      <c r="F797" s="31"/>
      <c r="G797" s="28"/>
      <c r="H797" s="29"/>
      <c r="I797" s="31">
        <v>0</v>
      </c>
      <c r="J797" s="28"/>
      <c r="K797" s="32"/>
      <c r="M797" s="4">
        <v>1</v>
      </c>
      <c r="N797" s="63"/>
    </row>
    <row r="798" ht="16.5" hidden="1" customHeight="1" spans="1:14">
      <c r="A798" s="30" t="s">
        <v>740</v>
      </c>
      <c r="B798" s="31"/>
      <c r="C798" s="31"/>
      <c r="D798" s="31"/>
      <c r="E798" s="32"/>
      <c r="F798" s="31"/>
      <c r="G798" s="28"/>
      <c r="H798" s="29"/>
      <c r="I798" s="31">
        <f>80+256</f>
        <v>336</v>
      </c>
      <c r="J798" s="28"/>
      <c r="K798" s="32"/>
      <c r="M798" s="4">
        <v>1</v>
      </c>
      <c r="N798" s="63"/>
    </row>
    <row r="799" ht="16.5" customHeight="1" spans="1:14">
      <c r="A799" s="30" t="s">
        <v>741</v>
      </c>
      <c r="B799" s="31">
        <v>2366</v>
      </c>
      <c r="C799" s="31">
        <v>8410</v>
      </c>
      <c r="D799" s="31">
        <v>7882</v>
      </c>
      <c r="E799" s="108">
        <f>D799/C799*100</f>
        <v>93.7217598097503</v>
      </c>
      <c r="F799" s="31">
        <f>1578+382</f>
        <v>1960</v>
      </c>
      <c r="G799" s="31">
        <f>D799-F799</f>
        <v>5922</v>
      </c>
      <c r="H799" s="109">
        <f>G799/F799*100</f>
        <v>302.142857142857</v>
      </c>
      <c r="I799" s="31">
        <v>2108</v>
      </c>
      <c r="J799" s="31">
        <f>I799-B799</f>
        <v>-258</v>
      </c>
      <c r="K799" s="108">
        <f>J799/B799*100</f>
        <v>-10.9044801352494</v>
      </c>
      <c r="L799" s="49"/>
      <c r="N799" s="63"/>
    </row>
    <row r="800" s="2" customFormat="1" ht="16.5" customHeight="1" spans="1:14">
      <c r="A800" s="27" t="s">
        <v>742</v>
      </c>
      <c r="B800" s="28">
        <f>B801+B811+B827+B832+B843+B849+B857</f>
        <v>69347.3</v>
      </c>
      <c r="C800" s="28">
        <f>C801+C811+C827+C832+C843+C849+C857</f>
        <v>75859</v>
      </c>
      <c r="D800" s="28">
        <f>D801+D811+D827+D832+D843+D849+D857</f>
        <v>69826</v>
      </c>
      <c r="E800" s="32">
        <f>D800/C800*100</f>
        <v>92.0470873594432</v>
      </c>
      <c r="F800" s="28">
        <f>F801+F811+F827+F832+F843+F849+F857</f>
        <v>44343</v>
      </c>
      <c r="G800" s="28">
        <f>D800-F800</f>
        <v>25483</v>
      </c>
      <c r="H800" s="29">
        <f>G800/F800*100</f>
        <v>57.4679205286065</v>
      </c>
      <c r="I800" s="28">
        <f>I801+I811+I827+I832+I843+I849+I857</f>
        <v>38135.15</v>
      </c>
      <c r="J800" s="28">
        <f>I800-B800</f>
        <v>-31212.15</v>
      </c>
      <c r="K800" s="32">
        <f>J800/B800*100</f>
        <v>-45.008457430931</v>
      </c>
      <c r="N800" s="63"/>
    </row>
    <row r="801" ht="16.5" customHeight="1" spans="1:14">
      <c r="A801" s="30" t="s">
        <v>743</v>
      </c>
      <c r="B801" s="31">
        <v>323</v>
      </c>
      <c r="C801" s="31">
        <v>336</v>
      </c>
      <c r="D801" s="31">
        <v>361</v>
      </c>
      <c r="E801" s="108">
        <f>D801/C801*100</f>
        <v>107.440476190476</v>
      </c>
      <c r="F801" s="31">
        <v>543</v>
      </c>
      <c r="G801" s="31">
        <f>D801-F801</f>
        <v>-182</v>
      </c>
      <c r="H801" s="109">
        <f>G801/F801*100</f>
        <v>-33.5174953959484</v>
      </c>
      <c r="I801" s="31">
        <f>SUM(I802:I810)</f>
        <v>332.97</v>
      </c>
      <c r="J801" s="31">
        <f>I801-B801</f>
        <v>9.97000000000003</v>
      </c>
      <c r="K801" s="108">
        <f>J801/B801*100</f>
        <v>3.08668730650156</v>
      </c>
      <c r="N801" s="63"/>
    </row>
    <row r="802" ht="16.5" hidden="1" customHeight="1" spans="1:14">
      <c r="A802" s="30" t="s">
        <v>143</v>
      </c>
      <c r="B802" s="31"/>
      <c r="C802" s="31"/>
      <c r="D802" s="31"/>
      <c r="E802" s="32"/>
      <c r="F802" s="31"/>
      <c r="G802" s="28"/>
      <c r="H802" s="29"/>
      <c r="I802" s="31">
        <v>150</v>
      </c>
      <c r="J802" s="28"/>
      <c r="K802" s="32"/>
      <c r="M802" s="4">
        <v>1</v>
      </c>
      <c r="N802" s="63"/>
    </row>
    <row r="803" ht="16.5" hidden="1" customHeight="1" spans="1:14">
      <c r="A803" s="30" t="s">
        <v>144</v>
      </c>
      <c r="B803" s="31"/>
      <c r="C803" s="31"/>
      <c r="D803" s="31"/>
      <c r="E803" s="32"/>
      <c r="F803" s="31"/>
      <c r="G803" s="28"/>
      <c r="H803" s="29"/>
      <c r="I803" s="31">
        <v>0</v>
      </c>
      <c r="J803" s="28"/>
      <c r="K803" s="32"/>
      <c r="M803" s="4">
        <v>1</v>
      </c>
      <c r="N803" s="63"/>
    </row>
    <row r="804" ht="16.5" hidden="1" customHeight="1" spans="1:14">
      <c r="A804" s="44" t="s">
        <v>145</v>
      </c>
      <c r="B804" s="31"/>
      <c r="C804" s="31"/>
      <c r="D804" s="31"/>
      <c r="E804" s="32"/>
      <c r="F804" s="31"/>
      <c r="G804" s="28"/>
      <c r="H804" s="29"/>
      <c r="I804" s="31">
        <v>0</v>
      </c>
      <c r="J804" s="28"/>
      <c r="K804" s="32"/>
      <c r="M804" s="4">
        <v>1</v>
      </c>
      <c r="N804" s="63"/>
    </row>
    <row r="805" ht="16.5" hidden="1" customHeight="1" spans="1:14">
      <c r="A805" s="30" t="s">
        <v>744</v>
      </c>
      <c r="B805" s="31"/>
      <c r="C805" s="31"/>
      <c r="D805" s="31"/>
      <c r="E805" s="32"/>
      <c r="F805" s="31"/>
      <c r="G805" s="28"/>
      <c r="H805" s="29"/>
      <c r="I805" s="31">
        <v>0</v>
      </c>
      <c r="J805" s="28"/>
      <c r="K805" s="32"/>
      <c r="M805" s="4">
        <v>1</v>
      </c>
      <c r="N805" s="63"/>
    </row>
    <row r="806" ht="16.5" hidden="1" customHeight="1" spans="1:14">
      <c r="A806" s="30" t="s">
        <v>745</v>
      </c>
      <c r="B806" s="31"/>
      <c r="C806" s="31"/>
      <c r="D806" s="31"/>
      <c r="E806" s="32"/>
      <c r="F806" s="31"/>
      <c r="G806" s="28"/>
      <c r="H806" s="29"/>
      <c r="I806" s="31">
        <v>0</v>
      </c>
      <c r="J806" s="28"/>
      <c r="K806" s="32"/>
      <c r="M806" s="4">
        <v>1</v>
      </c>
      <c r="N806" s="63"/>
    </row>
    <row r="807" ht="16.5" hidden="1" customHeight="1" spans="1:14">
      <c r="A807" s="30" t="s">
        <v>746</v>
      </c>
      <c r="B807" s="31"/>
      <c r="C807" s="31"/>
      <c r="D807" s="31"/>
      <c r="E807" s="32"/>
      <c r="F807" s="31"/>
      <c r="G807" s="28"/>
      <c r="H807" s="29"/>
      <c r="I807" s="31">
        <v>0</v>
      </c>
      <c r="J807" s="28"/>
      <c r="K807" s="32"/>
      <c r="M807" s="4">
        <v>1</v>
      </c>
      <c r="N807" s="63"/>
    </row>
    <row r="808" ht="16.5" hidden="1" customHeight="1" spans="1:14">
      <c r="A808" s="30" t="s">
        <v>747</v>
      </c>
      <c r="B808" s="31"/>
      <c r="C808" s="31"/>
      <c r="D808" s="31"/>
      <c r="E808" s="32"/>
      <c r="F808" s="31"/>
      <c r="G808" s="28"/>
      <c r="H808" s="29"/>
      <c r="I808" s="31">
        <v>0</v>
      </c>
      <c r="J808" s="28"/>
      <c r="K808" s="32"/>
      <c r="M808" s="4">
        <v>1</v>
      </c>
      <c r="N808" s="63"/>
    </row>
    <row r="809" ht="16.5" hidden="1" customHeight="1" spans="1:14">
      <c r="A809" s="30" t="s">
        <v>748</v>
      </c>
      <c r="B809" s="31"/>
      <c r="C809" s="31"/>
      <c r="D809" s="31"/>
      <c r="E809" s="32"/>
      <c r="F809" s="31"/>
      <c r="G809" s="28"/>
      <c r="H809" s="29"/>
      <c r="I809" s="31">
        <v>0</v>
      </c>
      <c r="J809" s="28"/>
      <c r="K809" s="32"/>
      <c r="M809" s="4">
        <v>1</v>
      </c>
      <c r="N809" s="63"/>
    </row>
    <row r="810" ht="16.5" hidden="1" customHeight="1" spans="1:14">
      <c r="A810" s="30" t="s">
        <v>749</v>
      </c>
      <c r="B810" s="31"/>
      <c r="C810" s="31"/>
      <c r="D810" s="31"/>
      <c r="E810" s="32"/>
      <c r="F810" s="31"/>
      <c r="G810" s="28"/>
      <c r="H810" s="29"/>
      <c r="I810" s="31">
        <v>182.97</v>
      </c>
      <c r="J810" s="28"/>
      <c r="K810" s="32"/>
      <c r="M810" s="4">
        <v>1</v>
      </c>
      <c r="N810" s="63"/>
    </row>
    <row r="811" ht="16.5" customHeight="1" spans="1:14">
      <c r="A811" s="30" t="s">
        <v>750</v>
      </c>
      <c r="B811" s="31">
        <v>3959</v>
      </c>
      <c r="C811" s="31">
        <v>9999</v>
      </c>
      <c r="D811" s="31">
        <v>7604</v>
      </c>
      <c r="E811" s="108">
        <f t="shared" ref="E811:E843" si="41">D811/C811*100</f>
        <v>76.047604760476</v>
      </c>
      <c r="F811" s="31">
        <v>5489</v>
      </c>
      <c r="G811" s="31">
        <f>D811-F811</f>
        <v>2115</v>
      </c>
      <c r="H811" s="109">
        <f t="shared" ref="H811:H843" si="42">G811/F811*100</f>
        <v>38.5316086718892</v>
      </c>
      <c r="I811" s="31">
        <f>SUM(I812:I826)</f>
        <v>3747.28</v>
      </c>
      <c r="J811" s="31">
        <f>I811-B811</f>
        <v>-211.72</v>
      </c>
      <c r="K811" s="108">
        <f>J811/B811*100</f>
        <v>-5.34781510482445</v>
      </c>
      <c r="N811" s="63"/>
    </row>
    <row r="812" ht="16.5" hidden="1" customHeight="1" spans="1:14">
      <c r="A812" s="30" t="s">
        <v>143</v>
      </c>
      <c r="B812" s="31"/>
      <c r="C812" s="31"/>
      <c r="D812" s="31"/>
      <c r="E812" s="32"/>
      <c r="F812" s="31"/>
      <c r="G812" s="28"/>
      <c r="H812" s="29"/>
      <c r="I812" s="31">
        <v>1321.93</v>
      </c>
      <c r="J812" s="28"/>
      <c r="K812" s="32"/>
      <c r="M812" s="4">
        <v>1</v>
      </c>
      <c r="N812" s="63"/>
    </row>
    <row r="813" ht="16.5" hidden="1" customHeight="1" spans="1:14">
      <c r="A813" s="30" t="s">
        <v>144</v>
      </c>
      <c r="B813" s="31"/>
      <c r="C813" s="31"/>
      <c r="D813" s="31"/>
      <c r="E813" s="32"/>
      <c r="F813" s="31"/>
      <c r="G813" s="28"/>
      <c r="H813" s="29"/>
      <c r="I813" s="31">
        <v>321.35</v>
      </c>
      <c r="J813" s="28"/>
      <c r="K813" s="32"/>
      <c r="M813" s="4">
        <v>1</v>
      </c>
      <c r="N813" s="63"/>
    </row>
    <row r="814" ht="16.5" hidden="1" customHeight="1" spans="1:14">
      <c r="A814" s="44" t="s">
        <v>145</v>
      </c>
      <c r="B814" s="31"/>
      <c r="C814" s="31"/>
      <c r="D814" s="31"/>
      <c r="E814" s="32"/>
      <c r="F814" s="31"/>
      <c r="G814" s="28"/>
      <c r="H814" s="29"/>
      <c r="I814" s="31">
        <v>0</v>
      </c>
      <c r="J814" s="28"/>
      <c r="K814" s="32"/>
      <c r="M814" s="4">
        <v>1</v>
      </c>
      <c r="N814" s="63"/>
    </row>
    <row r="815" ht="16.5" hidden="1" customHeight="1" spans="1:14">
      <c r="A815" s="30" t="s">
        <v>751</v>
      </c>
      <c r="B815" s="31"/>
      <c r="C815" s="31"/>
      <c r="D815" s="31"/>
      <c r="E815" s="32"/>
      <c r="F815" s="31"/>
      <c r="G815" s="28"/>
      <c r="H815" s="29"/>
      <c r="I815" s="31">
        <v>0</v>
      </c>
      <c r="J815" s="28"/>
      <c r="K815" s="32"/>
      <c r="M815" s="4">
        <v>1</v>
      </c>
      <c r="N815" s="63"/>
    </row>
    <row r="816" ht="16.5" hidden="1" customHeight="1" spans="1:14">
      <c r="A816" s="30" t="s">
        <v>752</v>
      </c>
      <c r="B816" s="31"/>
      <c r="C816" s="31"/>
      <c r="D816" s="31"/>
      <c r="E816" s="32"/>
      <c r="F816" s="31"/>
      <c r="G816" s="28"/>
      <c r="H816" s="29"/>
      <c r="I816" s="31">
        <v>0</v>
      </c>
      <c r="J816" s="28"/>
      <c r="K816" s="32"/>
      <c r="M816" s="4">
        <v>1</v>
      </c>
      <c r="N816" s="63"/>
    </row>
    <row r="817" ht="16.5" hidden="1" customHeight="1" spans="1:14">
      <c r="A817" s="30" t="s">
        <v>753</v>
      </c>
      <c r="B817" s="31"/>
      <c r="C817" s="31"/>
      <c r="D817" s="31"/>
      <c r="E817" s="32"/>
      <c r="F817" s="31"/>
      <c r="G817" s="28"/>
      <c r="H817" s="29"/>
      <c r="I817" s="31">
        <v>0</v>
      </c>
      <c r="J817" s="28"/>
      <c r="K817" s="32"/>
      <c r="M817" s="4">
        <v>1</v>
      </c>
      <c r="N817" s="63"/>
    </row>
    <row r="818" ht="16.5" hidden="1" customHeight="1" spans="1:14">
      <c r="A818" s="30" t="s">
        <v>754</v>
      </c>
      <c r="B818" s="31"/>
      <c r="C818" s="31"/>
      <c r="D818" s="31"/>
      <c r="E818" s="32"/>
      <c r="F818" s="31"/>
      <c r="G818" s="28"/>
      <c r="H818" s="29"/>
      <c r="I818" s="31">
        <v>0</v>
      </c>
      <c r="J818" s="28"/>
      <c r="K818" s="32"/>
      <c r="M818" s="4">
        <v>1</v>
      </c>
      <c r="N818" s="63"/>
    </row>
    <row r="819" ht="16.5" hidden="1" customHeight="1" spans="1:14">
      <c r="A819" s="30" t="s">
        <v>755</v>
      </c>
      <c r="B819" s="31"/>
      <c r="C819" s="31"/>
      <c r="D819" s="31"/>
      <c r="E819" s="32"/>
      <c r="F819" s="31"/>
      <c r="G819" s="28"/>
      <c r="H819" s="29"/>
      <c r="I819" s="31">
        <v>0</v>
      </c>
      <c r="J819" s="28"/>
      <c r="K819" s="32"/>
      <c r="M819" s="4">
        <v>1</v>
      </c>
      <c r="N819" s="63"/>
    </row>
    <row r="820" ht="16.5" hidden="1" customHeight="1" spans="1:14">
      <c r="A820" s="30" t="s">
        <v>756</v>
      </c>
      <c r="B820" s="31"/>
      <c r="C820" s="31"/>
      <c r="D820" s="31"/>
      <c r="E820" s="32"/>
      <c r="F820" s="31"/>
      <c r="G820" s="28"/>
      <c r="H820" s="29"/>
      <c r="I820" s="31">
        <v>0</v>
      </c>
      <c r="J820" s="28"/>
      <c r="K820" s="32"/>
      <c r="M820" s="4">
        <v>1</v>
      </c>
      <c r="N820" s="63"/>
    </row>
    <row r="821" ht="16.5" hidden="1" customHeight="1" spans="1:14">
      <c r="A821" s="30" t="s">
        <v>757</v>
      </c>
      <c r="B821" s="31"/>
      <c r="C821" s="31"/>
      <c r="D821" s="31"/>
      <c r="E821" s="32"/>
      <c r="F821" s="31"/>
      <c r="G821" s="28"/>
      <c r="H821" s="29"/>
      <c r="I821" s="31">
        <v>0</v>
      </c>
      <c r="J821" s="28"/>
      <c r="K821" s="32"/>
      <c r="M821" s="4">
        <v>1</v>
      </c>
      <c r="N821" s="63"/>
    </row>
    <row r="822" ht="16.5" hidden="1" customHeight="1" spans="1:14">
      <c r="A822" s="30" t="s">
        <v>758</v>
      </c>
      <c r="B822" s="31"/>
      <c r="C822" s="31"/>
      <c r="D822" s="31"/>
      <c r="E822" s="32"/>
      <c r="F822" s="31"/>
      <c r="G822" s="28"/>
      <c r="H822" s="29"/>
      <c r="I822" s="31">
        <v>0</v>
      </c>
      <c r="J822" s="28"/>
      <c r="K822" s="32"/>
      <c r="M822" s="4">
        <v>1</v>
      </c>
      <c r="N822" s="63"/>
    </row>
    <row r="823" ht="16.5" hidden="1" customHeight="1" spans="1:14">
      <c r="A823" s="30" t="s">
        <v>759</v>
      </c>
      <c r="B823" s="31"/>
      <c r="C823" s="31"/>
      <c r="D823" s="31"/>
      <c r="E823" s="32"/>
      <c r="F823" s="31"/>
      <c r="G823" s="28"/>
      <c r="H823" s="29"/>
      <c r="I823" s="31">
        <v>0</v>
      </c>
      <c r="J823" s="28"/>
      <c r="K823" s="32"/>
      <c r="M823" s="4">
        <v>1</v>
      </c>
      <c r="N823" s="63"/>
    </row>
    <row r="824" ht="16.5" hidden="1" customHeight="1" spans="1:14">
      <c r="A824" s="30" t="s">
        <v>760</v>
      </c>
      <c r="B824" s="31"/>
      <c r="C824" s="31"/>
      <c r="D824" s="31"/>
      <c r="E824" s="32"/>
      <c r="F824" s="31"/>
      <c r="G824" s="28"/>
      <c r="H824" s="29"/>
      <c r="I824" s="31">
        <v>0</v>
      </c>
      <c r="J824" s="28"/>
      <c r="K824" s="32"/>
      <c r="M824" s="4">
        <v>1</v>
      </c>
      <c r="N824" s="63"/>
    </row>
    <row r="825" ht="16.5" hidden="1" customHeight="1" spans="1:14">
      <c r="A825" s="30" t="s">
        <v>761</v>
      </c>
      <c r="B825" s="31"/>
      <c r="C825" s="31"/>
      <c r="D825" s="31"/>
      <c r="E825" s="32"/>
      <c r="F825" s="31"/>
      <c r="G825" s="28"/>
      <c r="H825" s="29"/>
      <c r="I825" s="31">
        <v>0</v>
      </c>
      <c r="J825" s="28"/>
      <c r="K825" s="32"/>
      <c r="M825" s="4">
        <v>1</v>
      </c>
      <c r="N825" s="63"/>
    </row>
    <row r="826" ht="16.5" hidden="1" customHeight="1" spans="1:14">
      <c r="A826" s="30" t="s">
        <v>762</v>
      </c>
      <c r="B826" s="31"/>
      <c r="C826" s="31"/>
      <c r="D826" s="31"/>
      <c r="E826" s="32"/>
      <c r="F826" s="31"/>
      <c r="G826" s="28"/>
      <c r="H826" s="29"/>
      <c r="I826" s="31">
        <v>2104</v>
      </c>
      <c r="J826" s="28"/>
      <c r="K826" s="32"/>
      <c r="M826" s="4">
        <v>1</v>
      </c>
      <c r="N826" s="63"/>
    </row>
    <row r="827" ht="16.5" customHeight="1" spans="1:14">
      <c r="A827" s="30" t="s">
        <v>763</v>
      </c>
      <c r="B827" s="31">
        <v>56</v>
      </c>
      <c r="C827" s="31">
        <v>56</v>
      </c>
      <c r="D827" s="31">
        <v>-682</v>
      </c>
      <c r="E827" s="108">
        <f t="shared" si="41"/>
        <v>-1217.85714285714</v>
      </c>
      <c r="F827" s="31">
        <v>54</v>
      </c>
      <c r="G827" s="31">
        <f>D827-F827</f>
        <v>-736</v>
      </c>
      <c r="H827" s="109">
        <f t="shared" si="42"/>
        <v>-1362.96296296296</v>
      </c>
      <c r="I827" s="31">
        <f>SUM(I828:I831)</f>
        <v>53.01</v>
      </c>
      <c r="J827" s="31">
        <f>I827-B827</f>
        <v>-2.99</v>
      </c>
      <c r="K827" s="108">
        <f>J827/B827*100</f>
        <v>-5.33928571428572</v>
      </c>
      <c r="N827" s="63"/>
    </row>
    <row r="828" ht="16.5" hidden="1" customHeight="1" spans="1:14">
      <c r="A828" s="30" t="s">
        <v>143</v>
      </c>
      <c r="B828" s="31"/>
      <c r="C828" s="31"/>
      <c r="D828" s="31"/>
      <c r="E828" s="32"/>
      <c r="F828" s="31"/>
      <c r="G828" s="28"/>
      <c r="H828" s="29"/>
      <c r="I828" s="31">
        <v>0</v>
      </c>
      <c r="J828" s="28"/>
      <c r="K828" s="32"/>
      <c r="M828" s="4">
        <v>1</v>
      </c>
      <c r="N828" s="63"/>
    </row>
    <row r="829" ht="16.5" hidden="1" customHeight="1" spans="1:14">
      <c r="A829" s="30" t="s">
        <v>144</v>
      </c>
      <c r="B829" s="31"/>
      <c r="C829" s="31"/>
      <c r="D829" s="31"/>
      <c r="E829" s="32"/>
      <c r="F829" s="31"/>
      <c r="G829" s="28"/>
      <c r="H829" s="29"/>
      <c r="I829" s="31">
        <v>5.53</v>
      </c>
      <c r="J829" s="28"/>
      <c r="K829" s="32"/>
      <c r="M829" s="4">
        <v>1</v>
      </c>
      <c r="N829" s="63"/>
    </row>
    <row r="830" ht="16.5" hidden="1" customHeight="1" spans="1:14">
      <c r="A830" s="44" t="s">
        <v>145</v>
      </c>
      <c r="B830" s="31"/>
      <c r="C830" s="31"/>
      <c r="D830" s="31"/>
      <c r="E830" s="32"/>
      <c r="F830" s="31"/>
      <c r="G830" s="28"/>
      <c r="H830" s="29"/>
      <c r="I830" s="31">
        <v>0</v>
      </c>
      <c r="J830" s="28"/>
      <c r="K830" s="32"/>
      <c r="M830" s="4">
        <v>1</v>
      </c>
      <c r="N830" s="63"/>
    </row>
    <row r="831" ht="16.5" hidden="1" customHeight="1" spans="1:14">
      <c r="A831" s="30" t="s">
        <v>764</v>
      </c>
      <c r="B831" s="31"/>
      <c r="C831" s="31"/>
      <c r="D831" s="31"/>
      <c r="E831" s="32"/>
      <c r="F831" s="31"/>
      <c r="G831" s="28"/>
      <c r="H831" s="29"/>
      <c r="I831" s="31">
        <v>47.48</v>
      </c>
      <c r="J831" s="28"/>
      <c r="K831" s="32"/>
      <c r="M831" s="4">
        <v>1</v>
      </c>
      <c r="N831" s="63"/>
    </row>
    <row r="832" ht="16.5" customHeight="1" spans="1:14">
      <c r="A832" s="30" t="s">
        <v>765</v>
      </c>
      <c r="B832" s="31">
        <v>2016</v>
      </c>
      <c r="C832" s="31">
        <v>2510</v>
      </c>
      <c r="D832" s="31">
        <v>2412</v>
      </c>
      <c r="E832" s="108">
        <f t="shared" si="41"/>
        <v>96.0956175298805</v>
      </c>
      <c r="F832" s="31">
        <v>2197</v>
      </c>
      <c r="G832" s="31">
        <f>D832-F832</f>
        <v>215</v>
      </c>
      <c r="H832" s="109">
        <f t="shared" si="42"/>
        <v>9.78607191624943</v>
      </c>
      <c r="I832" s="31">
        <f>SUM(I833:I842)</f>
        <v>2594.76</v>
      </c>
      <c r="J832" s="31">
        <f>I832-B832</f>
        <v>578.76</v>
      </c>
      <c r="K832" s="108">
        <f>J832/B832*100</f>
        <v>28.7083333333333</v>
      </c>
      <c r="N832" s="63"/>
    </row>
    <row r="833" ht="16.5" hidden="1" customHeight="1" spans="1:14">
      <c r="A833" s="30" t="s">
        <v>143</v>
      </c>
      <c r="B833" s="31"/>
      <c r="C833" s="31"/>
      <c r="D833" s="31"/>
      <c r="E833" s="32"/>
      <c r="F833" s="31"/>
      <c r="G833" s="28"/>
      <c r="H833" s="29"/>
      <c r="I833" s="31">
        <v>1400</v>
      </c>
      <c r="J833" s="28"/>
      <c r="K833" s="32"/>
      <c r="M833" s="4">
        <v>1</v>
      </c>
      <c r="N833" s="63"/>
    </row>
    <row r="834" ht="16.5" hidden="1" customHeight="1" spans="1:14">
      <c r="A834" s="30" t="s">
        <v>144</v>
      </c>
      <c r="B834" s="31"/>
      <c r="C834" s="31"/>
      <c r="D834" s="31"/>
      <c r="E834" s="32"/>
      <c r="F834" s="31"/>
      <c r="G834" s="28"/>
      <c r="H834" s="29"/>
      <c r="I834" s="31">
        <v>533</v>
      </c>
      <c r="J834" s="28"/>
      <c r="K834" s="32"/>
      <c r="M834" s="4">
        <v>1</v>
      </c>
      <c r="N834" s="63"/>
    </row>
    <row r="835" ht="16.5" hidden="1" customHeight="1" spans="1:14">
      <c r="A835" s="44" t="s">
        <v>145</v>
      </c>
      <c r="B835" s="31"/>
      <c r="C835" s="31"/>
      <c r="D835" s="31"/>
      <c r="E835" s="32"/>
      <c r="F835" s="31"/>
      <c r="G835" s="28"/>
      <c r="H835" s="29"/>
      <c r="I835" s="31">
        <v>0</v>
      </c>
      <c r="J835" s="28"/>
      <c r="K835" s="32"/>
      <c r="M835" s="4">
        <v>1</v>
      </c>
      <c r="N835" s="63"/>
    </row>
    <row r="836" ht="16.5" hidden="1" customHeight="1" spans="1:14">
      <c r="A836" s="44" t="s">
        <v>766</v>
      </c>
      <c r="B836" s="31"/>
      <c r="C836" s="31"/>
      <c r="D836" s="31"/>
      <c r="E836" s="32"/>
      <c r="F836" s="31"/>
      <c r="G836" s="28"/>
      <c r="H836" s="29"/>
      <c r="I836" s="31">
        <v>0</v>
      </c>
      <c r="J836" s="28"/>
      <c r="K836" s="32"/>
      <c r="M836" s="4">
        <v>1</v>
      </c>
      <c r="N836" s="63"/>
    </row>
    <row r="837" ht="16.5" hidden="1" customHeight="1" spans="1:14">
      <c r="A837" s="30" t="s">
        <v>767</v>
      </c>
      <c r="B837" s="31"/>
      <c r="C837" s="31"/>
      <c r="D837" s="31"/>
      <c r="E837" s="32"/>
      <c r="F837" s="31"/>
      <c r="G837" s="28"/>
      <c r="H837" s="29"/>
      <c r="I837" s="31">
        <v>0</v>
      </c>
      <c r="J837" s="28"/>
      <c r="K837" s="32"/>
      <c r="M837" s="4">
        <v>1</v>
      </c>
      <c r="N837" s="63"/>
    </row>
    <row r="838" ht="16.5" hidden="1" customHeight="1" spans="1:14">
      <c r="A838" s="30" t="s">
        <v>768</v>
      </c>
      <c r="B838" s="31"/>
      <c r="C838" s="31"/>
      <c r="D838" s="31"/>
      <c r="E838" s="32"/>
      <c r="F838" s="31"/>
      <c r="G838" s="28"/>
      <c r="H838" s="29"/>
      <c r="I838" s="31">
        <v>0</v>
      </c>
      <c r="J838" s="28"/>
      <c r="K838" s="32"/>
      <c r="M838" s="4">
        <v>1</v>
      </c>
      <c r="N838" s="63"/>
    </row>
    <row r="839" ht="16.5" hidden="1" customHeight="1" spans="1:14">
      <c r="A839" s="30" t="s">
        <v>769</v>
      </c>
      <c r="B839" s="31"/>
      <c r="C839" s="31"/>
      <c r="D839" s="31"/>
      <c r="E839" s="32"/>
      <c r="F839" s="31"/>
      <c r="G839" s="28"/>
      <c r="H839" s="29"/>
      <c r="I839" s="31">
        <v>0</v>
      </c>
      <c r="J839" s="28"/>
      <c r="K839" s="32"/>
      <c r="M839" s="4">
        <v>1</v>
      </c>
      <c r="N839" s="63"/>
    </row>
    <row r="840" ht="16.5" hidden="1" customHeight="1" spans="1:14">
      <c r="A840" s="30" t="s">
        <v>770</v>
      </c>
      <c r="B840" s="31"/>
      <c r="C840" s="31"/>
      <c r="D840" s="31"/>
      <c r="E840" s="32"/>
      <c r="F840" s="31"/>
      <c r="G840" s="28"/>
      <c r="H840" s="29"/>
      <c r="I840" s="31">
        <v>50</v>
      </c>
      <c r="J840" s="28"/>
      <c r="K840" s="32"/>
      <c r="M840" s="4">
        <v>1</v>
      </c>
      <c r="N840" s="63"/>
    </row>
    <row r="841" ht="16.5" hidden="1" customHeight="1" spans="1:14">
      <c r="A841" s="30" t="s">
        <v>152</v>
      </c>
      <c r="B841" s="31"/>
      <c r="C841" s="31"/>
      <c r="D841" s="31"/>
      <c r="E841" s="32"/>
      <c r="F841" s="31"/>
      <c r="G841" s="28"/>
      <c r="H841" s="29"/>
      <c r="I841" s="31">
        <v>188.62</v>
      </c>
      <c r="J841" s="28"/>
      <c r="K841" s="32"/>
      <c r="M841" s="4">
        <v>1</v>
      </c>
      <c r="N841" s="63"/>
    </row>
    <row r="842" ht="16.5" hidden="1" customHeight="1" spans="1:14">
      <c r="A842" s="30" t="s">
        <v>771</v>
      </c>
      <c r="B842" s="31"/>
      <c r="C842" s="31"/>
      <c r="D842" s="31"/>
      <c r="E842" s="32"/>
      <c r="F842" s="31"/>
      <c r="G842" s="28"/>
      <c r="H842" s="29"/>
      <c r="I842" s="31">
        <v>423.14</v>
      </c>
      <c r="J842" s="28"/>
      <c r="K842" s="32"/>
      <c r="M842" s="4">
        <v>1</v>
      </c>
      <c r="N842" s="63"/>
    </row>
    <row r="843" ht="16.5" customHeight="1" spans="1:14">
      <c r="A843" s="30" t="s">
        <v>772</v>
      </c>
      <c r="B843" s="31">
        <v>1445</v>
      </c>
      <c r="C843" s="31">
        <v>9122</v>
      </c>
      <c r="D843" s="31">
        <v>8296</v>
      </c>
      <c r="E843" s="108">
        <f t="shared" si="41"/>
        <v>90.9449682087262</v>
      </c>
      <c r="F843" s="31">
        <v>1318</v>
      </c>
      <c r="G843" s="31">
        <f>D843-F843</f>
        <v>6978</v>
      </c>
      <c r="H843" s="109">
        <f t="shared" si="42"/>
        <v>529.438543247344</v>
      </c>
      <c r="I843" s="31">
        <f>SUM(I844:I848)</f>
        <v>1296</v>
      </c>
      <c r="J843" s="31">
        <f>I843-B843</f>
        <v>-149</v>
      </c>
      <c r="K843" s="108">
        <f>J843/B843*100</f>
        <v>-10.3114186851211</v>
      </c>
      <c r="N843" s="63"/>
    </row>
    <row r="844" ht="16.5" hidden="1" customHeight="1" spans="1:14">
      <c r="A844" s="44" t="s">
        <v>143</v>
      </c>
      <c r="B844" s="31"/>
      <c r="C844" s="31"/>
      <c r="D844" s="31"/>
      <c r="E844" s="32"/>
      <c r="F844" s="31"/>
      <c r="G844" s="28"/>
      <c r="H844" s="29"/>
      <c r="I844" s="31">
        <v>305</v>
      </c>
      <c r="J844" s="28"/>
      <c r="K844" s="32"/>
      <c r="M844" s="4">
        <v>1</v>
      </c>
      <c r="N844" s="63"/>
    </row>
    <row r="845" ht="16.5" hidden="1" customHeight="1" spans="1:14">
      <c r="A845" s="44" t="s">
        <v>144</v>
      </c>
      <c r="B845" s="31"/>
      <c r="C845" s="31"/>
      <c r="D845" s="31"/>
      <c r="E845" s="32"/>
      <c r="F845" s="31"/>
      <c r="G845" s="28"/>
      <c r="H845" s="29"/>
      <c r="I845" s="31">
        <v>31</v>
      </c>
      <c r="J845" s="28"/>
      <c r="K845" s="32"/>
      <c r="M845" s="4">
        <v>1</v>
      </c>
      <c r="N845" s="63"/>
    </row>
    <row r="846" ht="16.5" hidden="1" customHeight="1" spans="1:14">
      <c r="A846" s="44" t="s">
        <v>145</v>
      </c>
      <c r="B846" s="31"/>
      <c r="C846" s="31"/>
      <c r="D846" s="31"/>
      <c r="E846" s="32"/>
      <c r="F846" s="31"/>
      <c r="G846" s="28"/>
      <c r="H846" s="29"/>
      <c r="I846" s="31">
        <v>0</v>
      </c>
      <c r="J846" s="28"/>
      <c r="K846" s="32"/>
      <c r="M846" s="4">
        <v>1</v>
      </c>
      <c r="N846" s="63"/>
    </row>
    <row r="847" ht="16.5" hidden="1" customHeight="1" spans="1:14">
      <c r="A847" s="44" t="s">
        <v>773</v>
      </c>
      <c r="B847" s="31"/>
      <c r="C847" s="31"/>
      <c r="D847" s="31"/>
      <c r="E847" s="32"/>
      <c r="F847" s="31"/>
      <c r="G847" s="28"/>
      <c r="H847" s="29"/>
      <c r="I847" s="31">
        <v>0</v>
      </c>
      <c r="J847" s="28"/>
      <c r="K847" s="32"/>
      <c r="M847" s="4">
        <v>1</v>
      </c>
      <c r="N847" s="63"/>
    </row>
    <row r="848" ht="16.5" hidden="1" customHeight="1" spans="1:14">
      <c r="A848" s="44" t="s">
        <v>774</v>
      </c>
      <c r="B848" s="31"/>
      <c r="C848" s="31"/>
      <c r="D848" s="31"/>
      <c r="E848" s="32"/>
      <c r="F848" s="31"/>
      <c r="G848" s="28"/>
      <c r="H848" s="29"/>
      <c r="I848" s="31">
        <v>960</v>
      </c>
      <c r="J848" s="28"/>
      <c r="K848" s="32"/>
      <c r="M848" s="4">
        <v>1</v>
      </c>
      <c r="N848" s="63"/>
    </row>
    <row r="849" ht="16.5" customHeight="1" spans="1:14">
      <c r="A849" s="30" t="s">
        <v>775</v>
      </c>
      <c r="B849" s="31">
        <v>12440</v>
      </c>
      <c r="C849" s="31">
        <v>16700</v>
      </c>
      <c r="D849" s="31">
        <v>15912</v>
      </c>
      <c r="E849" s="108">
        <f>D849/C849*100</f>
        <v>95.2814371257485</v>
      </c>
      <c r="F849" s="31">
        <v>29136</v>
      </c>
      <c r="G849" s="31">
        <f>D849-F849</f>
        <v>-13224</v>
      </c>
      <c r="H849" s="31">
        <f>G849/F849*100</f>
        <v>-45.3871499176277</v>
      </c>
      <c r="I849" s="31">
        <f>SUM(I850:I856)</f>
        <v>13958.13</v>
      </c>
      <c r="J849" s="31">
        <f>I849-B849</f>
        <v>1518.13</v>
      </c>
      <c r="K849" s="108">
        <f>J849/B849*100</f>
        <v>12.203617363344</v>
      </c>
      <c r="N849" s="63"/>
    </row>
    <row r="850" ht="16.5" hidden="1" customHeight="1" spans="1:14">
      <c r="A850" s="44" t="s">
        <v>143</v>
      </c>
      <c r="B850" s="31"/>
      <c r="C850" s="31"/>
      <c r="D850" s="31"/>
      <c r="E850" s="32"/>
      <c r="F850" s="31"/>
      <c r="G850" s="28"/>
      <c r="H850" s="29"/>
      <c r="I850" s="31">
        <v>0</v>
      </c>
      <c r="J850" s="28"/>
      <c r="K850" s="32"/>
      <c r="M850" s="4">
        <v>1</v>
      </c>
      <c r="N850" s="63"/>
    </row>
    <row r="851" ht="16.5" hidden="1" customHeight="1" spans="1:14">
      <c r="A851" s="44" t="s">
        <v>144</v>
      </c>
      <c r="B851" s="31"/>
      <c r="C851" s="31"/>
      <c r="D851" s="31"/>
      <c r="E851" s="32"/>
      <c r="F851" s="31"/>
      <c r="G851" s="28"/>
      <c r="H851" s="29"/>
      <c r="I851" s="31">
        <v>0</v>
      </c>
      <c r="J851" s="28"/>
      <c r="K851" s="32"/>
      <c r="M851" s="4">
        <v>1</v>
      </c>
      <c r="N851" s="63"/>
    </row>
    <row r="852" ht="16.5" hidden="1" customHeight="1" spans="1:14">
      <c r="A852" s="44" t="s">
        <v>145</v>
      </c>
      <c r="B852" s="31"/>
      <c r="C852" s="31"/>
      <c r="D852" s="31"/>
      <c r="E852" s="32"/>
      <c r="F852" s="31"/>
      <c r="G852" s="28"/>
      <c r="H852" s="29"/>
      <c r="I852" s="31">
        <v>0</v>
      </c>
      <c r="J852" s="28"/>
      <c r="K852" s="32"/>
      <c r="M852" s="4">
        <v>1</v>
      </c>
      <c r="N852" s="63"/>
    </row>
    <row r="853" ht="16.5" hidden="1" customHeight="1" spans="1:14">
      <c r="A853" s="44" t="s">
        <v>776</v>
      </c>
      <c r="B853" s="31"/>
      <c r="C853" s="31"/>
      <c r="D853" s="31"/>
      <c r="E853" s="32"/>
      <c r="F853" s="31"/>
      <c r="G853" s="28"/>
      <c r="H853" s="29"/>
      <c r="I853" s="31">
        <v>0</v>
      </c>
      <c r="J853" s="28"/>
      <c r="K853" s="32"/>
      <c r="M853" s="4">
        <v>1</v>
      </c>
      <c r="N853" s="63"/>
    </row>
    <row r="854" ht="16.5" hidden="1" customHeight="1" spans="1:14">
      <c r="A854" s="30" t="s">
        <v>777</v>
      </c>
      <c r="B854" s="31"/>
      <c r="C854" s="31"/>
      <c r="D854" s="31"/>
      <c r="E854" s="32"/>
      <c r="F854" s="31"/>
      <c r="G854" s="28"/>
      <c r="H854" s="29"/>
      <c r="I854" s="31">
        <v>1231</v>
      </c>
      <c r="J854" s="28"/>
      <c r="K854" s="32"/>
      <c r="M854" s="4">
        <v>1</v>
      </c>
      <c r="N854" s="63"/>
    </row>
    <row r="855" ht="16.5" hidden="1" customHeight="1" spans="1:14">
      <c r="A855" s="30" t="s">
        <v>778</v>
      </c>
      <c r="B855" s="31"/>
      <c r="C855" s="31"/>
      <c r="D855" s="31"/>
      <c r="E855" s="32"/>
      <c r="F855" s="31"/>
      <c r="G855" s="28"/>
      <c r="H855" s="29"/>
      <c r="I855" s="31">
        <v>0</v>
      </c>
      <c r="J855" s="28"/>
      <c r="K855" s="32"/>
      <c r="M855" s="4">
        <v>1</v>
      </c>
      <c r="N855" s="63"/>
    </row>
    <row r="856" ht="16.5" hidden="1" customHeight="1" spans="1:14">
      <c r="A856" s="30" t="s">
        <v>779</v>
      </c>
      <c r="B856" s="31"/>
      <c r="C856" s="31"/>
      <c r="D856" s="31"/>
      <c r="E856" s="32"/>
      <c r="F856" s="31"/>
      <c r="G856" s="28"/>
      <c r="H856" s="29"/>
      <c r="I856" s="31">
        <f>12671.13+56</f>
        <v>12727.13</v>
      </c>
      <c r="J856" s="28"/>
      <c r="K856" s="32"/>
      <c r="M856" s="4">
        <v>1</v>
      </c>
      <c r="N856" s="63"/>
    </row>
    <row r="857" ht="16.5" customHeight="1" spans="1:14">
      <c r="A857" s="30" t="s">
        <v>780</v>
      </c>
      <c r="B857" s="31">
        <v>49108.3</v>
      </c>
      <c r="C857" s="31">
        <f>49108-11972</f>
        <v>37136</v>
      </c>
      <c r="D857" s="31">
        <v>35923</v>
      </c>
      <c r="E857" s="108">
        <f>D857/C857*100</f>
        <v>96.7336277466609</v>
      </c>
      <c r="F857" s="31">
        <v>5606</v>
      </c>
      <c r="G857" s="31">
        <f>D857-F857</f>
        <v>30317</v>
      </c>
      <c r="H857" s="109">
        <f>G857/F857*100</f>
        <v>540.795576168391</v>
      </c>
      <c r="I857" s="31">
        <f>SUM(I858:I862)</f>
        <v>16153</v>
      </c>
      <c r="J857" s="31">
        <f>I857-B857</f>
        <v>-32955.3</v>
      </c>
      <c r="K857" s="108">
        <f>J857/B857*100</f>
        <v>-67.1073932512427</v>
      </c>
      <c r="N857" s="63"/>
    </row>
    <row r="858" s="3" customFormat="1" ht="16.5" hidden="1" customHeight="1" spans="1:14">
      <c r="A858" s="30" t="s">
        <v>781</v>
      </c>
      <c r="B858" s="31"/>
      <c r="C858" s="31"/>
      <c r="D858" s="31"/>
      <c r="E858" s="32"/>
      <c r="F858" s="31"/>
      <c r="G858" s="28"/>
      <c r="H858" s="29"/>
      <c r="I858" s="31">
        <v>0</v>
      </c>
      <c r="J858" s="28"/>
      <c r="K858" s="32"/>
      <c r="M858" s="4">
        <v>1</v>
      </c>
      <c r="N858" s="63"/>
    </row>
    <row r="859" s="3" customFormat="1" ht="16.5" hidden="1" customHeight="1" spans="1:14">
      <c r="A859" s="30" t="s">
        <v>782</v>
      </c>
      <c r="B859" s="31"/>
      <c r="C859" s="31"/>
      <c r="D859" s="31"/>
      <c r="E859" s="32"/>
      <c r="F859" s="31"/>
      <c r="G859" s="28"/>
      <c r="H859" s="29"/>
      <c r="I859" s="31">
        <v>0</v>
      </c>
      <c r="J859" s="28"/>
      <c r="K859" s="32"/>
      <c r="M859" s="4">
        <v>1</v>
      </c>
      <c r="N859" s="63"/>
    </row>
    <row r="860" s="3" customFormat="1" ht="16.5" hidden="1" customHeight="1" spans="1:14">
      <c r="A860" s="30" t="s">
        <v>783</v>
      </c>
      <c r="B860" s="31"/>
      <c r="C860" s="31"/>
      <c r="D860" s="31"/>
      <c r="E860" s="32"/>
      <c r="F860" s="31"/>
      <c r="G860" s="28"/>
      <c r="H860" s="29"/>
      <c r="I860" s="31">
        <v>0</v>
      </c>
      <c r="J860" s="28"/>
      <c r="K860" s="32"/>
      <c r="M860" s="4">
        <v>1</v>
      </c>
      <c r="N860" s="63"/>
    </row>
    <row r="861" s="3" customFormat="1" ht="16.5" hidden="1" customHeight="1" spans="1:14">
      <c r="A861" s="30" t="s">
        <v>784</v>
      </c>
      <c r="B861" s="31"/>
      <c r="C861" s="31"/>
      <c r="D861" s="31"/>
      <c r="E861" s="32"/>
      <c r="F861" s="31"/>
      <c r="G861" s="28"/>
      <c r="H861" s="29"/>
      <c r="I861" s="31">
        <v>0</v>
      </c>
      <c r="J861" s="28"/>
      <c r="K861" s="32"/>
      <c r="M861" s="4">
        <v>1</v>
      </c>
      <c r="N861" s="63"/>
    </row>
    <row r="862" s="3" customFormat="1" ht="16.5" hidden="1" customHeight="1" spans="1:14">
      <c r="A862" s="30" t="s">
        <v>785</v>
      </c>
      <c r="B862" s="31"/>
      <c r="C862" s="31"/>
      <c r="D862" s="31"/>
      <c r="E862" s="32"/>
      <c r="F862" s="31"/>
      <c r="G862" s="28"/>
      <c r="H862" s="29"/>
      <c r="I862" s="31">
        <f>25923+230-10000</f>
        <v>16153</v>
      </c>
      <c r="J862" s="28"/>
      <c r="K862" s="32"/>
      <c r="M862" s="4">
        <v>1</v>
      </c>
      <c r="N862" s="63"/>
    </row>
    <row r="863" s="2" customFormat="1" ht="16.5" customHeight="1" spans="1:14">
      <c r="A863" s="27" t="s">
        <v>786</v>
      </c>
      <c r="B863" s="28">
        <f>B864+B874+B875</f>
        <v>4558</v>
      </c>
      <c r="C863" s="28">
        <f>C864+C874+C875</f>
        <v>16072</v>
      </c>
      <c r="D863" s="28">
        <f>D864+D874+D875</f>
        <v>14151</v>
      </c>
      <c r="E863" s="32">
        <f t="shared" ref="E863:E881" si="43">D863/C863*100</f>
        <v>88.0475360876058</v>
      </c>
      <c r="F863" s="28">
        <f>F864+F874+F875</f>
        <v>7198</v>
      </c>
      <c r="G863" s="28">
        <f>D863-F863</f>
        <v>6953</v>
      </c>
      <c r="H863" s="29">
        <f t="shared" ref="H863:H881" si="44">G863/F863*100</f>
        <v>96.5962767435399</v>
      </c>
      <c r="I863" s="28">
        <f>I864+I874+I875</f>
        <v>7732.82</v>
      </c>
      <c r="J863" s="28">
        <f>I863-B863</f>
        <v>3174.82</v>
      </c>
      <c r="K863" s="32">
        <f>J863/B863*100</f>
        <v>69.6537955243528</v>
      </c>
      <c r="N863" s="63"/>
    </row>
    <row r="864" s="2" customFormat="1" ht="16.5" customHeight="1" spans="1:16384">
      <c r="A864" s="44" t="s">
        <v>787</v>
      </c>
      <c r="B864" s="31">
        <v>3941</v>
      </c>
      <c r="C864" s="31">
        <f>11656+1600</f>
        <v>13256</v>
      </c>
      <c r="D864" s="31">
        <v>11508</v>
      </c>
      <c r="E864" s="108">
        <f t="shared" si="43"/>
        <v>86.8135184067592</v>
      </c>
      <c r="F864" s="31">
        <v>7051</v>
      </c>
      <c r="G864" s="31">
        <f>D864-F864</f>
        <v>4457</v>
      </c>
      <c r="H864" s="109">
        <f t="shared" si="44"/>
        <v>63.2108920720465</v>
      </c>
      <c r="I864" s="31">
        <f>SUM(I865:I873)</f>
        <v>5463.82</v>
      </c>
      <c r="J864" s="31">
        <f>I864-B864</f>
        <v>1522.82</v>
      </c>
      <c r="K864" s="108">
        <f>J864/B864*100</f>
        <v>38.6404465871606</v>
      </c>
      <c r="L864" s="4"/>
      <c r="M864" s="4"/>
      <c r="N864" s="63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/>
      <c r="FI864" s="4"/>
      <c r="FJ864" s="4"/>
      <c r="FK864" s="4"/>
      <c r="FL864" s="4"/>
      <c r="FM864" s="4"/>
      <c r="FN864" s="4"/>
      <c r="FO864" s="4"/>
      <c r="FP864" s="4"/>
      <c r="FQ864" s="4"/>
      <c r="FR864" s="4"/>
      <c r="FS864" s="4"/>
      <c r="FT864" s="4"/>
      <c r="FU864" s="4"/>
      <c r="FV864" s="4"/>
      <c r="FW864" s="4"/>
      <c r="FX864" s="4"/>
      <c r="FY864" s="4"/>
      <c r="FZ864" s="4"/>
      <c r="GA864" s="4"/>
      <c r="GB864" s="4"/>
      <c r="GC864" s="4"/>
      <c r="GD864" s="4"/>
      <c r="GE864" s="4"/>
      <c r="GF864" s="4"/>
      <c r="GG864" s="4"/>
      <c r="GH864" s="4"/>
      <c r="GI864" s="4"/>
      <c r="GJ864" s="4"/>
      <c r="GK864" s="4"/>
      <c r="GL864" s="4"/>
      <c r="GM864" s="4"/>
      <c r="GN864" s="4"/>
      <c r="GO864" s="4"/>
      <c r="GP864" s="4"/>
      <c r="GQ864" s="4"/>
      <c r="GR864" s="4"/>
      <c r="GS864" s="4"/>
      <c r="GT864" s="4"/>
      <c r="GU864" s="4"/>
      <c r="GV864" s="4"/>
      <c r="GW864" s="4"/>
      <c r="GX864" s="4"/>
      <c r="GY864" s="4"/>
      <c r="GZ864" s="4"/>
      <c r="HA864" s="4"/>
      <c r="HB864" s="4"/>
      <c r="HC864" s="4"/>
      <c r="HD864" s="4"/>
      <c r="HE864" s="4"/>
      <c r="HF864" s="4"/>
      <c r="HG864" s="4"/>
      <c r="HH864" s="4"/>
      <c r="HI864" s="4"/>
      <c r="HJ864" s="4"/>
      <c r="HK864" s="4"/>
      <c r="HL864" s="4"/>
      <c r="HM864" s="4"/>
      <c r="HN864" s="4"/>
      <c r="HO864" s="4"/>
      <c r="HP864" s="4"/>
      <c r="HQ864" s="4"/>
      <c r="HR864" s="4"/>
      <c r="HS864" s="4"/>
      <c r="HT864" s="4"/>
      <c r="HU864" s="4"/>
      <c r="HV864" s="4"/>
      <c r="HW864" s="4"/>
      <c r="HX864" s="4"/>
      <c r="HY864" s="4"/>
      <c r="HZ864" s="4"/>
      <c r="IA864" s="4"/>
      <c r="IB864" s="4"/>
      <c r="IC864" s="4"/>
      <c r="ID864" s="4"/>
      <c r="IE864" s="4"/>
      <c r="IF864" s="4"/>
      <c r="IG864" s="4"/>
      <c r="IH864" s="4"/>
      <c r="II864" s="4"/>
      <c r="IJ864" s="4"/>
      <c r="IK864" s="4"/>
      <c r="IL864" s="4"/>
      <c r="IM864" s="4"/>
      <c r="IN864" s="4"/>
      <c r="IO864" s="4"/>
      <c r="IP864" s="4"/>
      <c r="IR864" s="4"/>
      <c r="IT864" s="4"/>
      <c r="IU864" s="4"/>
      <c r="IV864" s="4"/>
      <c r="IW864" s="4"/>
      <c r="IX864" s="4"/>
      <c r="IY864" s="4"/>
      <c r="IZ864" s="4"/>
      <c r="JA864" s="4"/>
      <c r="JF864" s="4"/>
      <c r="JG864" s="4"/>
      <c r="JH864" s="4"/>
      <c r="JI864" s="4"/>
      <c r="JJ864" s="4"/>
      <c r="JK864" s="4"/>
      <c r="JL864" s="4"/>
      <c r="JM864" s="4"/>
      <c r="JN864" s="4"/>
      <c r="JO864" s="4"/>
      <c r="JP864" s="4"/>
      <c r="JQ864" s="4"/>
      <c r="JR864" s="4"/>
      <c r="JS864" s="4"/>
      <c r="JT864" s="4"/>
      <c r="JU864" s="4"/>
      <c r="JV864" s="4"/>
      <c r="JW864" s="4"/>
      <c r="JX864" s="4"/>
      <c r="JY864" s="4"/>
      <c r="JZ864" s="4"/>
      <c r="KA864" s="4"/>
      <c r="KB864" s="4"/>
      <c r="KC864" s="4"/>
      <c r="KD864" s="4"/>
      <c r="KE864" s="4"/>
      <c r="KF864" s="4"/>
      <c r="KG864" s="4"/>
      <c r="KH864" s="4"/>
      <c r="KI864" s="4"/>
      <c r="KJ864" s="4"/>
      <c r="KK864" s="4"/>
      <c r="KL864" s="4"/>
      <c r="KM864" s="4"/>
      <c r="KN864" s="4"/>
      <c r="KO864" s="4"/>
      <c r="KP864" s="4"/>
      <c r="KQ864" s="4"/>
      <c r="KR864" s="4"/>
      <c r="KS864" s="4"/>
      <c r="KT864" s="4"/>
      <c r="KU864" s="4"/>
      <c r="KV864" s="4"/>
      <c r="KW864" s="4"/>
      <c r="KX864" s="4"/>
      <c r="KY864" s="4"/>
      <c r="KZ864" s="4"/>
      <c r="LA864" s="4"/>
      <c r="LB864" s="4"/>
      <c r="LC864" s="4"/>
      <c r="LD864" s="4"/>
      <c r="LE864" s="4"/>
      <c r="LF864" s="4"/>
      <c r="LG864" s="4"/>
      <c r="LH864" s="4"/>
      <c r="LI864" s="4"/>
      <c r="LJ864" s="4"/>
      <c r="LK864" s="4"/>
      <c r="LL864" s="4"/>
      <c r="LM864" s="4"/>
      <c r="LN864" s="4"/>
      <c r="LO864" s="4"/>
      <c r="LP864" s="4"/>
      <c r="LQ864" s="4"/>
      <c r="LR864" s="4"/>
      <c r="LS864" s="4"/>
      <c r="LT864" s="4"/>
      <c r="LU864" s="4"/>
      <c r="LV864" s="4"/>
      <c r="LW864" s="4"/>
      <c r="LX864" s="4"/>
      <c r="LY864" s="4"/>
      <c r="LZ864" s="4"/>
      <c r="MA864" s="4"/>
      <c r="MB864" s="4"/>
      <c r="MC864" s="4"/>
      <c r="MD864" s="4"/>
      <c r="ME864" s="4"/>
      <c r="MF864" s="4"/>
      <c r="MG864" s="4"/>
      <c r="MH864" s="4"/>
      <c r="MI864" s="4"/>
      <c r="MJ864" s="4"/>
      <c r="MK864" s="4"/>
      <c r="ML864" s="4"/>
      <c r="MM864" s="4"/>
      <c r="MN864" s="4"/>
      <c r="MO864" s="4"/>
      <c r="MP864" s="4"/>
      <c r="MQ864" s="4"/>
      <c r="MR864" s="4"/>
      <c r="MS864" s="4"/>
      <c r="MT864" s="4"/>
      <c r="MU864" s="4"/>
      <c r="MV864" s="4"/>
      <c r="MW864" s="4"/>
      <c r="MX864" s="4"/>
      <c r="MY864" s="4"/>
      <c r="MZ864" s="4"/>
      <c r="NA864" s="4"/>
      <c r="NB864" s="4"/>
      <c r="NC864" s="4"/>
      <c r="ND864" s="4"/>
      <c r="NE864" s="4"/>
      <c r="NF864" s="4"/>
      <c r="NG864" s="4"/>
      <c r="NH864" s="4"/>
      <c r="NI864" s="4"/>
      <c r="NJ864" s="4"/>
      <c r="NK864" s="4"/>
      <c r="NL864" s="4"/>
      <c r="NM864" s="4"/>
      <c r="NN864" s="4"/>
      <c r="NO864" s="4"/>
      <c r="NP864" s="4"/>
      <c r="NQ864" s="4"/>
      <c r="NR864" s="4"/>
      <c r="NS864" s="4"/>
      <c r="NT864" s="4"/>
      <c r="NU864" s="4"/>
      <c r="NV864" s="4"/>
      <c r="NW864" s="4"/>
      <c r="NX864" s="4"/>
      <c r="NY864" s="4"/>
      <c r="NZ864" s="4"/>
      <c r="OA864" s="4"/>
      <c r="OB864" s="4"/>
      <c r="OC864" s="4"/>
      <c r="OD864" s="4"/>
      <c r="OE864" s="4"/>
      <c r="OF864" s="4"/>
      <c r="OG864" s="4"/>
      <c r="OH864" s="4"/>
      <c r="OI864" s="4"/>
      <c r="OJ864" s="4"/>
      <c r="OK864" s="4"/>
      <c r="OL864" s="4"/>
      <c r="OM864" s="4"/>
      <c r="ON864" s="4"/>
      <c r="OO864" s="4"/>
      <c r="OP864" s="4"/>
      <c r="OQ864" s="4"/>
      <c r="OR864" s="4"/>
      <c r="OS864" s="4"/>
      <c r="OT864" s="4"/>
      <c r="OU864" s="4"/>
      <c r="OV864" s="4"/>
      <c r="OW864" s="4"/>
      <c r="OX864" s="4"/>
      <c r="OY864" s="4"/>
      <c r="OZ864" s="4"/>
      <c r="PA864" s="4"/>
      <c r="PB864" s="4"/>
      <c r="PC864" s="4"/>
      <c r="PD864" s="4"/>
      <c r="PE864" s="4"/>
      <c r="PF864" s="4"/>
      <c r="PG864" s="4"/>
      <c r="PH864" s="4"/>
      <c r="PI864" s="4"/>
      <c r="PJ864" s="4"/>
      <c r="PK864" s="4"/>
      <c r="PL864" s="4"/>
      <c r="PM864" s="4"/>
      <c r="PN864" s="4"/>
      <c r="PO864" s="4"/>
      <c r="PP864" s="4"/>
      <c r="PQ864" s="4"/>
      <c r="PR864" s="4"/>
      <c r="PS864" s="4"/>
      <c r="PT864" s="4"/>
      <c r="PU864" s="4"/>
      <c r="PV864" s="4"/>
      <c r="PW864" s="4"/>
      <c r="PX864" s="4"/>
      <c r="PY864" s="4"/>
      <c r="PZ864" s="4"/>
      <c r="QA864" s="4"/>
      <c r="QB864" s="4"/>
      <c r="QC864" s="4"/>
      <c r="QD864" s="4"/>
      <c r="QE864" s="4"/>
      <c r="QF864" s="4"/>
      <c r="QG864" s="4"/>
      <c r="QH864" s="4"/>
      <c r="QI864" s="4"/>
      <c r="QJ864" s="4"/>
      <c r="QK864" s="4"/>
      <c r="QL864" s="4"/>
      <c r="QM864" s="4"/>
      <c r="QN864" s="4"/>
      <c r="QO864" s="4"/>
      <c r="QP864" s="4"/>
      <c r="QQ864" s="4"/>
      <c r="QR864" s="4"/>
      <c r="QS864" s="4"/>
      <c r="QT864" s="4"/>
      <c r="QU864" s="4"/>
      <c r="QV864" s="4"/>
      <c r="QW864" s="4"/>
      <c r="QX864" s="4"/>
      <c r="QY864" s="4"/>
      <c r="QZ864" s="4"/>
      <c r="RA864" s="4"/>
      <c r="RB864" s="4"/>
      <c r="RC864" s="4"/>
      <c r="RD864" s="4"/>
      <c r="RE864" s="4"/>
      <c r="RF864" s="4"/>
      <c r="RG864" s="4"/>
      <c r="RH864" s="4"/>
      <c r="RI864" s="4"/>
      <c r="RJ864" s="4"/>
      <c r="RK864" s="4"/>
      <c r="RL864" s="4"/>
      <c r="RM864" s="4"/>
      <c r="RN864" s="4"/>
      <c r="RO864" s="4"/>
      <c r="RP864" s="4"/>
      <c r="RQ864" s="4"/>
      <c r="RR864" s="4"/>
      <c r="RS864" s="4"/>
      <c r="RT864" s="4"/>
      <c r="RU864" s="4"/>
      <c r="RV864" s="4"/>
      <c r="RW864" s="4"/>
      <c r="RX864" s="4"/>
      <c r="RY864" s="4"/>
      <c r="RZ864" s="4"/>
      <c r="SA864" s="4"/>
      <c r="SB864" s="4"/>
      <c r="SC864" s="4"/>
      <c r="SD864" s="4"/>
      <c r="SE864" s="4"/>
      <c r="SF864" s="4"/>
      <c r="SG864" s="4"/>
      <c r="SH864" s="4"/>
      <c r="SI864" s="4"/>
      <c r="SJ864" s="4"/>
      <c r="SK864" s="4"/>
      <c r="SL864" s="4"/>
      <c r="SN864" s="4"/>
      <c r="SP864" s="4"/>
      <c r="SQ864" s="4"/>
      <c r="SR864" s="4"/>
      <c r="SS864" s="4"/>
      <c r="ST864" s="4"/>
      <c r="SU864" s="4"/>
      <c r="SV864" s="4"/>
      <c r="SW864" s="4"/>
      <c r="TB864" s="4"/>
      <c r="TC864" s="4"/>
      <c r="TD864" s="4"/>
      <c r="TE864" s="4"/>
      <c r="TF864" s="4"/>
      <c r="TG864" s="4"/>
      <c r="TH864" s="4"/>
      <c r="TI864" s="4"/>
      <c r="TJ864" s="4"/>
      <c r="TK864" s="4"/>
      <c r="TL864" s="4"/>
      <c r="TM864" s="4"/>
      <c r="TN864" s="4"/>
      <c r="TO864" s="4"/>
      <c r="TP864" s="4"/>
      <c r="TQ864" s="4"/>
      <c r="TR864" s="4"/>
      <c r="TS864" s="4"/>
      <c r="TT864" s="4"/>
      <c r="TU864" s="4"/>
      <c r="TV864" s="4"/>
      <c r="TW864" s="4"/>
      <c r="TX864" s="4"/>
      <c r="TY864" s="4"/>
      <c r="TZ864" s="4"/>
      <c r="UA864" s="4"/>
      <c r="UB864" s="4"/>
      <c r="UC864" s="4"/>
      <c r="UD864" s="4"/>
      <c r="UE864" s="4"/>
      <c r="UF864" s="4"/>
      <c r="UG864" s="4"/>
      <c r="UH864" s="4"/>
      <c r="UI864" s="4"/>
      <c r="UJ864" s="4"/>
      <c r="UK864" s="4"/>
      <c r="UL864" s="4"/>
      <c r="UM864" s="4"/>
      <c r="UN864" s="4"/>
      <c r="UO864" s="4"/>
      <c r="UP864" s="4"/>
      <c r="UQ864" s="4"/>
      <c r="UR864" s="4"/>
      <c r="US864" s="4"/>
      <c r="UT864" s="4"/>
      <c r="UU864" s="4"/>
      <c r="UV864" s="4"/>
      <c r="UW864" s="4"/>
      <c r="UX864" s="4"/>
      <c r="UY864" s="4"/>
      <c r="UZ864" s="4"/>
      <c r="VA864" s="4"/>
      <c r="VB864" s="4"/>
      <c r="VC864" s="4"/>
      <c r="VD864" s="4"/>
      <c r="VE864" s="4"/>
      <c r="VF864" s="4"/>
      <c r="VG864" s="4"/>
      <c r="VH864" s="4"/>
      <c r="VI864" s="4"/>
      <c r="VJ864" s="4"/>
      <c r="VK864" s="4"/>
      <c r="VL864" s="4"/>
      <c r="VM864" s="4"/>
      <c r="VN864" s="4"/>
      <c r="VO864" s="4"/>
      <c r="VP864" s="4"/>
      <c r="VQ864" s="4"/>
      <c r="VR864" s="4"/>
      <c r="VS864" s="4"/>
      <c r="VT864" s="4"/>
      <c r="VU864" s="4"/>
      <c r="VV864" s="4"/>
      <c r="VW864" s="4"/>
      <c r="VX864" s="4"/>
      <c r="VY864" s="4"/>
      <c r="VZ864" s="4"/>
      <c r="WA864" s="4"/>
      <c r="WB864" s="4"/>
      <c r="WC864" s="4"/>
      <c r="WD864" s="4"/>
      <c r="WE864" s="4"/>
      <c r="WF864" s="4"/>
      <c r="WG864" s="4"/>
      <c r="WH864" s="4"/>
      <c r="WI864" s="4"/>
      <c r="WJ864" s="4"/>
      <c r="WK864" s="4"/>
      <c r="WL864" s="4"/>
      <c r="WM864" s="4"/>
      <c r="WN864" s="4"/>
      <c r="WO864" s="4"/>
      <c r="WP864" s="4"/>
      <c r="WQ864" s="4"/>
      <c r="WR864" s="4"/>
      <c r="WS864" s="4"/>
      <c r="WT864" s="4"/>
      <c r="WU864" s="4"/>
      <c r="WV864" s="4"/>
      <c r="WW864" s="4"/>
      <c r="WX864" s="4"/>
      <c r="WY864" s="4"/>
      <c r="WZ864" s="4"/>
      <c r="XA864" s="4"/>
      <c r="XB864" s="4"/>
      <c r="XC864" s="4"/>
      <c r="XD864" s="4"/>
      <c r="XE864" s="4"/>
      <c r="XF864" s="4"/>
      <c r="XG864" s="4"/>
      <c r="XH864" s="4"/>
      <c r="XI864" s="4"/>
      <c r="XJ864" s="4"/>
      <c r="XK864" s="4"/>
      <c r="XL864" s="4"/>
      <c r="XM864" s="4"/>
      <c r="XN864" s="4"/>
      <c r="XO864" s="4"/>
      <c r="XP864" s="4"/>
      <c r="XQ864" s="4"/>
      <c r="XR864" s="4"/>
      <c r="XS864" s="4"/>
      <c r="XT864" s="4"/>
      <c r="XU864" s="4"/>
      <c r="XV864" s="4"/>
      <c r="XW864" s="4"/>
      <c r="XX864" s="4"/>
      <c r="XY864" s="4"/>
      <c r="XZ864" s="4"/>
      <c r="YA864" s="4"/>
      <c r="YB864" s="4"/>
      <c r="YC864" s="4"/>
      <c r="YD864" s="4"/>
      <c r="YE864" s="4"/>
      <c r="YF864" s="4"/>
      <c r="YG864" s="4"/>
      <c r="YH864" s="4"/>
      <c r="YI864" s="4"/>
      <c r="YJ864" s="4"/>
      <c r="YK864" s="4"/>
      <c r="YL864" s="4"/>
      <c r="YM864" s="4"/>
      <c r="YN864" s="4"/>
      <c r="YO864" s="4"/>
      <c r="YP864" s="4"/>
      <c r="YQ864" s="4"/>
      <c r="YR864" s="4"/>
      <c r="YS864" s="4"/>
      <c r="YT864" s="4"/>
      <c r="YU864" s="4"/>
      <c r="YV864" s="4"/>
      <c r="YW864" s="4"/>
      <c r="YX864" s="4"/>
      <c r="YY864" s="4"/>
      <c r="YZ864" s="4"/>
      <c r="ZA864" s="4"/>
      <c r="ZB864" s="4"/>
      <c r="ZC864" s="4"/>
      <c r="ZD864" s="4"/>
      <c r="ZE864" s="4"/>
      <c r="ZF864" s="4"/>
      <c r="ZG864" s="4"/>
      <c r="ZH864" s="4"/>
      <c r="ZI864" s="4"/>
      <c r="ZJ864" s="4"/>
      <c r="ZK864" s="4"/>
      <c r="ZL864" s="4"/>
      <c r="ZM864" s="4"/>
      <c r="ZN864" s="4"/>
      <c r="ZO864" s="4"/>
      <c r="ZP864" s="4"/>
      <c r="ZQ864" s="4"/>
      <c r="ZR864" s="4"/>
      <c r="ZS864" s="4"/>
      <c r="ZT864" s="4"/>
      <c r="ZU864" s="4"/>
      <c r="ZV864" s="4"/>
      <c r="ZW864" s="4"/>
      <c r="ZX864" s="4"/>
      <c r="ZY864" s="4"/>
      <c r="ZZ864" s="4"/>
      <c r="AAA864" s="4"/>
      <c r="AAB864" s="4"/>
      <c r="AAC864" s="4"/>
      <c r="AAD864" s="4"/>
      <c r="AAE864" s="4"/>
      <c r="AAF864" s="4"/>
      <c r="AAG864" s="4"/>
      <c r="AAH864" s="4"/>
      <c r="AAI864" s="4"/>
      <c r="AAJ864" s="4"/>
      <c r="AAK864" s="4"/>
      <c r="AAL864" s="4"/>
      <c r="AAM864" s="4"/>
      <c r="AAN864" s="4"/>
      <c r="AAO864" s="4"/>
      <c r="AAP864" s="4"/>
      <c r="AAQ864" s="4"/>
      <c r="AAR864" s="4"/>
      <c r="AAS864" s="4"/>
      <c r="AAT864" s="4"/>
      <c r="AAU864" s="4"/>
      <c r="AAV864" s="4"/>
      <c r="AAW864" s="4"/>
      <c r="AAX864" s="4"/>
      <c r="AAY864" s="4"/>
      <c r="AAZ864" s="4"/>
      <c r="ABA864" s="4"/>
      <c r="ABB864" s="4"/>
      <c r="ABC864" s="4"/>
      <c r="ABD864" s="4"/>
      <c r="ABE864" s="4"/>
      <c r="ABF864" s="4"/>
      <c r="ABG864" s="4"/>
      <c r="ABH864" s="4"/>
      <c r="ABI864" s="4"/>
      <c r="ABJ864" s="4"/>
      <c r="ABK864" s="4"/>
      <c r="ABL864" s="4"/>
      <c r="ABM864" s="4"/>
      <c r="ABN864" s="4"/>
      <c r="ABO864" s="4"/>
      <c r="ABP864" s="4"/>
      <c r="ABQ864" s="4"/>
      <c r="ABR864" s="4"/>
      <c r="ABS864" s="4"/>
      <c r="ABT864" s="4"/>
      <c r="ABU864" s="4"/>
      <c r="ABV864" s="4"/>
      <c r="ABW864" s="4"/>
      <c r="ABX864" s="4"/>
      <c r="ABY864" s="4"/>
      <c r="ABZ864" s="4"/>
      <c r="ACA864" s="4"/>
      <c r="ACB864" s="4"/>
      <c r="ACC864" s="4"/>
      <c r="ACD864" s="4"/>
      <c r="ACE864" s="4"/>
      <c r="ACF864" s="4"/>
      <c r="ACG864" s="4"/>
      <c r="ACH864" s="4"/>
      <c r="ACJ864" s="4"/>
      <c r="ACL864" s="4"/>
      <c r="ACM864" s="4"/>
      <c r="ACN864" s="4"/>
      <c r="ACO864" s="4"/>
      <c r="ACP864" s="4"/>
      <c r="ACQ864" s="4"/>
      <c r="ACR864" s="4"/>
      <c r="ACS864" s="4"/>
      <c r="ACX864" s="4"/>
      <c r="ACY864" s="4"/>
      <c r="ACZ864" s="4"/>
      <c r="ADA864" s="4"/>
      <c r="ADB864" s="4"/>
      <c r="ADC864" s="4"/>
      <c r="ADD864" s="4"/>
      <c r="ADE864" s="4"/>
      <c r="ADF864" s="4"/>
      <c r="ADG864" s="4"/>
      <c r="ADH864" s="4"/>
      <c r="ADI864" s="4"/>
      <c r="ADJ864" s="4"/>
      <c r="ADK864" s="4"/>
      <c r="ADL864" s="4"/>
      <c r="ADM864" s="4"/>
      <c r="ADN864" s="4"/>
      <c r="ADO864" s="4"/>
      <c r="ADP864" s="4"/>
      <c r="ADQ864" s="4"/>
      <c r="ADR864" s="4"/>
      <c r="ADS864" s="4"/>
      <c r="ADT864" s="4"/>
      <c r="ADU864" s="4"/>
      <c r="ADV864" s="4"/>
      <c r="ADW864" s="4"/>
      <c r="ADX864" s="4"/>
      <c r="ADY864" s="4"/>
      <c r="ADZ864" s="4"/>
      <c r="AEA864" s="4"/>
      <c r="AEB864" s="4"/>
      <c r="AEC864" s="4"/>
      <c r="AED864" s="4"/>
      <c r="AEE864" s="4"/>
      <c r="AEF864" s="4"/>
      <c r="AEG864" s="4"/>
      <c r="AEH864" s="4"/>
      <c r="AEI864" s="4"/>
      <c r="AEJ864" s="4"/>
      <c r="AEK864" s="4"/>
      <c r="AEL864" s="4"/>
      <c r="AEM864" s="4"/>
      <c r="AEN864" s="4"/>
      <c r="AEO864" s="4"/>
      <c r="AEP864" s="4"/>
      <c r="AEQ864" s="4"/>
      <c r="AER864" s="4"/>
      <c r="AES864" s="4"/>
      <c r="AET864" s="4"/>
      <c r="AEU864" s="4"/>
      <c r="AEV864" s="4"/>
      <c r="AEW864" s="4"/>
      <c r="AEX864" s="4"/>
      <c r="AEY864" s="4"/>
      <c r="AEZ864" s="4"/>
      <c r="AFA864" s="4"/>
      <c r="AFB864" s="4"/>
      <c r="AFC864" s="4"/>
      <c r="AFD864" s="4"/>
      <c r="AFE864" s="4"/>
      <c r="AFF864" s="4"/>
      <c r="AFG864" s="4"/>
      <c r="AFH864" s="4"/>
      <c r="AFI864" s="4"/>
      <c r="AFJ864" s="4"/>
      <c r="AFK864" s="4"/>
      <c r="AFL864" s="4"/>
      <c r="AFM864" s="4"/>
      <c r="AFN864" s="4"/>
      <c r="AFO864" s="4"/>
      <c r="AFP864" s="4"/>
      <c r="AFQ864" s="4"/>
      <c r="AFR864" s="4"/>
      <c r="AFS864" s="4"/>
      <c r="AFT864" s="4"/>
      <c r="AFU864" s="4"/>
      <c r="AFV864" s="4"/>
      <c r="AFW864" s="4"/>
      <c r="AFX864" s="4"/>
      <c r="AFY864" s="4"/>
      <c r="AFZ864" s="4"/>
      <c r="AGA864" s="4"/>
      <c r="AGB864" s="4"/>
      <c r="AGC864" s="4"/>
      <c r="AGD864" s="4"/>
      <c r="AGE864" s="4"/>
      <c r="AGF864" s="4"/>
      <c r="AGG864" s="4"/>
      <c r="AGH864" s="4"/>
      <c r="AGI864" s="4"/>
      <c r="AGJ864" s="4"/>
      <c r="AGK864" s="4"/>
      <c r="AGL864" s="4"/>
      <c r="AGM864" s="4"/>
      <c r="AGN864" s="4"/>
      <c r="AGO864" s="4"/>
      <c r="AGP864" s="4"/>
      <c r="AGQ864" s="4"/>
      <c r="AGR864" s="4"/>
      <c r="AGS864" s="4"/>
      <c r="AGT864" s="4"/>
      <c r="AGU864" s="4"/>
      <c r="AGV864" s="4"/>
      <c r="AGW864" s="4"/>
      <c r="AGX864" s="4"/>
      <c r="AGY864" s="4"/>
      <c r="AGZ864" s="4"/>
      <c r="AHA864" s="4"/>
      <c r="AHB864" s="4"/>
      <c r="AHC864" s="4"/>
      <c r="AHD864" s="4"/>
      <c r="AHE864" s="4"/>
      <c r="AHF864" s="4"/>
      <c r="AHG864" s="4"/>
      <c r="AHH864" s="4"/>
      <c r="AHI864" s="4"/>
      <c r="AHJ864" s="4"/>
      <c r="AHK864" s="4"/>
      <c r="AHL864" s="4"/>
      <c r="AHM864" s="4"/>
      <c r="AHN864" s="4"/>
      <c r="AHO864" s="4"/>
      <c r="AHP864" s="4"/>
      <c r="AHQ864" s="4"/>
      <c r="AHR864" s="4"/>
      <c r="AHS864" s="4"/>
      <c r="AHT864" s="4"/>
      <c r="AHU864" s="4"/>
      <c r="AHV864" s="4"/>
      <c r="AHW864" s="4"/>
      <c r="AHX864" s="4"/>
      <c r="AHY864" s="4"/>
      <c r="AHZ864" s="4"/>
      <c r="AIA864" s="4"/>
      <c r="AIB864" s="4"/>
      <c r="AIC864" s="4"/>
      <c r="AID864" s="4"/>
      <c r="AIE864" s="4"/>
      <c r="AIF864" s="4"/>
      <c r="AIG864" s="4"/>
      <c r="AIH864" s="4"/>
      <c r="AII864" s="4"/>
      <c r="AIJ864" s="4"/>
      <c r="AIK864" s="4"/>
      <c r="AIL864" s="4"/>
      <c r="AIM864" s="4"/>
      <c r="AIN864" s="4"/>
      <c r="AIO864" s="4"/>
      <c r="AIP864" s="4"/>
      <c r="AIQ864" s="4"/>
      <c r="AIR864" s="4"/>
      <c r="AIS864" s="4"/>
      <c r="AIT864" s="4"/>
      <c r="AIU864" s="4"/>
      <c r="AIV864" s="4"/>
      <c r="AIW864" s="4"/>
      <c r="AIX864" s="4"/>
      <c r="AIY864" s="4"/>
      <c r="AIZ864" s="4"/>
      <c r="AJA864" s="4"/>
      <c r="AJB864" s="4"/>
      <c r="AJC864" s="4"/>
      <c r="AJD864" s="4"/>
      <c r="AJE864" s="4"/>
      <c r="AJF864" s="4"/>
      <c r="AJG864" s="4"/>
      <c r="AJH864" s="4"/>
      <c r="AJI864" s="4"/>
      <c r="AJJ864" s="4"/>
      <c r="AJK864" s="4"/>
      <c r="AJL864" s="4"/>
      <c r="AJM864" s="4"/>
      <c r="AJN864" s="4"/>
      <c r="AJO864" s="4"/>
      <c r="AJP864" s="4"/>
      <c r="AJQ864" s="4"/>
      <c r="AJR864" s="4"/>
      <c r="AJS864" s="4"/>
      <c r="AJT864" s="4"/>
      <c r="AJU864" s="4"/>
      <c r="AJV864" s="4"/>
      <c r="AJW864" s="4"/>
      <c r="AJX864" s="4"/>
      <c r="AJY864" s="4"/>
      <c r="AJZ864" s="4"/>
      <c r="AKA864" s="4"/>
      <c r="AKB864" s="4"/>
      <c r="AKC864" s="4"/>
      <c r="AKD864" s="4"/>
      <c r="AKE864" s="4"/>
      <c r="AKF864" s="4"/>
      <c r="AKG864" s="4"/>
      <c r="AKH864" s="4"/>
      <c r="AKI864" s="4"/>
      <c r="AKJ864" s="4"/>
      <c r="AKK864" s="4"/>
      <c r="AKL864" s="4"/>
      <c r="AKM864" s="4"/>
      <c r="AKN864" s="4"/>
      <c r="AKO864" s="4"/>
      <c r="AKP864" s="4"/>
      <c r="AKQ864" s="4"/>
      <c r="AKR864" s="4"/>
      <c r="AKS864" s="4"/>
      <c r="AKT864" s="4"/>
      <c r="AKU864" s="4"/>
      <c r="AKV864" s="4"/>
      <c r="AKW864" s="4"/>
      <c r="AKX864" s="4"/>
      <c r="AKY864" s="4"/>
      <c r="AKZ864" s="4"/>
      <c r="ALA864" s="4"/>
      <c r="ALB864" s="4"/>
      <c r="ALC864" s="4"/>
      <c r="ALD864" s="4"/>
      <c r="ALE864" s="4"/>
      <c r="ALF864" s="4"/>
      <c r="ALG864" s="4"/>
      <c r="ALH864" s="4"/>
      <c r="ALI864" s="4"/>
      <c r="ALJ864" s="4"/>
      <c r="ALK864" s="4"/>
      <c r="ALL864" s="4"/>
      <c r="ALM864" s="4"/>
      <c r="ALN864" s="4"/>
      <c r="ALO864" s="4"/>
      <c r="ALP864" s="4"/>
      <c r="ALQ864" s="4"/>
      <c r="ALR864" s="4"/>
      <c r="ALS864" s="4"/>
      <c r="ALT864" s="4"/>
      <c r="ALU864" s="4"/>
      <c r="ALV864" s="4"/>
      <c r="ALW864" s="4"/>
      <c r="ALX864" s="4"/>
      <c r="ALY864" s="4"/>
      <c r="ALZ864" s="4"/>
      <c r="AMA864" s="4"/>
      <c r="AMB864" s="4"/>
      <c r="AMC864" s="4"/>
      <c r="AMD864" s="4"/>
      <c r="AMF864" s="4"/>
      <c r="AMH864" s="4"/>
      <c r="AMI864" s="4"/>
      <c r="AMJ864" s="4"/>
      <c r="AMK864" s="4"/>
      <c r="AML864" s="4"/>
      <c r="AMM864" s="4"/>
      <c r="AMN864" s="4"/>
      <c r="AMO864" s="4"/>
      <c r="AMT864" s="4"/>
      <c r="AMU864" s="4"/>
      <c r="AMV864" s="4"/>
      <c r="AMW864" s="4"/>
      <c r="AMX864" s="4"/>
      <c r="AMY864" s="4"/>
      <c r="AMZ864" s="4"/>
      <c r="ANA864" s="4"/>
      <c r="ANB864" s="4"/>
      <c r="ANC864" s="4"/>
      <c r="AND864" s="4"/>
      <c r="ANE864" s="4"/>
      <c r="ANF864" s="4"/>
      <c r="ANG864" s="4"/>
      <c r="ANH864" s="4"/>
      <c r="ANI864" s="4"/>
      <c r="ANJ864" s="4"/>
      <c r="ANK864" s="4"/>
      <c r="ANL864" s="4"/>
      <c r="ANM864" s="4"/>
      <c r="ANN864" s="4"/>
      <c r="ANO864" s="4"/>
      <c r="ANP864" s="4"/>
      <c r="ANQ864" s="4"/>
      <c r="ANR864" s="4"/>
      <c r="ANS864" s="4"/>
      <c r="ANT864" s="4"/>
      <c r="ANU864" s="4"/>
      <c r="ANV864" s="4"/>
      <c r="ANW864" s="4"/>
      <c r="ANX864" s="4"/>
      <c r="ANY864" s="4"/>
      <c r="ANZ864" s="4"/>
      <c r="AOA864" s="4"/>
      <c r="AOB864" s="4"/>
      <c r="AOC864" s="4"/>
      <c r="AOD864" s="4"/>
      <c r="AOE864" s="4"/>
      <c r="AOF864" s="4"/>
      <c r="AOG864" s="4"/>
      <c r="AOH864" s="4"/>
      <c r="AOI864" s="4"/>
      <c r="AOJ864" s="4"/>
      <c r="AOK864" s="4"/>
      <c r="AOL864" s="4"/>
      <c r="AOM864" s="4"/>
      <c r="AON864" s="4"/>
      <c r="AOO864" s="4"/>
      <c r="AOP864" s="4"/>
      <c r="AOQ864" s="4"/>
      <c r="AOR864" s="4"/>
      <c r="AOS864" s="4"/>
      <c r="AOT864" s="4"/>
      <c r="AOU864" s="4"/>
      <c r="AOV864" s="4"/>
      <c r="AOW864" s="4"/>
      <c r="AOX864" s="4"/>
      <c r="AOY864" s="4"/>
      <c r="AOZ864" s="4"/>
      <c r="APA864" s="4"/>
      <c r="APB864" s="4"/>
      <c r="APC864" s="4"/>
      <c r="APD864" s="4"/>
      <c r="APE864" s="4"/>
      <c r="APF864" s="4"/>
      <c r="APG864" s="4"/>
      <c r="APH864" s="4"/>
      <c r="API864" s="4"/>
      <c r="APJ864" s="4"/>
      <c r="APK864" s="4"/>
      <c r="APL864" s="4"/>
      <c r="APM864" s="4"/>
      <c r="APN864" s="4"/>
      <c r="APO864" s="4"/>
      <c r="APP864" s="4"/>
      <c r="APQ864" s="4"/>
      <c r="APR864" s="4"/>
      <c r="APS864" s="4"/>
      <c r="APT864" s="4"/>
      <c r="APU864" s="4"/>
      <c r="APV864" s="4"/>
      <c r="APW864" s="4"/>
      <c r="APX864" s="4"/>
      <c r="APY864" s="4"/>
      <c r="APZ864" s="4"/>
      <c r="AQA864" s="4"/>
      <c r="AQB864" s="4"/>
      <c r="AQC864" s="4"/>
      <c r="AQD864" s="4"/>
      <c r="AQE864" s="4"/>
      <c r="AQF864" s="4"/>
      <c r="AQG864" s="4"/>
      <c r="AQH864" s="4"/>
      <c r="AQI864" s="4"/>
      <c r="AQJ864" s="4"/>
      <c r="AQK864" s="4"/>
      <c r="AQL864" s="4"/>
      <c r="AQM864" s="4"/>
      <c r="AQN864" s="4"/>
      <c r="AQO864" s="4"/>
      <c r="AQP864" s="4"/>
      <c r="AQQ864" s="4"/>
      <c r="AQR864" s="4"/>
      <c r="AQS864" s="4"/>
      <c r="AQT864" s="4"/>
      <c r="AQU864" s="4"/>
      <c r="AQV864" s="4"/>
      <c r="AQW864" s="4"/>
      <c r="AQX864" s="4"/>
      <c r="AQY864" s="4"/>
      <c r="AQZ864" s="4"/>
      <c r="ARA864" s="4"/>
      <c r="ARB864" s="4"/>
      <c r="ARC864" s="4"/>
      <c r="ARD864" s="4"/>
      <c r="ARE864" s="4"/>
      <c r="ARF864" s="4"/>
      <c r="ARG864" s="4"/>
      <c r="ARH864" s="4"/>
      <c r="ARI864" s="4"/>
      <c r="ARJ864" s="4"/>
      <c r="ARK864" s="4"/>
      <c r="ARL864" s="4"/>
      <c r="ARM864" s="4"/>
      <c r="ARN864" s="4"/>
      <c r="ARO864" s="4"/>
      <c r="ARP864" s="4"/>
      <c r="ARQ864" s="4"/>
      <c r="ARR864" s="4"/>
      <c r="ARS864" s="4"/>
      <c r="ART864" s="4"/>
      <c r="ARU864" s="4"/>
      <c r="ARV864" s="4"/>
      <c r="ARW864" s="4"/>
      <c r="ARX864" s="4"/>
      <c r="ARY864" s="4"/>
      <c r="ARZ864" s="4"/>
      <c r="ASA864" s="4"/>
      <c r="ASB864" s="4"/>
      <c r="ASC864" s="4"/>
      <c r="ASD864" s="4"/>
      <c r="ASE864" s="4"/>
      <c r="ASF864" s="4"/>
      <c r="ASG864" s="4"/>
      <c r="ASH864" s="4"/>
      <c r="ASI864" s="4"/>
      <c r="ASJ864" s="4"/>
      <c r="ASK864" s="4"/>
      <c r="ASL864" s="4"/>
      <c r="ASM864" s="4"/>
      <c r="ASN864" s="4"/>
      <c r="ASO864" s="4"/>
      <c r="ASP864" s="4"/>
      <c r="ASQ864" s="4"/>
      <c r="ASR864" s="4"/>
      <c r="ASS864" s="4"/>
      <c r="AST864" s="4"/>
      <c r="ASU864" s="4"/>
      <c r="ASV864" s="4"/>
      <c r="ASW864" s="4"/>
      <c r="ASX864" s="4"/>
      <c r="ASY864" s="4"/>
      <c r="ASZ864" s="4"/>
      <c r="ATA864" s="4"/>
      <c r="ATB864" s="4"/>
      <c r="ATC864" s="4"/>
      <c r="ATD864" s="4"/>
      <c r="ATE864" s="4"/>
      <c r="ATF864" s="4"/>
      <c r="ATG864" s="4"/>
      <c r="ATH864" s="4"/>
      <c r="ATI864" s="4"/>
      <c r="ATJ864" s="4"/>
      <c r="ATK864" s="4"/>
      <c r="ATL864" s="4"/>
      <c r="ATM864" s="4"/>
      <c r="ATN864" s="4"/>
      <c r="ATO864" s="4"/>
      <c r="ATP864" s="4"/>
      <c r="ATQ864" s="4"/>
      <c r="ATR864" s="4"/>
      <c r="ATS864" s="4"/>
      <c r="ATT864" s="4"/>
      <c r="ATU864" s="4"/>
      <c r="ATV864" s="4"/>
      <c r="ATW864" s="4"/>
      <c r="ATX864" s="4"/>
      <c r="ATY864" s="4"/>
      <c r="ATZ864" s="4"/>
      <c r="AUA864" s="4"/>
      <c r="AUB864" s="4"/>
      <c r="AUC864" s="4"/>
      <c r="AUD864" s="4"/>
      <c r="AUE864" s="4"/>
      <c r="AUF864" s="4"/>
      <c r="AUG864" s="4"/>
      <c r="AUH864" s="4"/>
      <c r="AUI864" s="4"/>
      <c r="AUJ864" s="4"/>
      <c r="AUK864" s="4"/>
      <c r="AUL864" s="4"/>
      <c r="AUM864" s="4"/>
      <c r="AUN864" s="4"/>
      <c r="AUO864" s="4"/>
      <c r="AUP864" s="4"/>
      <c r="AUQ864" s="4"/>
      <c r="AUR864" s="4"/>
      <c r="AUS864" s="4"/>
      <c r="AUT864" s="4"/>
      <c r="AUU864" s="4"/>
      <c r="AUV864" s="4"/>
      <c r="AUW864" s="4"/>
      <c r="AUX864" s="4"/>
      <c r="AUY864" s="4"/>
      <c r="AUZ864" s="4"/>
      <c r="AVA864" s="4"/>
      <c r="AVB864" s="4"/>
      <c r="AVC864" s="4"/>
      <c r="AVD864" s="4"/>
      <c r="AVE864" s="4"/>
      <c r="AVF864" s="4"/>
      <c r="AVG864" s="4"/>
      <c r="AVH864" s="4"/>
      <c r="AVI864" s="4"/>
      <c r="AVJ864" s="4"/>
      <c r="AVK864" s="4"/>
      <c r="AVL864" s="4"/>
      <c r="AVM864" s="4"/>
      <c r="AVN864" s="4"/>
      <c r="AVO864" s="4"/>
      <c r="AVP864" s="4"/>
      <c r="AVQ864" s="4"/>
      <c r="AVR864" s="4"/>
      <c r="AVS864" s="4"/>
      <c r="AVT864" s="4"/>
      <c r="AVU864" s="4"/>
      <c r="AVV864" s="4"/>
      <c r="AVW864" s="4"/>
      <c r="AVX864" s="4"/>
      <c r="AVY864" s="4"/>
      <c r="AVZ864" s="4"/>
      <c r="AWB864" s="4"/>
      <c r="AWD864" s="4"/>
      <c r="AWE864" s="4"/>
      <c r="AWF864" s="4"/>
      <c r="AWG864" s="4"/>
      <c r="AWH864" s="4"/>
      <c r="AWI864" s="4"/>
      <c r="AWJ864" s="4"/>
      <c r="AWK864" s="4"/>
      <c r="AWP864" s="4"/>
      <c r="AWQ864" s="4"/>
      <c r="AWR864" s="4"/>
      <c r="AWS864" s="4"/>
      <c r="AWT864" s="4"/>
      <c r="AWU864" s="4"/>
      <c r="AWV864" s="4"/>
      <c r="AWW864" s="4"/>
      <c r="AWX864" s="4"/>
      <c r="AWY864" s="4"/>
      <c r="AWZ864" s="4"/>
      <c r="AXA864" s="4"/>
      <c r="AXB864" s="4"/>
      <c r="AXC864" s="4"/>
      <c r="AXD864" s="4"/>
      <c r="AXE864" s="4"/>
      <c r="AXF864" s="4"/>
      <c r="AXG864" s="4"/>
      <c r="AXH864" s="4"/>
      <c r="AXI864" s="4"/>
      <c r="AXJ864" s="4"/>
      <c r="AXK864" s="4"/>
      <c r="AXL864" s="4"/>
      <c r="AXM864" s="4"/>
      <c r="AXN864" s="4"/>
      <c r="AXO864" s="4"/>
      <c r="AXP864" s="4"/>
      <c r="AXQ864" s="4"/>
      <c r="AXR864" s="4"/>
      <c r="AXS864" s="4"/>
      <c r="AXT864" s="4"/>
      <c r="AXU864" s="4"/>
      <c r="AXV864" s="4"/>
      <c r="AXW864" s="4"/>
      <c r="AXX864" s="4"/>
      <c r="AXY864" s="4"/>
      <c r="AXZ864" s="4"/>
      <c r="AYA864" s="4"/>
      <c r="AYB864" s="4"/>
      <c r="AYC864" s="4"/>
      <c r="AYD864" s="4"/>
      <c r="AYE864" s="4"/>
      <c r="AYF864" s="4"/>
      <c r="AYG864" s="4"/>
      <c r="AYH864" s="4"/>
      <c r="AYI864" s="4"/>
      <c r="AYJ864" s="4"/>
      <c r="AYK864" s="4"/>
      <c r="AYL864" s="4"/>
      <c r="AYM864" s="4"/>
      <c r="AYN864" s="4"/>
      <c r="AYO864" s="4"/>
      <c r="AYP864" s="4"/>
      <c r="AYQ864" s="4"/>
      <c r="AYR864" s="4"/>
      <c r="AYS864" s="4"/>
      <c r="AYT864" s="4"/>
      <c r="AYU864" s="4"/>
      <c r="AYV864" s="4"/>
      <c r="AYW864" s="4"/>
      <c r="AYX864" s="4"/>
      <c r="AYY864" s="4"/>
      <c r="AYZ864" s="4"/>
      <c r="AZA864" s="4"/>
      <c r="AZB864" s="4"/>
      <c r="AZC864" s="4"/>
      <c r="AZD864" s="4"/>
      <c r="AZE864" s="4"/>
      <c r="AZF864" s="4"/>
      <c r="AZG864" s="4"/>
      <c r="AZH864" s="4"/>
      <c r="AZI864" s="4"/>
      <c r="AZJ864" s="4"/>
      <c r="AZK864" s="4"/>
      <c r="AZL864" s="4"/>
      <c r="AZM864" s="4"/>
      <c r="AZN864" s="4"/>
      <c r="AZO864" s="4"/>
      <c r="AZP864" s="4"/>
      <c r="AZQ864" s="4"/>
      <c r="AZR864" s="4"/>
      <c r="AZS864" s="4"/>
      <c r="AZT864" s="4"/>
      <c r="AZU864" s="4"/>
      <c r="AZV864" s="4"/>
      <c r="AZW864" s="4"/>
      <c r="AZX864" s="4"/>
      <c r="AZY864" s="4"/>
      <c r="AZZ864" s="4"/>
      <c r="BAA864" s="4"/>
      <c r="BAB864" s="4"/>
      <c r="BAC864" s="4"/>
      <c r="BAD864" s="4"/>
      <c r="BAE864" s="4"/>
      <c r="BAF864" s="4"/>
      <c r="BAG864" s="4"/>
      <c r="BAH864" s="4"/>
      <c r="BAI864" s="4"/>
      <c r="BAJ864" s="4"/>
      <c r="BAK864" s="4"/>
      <c r="BAL864" s="4"/>
      <c r="BAM864" s="4"/>
      <c r="BAN864" s="4"/>
      <c r="BAO864" s="4"/>
      <c r="BAP864" s="4"/>
      <c r="BAQ864" s="4"/>
      <c r="BAR864" s="4"/>
      <c r="BAS864" s="4"/>
      <c r="BAT864" s="4"/>
      <c r="BAU864" s="4"/>
      <c r="BAV864" s="4"/>
      <c r="BAW864" s="4"/>
      <c r="BAX864" s="4"/>
      <c r="BAY864" s="4"/>
      <c r="BAZ864" s="4"/>
      <c r="BBA864" s="4"/>
      <c r="BBB864" s="4"/>
      <c r="BBC864" s="4"/>
      <c r="BBD864" s="4"/>
      <c r="BBE864" s="4"/>
      <c r="BBF864" s="4"/>
      <c r="BBG864" s="4"/>
      <c r="BBH864" s="4"/>
      <c r="BBI864" s="4"/>
      <c r="BBJ864" s="4"/>
      <c r="BBK864" s="4"/>
      <c r="BBL864" s="4"/>
      <c r="BBM864" s="4"/>
      <c r="BBN864" s="4"/>
      <c r="BBO864" s="4"/>
      <c r="BBP864" s="4"/>
      <c r="BBQ864" s="4"/>
      <c r="BBR864" s="4"/>
      <c r="BBS864" s="4"/>
      <c r="BBT864" s="4"/>
      <c r="BBU864" s="4"/>
      <c r="BBV864" s="4"/>
      <c r="BBW864" s="4"/>
      <c r="BBX864" s="4"/>
      <c r="BBY864" s="4"/>
      <c r="BBZ864" s="4"/>
      <c r="BCA864" s="4"/>
      <c r="BCB864" s="4"/>
      <c r="BCC864" s="4"/>
      <c r="BCD864" s="4"/>
      <c r="BCE864" s="4"/>
      <c r="BCF864" s="4"/>
      <c r="BCG864" s="4"/>
      <c r="BCH864" s="4"/>
      <c r="BCI864" s="4"/>
      <c r="BCJ864" s="4"/>
      <c r="BCK864" s="4"/>
      <c r="BCL864" s="4"/>
      <c r="BCM864" s="4"/>
      <c r="BCN864" s="4"/>
      <c r="BCO864" s="4"/>
      <c r="BCP864" s="4"/>
      <c r="BCQ864" s="4"/>
      <c r="BCR864" s="4"/>
      <c r="BCS864" s="4"/>
      <c r="BCT864" s="4"/>
      <c r="BCU864" s="4"/>
      <c r="BCV864" s="4"/>
      <c r="BCW864" s="4"/>
      <c r="BCX864" s="4"/>
      <c r="BCY864" s="4"/>
      <c r="BCZ864" s="4"/>
      <c r="BDA864" s="4"/>
      <c r="BDB864" s="4"/>
      <c r="BDC864" s="4"/>
      <c r="BDD864" s="4"/>
      <c r="BDE864" s="4"/>
      <c r="BDF864" s="4"/>
      <c r="BDG864" s="4"/>
      <c r="BDH864" s="4"/>
      <c r="BDI864" s="4"/>
      <c r="BDJ864" s="4"/>
      <c r="BDK864" s="4"/>
      <c r="BDL864" s="4"/>
      <c r="BDM864" s="4"/>
      <c r="BDN864" s="4"/>
      <c r="BDO864" s="4"/>
      <c r="BDP864" s="4"/>
      <c r="BDQ864" s="4"/>
      <c r="BDR864" s="4"/>
      <c r="BDS864" s="4"/>
      <c r="BDT864" s="4"/>
      <c r="BDU864" s="4"/>
      <c r="BDV864" s="4"/>
      <c r="BDW864" s="4"/>
      <c r="BDX864" s="4"/>
      <c r="BDY864" s="4"/>
      <c r="BDZ864" s="4"/>
      <c r="BEA864" s="4"/>
      <c r="BEB864" s="4"/>
      <c r="BEC864" s="4"/>
      <c r="BED864" s="4"/>
      <c r="BEE864" s="4"/>
      <c r="BEF864" s="4"/>
      <c r="BEG864" s="4"/>
      <c r="BEH864" s="4"/>
      <c r="BEI864" s="4"/>
      <c r="BEJ864" s="4"/>
      <c r="BEK864" s="4"/>
      <c r="BEL864" s="4"/>
      <c r="BEM864" s="4"/>
      <c r="BEN864" s="4"/>
      <c r="BEO864" s="4"/>
      <c r="BEP864" s="4"/>
      <c r="BEQ864" s="4"/>
      <c r="BER864" s="4"/>
      <c r="BES864" s="4"/>
      <c r="BET864" s="4"/>
      <c r="BEU864" s="4"/>
      <c r="BEV864" s="4"/>
      <c r="BEW864" s="4"/>
      <c r="BEX864" s="4"/>
      <c r="BEY864" s="4"/>
      <c r="BEZ864" s="4"/>
      <c r="BFA864" s="4"/>
      <c r="BFB864" s="4"/>
      <c r="BFC864" s="4"/>
      <c r="BFD864" s="4"/>
      <c r="BFE864" s="4"/>
      <c r="BFF864" s="4"/>
      <c r="BFG864" s="4"/>
      <c r="BFH864" s="4"/>
      <c r="BFI864" s="4"/>
      <c r="BFJ864" s="4"/>
      <c r="BFK864" s="4"/>
      <c r="BFL864" s="4"/>
      <c r="BFM864" s="4"/>
      <c r="BFN864" s="4"/>
      <c r="BFO864" s="4"/>
      <c r="BFP864" s="4"/>
      <c r="BFQ864" s="4"/>
      <c r="BFR864" s="4"/>
      <c r="BFS864" s="4"/>
      <c r="BFT864" s="4"/>
      <c r="BFU864" s="4"/>
      <c r="BFV864" s="4"/>
      <c r="BFX864" s="4"/>
      <c r="BFZ864" s="4"/>
      <c r="BGA864" s="4"/>
      <c r="BGB864" s="4"/>
      <c r="BGC864" s="4"/>
      <c r="BGD864" s="4"/>
      <c r="BGE864" s="4"/>
      <c r="BGF864" s="4"/>
      <c r="BGG864" s="4"/>
      <c r="BGL864" s="4"/>
      <c r="BGM864" s="4"/>
      <c r="BGN864" s="4"/>
      <c r="BGO864" s="4"/>
      <c r="BGP864" s="4"/>
      <c r="BGQ864" s="4"/>
      <c r="BGR864" s="4"/>
      <c r="BGS864" s="4"/>
      <c r="BGT864" s="4"/>
      <c r="BGU864" s="4"/>
      <c r="BGV864" s="4"/>
      <c r="BGW864" s="4"/>
      <c r="BGX864" s="4"/>
      <c r="BGY864" s="4"/>
      <c r="BGZ864" s="4"/>
      <c r="BHA864" s="4"/>
      <c r="BHB864" s="4"/>
      <c r="BHC864" s="4"/>
      <c r="BHD864" s="4"/>
      <c r="BHE864" s="4"/>
      <c r="BHF864" s="4"/>
      <c r="BHG864" s="4"/>
      <c r="BHH864" s="4"/>
      <c r="BHI864" s="4"/>
      <c r="BHJ864" s="4"/>
      <c r="BHK864" s="4"/>
      <c r="BHL864" s="4"/>
      <c r="BHM864" s="4"/>
      <c r="BHN864" s="4"/>
      <c r="BHO864" s="4"/>
      <c r="BHP864" s="4"/>
      <c r="BHQ864" s="4"/>
      <c r="BHR864" s="4"/>
      <c r="BHS864" s="4"/>
      <c r="BHT864" s="4"/>
      <c r="BHU864" s="4"/>
      <c r="BHV864" s="4"/>
      <c r="BHW864" s="4"/>
      <c r="BHX864" s="4"/>
      <c r="BHY864" s="4"/>
      <c r="BHZ864" s="4"/>
      <c r="BIA864" s="4"/>
      <c r="BIB864" s="4"/>
      <c r="BIC864" s="4"/>
      <c r="BID864" s="4"/>
      <c r="BIE864" s="4"/>
      <c r="BIF864" s="4"/>
      <c r="BIG864" s="4"/>
      <c r="BIH864" s="4"/>
      <c r="BII864" s="4"/>
      <c r="BIJ864" s="4"/>
      <c r="BIK864" s="4"/>
      <c r="BIL864" s="4"/>
      <c r="BIM864" s="4"/>
      <c r="BIN864" s="4"/>
      <c r="BIO864" s="4"/>
      <c r="BIP864" s="4"/>
      <c r="BIQ864" s="4"/>
      <c r="BIR864" s="4"/>
      <c r="BIS864" s="4"/>
      <c r="BIT864" s="4"/>
      <c r="BIU864" s="4"/>
      <c r="BIV864" s="4"/>
      <c r="BIW864" s="4"/>
      <c r="BIX864" s="4"/>
      <c r="BIY864" s="4"/>
      <c r="BIZ864" s="4"/>
      <c r="BJA864" s="4"/>
      <c r="BJB864" s="4"/>
      <c r="BJC864" s="4"/>
      <c r="BJD864" s="4"/>
      <c r="BJE864" s="4"/>
      <c r="BJF864" s="4"/>
      <c r="BJG864" s="4"/>
      <c r="BJH864" s="4"/>
      <c r="BJI864" s="4"/>
      <c r="BJJ864" s="4"/>
      <c r="BJK864" s="4"/>
      <c r="BJL864" s="4"/>
      <c r="BJM864" s="4"/>
      <c r="BJN864" s="4"/>
      <c r="BJO864" s="4"/>
      <c r="BJP864" s="4"/>
      <c r="BJQ864" s="4"/>
      <c r="BJR864" s="4"/>
      <c r="BJS864" s="4"/>
      <c r="BJT864" s="4"/>
      <c r="BJU864" s="4"/>
      <c r="BJV864" s="4"/>
      <c r="BJW864" s="4"/>
      <c r="BJX864" s="4"/>
      <c r="BJY864" s="4"/>
      <c r="BJZ864" s="4"/>
      <c r="BKA864" s="4"/>
      <c r="BKB864" s="4"/>
      <c r="BKC864" s="4"/>
      <c r="BKD864" s="4"/>
      <c r="BKE864" s="4"/>
      <c r="BKF864" s="4"/>
      <c r="BKG864" s="4"/>
      <c r="BKH864" s="4"/>
      <c r="BKI864" s="4"/>
      <c r="BKJ864" s="4"/>
      <c r="BKK864" s="4"/>
      <c r="BKL864" s="4"/>
      <c r="BKM864" s="4"/>
      <c r="BKN864" s="4"/>
      <c r="BKO864" s="4"/>
      <c r="BKP864" s="4"/>
      <c r="BKQ864" s="4"/>
      <c r="BKR864" s="4"/>
      <c r="BKS864" s="4"/>
      <c r="BKT864" s="4"/>
      <c r="BKU864" s="4"/>
      <c r="BKV864" s="4"/>
      <c r="BKW864" s="4"/>
      <c r="BKX864" s="4"/>
      <c r="BKY864" s="4"/>
      <c r="BKZ864" s="4"/>
      <c r="BLA864" s="4"/>
      <c r="BLB864" s="4"/>
      <c r="BLC864" s="4"/>
      <c r="BLD864" s="4"/>
      <c r="BLE864" s="4"/>
      <c r="BLF864" s="4"/>
      <c r="BLG864" s="4"/>
      <c r="BLH864" s="4"/>
      <c r="BLI864" s="4"/>
      <c r="BLJ864" s="4"/>
      <c r="BLK864" s="4"/>
      <c r="BLL864" s="4"/>
      <c r="BLM864" s="4"/>
      <c r="BLN864" s="4"/>
      <c r="BLO864" s="4"/>
      <c r="BLP864" s="4"/>
      <c r="BLQ864" s="4"/>
      <c r="BLR864" s="4"/>
      <c r="BLS864" s="4"/>
      <c r="BLT864" s="4"/>
      <c r="BLU864" s="4"/>
      <c r="BLV864" s="4"/>
      <c r="BLW864" s="4"/>
      <c r="BLX864" s="4"/>
      <c r="BLY864" s="4"/>
      <c r="BLZ864" s="4"/>
      <c r="BMA864" s="4"/>
      <c r="BMB864" s="4"/>
      <c r="BMC864" s="4"/>
      <c r="BMD864" s="4"/>
      <c r="BME864" s="4"/>
      <c r="BMF864" s="4"/>
      <c r="BMG864" s="4"/>
      <c r="BMH864" s="4"/>
      <c r="BMI864" s="4"/>
      <c r="BMJ864" s="4"/>
      <c r="BMK864" s="4"/>
      <c r="BML864" s="4"/>
      <c r="BMM864" s="4"/>
      <c r="BMN864" s="4"/>
      <c r="BMO864" s="4"/>
      <c r="BMP864" s="4"/>
      <c r="BMQ864" s="4"/>
      <c r="BMR864" s="4"/>
      <c r="BMS864" s="4"/>
      <c r="BMT864" s="4"/>
      <c r="BMU864" s="4"/>
      <c r="BMV864" s="4"/>
      <c r="BMW864" s="4"/>
      <c r="BMX864" s="4"/>
      <c r="BMY864" s="4"/>
      <c r="BMZ864" s="4"/>
      <c r="BNA864" s="4"/>
      <c r="BNB864" s="4"/>
      <c r="BNC864" s="4"/>
      <c r="BND864" s="4"/>
      <c r="BNE864" s="4"/>
      <c r="BNF864" s="4"/>
      <c r="BNG864" s="4"/>
      <c r="BNH864" s="4"/>
      <c r="BNI864" s="4"/>
      <c r="BNJ864" s="4"/>
      <c r="BNK864" s="4"/>
      <c r="BNL864" s="4"/>
      <c r="BNM864" s="4"/>
      <c r="BNN864" s="4"/>
      <c r="BNO864" s="4"/>
      <c r="BNP864" s="4"/>
      <c r="BNQ864" s="4"/>
      <c r="BNR864" s="4"/>
      <c r="BNS864" s="4"/>
      <c r="BNT864" s="4"/>
      <c r="BNU864" s="4"/>
      <c r="BNV864" s="4"/>
      <c r="BNW864" s="4"/>
      <c r="BNX864" s="4"/>
      <c r="BNY864" s="4"/>
      <c r="BNZ864" s="4"/>
      <c r="BOA864" s="4"/>
      <c r="BOB864" s="4"/>
      <c r="BOC864" s="4"/>
      <c r="BOD864" s="4"/>
      <c r="BOE864" s="4"/>
      <c r="BOF864" s="4"/>
      <c r="BOG864" s="4"/>
      <c r="BOH864" s="4"/>
      <c r="BOI864" s="4"/>
      <c r="BOJ864" s="4"/>
      <c r="BOK864" s="4"/>
      <c r="BOL864" s="4"/>
      <c r="BOM864" s="4"/>
      <c r="BON864" s="4"/>
      <c r="BOO864" s="4"/>
      <c r="BOP864" s="4"/>
      <c r="BOQ864" s="4"/>
      <c r="BOR864" s="4"/>
      <c r="BOS864" s="4"/>
      <c r="BOT864" s="4"/>
      <c r="BOU864" s="4"/>
      <c r="BOV864" s="4"/>
      <c r="BOW864" s="4"/>
      <c r="BOX864" s="4"/>
      <c r="BOY864" s="4"/>
      <c r="BOZ864" s="4"/>
      <c r="BPA864" s="4"/>
      <c r="BPB864" s="4"/>
      <c r="BPC864" s="4"/>
      <c r="BPD864" s="4"/>
      <c r="BPE864" s="4"/>
      <c r="BPF864" s="4"/>
      <c r="BPG864" s="4"/>
      <c r="BPH864" s="4"/>
      <c r="BPI864" s="4"/>
      <c r="BPJ864" s="4"/>
      <c r="BPK864" s="4"/>
      <c r="BPL864" s="4"/>
      <c r="BPM864" s="4"/>
      <c r="BPN864" s="4"/>
      <c r="BPO864" s="4"/>
      <c r="BPP864" s="4"/>
      <c r="BPQ864" s="4"/>
      <c r="BPR864" s="4"/>
      <c r="BPT864" s="4"/>
      <c r="BPV864" s="4"/>
      <c r="BPW864" s="4"/>
      <c r="BPX864" s="4"/>
      <c r="BPY864" s="4"/>
      <c r="BPZ864" s="4"/>
      <c r="BQA864" s="4"/>
      <c r="BQB864" s="4"/>
      <c r="BQC864" s="4"/>
      <c r="BQH864" s="4"/>
      <c r="BQI864" s="4"/>
      <c r="BQJ864" s="4"/>
      <c r="BQK864" s="4"/>
      <c r="BQL864" s="4"/>
      <c r="BQM864" s="4"/>
      <c r="BQN864" s="4"/>
      <c r="BQO864" s="4"/>
      <c r="BQP864" s="4"/>
      <c r="BQQ864" s="4"/>
      <c r="BQR864" s="4"/>
      <c r="BQS864" s="4"/>
      <c r="BQT864" s="4"/>
      <c r="BQU864" s="4"/>
      <c r="BQV864" s="4"/>
      <c r="BQW864" s="4"/>
      <c r="BQX864" s="4"/>
      <c r="BQY864" s="4"/>
      <c r="BQZ864" s="4"/>
      <c r="BRA864" s="4"/>
      <c r="BRB864" s="4"/>
      <c r="BRC864" s="4"/>
      <c r="BRD864" s="4"/>
      <c r="BRE864" s="4"/>
      <c r="BRF864" s="4"/>
      <c r="BRG864" s="4"/>
      <c r="BRH864" s="4"/>
      <c r="BRI864" s="4"/>
      <c r="BRJ864" s="4"/>
      <c r="BRK864" s="4"/>
      <c r="BRL864" s="4"/>
      <c r="BRM864" s="4"/>
      <c r="BRN864" s="4"/>
      <c r="BRO864" s="4"/>
      <c r="BRP864" s="4"/>
      <c r="BRQ864" s="4"/>
      <c r="BRR864" s="4"/>
      <c r="BRS864" s="4"/>
      <c r="BRT864" s="4"/>
      <c r="BRU864" s="4"/>
      <c r="BRV864" s="4"/>
      <c r="BRW864" s="4"/>
      <c r="BRX864" s="4"/>
      <c r="BRY864" s="4"/>
      <c r="BRZ864" s="4"/>
      <c r="BSA864" s="4"/>
      <c r="BSB864" s="4"/>
      <c r="BSC864" s="4"/>
      <c r="BSD864" s="4"/>
      <c r="BSE864" s="4"/>
      <c r="BSF864" s="4"/>
      <c r="BSG864" s="4"/>
      <c r="BSH864" s="4"/>
      <c r="BSI864" s="4"/>
      <c r="BSJ864" s="4"/>
      <c r="BSK864" s="4"/>
      <c r="BSL864" s="4"/>
      <c r="BSM864" s="4"/>
      <c r="BSN864" s="4"/>
      <c r="BSO864" s="4"/>
      <c r="BSP864" s="4"/>
      <c r="BSQ864" s="4"/>
      <c r="BSR864" s="4"/>
      <c r="BSS864" s="4"/>
      <c r="BST864" s="4"/>
      <c r="BSU864" s="4"/>
      <c r="BSV864" s="4"/>
      <c r="BSW864" s="4"/>
      <c r="BSX864" s="4"/>
      <c r="BSY864" s="4"/>
      <c r="BSZ864" s="4"/>
      <c r="BTA864" s="4"/>
      <c r="BTB864" s="4"/>
      <c r="BTC864" s="4"/>
      <c r="BTD864" s="4"/>
      <c r="BTE864" s="4"/>
      <c r="BTF864" s="4"/>
      <c r="BTG864" s="4"/>
      <c r="BTH864" s="4"/>
      <c r="BTI864" s="4"/>
      <c r="BTJ864" s="4"/>
      <c r="BTK864" s="4"/>
      <c r="BTL864" s="4"/>
      <c r="BTM864" s="4"/>
      <c r="BTN864" s="4"/>
      <c r="BTO864" s="4"/>
      <c r="BTP864" s="4"/>
      <c r="BTQ864" s="4"/>
      <c r="BTR864" s="4"/>
      <c r="BTS864" s="4"/>
      <c r="BTT864" s="4"/>
      <c r="BTU864" s="4"/>
      <c r="BTV864" s="4"/>
      <c r="BTW864" s="4"/>
      <c r="BTX864" s="4"/>
      <c r="BTY864" s="4"/>
      <c r="BTZ864" s="4"/>
      <c r="BUA864" s="4"/>
      <c r="BUB864" s="4"/>
      <c r="BUC864" s="4"/>
      <c r="BUD864" s="4"/>
      <c r="BUE864" s="4"/>
      <c r="BUF864" s="4"/>
      <c r="BUG864" s="4"/>
      <c r="BUH864" s="4"/>
      <c r="BUI864" s="4"/>
      <c r="BUJ864" s="4"/>
      <c r="BUK864" s="4"/>
      <c r="BUL864" s="4"/>
      <c r="BUM864" s="4"/>
      <c r="BUN864" s="4"/>
      <c r="BUO864" s="4"/>
      <c r="BUP864" s="4"/>
      <c r="BUQ864" s="4"/>
      <c r="BUR864" s="4"/>
      <c r="BUS864" s="4"/>
      <c r="BUT864" s="4"/>
      <c r="BUU864" s="4"/>
      <c r="BUV864" s="4"/>
      <c r="BUW864" s="4"/>
      <c r="BUX864" s="4"/>
      <c r="BUY864" s="4"/>
      <c r="BUZ864" s="4"/>
      <c r="BVA864" s="4"/>
      <c r="BVB864" s="4"/>
      <c r="BVC864" s="4"/>
      <c r="BVD864" s="4"/>
      <c r="BVE864" s="4"/>
      <c r="BVF864" s="4"/>
      <c r="BVG864" s="4"/>
      <c r="BVH864" s="4"/>
      <c r="BVI864" s="4"/>
      <c r="BVJ864" s="4"/>
      <c r="BVK864" s="4"/>
      <c r="BVL864" s="4"/>
      <c r="BVM864" s="4"/>
      <c r="BVN864" s="4"/>
      <c r="BVO864" s="4"/>
      <c r="BVP864" s="4"/>
      <c r="BVQ864" s="4"/>
      <c r="BVR864" s="4"/>
      <c r="BVS864" s="4"/>
      <c r="BVT864" s="4"/>
      <c r="BVU864" s="4"/>
      <c r="BVV864" s="4"/>
      <c r="BVW864" s="4"/>
      <c r="BVX864" s="4"/>
      <c r="BVY864" s="4"/>
      <c r="BVZ864" s="4"/>
      <c r="BWA864" s="4"/>
      <c r="BWB864" s="4"/>
      <c r="BWC864" s="4"/>
      <c r="BWD864" s="4"/>
      <c r="BWE864" s="4"/>
      <c r="BWF864" s="4"/>
      <c r="BWG864" s="4"/>
      <c r="BWH864" s="4"/>
      <c r="BWI864" s="4"/>
      <c r="BWJ864" s="4"/>
      <c r="BWK864" s="4"/>
      <c r="BWL864" s="4"/>
      <c r="BWM864" s="4"/>
      <c r="BWN864" s="4"/>
      <c r="BWO864" s="4"/>
      <c r="BWP864" s="4"/>
      <c r="BWQ864" s="4"/>
      <c r="BWR864" s="4"/>
      <c r="BWS864" s="4"/>
      <c r="BWT864" s="4"/>
      <c r="BWU864" s="4"/>
      <c r="BWV864" s="4"/>
      <c r="BWW864" s="4"/>
      <c r="BWX864" s="4"/>
      <c r="BWY864" s="4"/>
      <c r="BWZ864" s="4"/>
      <c r="BXA864" s="4"/>
      <c r="BXB864" s="4"/>
      <c r="BXC864" s="4"/>
      <c r="BXD864" s="4"/>
      <c r="BXE864" s="4"/>
      <c r="BXF864" s="4"/>
      <c r="BXG864" s="4"/>
      <c r="BXH864" s="4"/>
      <c r="BXI864" s="4"/>
      <c r="BXJ864" s="4"/>
      <c r="BXK864" s="4"/>
      <c r="BXL864" s="4"/>
      <c r="BXM864" s="4"/>
      <c r="BXN864" s="4"/>
      <c r="BXO864" s="4"/>
      <c r="BXP864" s="4"/>
      <c r="BXQ864" s="4"/>
      <c r="BXR864" s="4"/>
      <c r="BXS864" s="4"/>
      <c r="BXT864" s="4"/>
      <c r="BXU864" s="4"/>
      <c r="BXV864" s="4"/>
      <c r="BXW864" s="4"/>
      <c r="BXX864" s="4"/>
      <c r="BXY864" s="4"/>
      <c r="BXZ864" s="4"/>
      <c r="BYA864" s="4"/>
      <c r="BYB864" s="4"/>
      <c r="BYC864" s="4"/>
      <c r="BYD864" s="4"/>
      <c r="BYE864" s="4"/>
      <c r="BYF864" s="4"/>
      <c r="BYG864" s="4"/>
      <c r="BYH864" s="4"/>
      <c r="BYI864" s="4"/>
      <c r="BYJ864" s="4"/>
      <c r="BYK864" s="4"/>
      <c r="BYL864" s="4"/>
      <c r="BYM864" s="4"/>
      <c r="BYN864" s="4"/>
      <c r="BYO864" s="4"/>
      <c r="BYP864" s="4"/>
      <c r="BYQ864" s="4"/>
      <c r="BYR864" s="4"/>
      <c r="BYS864" s="4"/>
      <c r="BYT864" s="4"/>
      <c r="BYU864" s="4"/>
      <c r="BYV864" s="4"/>
      <c r="BYW864" s="4"/>
      <c r="BYX864" s="4"/>
      <c r="BYY864" s="4"/>
      <c r="BYZ864" s="4"/>
      <c r="BZA864" s="4"/>
      <c r="BZB864" s="4"/>
      <c r="BZC864" s="4"/>
      <c r="BZD864" s="4"/>
      <c r="BZE864" s="4"/>
      <c r="BZF864" s="4"/>
      <c r="BZG864" s="4"/>
      <c r="BZH864" s="4"/>
      <c r="BZI864" s="4"/>
      <c r="BZJ864" s="4"/>
      <c r="BZK864" s="4"/>
      <c r="BZL864" s="4"/>
      <c r="BZM864" s="4"/>
      <c r="BZN864" s="4"/>
      <c r="BZP864" s="4"/>
      <c r="BZR864" s="4"/>
      <c r="BZS864" s="4"/>
      <c r="BZT864" s="4"/>
      <c r="BZU864" s="4"/>
      <c r="BZV864" s="4"/>
      <c r="BZW864" s="4"/>
      <c r="BZX864" s="4"/>
      <c r="BZY864" s="4"/>
      <c r="CAD864" s="4"/>
      <c r="CAE864" s="4"/>
      <c r="CAF864" s="4"/>
      <c r="CAG864" s="4"/>
      <c r="CAH864" s="4"/>
      <c r="CAI864" s="4"/>
      <c r="CAJ864" s="4"/>
      <c r="CAK864" s="4"/>
      <c r="CAL864" s="4"/>
      <c r="CAM864" s="4"/>
      <c r="CAN864" s="4"/>
      <c r="CAO864" s="4"/>
      <c r="CAP864" s="4"/>
      <c r="CAQ864" s="4"/>
      <c r="CAR864" s="4"/>
      <c r="CAS864" s="4"/>
      <c r="CAT864" s="4"/>
      <c r="CAU864" s="4"/>
      <c r="CAV864" s="4"/>
      <c r="CAW864" s="4"/>
      <c r="CAX864" s="4"/>
      <c r="CAY864" s="4"/>
      <c r="CAZ864" s="4"/>
      <c r="CBA864" s="4"/>
      <c r="CBB864" s="4"/>
      <c r="CBC864" s="4"/>
      <c r="CBD864" s="4"/>
      <c r="CBE864" s="4"/>
      <c r="CBF864" s="4"/>
      <c r="CBG864" s="4"/>
      <c r="CBH864" s="4"/>
      <c r="CBI864" s="4"/>
      <c r="CBJ864" s="4"/>
      <c r="CBK864" s="4"/>
      <c r="CBL864" s="4"/>
      <c r="CBM864" s="4"/>
      <c r="CBN864" s="4"/>
      <c r="CBO864" s="4"/>
      <c r="CBP864" s="4"/>
      <c r="CBQ864" s="4"/>
      <c r="CBR864" s="4"/>
      <c r="CBS864" s="4"/>
      <c r="CBT864" s="4"/>
      <c r="CBU864" s="4"/>
      <c r="CBV864" s="4"/>
      <c r="CBW864" s="4"/>
      <c r="CBX864" s="4"/>
      <c r="CBY864" s="4"/>
      <c r="CBZ864" s="4"/>
      <c r="CCA864" s="4"/>
      <c r="CCB864" s="4"/>
      <c r="CCC864" s="4"/>
      <c r="CCD864" s="4"/>
      <c r="CCE864" s="4"/>
      <c r="CCF864" s="4"/>
      <c r="CCG864" s="4"/>
      <c r="CCH864" s="4"/>
      <c r="CCI864" s="4"/>
      <c r="CCJ864" s="4"/>
      <c r="CCK864" s="4"/>
      <c r="CCL864" s="4"/>
      <c r="CCM864" s="4"/>
      <c r="CCN864" s="4"/>
      <c r="CCO864" s="4"/>
      <c r="CCP864" s="4"/>
      <c r="CCQ864" s="4"/>
      <c r="CCR864" s="4"/>
      <c r="CCS864" s="4"/>
      <c r="CCT864" s="4"/>
      <c r="CCU864" s="4"/>
      <c r="CCV864" s="4"/>
      <c r="CCW864" s="4"/>
      <c r="CCX864" s="4"/>
      <c r="CCY864" s="4"/>
      <c r="CCZ864" s="4"/>
      <c r="CDA864" s="4"/>
      <c r="CDB864" s="4"/>
      <c r="CDC864" s="4"/>
      <c r="CDD864" s="4"/>
      <c r="CDE864" s="4"/>
      <c r="CDF864" s="4"/>
      <c r="CDG864" s="4"/>
      <c r="CDH864" s="4"/>
      <c r="CDI864" s="4"/>
      <c r="CDJ864" s="4"/>
      <c r="CDK864" s="4"/>
      <c r="CDL864" s="4"/>
      <c r="CDM864" s="4"/>
      <c r="CDN864" s="4"/>
      <c r="CDO864" s="4"/>
      <c r="CDP864" s="4"/>
      <c r="CDQ864" s="4"/>
      <c r="CDR864" s="4"/>
      <c r="CDS864" s="4"/>
      <c r="CDT864" s="4"/>
      <c r="CDU864" s="4"/>
      <c r="CDV864" s="4"/>
      <c r="CDW864" s="4"/>
      <c r="CDX864" s="4"/>
      <c r="CDY864" s="4"/>
      <c r="CDZ864" s="4"/>
      <c r="CEA864" s="4"/>
      <c r="CEB864" s="4"/>
      <c r="CEC864" s="4"/>
      <c r="CED864" s="4"/>
      <c r="CEE864" s="4"/>
      <c r="CEF864" s="4"/>
      <c r="CEG864" s="4"/>
      <c r="CEH864" s="4"/>
      <c r="CEI864" s="4"/>
      <c r="CEJ864" s="4"/>
      <c r="CEK864" s="4"/>
      <c r="CEL864" s="4"/>
      <c r="CEM864" s="4"/>
      <c r="CEN864" s="4"/>
      <c r="CEO864" s="4"/>
      <c r="CEP864" s="4"/>
      <c r="CEQ864" s="4"/>
      <c r="CER864" s="4"/>
      <c r="CES864" s="4"/>
      <c r="CET864" s="4"/>
      <c r="CEU864" s="4"/>
      <c r="CEV864" s="4"/>
      <c r="CEW864" s="4"/>
      <c r="CEX864" s="4"/>
      <c r="CEY864" s="4"/>
      <c r="CEZ864" s="4"/>
      <c r="CFA864" s="4"/>
      <c r="CFB864" s="4"/>
      <c r="CFC864" s="4"/>
      <c r="CFD864" s="4"/>
      <c r="CFE864" s="4"/>
      <c r="CFF864" s="4"/>
      <c r="CFG864" s="4"/>
      <c r="CFH864" s="4"/>
      <c r="CFI864" s="4"/>
      <c r="CFJ864" s="4"/>
      <c r="CFK864" s="4"/>
      <c r="CFL864" s="4"/>
      <c r="CFM864" s="4"/>
      <c r="CFN864" s="4"/>
      <c r="CFO864" s="4"/>
      <c r="CFP864" s="4"/>
      <c r="CFQ864" s="4"/>
      <c r="CFR864" s="4"/>
      <c r="CFS864" s="4"/>
      <c r="CFT864" s="4"/>
      <c r="CFU864" s="4"/>
      <c r="CFV864" s="4"/>
      <c r="CFW864" s="4"/>
      <c r="CFX864" s="4"/>
      <c r="CFY864" s="4"/>
      <c r="CFZ864" s="4"/>
      <c r="CGA864" s="4"/>
      <c r="CGB864" s="4"/>
      <c r="CGC864" s="4"/>
      <c r="CGD864" s="4"/>
      <c r="CGE864" s="4"/>
      <c r="CGF864" s="4"/>
      <c r="CGG864" s="4"/>
      <c r="CGH864" s="4"/>
      <c r="CGI864" s="4"/>
      <c r="CGJ864" s="4"/>
      <c r="CGK864" s="4"/>
      <c r="CGL864" s="4"/>
      <c r="CGM864" s="4"/>
      <c r="CGN864" s="4"/>
      <c r="CGO864" s="4"/>
      <c r="CGP864" s="4"/>
      <c r="CGQ864" s="4"/>
      <c r="CGR864" s="4"/>
      <c r="CGS864" s="4"/>
      <c r="CGT864" s="4"/>
      <c r="CGU864" s="4"/>
      <c r="CGV864" s="4"/>
      <c r="CGW864" s="4"/>
      <c r="CGX864" s="4"/>
      <c r="CGY864" s="4"/>
      <c r="CGZ864" s="4"/>
      <c r="CHA864" s="4"/>
      <c r="CHB864" s="4"/>
      <c r="CHC864" s="4"/>
      <c r="CHD864" s="4"/>
      <c r="CHE864" s="4"/>
      <c r="CHF864" s="4"/>
      <c r="CHG864" s="4"/>
      <c r="CHH864" s="4"/>
      <c r="CHI864" s="4"/>
      <c r="CHJ864" s="4"/>
      <c r="CHK864" s="4"/>
      <c r="CHL864" s="4"/>
      <c r="CHM864" s="4"/>
      <c r="CHN864" s="4"/>
      <c r="CHO864" s="4"/>
      <c r="CHP864" s="4"/>
      <c r="CHQ864" s="4"/>
      <c r="CHR864" s="4"/>
      <c r="CHS864" s="4"/>
      <c r="CHT864" s="4"/>
      <c r="CHU864" s="4"/>
      <c r="CHV864" s="4"/>
      <c r="CHW864" s="4"/>
      <c r="CHX864" s="4"/>
      <c r="CHY864" s="4"/>
      <c r="CHZ864" s="4"/>
      <c r="CIA864" s="4"/>
      <c r="CIB864" s="4"/>
      <c r="CIC864" s="4"/>
      <c r="CID864" s="4"/>
      <c r="CIE864" s="4"/>
      <c r="CIF864" s="4"/>
      <c r="CIG864" s="4"/>
      <c r="CIH864" s="4"/>
      <c r="CII864" s="4"/>
      <c r="CIJ864" s="4"/>
      <c r="CIK864" s="4"/>
      <c r="CIL864" s="4"/>
      <c r="CIM864" s="4"/>
      <c r="CIN864" s="4"/>
      <c r="CIO864" s="4"/>
      <c r="CIP864" s="4"/>
      <c r="CIQ864" s="4"/>
      <c r="CIR864" s="4"/>
      <c r="CIS864" s="4"/>
      <c r="CIT864" s="4"/>
      <c r="CIU864" s="4"/>
      <c r="CIV864" s="4"/>
      <c r="CIW864" s="4"/>
      <c r="CIX864" s="4"/>
      <c r="CIY864" s="4"/>
      <c r="CIZ864" s="4"/>
      <c r="CJA864" s="4"/>
      <c r="CJB864" s="4"/>
      <c r="CJC864" s="4"/>
      <c r="CJD864" s="4"/>
      <c r="CJE864" s="4"/>
      <c r="CJF864" s="4"/>
      <c r="CJG864" s="4"/>
      <c r="CJH864" s="4"/>
      <c r="CJI864" s="4"/>
      <c r="CJJ864" s="4"/>
      <c r="CJL864" s="4"/>
      <c r="CJN864" s="4"/>
      <c r="CJO864" s="4"/>
      <c r="CJP864" s="4"/>
      <c r="CJQ864" s="4"/>
      <c r="CJR864" s="4"/>
      <c r="CJS864" s="4"/>
      <c r="CJT864" s="4"/>
      <c r="CJU864" s="4"/>
      <c r="CJZ864" s="4"/>
      <c r="CKA864" s="4"/>
      <c r="CKB864" s="4"/>
      <c r="CKC864" s="4"/>
      <c r="CKD864" s="4"/>
      <c r="CKE864" s="4"/>
      <c r="CKF864" s="4"/>
      <c r="CKG864" s="4"/>
      <c r="CKH864" s="4"/>
      <c r="CKI864" s="4"/>
      <c r="CKJ864" s="4"/>
      <c r="CKK864" s="4"/>
      <c r="CKL864" s="4"/>
      <c r="CKM864" s="4"/>
      <c r="CKN864" s="4"/>
      <c r="CKO864" s="4"/>
      <c r="CKP864" s="4"/>
      <c r="CKQ864" s="4"/>
      <c r="CKR864" s="4"/>
      <c r="CKS864" s="4"/>
      <c r="CKT864" s="4"/>
      <c r="CKU864" s="4"/>
      <c r="CKV864" s="4"/>
      <c r="CKW864" s="4"/>
      <c r="CKX864" s="4"/>
      <c r="CKY864" s="4"/>
      <c r="CKZ864" s="4"/>
      <c r="CLA864" s="4"/>
      <c r="CLB864" s="4"/>
      <c r="CLC864" s="4"/>
      <c r="CLD864" s="4"/>
      <c r="CLE864" s="4"/>
      <c r="CLF864" s="4"/>
      <c r="CLG864" s="4"/>
      <c r="CLH864" s="4"/>
      <c r="CLI864" s="4"/>
      <c r="CLJ864" s="4"/>
      <c r="CLK864" s="4"/>
      <c r="CLL864" s="4"/>
      <c r="CLM864" s="4"/>
      <c r="CLN864" s="4"/>
      <c r="CLO864" s="4"/>
      <c r="CLP864" s="4"/>
      <c r="CLQ864" s="4"/>
      <c r="CLR864" s="4"/>
      <c r="CLS864" s="4"/>
      <c r="CLT864" s="4"/>
      <c r="CLU864" s="4"/>
      <c r="CLV864" s="4"/>
      <c r="CLW864" s="4"/>
      <c r="CLX864" s="4"/>
      <c r="CLY864" s="4"/>
      <c r="CLZ864" s="4"/>
      <c r="CMA864" s="4"/>
      <c r="CMB864" s="4"/>
      <c r="CMC864" s="4"/>
      <c r="CMD864" s="4"/>
      <c r="CME864" s="4"/>
      <c r="CMF864" s="4"/>
      <c r="CMG864" s="4"/>
      <c r="CMH864" s="4"/>
      <c r="CMI864" s="4"/>
      <c r="CMJ864" s="4"/>
      <c r="CMK864" s="4"/>
      <c r="CML864" s="4"/>
      <c r="CMM864" s="4"/>
      <c r="CMN864" s="4"/>
      <c r="CMO864" s="4"/>
      <c r="CMP864" s="4"/>
      <c r="CMQ864" s="4"/>
      <c r="CMR864" s="4"/>
      <c r="CMS864" s="4"/>
      <c r="CMT864" s="4"/>
      <c r="CMU864" s="4"/>
      <c r="CMV864" s="4"/>
      <c r="CMW864" s="4"/>
      <c r="CMX864" s="4"/>
      <c r="CMY864" s="4"/>
      <c r="CMZ864" s="4"/>
      <c r="CNA864" s="4"/>
      <c r="CNB864" s="4"/>
      <c r="CNC864" s="4"/>
      <c r="CND864" s="4"/>
      <c r="CNE864" s="4"/>
      <c r="CNF864" s="4"/>
      <c r="CNG864" s="4"/>
      <c r="CNH864" s="4"/>
      <c r="CNI864" s="4"/>
      <c r="CNJ864" s="4"/>
      <c r="CNK864" s="4"/>
      <c r="CNL864" s="4"/>
      <c r="CNM864" s="4"/>
      <c r="CNN864" s="4"/>
      <c r="CNO864" s="4"/>
      <c r="CNP864" s="4"/>
      <c r="CNQ864" s="4"/>
      <c r="CNR864" s="4"/>
      <c r="CNS864" s="4"/>
      <c r="CNT864" s="4"/>
      <c r="CNU864" s="4"/>
      <c r="CNV864" s="4"/>
      <c r="CNW864" s="4"/>
      <c r="CNX864" s="4"/>
      <c r="CNY864" s="4"/>
      <c r="CNZ864" s="4"/>
      <c r="COA864" s="4"/>
      <c r="COB864" s="4"/>
      <c r="COC864" s="4"/>
      <c r="COD864" s="4"/>
      <c r="COE864" s="4"/>
      <c r="COF864" s="4"/>
      <c r="COG864" s="4"/>
      <c r="COH864" s="4"/>
      <c r="COI864" s="4"/>
      <c r="COJ864" s="4"/>
      <c r="COK864" s="4"/>
      <c r="COL864" s="4"/>
      <c r="COM864" s="4"/>
      <c r="CON864" s="4"/>
      <c r="COO864" s="4"/>
      <c r="COP864" s="4"/>
      <c r="COQ864" s="4"/>
      <c r="COR864" s="4"/>
      <c r="COS864" s="4"/>
      <c r="COT864" s="4"/>
      <c r="COU864" s="4"/>
      <c r="COV864" s="4"/>
      <c r="COW864" s="4"/>
      <c r="COX864" s="4"/>
      <c r="COY864" s="4"/>
      <c r="COZ864" s="4"/>
      <c r="CPA864" s="4"/>
      <c r="CPB864" s="4"/>
      <c r="CPC864" s="4"/>
      <c r="CPD864" s="4"/>
      <c r="CPE864" s="4"/>
      <c r="CPF864" s="4"/>
      <c r="CPG864" s="4"/>
      <c r="CPH864" s="4"/>
      <c r="CPI864" s="4"/>
      <c r="CPJ864" s="4"/>
      <c r="CPK864" s="4"/>
      <c r="CPL864" s="4"/>
      <c r="CPM864" s="4"/>
      <c r="CPN864" s="4"/>
      <c r="CPO864" s="4"/>
      <c r="CPP864" s="4"/>
      <c r="CPQ864" s="4"/>
      <c r="CPR864" s="4"/>
      <c r="CPS864" s="4"/>
      <c r="CPT864" s="4"/>
      <c r="CPU864" s="4"/>
      <c r="CPV864" s="4"/>
      <c r="CPW864" s="4"/>
      <c r="CPX864" s="4"/>
      <c r="CPY864" s="4"/>
      <c r="CPZ864" s="4"/>
      <c r="CQA864" s="4"/>
      <c r="CQB864" s="4"/>
      <c r="CQC864" s="4"/>
      <c r="CQD864" s="4"/>
      <c r="CQE864" s="4"/>
      <c r="CQF864" s="4"/>
      <c r="CQG864" s="4"/>
      <c r="CQH864" s="4"/>
      <c r="CQI864" s="4"/>
      <c r="CQJ864" s="4"/>
      <c r="CQK864" s="4"/>
      <c r="CQL864" s="4"/>
      <c r="CQM864" s="4"/>
      <c r="CQN864" s="4"/>
      <c r="CQO864" s="4"/>
      <c r="CQP864" s="4"/>
      <c r="CQQ864" s="4"/>
      <c r="CQR864" s="4"/>
      <c r="CQS864" s="4"/>
      <c r="CQT864" s="4"/>
      <c r="CQU864" s="4"/>
      <c r="CQV864" s="4"/>
      <c r="CQW864" s="4"/>
      <c r="CQX864" s="4"/>
      <c r="CQY864" s="4"/>
      <c r="CQZ864" s="4"/>
      <c r="CRA864" s="4"/>
      <c r="CRB864" s="4"/>
      <c r="CRC864" s="4"/>
      <c r="CRD864" s="4"/>
      <c r="CRE864" s="4"/>
      <c r="CRF864" s="4"/>
      <c r="CRG864" s="4"/>
      <c r="CRH864" s="4"/>
      <c r="CRI864" s="4"/>
      <c r="CRJ864" s="4"/>
      <c r="CRK864" s="4"/>
      <c r="CRL864" s="4"/>
      <c r="CRM864" s="4"/>
      <c r="CRN864" s="4"/>
      <c r="CRO864" s="4"/>
      <c r="CRP864" s="4"/>
      <c r="CRQ864" s="4"/>
      <c r="CRR864" s="4"/>
      <c r="CRS864" s="4"/>
      <c r="CRT864" s="4"/>
      <c r="CRU864" s="4"/>
      <c r="CRV864" s="4"/>
      <c r="CRW864" s="4"/>
      <c r="CRX864" s="4"/>
      <c r="CRY864" s="4"/>
      <c r="CRZ864" s="4"/>
      <c r="CSA864" s="4"/>
      <c r="CSB864" s="4"/>
      <c r="CSC864" s="4"/>
      <c r="CSD864" s="4"/>
      <c r="CSE864" s="4"/>
      <c r="CSF864" s="4"/>
      <c r="CSG864" s="4"/>
      <c r="CSH864" s="4"/>
      <c r="CSI864" s="4"/>
      <c r="CSJ864" s="4"/>
      <c r="CSK864" s="4"/>
      <c r="CSL864" s="4"/>
      <c r="CSM864" s="4"/>
      <c r="CSN864" s="4"/>
      <c r="CSO864" s="4"/>
      <c r="CSP864" s="4"/>
      <c r="CSQ864" s="4"/>
      <c r="CSR864" s="4"/>
      <c r="CSS864" s="4"/>
      <c r="CST864" s="4"/>
      <c r="CSU864" s="4"/>
      <c r="CSV864" s="4"/>
      <c r="CSW864" s="4"/>
      <c r="CSX864" s="4"/>
      <c r="CSY864" s="4"/>
      <c r="CSZ864" s="4"/>
      <c r="CTA864" s="4"/>
      <c r="CTB864" s="4"/>
      <c r="CTC864" s="4"/>
      <c r="CTD864" s="4"/>
      <c r="CTE864" s="4"/>
      <c r="CTF864" s="4"/>
      <c r="CTH864" s="4"/>
      <c r="CTJ864" s="4"/>
      <c r="CTK864" s="4"/>
      <c r="CTL864" s="4"/>
      <c r="CTM864" s="4"/>
      <c r="CTN864" s="4"/>
      <c r="CTO864" s="4"/>
      <c r="CTP864" s="4"/>
      <c r="CTQ864" s="4"/>
      <c r="CTV864" s="4"/>
      <c r="CTW864" s="4"/>
      <c r="CTX864" s="4"/>
      <c r="CTY864" s="4"/>
      <c r="CTZ864" s="4"/>
      <c r="CUA864" s="4"/>
      <c r="CUB864" s="4"/>
      <c r="CUC864" s="4"/>
      <c r="CUD864" s="4"/>
      <c r="CUE864" s="4"/>
      <c r="CUF864" s="4"/>
      <c r="CUG864" s="4"/>
      <c r="CUH864" s="4"/>
      <c r="CUI864" s="4"/>
      <c r="CUJ864" s="4"/>
      <c r="CUK864" s="4"/>
      <c r="CUL864" s="4"/>
      <c r="CUM864" s="4"/>
      <c r="CUN864" s="4"/>
      <c r="CUO864" s="4"/>
      <c r="CUP864" s="4"/>
      <c r="CUQ864" s="4"/>
      <c r="CUR864" s="4"/>
      <c r="CUS864" s="4"/>
      <c r="CUT864" s="4"/>
      <c r="CUU864" s="4"/>
      <c r="CUV864" s="4"/>
      <c r="CUW864" s="4"/>
      <c r="CUX864" s="4"/>
      <c r="CUY864" s="4"/>
      <c r="CUZ864" s="4"/>
      <c r="CVA864" s="4"/>
      <c r="CVB864" s="4"/>
      <c r="CVC864" s="4"/>
      <c r="CVD864" s="4"/>
      <c r="CVE864" s="4"/>
      <c r="CVF864" s="4"/>
      <c r="CVG864" s="4"/>
      <c r="CVH864" s="4"/>
      <c r="CVI864" s="4"/>
      <c r="CVJ864" s="4"/>
      <c r="CVK864" s="4"/>
      <c r="CVL864" s="4"/>
      <c r="CVM864" s="4"/>
      <c r="CVN864" s="4"/>
      <c r="CVO864" s="4"/>
      <c r="CVP864" s="4"/>
      <c r="CVQ864" s="4"/>
      <c r="CVR864" s="4"/>
      <c r="CVS864" s="4"/>
      <c r="CVT864" s="4"/>
      <c r="CVU864" s="4"/>
      <c r="CVV864" s="4"/>
      <c r="CVW864" s="4"/>
      <c r="CVX864" s="4"/>
      <c r="CVY864" s="4"/>
      <c r="CVZ864" s="4"/>
      <c r="CWA864" s="4"/>
      <c r="CWB864" s="4"/>
      <c r="CWC864" s="4"/>
      <c r="CWD864" s="4"/>
      <c r="CWE864" s="4"/>
      <c r="CWF864" s="4"/>
      <c r="CWG864" s="4"/>
      <c r="CWH864" s="4"/>
      <c r="CWI864" s="4"/>
      <c r="CWJ864" s="4"/>
      <c r="CWK864" s="4"/>
      <c r="CWL864" s="4"/>
      <c r="CWM864" s="4"/>
      <c r="CWN864" s="4"/>
      <c r="CWO864" s="4"/>
      <c r="CWP864" s="4"/>
      <c r="CWQ864" s="4"/>
      <c r="CWR864" s="4"/>
      <c r="CWS864" s="4"/>
      <c r="CWT864" s="4"/>
      <c r="CWU864" s="4"/>
      <c r="CWV864" s="4"/>
      <c r="CWW864" s="4"/>
      <c r="CWX864" s="4"/>
      <c r="CWY864" s="4"/>
      <c r="CWZ864" s="4"/>
      <c r="CXA864" s="4"/>
      <c r="CXB864" s="4"/>
      <c r="CXC864" s="4"/>
      <c r="CXD864" s="4"/>
      <c r="CXE864" s="4"/>
      <c r="CXF864" s="4"/>
      <c r="CXG864" s="4"/>
      <c r="CXH864" s="4"/>
      <c r="CXI864" s="4"/>
      <c r="CXJ864" s="4"/>
      <c r="CXK864" s="4"/>
      <c r="CXL864" s="4"/>
      <c r="CXM864" s="4"/>
      <c r="CXN864" s="4"/>
      <c r="CXO864" s="4"/>
      <c r="CXP864" s="4"/>
      <c r="CXQ864" s="4"/>
      <c r="CXR864" s="4"/>
      <c r="CXS864" s="4"/>
      <c r="CXT864" s="4"/>
      <c r="CXU864" s="4"/>
      <c r="CXV864" s="4"/>
      <c r="CXW864" s="4"/>
      <c r="CXX864" s="4"/>
      <c r="CXY864" s="4"/>
      <c r="CXZ864" s="4"/>
      <c r="CYA864" s="4"/>
      <c r="CYB864" s="4"/>
      <c r="CYC864" s="4"/>
      <c r="CYD864" s="4"/>
      <c r="CYE864" s="4"/>
      <c r="CYF864" s="4"/>
      <c r="CYG864" s="4"/>
      <c r="CYH864" s="4"/>
      <c r="CYI864" s="4"/>
      <c r="CYJ864" s="4"/>
      <c r="CYK864" s="4"/>
      <c r="CYL864" s="4"/>
      <c r="CYM864" s="4"/>
      <c r="CYN864" s="4"/>
      <c r="CYO864" s="4"/>
      <c r="CYP864" s="4"/>
      <c r="CYQ864" s="4"/>
      <c r="CYR864" s="4"/>
      <c r="CYS864" s="4"/>
      <c r="CYT864" s="4"/>
      <c r="CYU864" s="4"/>
      <c r="CYV864" s="4"/>
      <c r="CYW864" s="4"/>
      <c r="CYX864" s="4"/>
      <c r="CYY864" s="4"/>
      <c r="CYZ864" s="4"/>
      <c r="CZA864" s="4"/>
      <c r="CZB864" s="4"/>
      <c r="CZC864" s="4"/>
      <c r="CZD864" s="4"/>
      <c r="CZE864" s="4"/>
      <c r="CZF864" s="4"/>
      <c r="CZG864" s="4"/>
      <c r="CZH864" s="4"/>
      <c r="CZI864" s="4"/>
      <c r="CZJ864" s="4"/>
      <c r="CZK864" s="4"/>
      <c r="CZL864" s="4"/>
      <c r="CZM864" s="4"/>
      <c r="CZN864" s="4"/>
      <c r="CZO864" s="4"/>
      <c r="CZP864" s="4"/>
      <c r="CZQ864" s="4"/>
      <c r="CZR864" s="4"/>
      <c r="CZS864" s="4"/>
      <c r="CZT864" s="4"/>
      <c r="CZU864" s="4"/>
      <c r="CZV864" s="4"/>
      <c r="CZW864" s="4"/>
      <c r="CZX864" s="4"/>
      <c r="CZY864" s="4"/>
      <c r="CZZ864" s="4"/>
      <c r="DAA864" s="4"/>
      <c r="DAB864" s="4"/>
      <c r="DAC864" s="4"/>
      <c r="DAD864" s="4"/>
      <c r="DAE864" s="4"/>
      <c r="DAF864" s="4"/>
      <c r="DAG864" s="4"/>
      <c r="DAH864" s="4"/>
      <c r="DAI864" s="4"/>
      <c r="DAJ864" s="4"/>
      <c r="DAK864" s="4"/>
      <c r="DAL864" s="4"/>
      <c r="DAM864" s="4"/>
      <c r="DAN864" s="4"/>
      <c r="DAO864" s="4"/>
      <c r="DAP864" s="4"/>
      <c r="DAQ864" s="4"/>
      <c r="DAR864" s="4"/>
      <c r="DAS864" s="4"/>
      <c r="DAT864" s="4"/>
      <c r="DAU864" s="4"/>
      <c r="DAV864" s="4"/>
      <c r="DAW864" s="4"/>
      <c r="DAX864" s="4"/>
      <c r="DAY864" s="4"/>
      <c r="DAZ864" s="4"/>
      <c r="DBA864" s="4"/>
      <c r="DBB864" s="4"/>
      <c r="DBC864" s="4"/>
      <c r="DBD864" s="4"/>
      <c r="DBE864" s="4"/>
      <c r="DBF864" s="4"/>
      <c r="DBG864" s="4"/>
      <c r="DBH864" s="4"/>
      <c r="DBI864" s="4"/>
      <c r="DBJ864" s="4"/>
      <c r="DBK864" s="4"/>
      <c r="DBL864" s="4"/>
      <c r="DBM864" s="4"/>
      <c r="DBN864" s="4"/>
      <c r="DBO864" s="4"/>
      <c r="DBP864" s="4"/>
      <c r="DBQ864" s="4"/>
      <c r="DBR864" s="4"/>
      <c r="DBS864" s="4"/>
      <c r="DBT864" s="4"/>
      <c r="DBU864" s="4"/>
      <c r="DBV864" s="4"/>
      <c r="DBW864" s="4"/>
      <c r="DBX864" s="4"/>
      <c r="DBY864" s="4"/>
      <c r="DBZ864" s="4"/>
      <c r="DCA864" s="4"/>
      <c r="DCB864" s="4"/>
      <c r="DCC864" s="4"/>
      <c r="DCD864" s="4"/>
      <c r="DCE864" s="4"/>
      <c r="DCF864" s="4"/>
      <c r="DCG864" s="4"/>
      <c r="DCH864" s="4"/>
      <c r="DCI864" s="4"/>
      <c r="DCJ864" s="4"/>
      <c r="DCK864" s="4"/>
      <c r="DCL864" s="4"/>
      <c r="DCM864" s="4"/>
      <c r="DCN864" s="4"/>
      <c r="DCO864" s="4"/>
      <c r="DCP864" s="4"/>
      <c r="DCQ864" s="4"/>
      <c r="DCR864" s="4"/>
      <c r="DCS864" s="4"/>
      <c r="DCT864" s="4"/>
      <c r="DCU864" s="4"/>
      <c r="DCV864" s="4"/>
      <c r="DCW864" s="4"/>
      <c r="DCX864" s="4"/>
      <c r="DCY864" s="4"/>
      <c r="DCZ864" s="4"/>
      <c r="DDA864" s="4"/>
      <c r="DDB864" s="4"/>
      <c r="DDD864" s="4"/>
      <c r="DDF864" s="4"/>
      <c r="DDG864" s="4"/>
      <c r="DDH864" s="4"/>
      <c r="DDI864" s="4"/>
      <c r="DDJ864" s="4"/>
      <c r="DDK864" s="4"/>
      <c r="DDL864" s="4"/>
      <c r="DDM864" s="4"/>
      <c r="DDR864" s="4"/>
      <c r="DDS864" s="4"/>
      <c r="DDT864" s="4"/>
      <c r="DDU864" s="4"/>
      <c r="DDV864" s="4"/>
      <c r="DDW864" s="4"/>
      <c r="DDX864" s="4"/>
      <c r="DDY864" s="4"/>
      <c r="DDZ864" s="4"/>
      <c r="DEA864" s="4"/>
      <c r="DEB864" s="4"/>
      <c r="DEC864" s="4"/>
      <c r="DED864" s="4"/>
      <c r="DEE864" s="4"/>
      <c r="DEF864" s="4"/>
      <c r="DEG864" s="4"/>
      <c r="DEH864" s="4"/>
      <c r="DEI864" s="4"/>
      <c r="DEJ864" s="4"/>
      <c r="DEK864" s="4"/>
      <c r="DEL864" s="4"/>
      <c r="DEM864" s="4"/>
      <c r="DEN864" s="4"/>
      <c r="DEO864" s="4"/>
      <c r="DEP864" s="4"/>
      <c r="DEQ864" s="4"/>
      <c r="DER864" s="4"/>
      <c r="DES864" s="4"/>
      <c r="DET864" s="4"/>
      <c r="DEU864" s="4"/>
      <c r="DEV864" s="4"/>
      <c r="DEW864" s="4"/>
      <c r="DEX864" s="4"/>
      <c r="DEY864" s="4"/>
      <c r="DEZ864" s="4"/>
      <c r="DFA864" s="4"/>
      <c r="DFB864" s="4"/>
      <c r="DFC864" s="4"/>
      <c r="DFD864" s="4"/>
      <c r="DFE864" s="4"/>
      <c r="DFF864" s="4"/>
      <c r="DFG864" s="4"/>
      <c r="DFH864" s="4"/>
      <c r="DFI864" s="4"/>
      <c r="DFJ864" s="4"/>
      <c r="DFK864" s="4"/>
      <c r="DFL864" s="4"/>
      <c r="DFM864" s="4"/>
      <c r="DFN864" s="4"/>
      <c r="DFO864" s="4"/>
      <c r="DFP864" s="4"/>
      <c r="DFQ864" s="4"/>
      <c r="DFR864" s="4"/>
      <c r="DFS864" s="4"/>
      <c r="DFT864" s="4"/>
      <c r="DFU864" s="4"/>
      <c r="DFV864" s="4"/>
      <c r="DFW864" s="4"/>
      <c r="DFX864" s="4"/>
      <c r="DFY864" s="4"/>
      <c r="DFZ864" s="4"/>
      <c r="DGA864" s="4"/>
      <c r="DGB864" s="4"/>
      <c r="DGC864" s="4"/>
      <c r="DGD864" s="4"/>
      <c r="DGE864" s="4"/>
      <c r="DGF864" s="4"/>
      <c r="DGG864" s="4"/>
      <c r="DGH864" s="4"/>
      <c r="DGI864" s="4"/>
      <c r="DGJ864" s="4"/>
      <c r="DGK864" s="4"/>
      <c r="DGL864" s="4"/>
      <c r="DGM864" s="4"/>
      <c r="DGN864" s="4"/>
      <c r="DGO864" s="4"/>
      <c r="DGP864" s="4"/>
      <c r="DGQ864" s="4"/>
      <c r="DGR864" s="4"/>
      <c r="DGS864" s="4"/>
      <c r="DGT864" s="4"/>
      <c r="DGU864" s="4"/>
      <c r="DGV864" s="4"/>
      <c r="DGW864" s="4"/>
      <c r="DGX864" s="4"/>
      <c r="DGY864" s="4"/>
      <c r="DGZ864" s="4"/>
      <c r="DHA864" s="4"/>
      <c r="DHB864" s="4"/>
      <c r="DHC864" s="4"/>
      <c r="DHD864" s="4"/>
      <c r="DHE864" s="4"/>
      <c r="DHF864" s="4"/>
      <c r="DHG864" s="4"/>
      <c r="DHH864" s="4"/>
      <c r="DHI864" s="4"/>
      <c r="DHJ864" s="4"/>
      <c r="DHK864" s="4"/>
      <c r="DHL864" s="4"/>
      <c r="DHM864" s="4"/>
      <c r="DHN864" s="4"/>
      <c r="DHO864" s="4"/>
      <c r="DHP864" s="4"/>
      <c r="DHQ864" s="4"/>
      <c r="DHR864" s="4"/>
      <c r="DHS864" s="4"/>
      <c r="DHT864" s="4"/>
      <c r="DHU864" s="4"/>
      <c r="DHV864" s="4"/>
      <c r="DHW864" s="4"/>
      <c r="DHX864" s="4"/>
      <c r="DHY864" s="4"/>
      <c r="DHZ864" s="4"/>
      <c r="DIA864" s="4"/>
      <c r="DIB864" s="4"/>
      <c r="DIC864" s="4"/>
      <c r="DID864" s="4"/>
      <c r="DIE864" s="4"/>
      <c r="DIF864" s="4"/>
      <c r="DIG864" s="4"/>
      <c r="DIH864" s="4"/>
      <c r="DII864" s="4"/>
      <c r="DIJ864" s="4"/>
      <c r="DIK864" s="4"/>
      <c r="DIL864" s="4"/>
      <c r="DIM864" s="4"/>
      <c r="DIN864" s="4"/>
      <c r="DIO864" s="4"/>
      <c r="DIP864" s="4"/>
      <c r="DIQ864" s="4"/>
      <c r="DIR864" s="4"/>
      <c r="DIS864" s="4"/>
      <c r="DIT864" s="4"/>
      <c r="DIU864" s="4"/>
      <c r="DIV864" s="4"/>
      <c r="DIW864" s="4"/>
      <c r="DIX864" s="4"/>
      <c r="DIY864" s="4"/>
      <c r="DIZ864" s="4"/>
      <c r="DJA864" s="4"/>
      <c r="DJB864" s="4"/>
      <c r="DJC864" s="4"/>
      <c r="DJD864" s="4"/>
      <c r="DJE864" s="4"/>
      <c r="DJF864" s="4"/>
      <c r="DJG864" s="4"/>
      <c r="DJH864" s="4"/>
      <c r="DJI864" s="4"/>
      <c r="DJJ864" s="4"/>
      <c r="DJK864" s="4"/>
      <c r="DJL864" s="4"/>
      <c r="DJM864" s="4"/>
      <c r="DJN864" s="4"/>
      <c r="DJO864" s="4"/>
      <c r="DJP864" s="4"/>
      <c r="DJQ864" s="4"/>
      <c r="DJR864" s="4"/>
      <c r="DJS864" s="4"/>
      <c r="DJT864" s="4"/>
      <c r="DJU864" s="4"/>
      <c r="DJV864" s="4"/>
      <c r="DJW864" s="4"/>
      <c r="DJX864" s="4"/>
      <c r="DJY864" s="4"/>
      <c r="DJZ864" s="4"/>
      <c r="DKA864" s="4"/>
      <c r="DKB864" s="4"/>
      <c r="DKC864" s="4"/>
      <c r="DKD864" s="4"/>
      <c r="DKE864" s="4"/>
      <c r="DKF864" s="4"/>
      <c r="DKG864" s="4"/>
      <c r="DKH864" s="4"/>
      <c r="DKI864" s="4"/>
      <c r="DKJ864" s="4"/>
      <c r="DKK864" s="4"/>
      <c r="DKL864" s="4"/>
      <c r="DKM864" s="4"/>
      <c r="DKN864" s="4"/>
      <c r="DKO864" s="4"/>
      <c r="DKP864" s="4"/>
      <c r="DKQ864" s="4"/>
      <c r="DKR864" s="4"/>
      <c r="DKS864" s="4"/>
      <c r="DKT864" s="4"/>
      <c r="DKU864" s="4"/>
      <c r="DKV864" s="4"/>
      <c r="DKW864" s="4"/>
      <c r="DKX864" s="4"/>
      <c r="DKY864" s="4"/>
      <c r="DKZ864" s="4"/>
      <c r="DLA864" s="4"/>
      <c r="DLB864" s="4"/>
      <c r="DLC864" s="4"/>
      <c r="DLD864" s="4"/>
      <c r="DLE864" s="4"/>
      <c r="DLF864" s="4"/>
      <c r="DLG864" s="4"/>
      <c r="DLH864" s="4"/>
      <c r="DLI864" s="4"/>
      <c r="DLJ864" s="4"/>
      <c r="DLK864" s="4"/>
      <c r="DLL864" s="4"/>
      <c r="DLM864" s="4"/>
      <c r="DLN864" s="4"/>
      <c r="DLO864" s="4"/>
      <c r="DLP864" s="4"/>
      <c r="DLQ864" s="4"/>
      <c r="DLR864" s="4"/>
      <c r="DLS864" s="4"/>
      <c r="DLT864" s="4"/>
      <c r="DLU864" s="4"/>
      <c r="DLV864" s="4"/>
      <c r="DLW864" s="4"/>
      <c r="DLX864" s="4"/>
      <c r="DLY864" s="4"/>
      <c r="DLZ864" s="4"/>
      <c r="DMA864" s="4"/>
      <c r="DMB864" s="4"/>
      <c r="DMC864" s="4"/>
      <c r="DMD864" s="4"/>
      <c r="DME864" s="4"/>
      <c r="DMF864" s="4"/>
      <c r="DMG864" s="4"/>
      <c r="DMH864" s="4"/>
      <c r="DMI864" s="4"/>
      <c r="DMJ864" s="4"/>
      <c r="DMK864" s="4"/>
      <c r="DML864" s="4"/>
      <c r="DMM864" s="4"/>
      <c r="DMN864" s="4"/>
      <c r="DMO864" s="4"/>
      <c r="DMP864" s="4"/>
      <c r="DMQ864" s="4"/>
      <c r="DMR864" s="4"/>
      <c r="DMS864" s="4"/>
      <c r="DMT864" s="4"/>
      <c r="DMU864" s="4"/>
      <c r="DMV864" s="4"/>
      <c r="DMW864" s="4"/>
      <c r="DMX864" s="4"/>
      <c r="DMZ864" s="4"/>
      <c r="DNB864" s="4"/>
      <c r="DNC864" s="4"/>
      <c r="DND864" s="4"/>
      <c r="DNE864" s="4"/>
      <c r="DNF864" s="4"/>
      <c r="DNG864" s="4"/>
      <c r="DNH864" s="4"/>
      <c r="DNI864" s="4"/>
      <c r="DNN864" s="4"/>
      <c r="DNO864" s="4"/>
      <c r="DNP864" s="4"/>
      <c r="DNQ864" s="4"/>
      <c r="DNR864" s="4"/>
      <c r="DNS864" s="4"/>
      <c r="DNT864" s="4"/>
      <c r="DNU864" s="4"/>
      <c r="DNV864" s="4"/>
      <c r="DNW864" s="4"/>
      <c r="DNX864" s="4"/>
      <c r="DNY864" s="4"/>
      <c r="DNZ864" s="4"/>
      <c r="DOA864" s="4"/>
      <c r="DOB864" s="4"/>
      <c r="DOC864" s="4"/>
      <c r="DOD864" s="4"/>
      <c r="DOE864" s="4"/>
      <c r="DOF864" s="4"/>
      <c r="DOG864" s="4"/>
      <c r="DOH864" s="4"/>
      <c r="DOI864" s="4"/>
      <c r="DOJ864" s="4"/>
      <c r="DOK864" s="4"/>
      <c r="DOL864" s="4"/>
      <c r="DOM864" s="4"/>
      <c r="DON864" s="4"/>
      <c r="DOO864" s="4"/>
      <c r="DOP864" s="4"/>
      <c r="DOQ864" s="4"/>
      <c r="DOR864" s="4"/>
      <c r="DOS864" s="4"/>
      <c r="DOT864" s="4"/>
      <c r="DOU864" s="4"/>
      <c r="DOV864" s="4"/>
      <c r="DOW864" s="4"/>
      <c r="DOX864" s="4"/>
      <c r="DOY864" s="4"/>
      <c r="DOZ864" s="4"/>
      <c r="DPA864" s="4"/>
      <c r="DPB864" s="4"/>
      <c r="DPC864" s="4"/>
      <c r="DPD864" s="4"/>
      <c r="DPE864" s="4"/>
      <c r="DPF864" s="4"/>
      <c r="DPG864" s="4"/>
      <c r="DPH864" s="4"/>
      <c r="DPI864" s="4"/>
      <c r="DPJ864" s="4"/>
      <c r="DPK864" s="4"/>
      <c r="DPL864" s="4"/>
      <c r="DPM864" s="4"/>
      <c r="DPN864" s="4"/>
      <c r="DPO864" s="4"/>
      <c r="DPP864" s="4"/>
      <c r="DPQ864" s="4"/>
      <c r="DPR864" s="4"/>
      <c r="DPS864" s="4"/>
      <c r="DPT864" s="4"/>
      <c r="DPU864" s="4"/>
      <c r="DPV864" s="4"/>
      <c r="DPW864" s="4"/>
      <c r="DPX864" s="4"/>
      <c r="DPY864" s="4"/>
      <c r="DPZ864" s="4"/>
      <c r="DQA864" s="4"/>
      <c r="DQB864" s="4"/>
      <c r="DQC864" s="4"/>
      <c r="DQD864" s="4"/>
      <c r="DQE864" s="4"/>
      <c r="DQF864" s="4"/>
      <c r="DQG864" s="4"/>
      <c r="DQH864" s="4"/>
      <c r="DQI864" s="4"/>
      <c r="DQJ864" s="4"/>
      <c r="DQK864" s="4"/>
      <c r="DQL864" s="4"/>
      <c r="DQM864" s="4"/>
      <c r="DQN864" s="4"/>
      <c r="DQO864" s="4"/>
      <c r="DQP864" s="4"/>
      <c r="DQQ864" s="4"/>
      <c r="DQR864" s="4"/>
      <c r="DQS864" s="4"/>
      <c r="DQT864" s="4"/>
      <c r="DQU864" s="4"/>
      <c r="DQV864" s="4"/>
      <c r="DQW864" s="4"/>
      <c r="DQX864" s="4"/>
      <c r="DQY864" s="4"/>
      <c r="DQZ864" s="4"/>
      <c r="DRA864" s="4"/>
      <c r="DRB864" s="4"/>
      <c r="DRC864" s="4"/>
      <c r="DRD864" s="4"/>
      <c r="DRE864" s="4"/>
      <c r="DRF864" s="4"/>
      <c r="DRG864" s="4"/>
      <c r="DRH864" s="4"/>
      <c r="DRI864" s="4"/>
      <c r="DRJ864" s="4"/>
      <c r="DRK864" s="4"/>
      <c r="DRL864" s="4"/>
      <c r="DRM864" s="4"/>
      <c r="DRN864" s="4"/>
      <c r="DRO864" s="4"/>
      <c r="DRP864" s="4"/>
      <c r="DRQ864" s="4"/>
      <c r="DRR864" s="4"/>
      <c r="DRS864" s="4"/>
      <c r="DRT864" s="4"/>
      <c r="DRU864" s="4"/>
      <c r="DRV864" s="4"/>
      <c r="DRW864" s="4"/>
      <c r="DRX864" s="4"/>
      <c r="DRY864" s="4"/>
      <c r="DRZ864" s="4"/>
      <c r="DSA864" s="4"/>
      <c r="DSB864" s="4"/>
      <c r="DSC864" s="4"/>
      <c r="DSD864" s="4"/>
      <c r="DSE864" s="4"/>
      <c r="DSF864" s="4"/>
      <c r="DSG864" s="4"/>
      <c r="DSH864" s="4"/>
      <c r="DSI864" s="4"/>
      <c r="DSJ864" s="4"/>
      <c r="DSK864" s="4"/>
      <c r="DSL864" s="4"/>
      <c r="DSM864" s="4"/>
      <c r="DSN864" s="4"/>
      <c r="DSO864" s="4"/>
      <c r="DSP864" s="4"/>
      <c r="DSQ864" s="4"/>
      <c r="DSR864" s="4"/>
      <c r="DSS864" s="4"/>
      <c r="DST864" s="4"/>
      <c r="DSU864" s="4"/>
      <c r="DSV864" s="4"/>
      <c r="DSW864" s="4"/>
      <c r="DSX864" s="4"/>
      <c r="DSY864" s="4"/>
      <c r="DSZ864" s="4"/>
      <c r="DTA864" s="4"/>
      <c r="DTB864" s="4"/>
      <c r="DTC864" s="4"/>
      <c r="DTD864" s="4"/>
      <c r="DTE864" s="4"/>
      <c r="DTF864" s="4"/>
      <c r="DTG864" s="4"/>
      <c r="DTH864" s="4"/>
      <c r="DTI864" s="4"/>
      <c r="DTJ864" s="4"/>
      <c r="DTK864" s="4"/>
      <c r="DTL864" s="4"/>
      <c r="DTM864" s="4"/>
      <c r="DTN864" s="4"/>
      <c r="DTO864" s="4"/>
      <c r="DTP864" s="4"/>
      <c r="DTQ864" s="4"/>
      <c r="DTR864" s="4"/>
      <c r="DTS864" s="4"/>
      <c r="DTT864" s="4"/>
      <c r="DTU864" s="4"/>
      <c r="DTV864" s="4"/>
      <c r="DTW864" s="4"/>
      <c r="DTX864" s="4"/>
      <c r="DTY864" s="4"/>
      <c r="DTZ864" s="4"/>
      <c r="DUA864" s="4"/>
      <c r="DUB864" s="4"/>
      <c r="DUC864" s="4"/>
      <c r="DUD864" s="4"/>
      <c r="DUE864" s="4"/>
      <c r="DUF864" s="4"/>
      <c r="DUG864" s="4"/>
      <c r="DUH864" s="4"/>
      <c r="DUI864" s="4"/>
      <c r="DUJ864" s="4"/>
      <c r="DUK864" s="4"/>
      <c r="DUL864" s="4"/>
      <c r="DUM864" s="4"/>
      <c r="DUN864" s="4"/>
      <c r="DUO864" s="4"/>
      <c r="DUP864" s="4"/>
      <c r="DUQ864" s="4"/>
      <c r="DUR864" s="4"/>
      <c r="DUS864" s="4"/>
      <c r="DUT864" s="4"/>
      <c r="DUU864" s="4"/>
      <c r="DUV864" s="4"/>
      <c r="DUW864" s="4"/>
      <c r="DUX864" s="4"/>
      <c r="DUY864" s="4"/>
      <c r="DUZ864" s="4"/>
      <c r="DVA864" s="4"/>
      <c r="DVB864" s="4"/>
      <c r="DVC864" s="4"/>
      <c r="DVD864" s="4"/>
      <c r="DVE864" s="4"/>
      <c r="DVF864" s="4"/>
      <c r="DVG864" s="4"/>
      <c r="DVH864" s="4"/>
      <c r="DVI864" s="4"/>
      <c r="DVJ864" s="4"/>
      <c r="DVK864" s="4"/>
      <c r="DVL864" s="4"/>
      <c r="DVM864" s="4"/>
      <c r="DVN864" s="4"/>
      <c r="DVO864" s="4"/>
      <c r="DVP864" s="4"/>
      <c r="DVQ864" s="4"/>
      <c r="DVR864" s="4"/>
      <c r="DVS864" s="4"/>
      <c r="DVT864" s="4"/>
      <c r="DVU864" s="4"/>
      <c r="DVV864" s="4"/>
      <c r="DVW864" s="4"/>
      <c r="DVX864" s="4"/>
      <c r="DVY864" s="4"/>
      <c r="DVZ864" s="4"/>
      <c r="DWA864" s="4"/>
      <c r="DWB864" s="4"/>
      <c r="DWC864" s="4"/>
      <c r="DWD864" s="4"/>
      <c r="DWE864" s="4"/>
      <c r="DWF864" s="4"/>
      <c r="DWG864" s="4"/>
      <c r="DWH864" s="4"/>
      <c r="DWI864" s="4"/>
      <c r="DWJ864" s="4"/>
      <c r="DWK864" s="4"/>
      <c r="DWL864" s="4"/>
      <c r="DWM864" s="4"/>
      <c r="DWN864" s="4"/>
      <c r="DWO864" s="4"/>
      <c r="DWP864" s="4"/>
      <c r="DWQ864" s="4"/>
      <c r="DWR864" s="4"/>
      <c r="DWS864" s="4"/>
      <c r="DWT864" s="4"/>
      <c r="DWV864" s="4"/>
      <c r="DWX864" s="4"/>
      <c r="DWY864" s="4"/>
      <c r="DWZ864" s="4"/>
      <c r="DXA864" s="4"/>
      <c r="DXB864" s="4"/>
      <c r="DXC864" s="4"/>
      <c r="DXD864" s="4"/>
      <c r="DXE864" s="4"/>
      <c r="DXJ864" s="4"/>
      <c r="DXK864" s="4"/>
      <c r="DXL864" s="4"/>
      <c r="DXM864" s="4"/>
      <c r="DXN864" s="4"/>
      <c r="DXO864" s="4"/>
      <c r="DXP864" s="4"/>
      <c r="DXQ864" s="4"/>
      <c r="DXR864" s="4"/>
      <c r="DXS864" s="4"/>
      <c r="DXT864" s="4"/>
      <c r="DXU864" s="4"/>
      <c r="DXV864" s="4"/>
      <c r="DXW864" s="4"/>
      <c r="DXX864" s="4"/>
      <c r="DXY864" s="4"/>
      <c r="DXZ864" s="4"/>
      <c r="DYA864" s="4"/>
      <c r="DYB864" s="4"/>
      <c r="DYC864" s="4"/>
      <c r="DYD864" s="4"/>
      <c r="DYE864" s="4"/>
      <c r="DYF864" s="4"/>
      <c r="DYG864" s="4"/>
      <c r="DYH864" s="4"/>
      <c r="DYI864" s="4"/>
      <c r="DYJ864" s="4"/>
      <c r="DYK864" s="4"/>
      <c r="DYL864" s="4"/>
      <c r="DYM864" s="4"/>
      <c r="DYN864" s="4"/>
      <c r="DYO864" s="4"/>
      <c r="DYP864" s="4"/>
      <c r="DYQ864" s="4"/>
      <c r="DYR864" s="4"/>
      <c r="DYS864" s="4"/>
      <c r="DYT864" s="4"/>
      <c r="DYU864" s="4"/>
      <c r="DYV864" s="4"/>
      <c r="DYW864" s="4"/>
      <c r="DYX864" s="4"/>
      <c r="DYY864" s="4"/>
      <c r="DYZ864" s="4"/>
      <c r="DZA864" s="4"/>
      <c r="DZB864" s="4"/>
      <c r="DZC864" s="4"/>
      <c r="DZD864" s="4"/>
      <c r="DZE864" s="4"/>
      <c r="DZF864" s="4"/>
      <c r="DZG864" s="4"/>
      <c r="DZH864" s="4"/>
      <c r="DZI864" s="4"/>
      <c r="DZJ864" s="4"/>
      <c r="DZK864" s="4"/>
      <c r="DZL864" s="4"/>
      <c r="DZM864" s="4"/>
      <c r="DZN864" s="4"/>
      <c r="DZO864" s="4"/>
      <c r="DZP864" s="4"/>
      <c r="DZQ864" s="4"/>
      <c r="DZR864" s="4"/>
      <c r="DZS864" s="4"/>
      <c r="DZT864" s="4"/>
      <c r="DZU864" s="4"/>
      <c r="DZV864" s="4"/>
      <c r="DZW864" s="4"/>
      <c r="DZX864" s="4"/>
      <c r="DZY864" s="4"/>
      <c r="DZZ864" s="4"/>
      <c r="EAA864" s="4"/>
      <c r="EAB864" s="4"/>
      <c r="EAC864" s="4"/>
      <c r="EAD864" s="4"/>
      <c r="EAE864" s="4"/>
      <c r="EAF864" s="4"/>
      <c r="EAG864" s="4"/>
      <c r="EAH864" s="4"/>
      <c r="EAI864" s="4"/>
      <c r="EAJ864" s="4"/>
      <c r="EAK864" s="4"/>
      <c r="EAL864" s="4"/>
      <c r="EAM864" s="4"/>
      <c r="EAN864" s="4"/>
      <c r="EAO864" s="4"/>
      <c r="EAP864" s="4"/>
      <c r="EAQ864" s="4"/>
      <c r="EAR864" s="4"/>
      <c r="EAS864" s="4"/>
      <c r="EAT864" s="4"/>
      <c r="EAU864" s="4"/>
      <c r="EAV864" s="4"/>
      <c r="EAW864" s="4"/>
      <c r="EAX864" s="4"/>
      <c r="EAY864" s="4"/>
      <c r="EAZ864" s="4"/>
      <c r="EBA864" s="4"/>
      <c r="EBB864" s="4"/>
      <c r="EBC864" s="4"/>
      <c r="EBD864" s="4"/>
      <c r="EBE864" s="4"/>
      <c r="EBF864" s="4"/>
      <c r="EBG864" s="4"/>
      <c r="EBH864" s="4"/>
      <c r="EBI864" s="4"/>
      <c r="EBJ864" s="4"/>
      <c r="EBK864" s="4"/>
      <c r="EBL864" s="4"/>
      <c r="EBM864" s="4"/>
      <c r="EBN864" s="4"/>
      <c r="EBO864" s="4"/>
      <c r="EBP864" s="4"/>
      <c r="EBQ864" s="4"/>
      <c r="EBR864" s="4"/>
      <c r="EBS864" s="4"/>
      <c r="EBT864" s="4"/>
      <c r="EBU864" s="4"/>
      <c r="EBV864" s="4"/>
      <c r="EBW864" s="4"/>
      <c r="EBX864" s="4"/>
      <c r="EBY864" s="4"/>
      <c r="EBZ864" s="4"/>
      <c r="ECA864" s="4"/>
      <c r="ECB864" s="4"/>
      <c r="ECC864" s="4"/>
      <c r="ECD864" s="4"/>
      <c r="ECE864" s="4"/>
      <c r="ECF864" s="4"/>
      <c r="ECG864" s="4"/>
      <c r="ECH864" s="4"/>
      <c r="ECI864" s="4"/>
      <c r="ECJ864" s="4"/>
      <c r="ECK864" s="4"/>
      <c r="ECL864" s="4"/>
      <c r="ECM864" s="4"/>
      <c r="ECN864" s="4"/>
      <c r="ECO864" s="4"/>
      <c r="ECP864" s="4"/>
      <c r="ECQ864" s="4"/>
      <c r="ECR864" s="4"/>
      <c r="ECS864" s="4"/>
      <c r="ECT864" s="4"/>
      <c r="ECU864" s="4"/>
      <c r="ECV864" s="4"/>
      <c r="ECW864" s="4"/>
      <c r="ECX864" s="4"/>
      <c r="ECY864" s="4"/>
      <c r="ECZ864" s="4"/>
      <c r="EDA864" s="4"/>
      <c r="EDB864" s="4"/>
      <c r="EDC864" s="4"/>
      <c r="EDD864" s="4"/>
      <c r="EDE864" s="4"/>
      <c r="EDF864" s="4"/>
      <c r="EDG864" s="4"/>
      <c r="EDH864" s="4"/>
      <c r="EDI864" s="4"/>
      <c r="EDJ864" s="4"/>
      <c r="EDK864" s="4"/>
      <c r="EDL864" s="4"/>
      <c r="EDM864" s="4"/>
      <c r="EDN864" s="4"/>
      <c r="EDO864" s="4"/>
      <c r="EDP864" s="4"/>
      <c r="EDQ864" s="4"/>
      <c r="EDR864" s="4"/>
      <c r="EDS864" s="4"/>
      <c r="EDT864" s="4"/>
      <c r="EDU864" s="4"/>
      <c r="EDV864" s="4"/>
      <c r="EDW864" s="4"/>
      <c r="EDX864" s="4"/>
      <c r="EDY864" s="4"/>
      <c r="EDZ864" s="4"/>
      <c r="EEA864" s="4"/>
      <c r="EEB864" s="4"/>
      <c r="EEC864" s="4"/>
      <c r="EED864" s="4"/>
      <c r="EEE864" s="4"/>
      <c r="EEF864" s="4"/>
      <c r="EEG864" s="4"/>
      <c r="EEH864" s="4"/>
      <c r="EEI864" s="4"/>
      <c r="EEJ864" s="4"/>
      <c r="EEK864" s="4"/>
      <c r="EEL864" s="4"/>
      <c r="EEM864" s="4"/>
      <c r="EEN864" s="4"/>
      <c r="EEO864" s="4"/>
      <c r="EEP864" s="4"/>
      <c r="EEQ864" s="4"/>
      <c r="EER864" s="4"/>
      <c r="EES864" s="4"/>
      <c r="EET864" s="4"/>
      <c r="EEU864" s="4"/>
      <c r="EEV864" s="4"/>
      <c r="EEW864" s="4"/>
      <c r="EEX864" s="4"/>
      <c r="EEY864" s="4"/>
      <c r="EEZ864" s="4"/>
      <c r="EFA864" s="4"/>
      <c r="EFB864" s="4"/>
      <c r="EFC864" s="4"/>
      <c r="EFD864" s="4"/>
      <c r="EFE864" s="4"/>
      <c r="EFF864" s="4"/>
      <c r="EFG864" s="4"/>
      <c r="EFH864" s="4"/>
      <c r="EFI864" s="4"/>
      <c r="EFJ864" s="4"/>
      <c r="EFK864" s="4"/>
      <c r="EFL864" s="4"/>
      <c r="EFM864" s="4"/>
      <c r="EFN864" s="4"/>
      <c r="EFO864" s="4"/>
      <c r="EFP864" s="4"/>
      <c r="EFQ864" s="4"/>
      <c r="EFR864" s="4"/>
      <c r="EFS864" s="4"/>
      <c r="EFT864" s="4"/>
      <c r="EFU864" s="4"/>
      <c r="EFV864" s="4"/>
      <c r="EFW864" s="4"/>
      <c r="EFX864" s="4"/>
      <c r="EFY864" s="4"/>
      <c r="EFZ864" s="4"/>
      <c r="EGA864" s="4"/>
      <c r="EGB864" s="4"/>
      <c r="EGC864" s="4"/>
      <c r="EGD864" s="4"/>
      <c r="EGE864" s="4"/>
      <c r="EGF864" s="4"/>
      <c r="EGG864" s="4"/>
      <c r="EGH864" s="4"/>
      <c r="EGI864" s="4"/>
      <c r="EGJ864" s="4"/>
      <c r="EGK864" s="4"/>
      <c r="EGL864" s="4"/>
      <c r="EGM864" s="4"/>
      <c r="EGN864" s="4"/>
      <c r="EGO864" s="4"/>
      <c r="EGP864" s="4"/>
      <c r="EGR864" s="4"/>
      <c r="EGT864" s="4"/>
      <c r="EGU864" s="4"/>
      <c r="EGV864" s="4"/>
      <c r="EGW864" s="4"/>
      <c r="EGX864" s="4"/>
      <c r="EGY864" s="4"/>
      <c r="EGZ864" s="4"/>
      <c r="EHA864" s="4"/>
      <c r="EHF864" s="4"/>
      <c r="EHG864" s="4"/>
      <c r="EHH864" s="4"/>
      <c r="EHI864" s="4"/>
      <c r="EHJ864" s="4"/>
      <c r="EHK864" s="4"/>
      <c r="EHL864" s="4"/>
      <c r="EHM864" s="4"/>
      <c r="EHN864" s="4"/>
      <c r="EHO864" s="4"/>
      <c r="EHP864" s="4"/>
      <c r="EHQ864" s="4"/>
      <c r="EHR864" s="4"/>
      <c r="EHS864" s="4"/>
      <c r="EHT864" s="4"/>
      <c r="EHU864" s="4"/>
      <c r="EHV864" s="4"/>
      <c r="EHW864" s="4"/>
      <c r="EHX864" s="4"/>
      <c r="EHY864" s="4"/>
      <c r="EHZ864" s="4"/>
      <c r="EIA864" s="4"/>
      <c r="EIB864" s="4"/>
      <c r="EIC864" s="4"/>
      <c r="EID864" s="4"/>
      <c r="EIE864" s="4"/>
      <c r="EIF864" s="4"/>
      <c r="EIG864" s="4"/>
      <c r="EIH864" s="4"/>
      <c r="EII864" s="4"/>
      <c r="EIJ864" s="4"/>
      <c r="EIK864" s="4"/>
      <c r="EIL864" s="4"/>
      <c r="EIM864" s="4"/>
      <c r="EIN864" s="4"/>
      <c r="EIO864" s="4"/>
      <c r="EIP864" s="4"/>
      <c r="EIQ864" s="4"/>
      <c r="EIR864" s="4"/>
      <c r="EIS864" s="4"/>
      <c r="EIT864" s="4"/>
      <c r="EIU864" s="4"/>
      <c r="EIV864" s="4"/>
      <c r="EIW864" s="4"/>
      <c r="EIX864" s="4"/>
      <c r="EIY864" s="4"/>
      <c r="EIZ864" s="4"/>
      <c r="EJA864" s="4"/>
      <c r="EJB864" s="4"/>
      <c r="EJC864" s="4"/>
      <c r="EJD864" s="4"/>
      <c r="EJE864" s="4"/>
      <c r="EJF864" s="4"/>
      <c r="EJG864" s="4"/>
      <c r="EJH864" s="4"/>
      <c r="EJI864" s="4"/>
      <c r="EJJ864" s="4"/>
      <c r="EJK864" s="4"/>
      <c r="EJL864" s="4"/>
      <c r="EJM864" s="4"/>
      <c r="EJN864" s="4"/>
      <c r="EJO864" s="4"/>
      <c r="EJP864" s="4"/>
      <c r="EJQ864" s="4"/>
      <c r="EJR864" s="4"/>
      <c r="EJS864" s="4"/>
      <c r="EJT864" s="4"/>
      <c r="EJU864" s="4"/>
      <c r="EJV864" s="4"/>
      <c r="EJW864" s="4"/>
      <c r="EJX864" s="4"/>
      <c r="EJY864" s="4"/>
      <c r="EJZ864" s="4"/>
      <c r="EKA864" s="4"/>
      <c r="EKB864" s="4"/>
      <c r="EKC864" s="4"/>
      <c r="EKD864" s="4"/>
      <c r="EKE864" s="4"/>
      <c r="EKF864" s="4"/>
      <c r="EKG864" s="4"/>
      <c r="EKH864" s="4"/>
      <c r="EKI864" s="4"/>
      <c r="EKJ864" s="4"/>
      <c r="EKK864" s="4"/>
      <c r="EKL864" s="4"/>
      <c r="EKM864" s="4"/>
      <c r="EKN864" s="4"/>
      <c r="EKO864" s="4"/>
      <c r="EKP864" s="4"/>
      <c r="EKQ864" s="4"/>
      <c r="EKR864" s="4"/>
      <c r="EKS864" s="4"/>
      <c r="EKT864" s="4"/>
      <c r="EKU864" s="4"/>
      <c r="EKV864" s="4"/>
      <c r="EKW864" s="4"/>
      <c r="EKX864" s="4"/>
      <c r="EKY864" s="4"/>
      <c r="EKZ864" s="4"/>
      <c r="ELA864" s="4"/>
      <c r="ELB864" s="4"/>
      <c r="ELC864" s="4"/>
      <c r="ELD864" s="4"/>
      <c r="ELE864" s="4"/>
      <c r="ELF864" s="4"/>
      <c r="ELG864" s="4"/>
      <c r="ELH864" s="4"/>
      <c r="ELI864" s="4"/>
      <c r="ELJ864" s="4"/>
      <c r="ELK864" s="4"/>
      <c r="ELL864" s="4"/>
      <c r="ELM864" s="4"/>
      <c r="ELN864" s="4"/>
      <c r="ELO864" s="4"/>
      <c r="ELP864" s="4"/>
      <c r="ELQ864" s="4"/>
      <c r="ELR864" s="4"/>
      <c r="ELS864" s="4"/>
      <c r="ELT864" s="4"/>
      <c r="ELU864" s="4"/>
      <c r="ELV864" s="4"/>
      <c r="ELW864" s="4"/>
      <c r="ELX864" s="4"/>
      <c r="ELY864" s="4"/>
      <c r="ELZ864" s="4"/>
      <c r="EMA864" s="4"/>
      <c r="EMB864" s="4"/>
      <c r="EMC864" s="4"/>
      <c r="EMD864" s="4"/>
      <c r="EME864" s="4"/>
      <c r="EMF864" s="4"/>
      <c r="EMG864" s="4"/>
      <c r="EMH864" s="4"/>
      <c r="EMI864" s="4"/>
      <c r="EMJ864" s="4"/>
      <c r="EMK864" s="4"/>
      <c r="EML864" s="4"/>
      <c r="EMM864" s="4"/>
      <c r="EMN864" s="4"/>
      <c r="EMO864" s="4"/>
      <c r="EMP864" s="4"/>
      <c r="EMQ864" s="4"/>
      <c r="EMR864" s="4"/>
      <c r="EMS864" s="4"/>
      <c r="EMT864" s="4"/>
      <c r="EMU864" s="4"/>
      <c r="EMV864" s="4"/>
      <c r="EMW864" s="4"/>
      <c r="EMX864" s="4"/>
      <c r="EMY864" s="4"/>
      <c r="EMZ864" s="4"/>
      <c r="ENA864" s="4"/>
      <c r="ENB864" s="4"/>
      <c r="ENC864" s="4"/>
      <c r="END864" s="4"/>
      <c r="ENE864" s="4"/>
      <c r="ENF864" s="4"/>
      <c r="ENG864" s="4"/>
      <c r="ENH864" s="4"/>
      <c r="ENI864" s="4"/>
      <c r="ENJ864" s="4"/>
      <c r="ENK864" s="4"/>
      <c r="ENL864" s="4"/>
      <c r="ENM864" s="4"/>
      <c r="ENN864" s="4"/>
      <c r="ENO864" s="4"/>
      <c r="ENP864" s="4"/>
      <c r="ENQ864" s="4"/>
      <c r="ENR864" s="4"/>
      <c r="ENS864" s="4"/>
      <c r="ENT864" s="4"/>
      <c r="ENU864" s="4"/>
      <c r="ENV864" s="4"/>
      <c r="ENW864" s="4"/>
      <c r="ENX864" s="4"/>
      <c r="ENY864" s="4"/>
      <c r="ENZ864" s="4"/>
      <c r="EOA864" s="4"/>
      <c r="EOB864" s="4"/>
      <c r="EOC864" s="4"/>
      <c r="EOD864" s="4"/>
      <c r="EOE864" s="4"/>
      <c r="EOF864" s="4"/>
      <c r="EOG864" s="4"/>
      <c r="EOH864" s="4"/>
      <c r="EOI864" s="4"/>
      <c r="EOJ864" s="4"/>
      <c r="EOK864" s="4"/>
      <c r="EOL864" s="4"/>
      <c r="EOM864" s="4"/>
      <c r="EON864" s="4"/>
      <c r="EOO864" s="4"/>
      <c r="EOP864" s="4"/>
      <c r="EOQ864" s="4"/>
      <c r="EOR864" s="4"/>
      <c r="EOS864" s="4"/>
      <c r="EOT864" s="4"/>
      <c r="EOU864" s="4"/>
      <c r="EOV864" s="4"/>
      <c r="EOW864" s="4"/>
      <c r="EOX864" s="4"/>
      <c r="EOY864" s="4"/>
      <c r="EOZ864" s="4"/>
      <c r="EPA864" s="4"/>
      <c r="EPB864" s="4"/>
      <c r="EPC864" s="4"/>
      <c r="EPD864" s="4"/>
      <c r="EPE864" s="4"/>
      <c r="EPF864" s="4"/>
      <c r="EPG864" s="4"/>
      <c r="EPH864" s="4"/>
      <c r="EPI864" s="4"/>
      <c r="EPJ864" s="4"/>
      <c r="EPK864" s="4"/>
      <c r="EPL864" s="4"/>
      <c r="EPM864" s="4"/>
      <c r="EPN864" s="4"/>
      <c r="EPO864" s="4"/>
      <c r="EPP864" s="4"/>
      <c r="EPQ864" s="4"/>
      <c r="EPR864" s="4"/>
      <c r="EPS864" s="4"/>
      <c r="EPT864" s="4"/>
      <c r="EPU864" s="4"/>
      <c r="EPV864" s="4"/>
      <c r="EPW864" s="4"/>
      <c r="EPX864" s="4"/>
      <c r="EPY864" s="4"/>
      <c r="EPZ864" s="4"/>
      <c r="EQA864" s="4"/>
      <c r="EQB864" s="4"/>
      <c r="EQC864" s="4"/>
      <c r="EQD864" s="4"/>
      <c r="EQE864" s="4"/>
      <c r="EQF864" s="4"/>
      <c r="EQG864" s="4"/>
      <c r="EQH864" s="4"/>
      <c r="EQI864" s="4"/>
      <c r="EQJ864" s="4"/>
      <c r="EQK864" s="4"/>
      <c r="EQL864" s="4"/>
      <c r="EQN864" s="4"/>
      <c r="EQP864" s="4"/>
      <c r="EQQ864" s="4"/>
      <c r="EQR864" s="4"/>
      <c r="EQS864" s="4"/>
      <c r="EQT864" s="4"/>
      <c r="EQU864" s="4"/>
      <c r="EQV864" s="4"/>
      <c r="EQW864" s="4"/>
      <c r="ERB864" s="4"/>
      <c r="ERC864" s="4"/>
      <c r="ERD864" s="4"/>
      <c r="ERE864" s="4"/>
      <c r="ERF864" s="4"/>
      <c r="ERG864" s="4"/>
      <c r="ERH864" s="4"/>
      <c r="ERI864" s="4"/>
      <c r="ERJ864" s="4"/>
      <c r="ERK864" s="4"/>
      <c r="ERL864" s="4"/>
      <c r="ERM864" s="4"/>
      <c r="ERN864" s="4"/>
      <c r="ERO864" s="4"/>
      <c r="ERP864" s="4"/>
      <c r="ERQ864" s="4"/>
      <c r="ERR864" s="4"/>
      <c r="ERS864" s="4"/>
      <c r="ERT864" s="4"/>
      <c r="ERU864" s="4"/>
      <c r="ERV864" s="4"/>
      <c r="ERW864" s="4"/>
      <c r="ERX864" s="4"/>
      <c r="ERY864" s="4"/>
      <c r="ERZ864" s="4"/>
      <c r="ESA864" s="4"/>
      <c r="ESB864" s="4"/>
      <c r="ESC864" s="4"/>
      <c r="ESD864" s="4"/>
      <c r="ESE864" s="4"/>
      <c r="ESF864" s="4"/>
      <c r="ESG864" s="4"/>
      <c r="ESH864" s="4"/>
      <c r="ESI864" s="4"/>
      <c r="ESJ864" s="4"/>
      <c r="ESK864" s="4"/>
      <c r="ESL864" s="4"/>
      <c r="ESM864" s="4"/>
      <c r="ESN864" s="4"/>
      <c r="ESO864" s="4"/>
      <c r="ESP864" s="4"/>
      <c r="ESQ864" s="4"/>
      <c r="ESR864" s="4"/>
      <c r="ESS864" s="4"/>
      <c r="EST864" s="4"/>
      <c r="ESU864" s="4"/>
      <c r="ESV864" s="4"/>
      <c r="ESW864" s="4"/>
      <c r="ESX864" s="4"/>
      <c r="ESY864" s="4"/>
      <c r="ESZ864" s="4"/>
      <c r="ETA864" s="4"/>
      <c r="ETB864" s="4"/>
      <c r="ETC864" s="4"/>
      <c r="ETD864" s="4"/>
      <c r="ETE864" s="4"/>
      <c r="ETF864" s="4"/>
      <c r="ETG864" s="4"/>
      <c r="ETH864" s="4"/>
      <c r="ETI864" s="4"/>
      <c r="ETJ864" s="4"/>
      <c r="ETK864" s="4"/>
      <c r="ETL864" s="4"/>
      <c r="ETM864" s="4"/>
      <c r="ETN864" s="4"/>
      <c r="ETO864" s="4"/>
      <c r="ETP864" s="4"/>
      <c r="ETQ864" s="4"/>
      <c r="ETR864" s="4"/>
      <c r="ETS864" s="4"/>
      <c r="ETT864" s="4"/>
      <c r="ETU864" s="4"/>
      <c r="ETV864" s="4"/>
      <c r="ETW864" s="4"/>
      <c r="ETX864" s="4"/>
      <c r="ETY864" s="4"/>
      <c r="ETZ864" s="4"/>
      <c r="EUA864" s="4"/>
      <c r="EUB864" s="4"/>
      <c r="EUC864" s="4"/>
      <c r="EUD864" s="4"/>
      <c r="EUE864" s="4"/>
      <c r="EUF864" s="4"/>
      <c r="EUG864" s="4"/>
      <c r="EUH864" s="4"/>
      <c r="EUI864" s="4"/>
      <c r="EUJ864" s="4"/>
      <c r="EUK864" s="4"/>
      <c r="EUL864" s="4"/>
      <c r="EUM864" s="4"/>
      <c r="EUN864" s="4"/>
      <c r="EUO864" s="4"/>
      <c r="EUP864" s="4"/>
      <c r="EUQ864" s="4"/>
      <c r="EUR864" s="4"/>
      <c r="EUS864" s="4"/>
      <c r="EUT864" s="4"/>
      <c r="EUU864" s="4"/>
      <c r="EUV864" s="4"/>
      <c r="EUW864" s="4"/>
      <c r="EUX864" s="4"/>
      <c r="EUY864" s="4"/>
      <c r="EUZ864" s="4"/>
      <c r="EVA864" s="4"/>
      <c r="EVB864" s="4"/>
      <c r="EVC864" s="4"/>
      <c r="EVD864" s="4"/>
      <c r="EVE864" s="4"/>
      <c r="EVF864" s="4"/>
      <c r="EVG864" s="4"/>
      <c r="EVH864" s="4"/>
      <c r="EVI864" s="4"/>
      <c r="EVJ864" s="4"/>
      <c r="EVK864" s="4"/>
      <c r="EVL864" s="4"/>
      <c r="EVM864" s="4"/>
      <c r="EVN864" s="4"/>
      <c r="EVO864" s="4"/>
      <c r="EVP864" s="4"/>
      <c r="EVQ864" s="4"/>
      <c r="EVR864" s="4"/>
      <c r="EVS864" s="4"/>
      <c r="EVT864" s="4"/>
      <c r="EVU864" s="4"/>
      <c r="EVV864" s="4"/>
      <c r="EVW864" s="4"/>
      <c r="EVX864" s="4"/>
      <c r="EVY864" s="4"/>
      <c r="EVZ864" s="4"/>
      <c r="EWA864" s="4"/>
      <c r="EWB864" s="4"/>
      <c r="EWC864" s="4"/>
      <c r="EWD864" s="4"/>
      <c r="EWE864" s="4"/>
      <c r="EWF864" s="4"/>
      <c r="EWG864" s="4"/>
      <c r="EWH864" s="4"/>
      <c r="EWI864" s="4"/>
      <c r="EWJ864" s="4"/>
      <c r="EWK864" s="4"/>
      <c r="EWL864" s="4"/>
      <c r="EWM864" s="4"/>
      <c r="EWN864" s="4"/>
      <c r="EWO864" s="4"/>
      <c r="EWP864" s="4"/>
      <c r="EWQ864" s="4"/>
      <c r="EWR864" s="4"/>
      <c r="EWS864" s="4"/>
      <c r="EWT864" s="4"/>
      <c r="EWU864" s="4"/>
      <c r="EWV864" s="4"/>
      <c r="EWW864" s="4"/>
      <c r="EWX864" s="4"/>
      <c r="EWY864" s="4"/>
      <c r="EWZ864" s="4"/>
      <c r="EXA864" s="4"/>
      <c r="EXB864" s="4"/>
      <c r="EXC864" s="4"/>
      <c r="EXD864" s="4"/>
      <c r="EXE864" s="4"/>
      <c r="EXF864" s="4"/>
      <c r="EXG864" s="4"/>
      <c r="EXH864" s="4"/>
      <c r="EXI864" s="4"/>
      <c r="EXJ864" s="4"/>
      <c r="EXK864" s="4"/>
      <c r="EXL864" s="4"/>
      <c r="EXM864" s="4"/>
      <c r="EXN864" s="4"/>
      <c r="EXO864" s="4"/>
      <c r="EXP864" s="4"/>
      <c r="EXQ864" s="4"/>
      <c r="EXR864" s="4"/>
      <c r="EXS864" s="4"/>
      <c r="EXT864" s="4"/>
      <c r="EXU864" s="4"/>
      <c r="EXV864" s="4"/>
      <c r="EXW864" s="4"/>
      <c r="EXX864" s="4"/>
      <c r="EXY864" s="4"/>
      <c r="EXZ864" s="4"/>
      <c r="EYA864" s="4"/>
      <c r="EYB864" s="4"/>
      <c r="EYC864" s="4"/>
      <c r="EYD864" s="4"/>
      <c r="EYE864" s="4"/>
      <c r="EYF864" s="4"/>
      <c r="EYG864" s="4"/>
      <c r="EYH864" s="4"/>
      <c r="EYI864" s="4"/>
      <c r="EYJ864" s="4"/>
      <c r="EYK864" s="4"/>
      <c r="EYL864" s="4"/>
      <c r="EYM864" s="4"/>
      <c r="EYN864" s="4"/>
      <c r="EYO864" s="4"/>
      <c r="EYP864" s="4"/>
      <c r="EYQ864" s="4"/>
      <c r="EYR864" s="4"/>
      <c r="EYS864" s="4"/>
      <c r="EYT864" s="4"/>
      <c r="EYU864" s="4"/>
      <c r="EYV864" s="4"/>
      <c r="EYW864" s="4"/>
      <c r="EYX864" s="4"/>
      <c r="EYY864" s="4"/>
      <c r="EYZ864" s="4"/>
      <c r="EZA864" s="4"/>
      <c r="EZB864" s="4"/>
      <c r="EZC864" s="4"/>
      <c r="EZD864" s="4"/>
      <c r="EZE864" s="4"/>
      <c r="EZF864" s="4"/>
      <c r="EZG864" s="4"/>
      <c r="EZH864" s="4"/>
      <c r="EZI864" s="4"/>
      <c r="EZJ864" s="4"/>
      <c r="EZK864" s="4"/>
      <c r="EZL864" s="4"/>
      <c r="EZM864" s="4"/>
      <c r="EZN864" s="4"/>
      <c r="EZO864" s="4"/>
      <c r="EZP864" s="4"/>
      <c r="EZQ864" s="4"/>
      <c r="EZR864" s="4"/>
      <c r="EZS864" s="4"/>
      <c r="EZT864" s="4"/>
      <c r="EZU864" s="4"/>
      <c r="EZV864" s="4"/>
      <c r="EZW864" s="4"/>
      <c r="EZX864" s="4"/>
      <c r="EZY864" s="4"/>
      <c r="EZZ864" s="4"/>
      <c r="FAA864" s="4"/>
      <c r="FAB864" s="4"/>
      <c r="FAC864" s="4"/>
      <c r="FAD864" s="4"/>
      <c r="FAE864" s="4"/>
      <c r="FAF864" s="4"/>
      <c r="FAG864" s="4"/>
      <c r="FAH864" s="4"/>
      <c r="FAJ864" s="4"/>
      <c r="FAL864" s="4"/>
      <c r="FAM864" s="4"/>
      <c r="FAN864" s="4"/>
      <c r="FAO864" s="4"/>
      <c r="FAP864" s="4"/>
      <c r="FAQ864" s="4"/>
      <c r="FAR864" s="4"/>
      <c r="FAS864" s="4"/>
      <c r="FAX864" s="4"/>
      <c r="FAY864" s="4"/>
      <c r="FAZ864" s="4"/>
      <c r="FBA864" s="4"/>
      <c r="FBB864" s="4"/>
      <c r="FBC864" s="4"/>
      <c r="FBD864" s="4"/>
      <c r="FBE864" s="4"/>
      <c r="FBF864" s="4"/>
      <c r="FBG864" s="4"/>
      <c r="FBH864" s="4"/>
      <c r="FBI864" s="4"/>
      <c r="FBJ864" s="4"/>
      <c r="FBK864" s="4"/>
      <c r="FBL864" s="4"/>
      <c r="FBM864" s="4"/>
      <c r="FBN864" s="4"/>
      <c r="FBO864" s="4"/>
      <c r="FBP864" s="4"/>
      <c r="FBQ864" s="4"/>
      <c r="FBR864" s="4"/>
      <c r="FBS864" s="4"/>
      <c r="FBT864" s="4"/>
      <c r="FBU864" s="4"/>
      <c r="FBV864" s="4"/>
      <c r="FBW864" s="4"/>
      <c r="FBX864" s="4"/>
      <c r="FBY864" s="4"/>
      <c r="FBZ864" s="4"/>
      <c r="FCA864" s="4"/>
      <c r="FCB864" s="4"/>
      <c r="FCC864" s="4"/>
      <c r="FCD864" s="4"/>
      <c r="FCE864" s="4"/>
      <c r="FCF864" s="4"/>
      <c r="FCG864" s="4"/>
      <c r="FCH864" s="4"/>
      <c r="FCI864" s="4"/>
      <c r="FCJ864" s="4"/>
      <c r="FCK864" s="4"/>
      <c r="FCL864" s="4"/>
      <c r="FCM864" s="4"/>
      <c r="FCN864" s="4"/>
      <c r="FCO864" s="4"/>
      <c r="FCP864" s="4"/>
      <c r="FCQ864" s="4"/>
      <c r="FCR864" s="4"/>
      <c r="FCS864" s="4"/>
      <c r="FCT864" s="4"/>
      <c r="FCU864" s="4"/>
      <c r="FCV864" s="4"/>
      <c r="FCW864" s="4"/>
      <c r="FCX864" s="4"/>
      <c r="FCY864" s="4"/>
      <c r="FCZ864" s="4"/>
      <c r="FDA864" s="4"/>
      <c r="FDB864" s="4"/>
      <c r="FDC864" s="4"/>
      <c r="FDD864" s="4"/>
      <c r="FDE864" s="4"/>
      <c r="FDF864" s="4"/>
      <c r="FDG864" s="4"/>
      <c r="FDH864" s="4"/>
      <c r="FDI864" s="4"/>
      <c r="FDJ864" s="4"/>
      <c r="FDK864" s="4"/>
      <c r="FDL864" s="4"/>
      <c r="FDM864" s="4"/>
      <c r="FDN864" s="4"/>
      <c r="FDO864" s="4"/>
      <c r="FDP864" s="4"/>
      <c r="FDQ864" s="4"/>
      <c r="FDR864" s="4"/>
      <c r="FDS864" s="4"/>
      <c r="FDT864" s="4"/>
      <c r="FDU864" s="4"/>
      <c r="FDV864" s="4"/>
      <c r="FDW864" s="4"/>
      <c r="FDX864" s="4"/>
      <c r="FDY864" s="4"/>
      <c r="FDZ864" s="4"/>
      <c r="FEA864" s="4"/>
      <c r="FEB864" s="4"/>
      <c r="FEC864" s="4"/>
      <c r="FED864" s="4"/>
      <c r="FEE864" s="4"/>
      <c r="FEF864" s="4"/>
      <c r="FEG864" s="4"/>
      <c r="FEH864" s="4"/>
      <c r="FEI864" s="4"/>
      <c r="FEJ864" s="4"/>
      <c r="FEK864" s="4"/>
      <c r="FEL864" s="4"/>
      <c r="FEM864" s="4"/>
      <c r="FEN864" s="4"/>
      <c r="FEO864" s="4"/>
      <c r="FEP864" s="4"/>
      <c r="FEQ864" s="4"/>
      <c r="FER864" s="4"/>
      <c r="FES864" s="4"/>
      <c r="FET864" s="4"/>
      <c r="FEU864" s="4"/>
      <c r="FEV864" s="4"/>
      <c r="FEW864" s="4"/>
      <c r="FEX864" s="4"/>
      <c r="FEY864" s="4"/>
      <c r="FEZ864" s="4"/>
      <c r="FFA864" s="4"/>
      <c r="FFB864" s="4"/>
      <c r="FFC864" s="4"/>
      <c r="FFD864" s="4"/>
      <c r="FFE864" s="4"/>
      <c r="FFF864" s="4"/>
      <c r="FFG864" s="4"/>
      <c r="FFH864" s="4"/>
      <c r="FFI864" s="4"/>
      <c r="FFJ864" s="4"/>
      <c r="FFK864" s="4"/>
      <c r="FFL864" s="4"/>
      <c r="FFM864" s="4"/>
      <c r="FFN864" s="4"/>
      <c r="FFO864" s="4"/>
      <c r="FFP864" s="4"/>
      <c r="FFQ864" s="4"/>
      <c r="FFR864" s="4"/>
      <c r="FFS864" s="4"/>
      <c r="FFT864" s="4"/>
      <c r="FFU864" s="4"/>
      <c r="FFV864" s="4"/>
      <c r="FFW864" s="4"/>
      <c r="FFX864" s="4"/>
      <c r="FFY864" s="4"/>
      <c r="FFZ864" s="4"/>
      <c r="FGA864" s="4"/>
      <c r="FGB864" s="4"/>
      <c r="FGC864" s="4"/>
      <c r="FGD864" s="4"/>
      <c r="FGE864" s="4"/>
      <c r="FGF864" s="4"/>
      <c r="FGG864" s="4"/>
      <c r="FGH864" s="4"/>
      <c r="FGI864" s="4"/>
      <c r="FGJ864" s="4"/>
      <c r="FGK864" s="4"/>
      <c r="FGL864" s="4"/>
      <c r="FGM864" s="4"/>
      <c r="FGN864" s="4"/>
      <c r="FGO864" s="4"/>
      <c r="FGP864" s="4"/>
      <c r="FGQ864" s="4"/>
      <c r="FGR864" s="4"/>
      <c r="FGS864" s="4"/>
      <c r="FGT864" s="4"/>
      <c r="FGU864" s="4"/>
      <c r="FGV864" s="4"/>
      <c r="FGW864" s="4"/>
      <c r="FGX864" s="4"/>
      <c r="FGY864" s="4"/>
      <c r="FGZ864" s="4"/>
      <c r="FHA864" s="4"/>
      <c r="FHB864" s="4"/>
      <c r="FHC864" s="4"/>
      <c r="FHD864" s="4"/>
      <c r="FHE864" s="4"/>
      <c r="FHF864" s="4"/>
      <c r="FHG864" s="4"/>
      <c r="FHH864" s="4"/>
      <c r="FHI864" s="4"/>
      <c r="FHJ864" s="4"/>
      <c r="FHK864" s="4"/>
      <c r="FHL864" s="4"/>
      <c r="FHM864" s="4"/>
      <c r="FHN864" s="4"/>
      <c r="FHO864" s="4"/>
      <c r="FHP864" s="4"/>
      <c r="FHQ864" s="4"/>
      <c r="FHR864" s="4"/>
      <c r="FHS864" s="4"/>
      <c r="FHT864" s="4"/>
      <c r="FHU864" s="4"/>
      <c r="FHV864" s="4"/>
      <c r="FHW864" s="4"/>
      <c r="FHX864" s="4"/>
      <c r="FHY864" s="4"/>
      <c r="FHZ864" s="4"/>
      <c r="FIA864" s="4"/>
      <c r="FIB864" s="4"/>
      <c r="FIC864" s="4"/>
      <c r="FID864" s="4"/>
      <c r="FIE864" s="4"/>
      <c r="FIF864" s="4"/>
      <c r="FIG864" s="4"/>
      <c r="FIH864" s="4"/>
      <c r="FII864" s="4"/>
      <c r="FIJ864" s="4"/>
      <c r="FIK864" s="4"/>
      <c r="FIL864" s="4"/>
      <c r="FIM864" s="4"/>
      <c r="FIN864" s="4"/>
      <c r="FIO864" s="4"/>
      <c r="FIP864" s="4"/>
      <c r="FIQ864" s="4"/>
      <c r="FIR864" s="4"/>
      <c r="FIS864" s="4"/>
      <c r="FIT864" s="4"/>
      <c r="FIU864" s="4"/>
      <c r="FIV864" s="4"/>
      <c r="FIW864" s="4"/>
      <c r="FIX864" s="4"/>
      <c r="FIY864" s="4"/>
      <c r="FIZ864" s="4"/>
      <c r="FJA864" s="4"/>
      <c r="FJB864" s="4"/>
      <c r="FJC864" s="4"/>
      <c r="FJD864" s="4"/>
      <c r="FJE864" s="4"/>
      <c r="FJF864" s="4"/>
      <c r="FJG864" s="4"/>
      <c r="FJH864" s="4"/>
      <c r="FJI864" s="4"/>
      <c r="FJJ864" s="4"/>
      <c r="FJK864" s="4"/>
      <c r="FJL864" s="4"/>
      <c r="FJM864" s="4"/>
      <c r="FJN864" s="4"/>
      <c r="FJO864" s="4"/>
      <c r="FJP864" s="4"/>
      <c r="FJQ864" s="4"/>
      <c r="FJR864" s="4"/>
      <c r="FJS864" s="4"/>
      <c r="FJT864" s="4"/>
      <c r="FJU864" s="4"/>
      <c r="FJV864" s="4"/>
      <c r="FJW864" s="4"/>
      <c r="FJX864" s="4"/>
      <c r="FJY864" s="4"/>
      <c r="FJZ864" s="4"/>
      <c r="FKA864" s="4"/>
      <c r="FKB864" s="4"/>
      <c r="FKC864" s="4"/>
      <c r="FKD864" s="4"/>
      <c r="FKF864" s="4"/>
      <c r="FKH864" s="4"/>
      <c r="FKI864" s="4"/>
      <c r="FKJ864" s="4"/>
      <c r="FKK864" s="4"/>
      <c r="FKL864" s="4"/>
      <c r="FKM864" s="4"/>
      <c r="FKN864" s="4"/>
      <c r="FKO864" s="4"/>
      <c r="FKT864" s="4"/>
      <c r="FKU864" s="4"/>
      <c r="FKV864" s="4"/>
      <c r="FKW864" s="4"/>
      <c r="FKX864" s="4"/>
      <c r="FKY864" s="4"/>
      <c r="FKZ864" s="4"/>
      <c r="FLA864" s="4"/>
      <c r="FLB864" s="4"/>
      <c r="FLC864" s="4"/>
      <c r="FLD864" s="4"/>
      <c r="FLE864" s="4"/>
      <c r="FLF864" s="4"/>
      <c r="FLG864" s="4"/>
      <c r="FLH864" s="4"/>
      <c r="FLI864" s="4"/>
      <c r="FLJ864" s="4"/>
      <c r="FLK864" s="4"/>
      <c r="FLL864" s="4"/>
      <c r="FLM864" s="4"/>
      <c r="FLN864" s="4"/>
      <c r="FLO864" s="4"/>
      <c r="FLP864" s="4"/>
      <c r="FLQ864" s="4"/>
      <c r="FLR864" s="4"/>
      <c r="FLS864" s="4"/>
      <c r="FLT864" s="4"/>
      <c r="FLU864" s="4"/>
      <c r="FLV864" s="4"/>
      <c r="FLW864" s="4"/>
      <c r="FLX864" s="4"/>
      <c r="FLY864" s="4"/>
      <c r="FLZ864" s="4"/>
      <c r="FMA864" s="4"/>
      <c r="FMB864" s="4"/>
      <c r="FMC864" s="4"/>
      <c r="FMD864" s="4"/>
      <c r="FME864" s="4"/>
      <c r="FMF864" s="4"/>
      <c r="FMG864" s="4"/>
      <c r="FMH864" s="4"/>
      <c r="FMI864" s="4"/>
      <c r="FMJ864" s="4"/>
      <c r="FMK864" s="4"/>
      <c r="FML864" s="4"/>
      <c r="FMM864" s="4"/>
      <c r="FMN864" s="4"/>
      <c r="FMO864" s="4"/>
      <c r="FMP864" s="4"/>
      <c r="FMQ864" s="4"/>
      <c r="FMR864" s="4"/>
      <c r="FMS864" s="4"/>
      <c r="FMT864" s="4"/>
      <c r="FMU864" s="4"/>
      <c r="FMV864" s="4"/>
      <c r="FMW864" s="4"/>
      <c r="FMX864" s="4"/>
      <c r="FMY864" s="4"/>
      <c r="FMZ864" s="4"/>
      <c r="FNA864" s="4"/>
      <c r="FNB864" s="4"/>
      <c r="FNC864" s="4"/>
      <c r="FND864" s="4"/>
      <c r="FNE864" s="4"/>
      <c r="FNF864" s="4"/>
      <c r="FNG864" s="4"/>
      <c r="FNH864" s="4"/>
      <c r="FNI864" s="4"/>
      <c r="FNJ864" s="4"/>
      <c r="FNK864" s="4"/>
      <c r="FNL864" s="4"/>
      <c r="FNM864" s="4"/>
      <c r="FNN864" s="4"/>
      <c r="FNO864" s="4"/>
      <c r="FNP864" s="4"/>
      <c r="FNQ864" s="4"/>
      <c r="FNR864" s="4"/>
      <c r="FNS864" s="4"/>
      <c r="FNT864" s="4"/>
      <c r="FNU864" s="4"/>
      <c r="FNV864" s="4"/>
      <c r="FNW864" s="4"/>
      <c r="FNX864" s="4"/>
      <c r="FNY864" s="4"/>
      <c r="FNZ864" s="4"/>
      <c r="FOA864" s="4"/>
      <c r="FOB864" s="4"/>
      <c r="FOC864" s="4"/>
      <c r="FOD864" s="4"/>
      <c r="FOE864" s="4"/>
      <c r="FOF864" s="4"/>
      <c r="FOG864" s="4"/>
      <c r="FOH864" s="4"/>
      <c r="FOI864" s="4"/>
      <c r="FOJ864" s="4"/>
      <c r="FOK864" s="4"/>
      <c r="FOL864" s="4"/>
      <c r="FOM864" s="4"/>
      <c r="FON864" s="4"/>
      <c r="FOO864" s="4"/>
      <c r="FOP864" s="4"/>
      <c r="FOQ864" s="4"/>
      <c r="FOR864" s="4"/>
      <c r="FOS864" s="4"/>
      <c r="FOT864" s="4"/>
      <c r="FOU864" s="4"/>
      <c r="FOV864" s="4"/>
      <c r="FOW864" s="4"/>
      <c r="FOX864" s="4"/>
      <c r="FOY864" s="4"/>
      <c r="FOZ864" s="4"/>
      <c r="FPA864" s="4"/>
      <c r="FPB864" s="4"/>
      <c r="FPC864" s="4"/>
      <c r="FPD864" s="4"/>
      <c r="FPE864" s="4"/>
      <c r="FPF864" s="4"/>
      <c r="FPG864" s="4"/>
      <c r="FPH864" s="4"/>
      <c r="FPI864" s="4"/>
      <c r="FPJ864" s="4"/>
      <c r="FPK864" s="4"/>
      <c r="FPL864" s="4"/>
      <c r="FPM864" s="4"/>
      <c r="FPN864" s="4"/>
      <c r="FPO864" s="4"/>
      <c r="FPP864" s="4"/>
      <c r="FPQ864" s="4"/>
      <c r="FPR864" s="4"/>
      <c r="FPS864" s="4"/>
      <c r="FPT864" s="4"/>
      <c r="FPU864" s="4"/>
      <c r="FPV864" s="4"/>
      <c r="FPW864" s="4"/>
      <c r="FPX864" s="4"/>
      <c r="FPY864" s="4"/>
      <c r="FPZ864" s="4"/>
      <c r="FQA864" s="4"/>
      <c r="FQB864" s="4"/>
      <c r="FQC864" s="4"/>
      <c r="FQD864" s="4"/>
      <c r="FQE864" s="4"/>
      <c r="FQF864" s="4"/>
      <c r="FQG864" s="4"/>
      <c r="FQH864" s="4"/>
      <c r="FQI864" s="4"/>
      <c r="FQJ864" s="4"/>
      <c r="FQK864" s="4"/>
      <c r="FQL864" s="4"/>
      <c r="FQM864" s="4"/>
      <c r="FQN864" s="4"/>
      <c r="FQO864" s="4"/>
      <c r="FQP864" s="4"/>
      <c r="FQQ864" s="4"/>
      <c r="FQR864" s="4"/>
      <c r="FQS864" s="4"/>
      <c r="FQT864" s="4"/>
      <c r="FQU864" s="4"/>
      <c r="FQV864" s="4"/>
      <c r="FQW864" s="4"/>
      <c r="FQX864" s="4"/>
      <c r="FQY864" s="4"/>
      <c r="FQZ864" s="4"/>
      <c r="FRA864" s="4"/>
      <c r="FRB864" s="4"/>
      <c r="FRC864" s="4"/>
      <c r="FRD864" s="4"/>
      <c r="FRE864" s="4"/>
      <c r="FRF864" s="4"/>
      <c r="FRG864" s="4"/>
      <c r="FRH864" s="4"/>
      <c r="FRI864" s="4"/>
      <c r="FRJ864" s="4"/>
      <c r="FRK864" s="4"/>
      <c r="FRL864" s="4"/>
      <c r="FRM864" s="4"/>
      <c r="FRN864" s="4"/>
      <c r="FRO864" s="4"/>
      <c r="FRP864" s="4"/>
      <c r="FRQ864" s="4"/>
      <c r="FRR864" s="4"/>
      <c r="FRS864" s="4"/>
      <c r="FRT864" s="4"/>
      <c r="FRU864" s="4"/>
      <c r="FRV864" s="4"/>
      <c r="FRW864" s="4"/>
      <c r="FRX864" s="4"/>
      <c r="FRY864" s="4"/>
      <c r="FRZ864" s="4"/>
      <c r="FSA864" s="4"/>
      <c r="FSB864" s="4"/>
      <c r="FSC864" s="4"/>
      <c r="FSD864" s="4"/>
      <c r="FSE864" s="4"/>
      <c r="FSF864" s="4"/>
      <c r="FSG864" s="4"/>
      <c r="FSH864" s="4"/>
      <c r="FSI864" s="4"/>
      <c r="FSJ864" s="4"/>
      <c r="FSK864" s="4"/>
      <c r="FSL864" s="4"/>
      <c r="FSM864" s="4"/>
      <c r="FSN864" s="4"/>
      <c r="FSO864" s="4"/>
      <c r="FSP864" s="4"/>
      <c r="FSQ864" s="4"/>
      <c r="FSR864" s="4"/>
      <c r="FSS864" s="4"/>
      <c r="FST864" s="4"/>
      <c r="FSU864" s="4"/>
      <c r="FSV864" s="4"/>
      <c r="FSW864" s="4"/>
      <c r="FSX864" s="4"/>
      <c r="FSY864" s="4"/>
      <c r="FSZ864" s="4"/>
      <c r="FTA864" s="4"/>
      <c r="FTB864" s="4"/>
      <c r="FTC864" s="4"/>
      <c r="FTD864" s="4"/>
      <c r="FTE864" s="4"/>
      <c r="FTF864" s="4"/>
      <c r="FTG864" s="4"/>
      <c r="FTH864" s="4"/>
      <c r="FTI864" s="4"/>
      <c r="FTJ864" s="4"/>
      <c r="FTK864" s="4"/>
      <c r="FTL864" s="4"/>
      <c r="FTM864" s="4"/>
      <c r="FTN864" s="4"/>
      <c r="FTO864" s="4"/>
      <c r="FTP864" s="4"/>
      <c r="FTQ864" s="4"/>
      <c r="FTR864" s="4"/>
      <c r="FTS864" s="4"/>
      <c r="FTT864" s="4"/>
      <c r="FTU864" s="4"/>
      <c r="FTV864" s="4"/>
      <c r="FTW864" s="4"/>
      <c r="FTX864" s="4"/>
      <c r="FTY864" s="4"/>
      <c r="FTZ864" s="4"/>
      <c r="FUB864" s="4"/>
      <c r="FUD864" s="4"/>
      <c r="FUE864" s="4"/>
      <c r="FUF864" s="4"/>
      <c r="FUG864" s="4"/>
      <c r="FUH864" s="4"/>
      <c r="FUI864" s="4"/>
      <c r="FUJ864" s="4"/>
      <c r="FUK864" s="4"/>
      <c r="FUP864" s="4"/>
      <c r="FUQ864" s="4"/>
      <c r="FUR864" s="4"/>
      <c r="FUS864" s="4"/>
      <c r="FUT864" s="4"/>
      <c r="FUU864" s="4"/>
      <c r="FUV864" s="4"/>
      <c r="FUW864" s="4"/>
      <c r="FUX864" s="4"/>
      <c r="FUY864" s="4"/>
      <c r="FUZ864" s="4"/>
      <c r="FVA864" s="4"/>
      <c r="FVB864" s="4"/>
      <c r="FVC864" s="4"/>
      <c r="FVD864" s="4"/>
      <c r="FVE864" s="4"/>
      <c r="FVF864" s="4"/>
      <c r="FVG864" s="4"/>
      <c r="FVH864" s="4"/>
      <c r="FVI864" s="4"/>
      <c r="FVJ864" s="4"/>
      <c r="FVK864" s="4"/>
      <c r="FVL864" s="4"/>
      <c r="FVM864" s="4"/>
      <c r="FVN864" s="4"/>
      <c r="FVO864" s="4"/>
      <c r="FVP864" s="4"/>
      <c r="FVQ864" s="4"/>
      <c r="FVR864" s="4"/>
      <c r="FVS864" s="4"/>
      <c r="FVT864" s="4"/>
      <c r="FVU864" s="4"/>
      <c r="FVV864" s="4"/>
      <c r="FVW864" s="4"/>
      <c r="FVX864" s="4"/>
      <c r="FVY864" s="4"/>
      <c r="FVZ864" s="4"/>
      <c r="FWA864" s="4"/>
      <c r="FWB864" s="4"/>
      <c r="FWC864" s="4"/>
      <c r="FWD864" s="4"/>
      <c r="FWE864" s="4"/>
      <c r="FWF864" s="4"/>
      <c r="FWG864" s="4"/>
      <c r="FWH864" s="4"/>
      <c r="FWI864" s="4"/>
      <c r="FWJ864" s="4"/>
      <c r="FWK864" s="4"/>
      <c r="FWL864" s="4"/>
      <c r="FWM864" s="4"/>
      <c r="FWN864" s="4"/>
      <c r="FWO864" s="4"/>
      <c r="FWP864" s="4"/>
      <c r="FWQ864" s="4"/>
      <c r="FWR864" s="4"/>
      <c r="FWS864" s="4"/>
      <c r="FWT864" s="4"/>
      <c r="FWU864" s="4"/>
      <c r="FWV864" s="4"/>
      <c r="FWW864" s="4"/>
      <c r="FWX864" s="4"/>
      <c r="FWY864" s="4"/>
      <c r="FWZ864" s="4"/>
      <c r="FXA864" s="4"/>
      <c r="FXB864" s="4"/>
      <c r="FXC864" s="4"/>
      <c r="FXD864" s="4"/>
      <c r="FXE864" s="4"/>
      <c r="FXF864" s="4"/>
      <c r="FXG864" s="4"/>
      <c r="FXH864" s="4"/>
      <c r="FXI864" s="4"/>
      <c r="FXJ864" s="4"/>
      <c r="FXK864" s="4"/>
      <c r="FXL864" s="4"/>
      <c r="FXM864" s="4"/>
      <c r="FXN864" s="4"/>
      <c r="FXO864" s="4"/>
      <c r="FXP864" s="4"/>
      <c r="FXQ864" s="4"/>
      <c r="FXR864" s="4"/>
      <c r="FXS864" s="4"/>
      <c r="FXT864" s="4"/>
      <c r="FXU864" s="4"/>
      <c r="FXV864" s="4"/>
      <c r="FXW864" s="4"/>
      <c r="FXX864" s="4"/>
      <c r="FXY864" s="4"/>
      <c r="FXZ864" s="4"/>
      <c r="FYA864" s="4"/>
      <c r="FYB864" s="4"/>
      <c r="FYC864" s="4"/>
      <c r="FYD864" s="4"/>
      <c r="FYE864" s="4"/>
      <c r="FYF864" s="4"/>
      <c r="FYG864" s="4"/>
      <c r="FYH864" s="4"/>
      <c r="FYI864" s="4"/>
      <c r="FYJ864" s="4"/>
      <c r="FYK864" s="4"/>
      <c r="FYL864" s="4"/>
      <c r="FYM864" s="4"/>
      <c r="FYN864" s="4"/>
      <c r="FYO864" s="4"/>
      <c r="FYP864" s="4"/>
      <c r="FYQ864" s="4"/>
      <c r="FYR864" s="4"/>
      <c r="FYS864" s="4"/>
      <c r="FYT864" s="4"/>
      <c r="FYU864" s="4"/>
      <c r="FYV864" s="4"/>
      <c r="FYW864" s="4"/>
      <c r="FYX864" s="4"/>
      <c r="FYY864" s="4"/>
      <c r="FYZ864" s="4"/>
      <c r="FZA864" s="4"/>
      <c r="FZB864" s="4"/>
      <c r="FZC864" s="4"/>
      <c r="FZD864" s="4"/>
      <c r="FZE864" s="4"/>
      <c r="FZF864" s="4"/>
      <c r="FZG864" s="4"/>
      <c r="FZH864" s="4"/>
      <c r="FZI864" s="4"/>
      <c r="FZJ864" s="4"/>
      <c r="FZK864" s="4"/>
      <c r="FZL864" s="4"/>
      <c r="FZM864" s="4"/>
      <c r="FZN864" s="4"/>
      <c r="FZO864" s="4"/>
      <c r="FZP864" s="4"/>
      <c r="FZQ864" s="4"/>
      <c r="FZR864" s="4"/>
      <c r="FZS864" s="4"/>
      <c r="FZT864" s="4"/>
      <c r="FZU864" s="4"/>
      <c r="FZV864" s="4"/>
      <c r="FZW864" s="4"/>
      <c r="FZX864" s="4"/>
      <c r="FZY864" s="4"/>
      <c r="FZZ864" s="4"/>
      <c r="GAA864" s="4"/>
      <c r="GAB864" s="4"/>
      <c r="GAC864" s="4"/>
      <c r="GAD864" s="4"/>
      <c r="GAE864" s="4"/>
      <c r="GAF864" s="4"/>
      <c r="GAG864" s="4"/>
      <c r="GAH864" s="4"/>
      <c r="GAI864" s="4"/>
      <c r="GAJ864" s="4"/>
      <c r="GAK864" s="4"/>
      <c r="GAL864" s="4"/>
      <c r="GAM864" s="4"/>
      <c r="GAN864" s="4"/>
      <c r="GAO864" s="4"/>
      <c r="GAP864" s="4"/>
      <c r="GAQ864" s="4"/>
      <c r="GAR864" s="4"/>
      <c r="GAS864" s="4"/>
      <c r="GAT864" s="4"/>
      <c r="GAU864" s="4"/>
      <c r="GAV864" s="4"/>
      <c r="GAW864" s="4"/>
      <c r="GAX864" s="4"/>
      <c r="GAY864" s="4"/>
      <c r="GAZ864" s="4"/>
      <c r="GBA864" s="4"/>
      <c r="GBB864" s="4"/>
      <c r="GBC864" s="4"/>
      <c r="GBD864" s="4"/>
      <c r="GBE864" s="4"/>
      <c r="GBF864" s="4"/>
      <c r="GBG864" s="4"/>
      <c r="GBH864" s="4"/>
      <c r="GBI864" s="4"/>
      <c r="GBJ864" s="4"/>
      <c r="GBK864" s="4"/>
      <c r="GBL864" s="4"/>
      <c r="GBM864" s="4"/>
      <c r="GBN864" s="4"/>
      <c r="GBO864" s="4"/>
      <c r="GBP864" s="4"/>
      <c r="GBQ864" s="4"/>
      <c r="GBR864" s="4"/>
      <c r="GBS864" s="4"/>
      <c r="GBT864" s="4"/>
      <c r="GBU864" s="4"/>
      <c r="GBV864" s="4"/>
      <c r="GBW864" s="4"/>
      <c r="GBX864" s="4"/>
      <c r="GBY864" s="4"/>
      <c r="GBZ864" s="4"/>
      <c r="GCA864" s="4"/>
      <c r="GCB864" s="4"/>
      <c r="GCC864" s="4"/>
      <c r="GCD864" s="4"/>
      <c r="GCE864" s="4"/>
      <c r="GCF864" s="4"/>
      <c r="GCG864" s="4"/>
      <c r="GCH864" s="4"/>
      <c r="GCI864" s="4"/>
      <c r="GCJ864" s="4"/>
      <c r="GCK864" s="4"/>
      <c r="GCL864" s="4"/>
      <c r="GCM864" s="4"/>
      <c r="GCN864" s="4"/>
      <c r="GCO864" s="4"/>
      <c r="GCP864" s="4"/>
      <c r="GCQ864" s="4"/>
      <c r="GCR864" s="4"/>
      <c r="GCS864" s="4"/>
      <c r="GCT864" s="4"/>
      <c r="GCU864" s="4"/>
      <c r="GCV864" s="4"/>
      <c r="GCW864" s="4"/>
      <c r="GCX864" s="4"/>
      <c r="GCY864" s="4"/>
      <c r="GCZ864" s="4"/>
      <c r="GDA864" s="4"/>
      <c r="GDB864" s="4"/>
      <c r="GDC864" s="4"/>
      <c r="GDD864" s="4"/>
      <c r="GDE864" s="4"/>
      <c r="GDF864" s="4"/>
      <c r="GDG864" s="4"/>
      <c r="GDH864" s="4"/>
      <c r="GDI864" s="4"/>
      <c r="GDJ864" s="4"/>
      <c r="GDK864" s="4"/>
      <c r="GDL864" s="4"/>
      <c r="GDM864" s="4"/>
      <c r="GDN864" s="4"/>
      <c r="GDO864" s="4"/>
      <c r="GDP864" s="4"/>
      <c r="GDQ864" s="4"/>
      <c r="GDR864" s="4"/>
      <c r="GDS864" s="4"/>
      <c r="GDT864" s="4"/>
      <c r="GDU864" s="4"/>
      <c r="GDV864" s="4"/>
      <c r="GDX864" s="4"/>
      <c r="GDZ864" s="4"/>
      <c r="GEA864" s="4"/>
      <c r="GEB864" s="4"/>
      <c r="GEC864" s="4"/>
      <c r="GED864" s="4"/>
      <c r="GEE864" s="4"/>
      <c r="GEF864" s="4"/>
      <c r="GEG864" s="4"/>
      <c r="GEL864" s="4"/>
      <c r="GEM864" s="4"/>
      <c r="GEN864" s="4"/>
      <c r="GEO864" s="4"/>
      <c r="GEP864" s="4"/>
      <c r="GEQ864" s="4"/>
      <c r="GER864" s="4"/>
      <c r="GES864" s="4"/>
      <c r="GET864" s="4"/>
      <c r="GEU864" s="4"/>
      <c r="GEV864" s="4"/>
      <c r="GEW864" s="4"/>
      <c r="GEX864" s="4"/>
      <c r="GEY864" s="4"/>
      <c r="GEZ864" s="4"/>
      <c r="GFA864" s="4"/>
      <c r="GFB864" s="4"/>
      <c r="GFC864" s="4"/>
      <c r="GFD864" s="4"/>
      <c r="GFE864" s="4"/>
      <c r="GFF864" s="4"/>
      <c r="GFG864" s="4"/>
      <c r="GFH864" s="4"/>
      <c r="GFI864" s="4"/>
      <c r="GFJ864" s="4"/>
      <c r="GFK864" s="4"/>
      <c r="GFL864" s="4"/>
      <c r="GFM864" s="4"/>
      <c r="GFN864" s="4"/>
      <c r="GFO864" s="4"/>
      <c r="GFP864" s="4"/>
      <c r="GFQ864" s="4"/>
      <c r="GFR864" s="4"/>
      <c r="GFS864" s="4"/>
      <c r="GFT864" s="4"/>
      <c r="GFU864" s="4"/>
      <c r="GFV864" s="4"/>
      <c r="GFW864" s="4"/>
      <c r="GFX864" s="4"/>
      <c r="GFY864" s="4"/>
      <c r="GFZ864" s="4"/>
      <c r="GGA864" s="4"/>
      <c r="GGB864" s="4"/>
      <c r="GGC864" s="4"/>
      <c r="GGD864" s="4"/>
      <c r="GGE864" s="4"/>
      <c r="GGF864" s="4"/>
      <c r="GGG864" s="4"/>
      <c r="GGH864" s="4"/>
      <c r="GGI864" s="4"/>
      <c r="GGJ864" s="4"/>
      <c r="GGK864" s="4"/>
      <c r="GGL864" s="4"/>
      <c r="GGM864" s="4"/>
      <c r="GGN864" s="4"/>
      <c r="GGO864" s="4"/>
      <c r="GGP864" s="4"/>
      <c r="GGQ864" s="4"/>
      <c r="GGR864" s="4"/>
      <c r="GGS864" s="4"/>
      <c r="GGT864" s="4"/>
      <c r="GGU864" s="4"/>
      <c r="GGV864" s="4"/>
      <c r="GGW864" s="4"/>
      <c r="GGX864" s="4"/>
      <c r="GGY864" s="4"/>
      <c r="GGZ864" s="4"/>
      <c r="GHA864" s="4"/>
      <c r="GHB864" s="4"/>
      <c r="GHC864" s="4"/>
      <c r="GHD864" s="4"/>
      <c r="GHE864" s="4"/>
      <c r="GHF864" s="4"/>
      <c r="GHG864" s="4"/>
      <c r="GHH864" s="4"/>
      <c r="GHI864" s="4"/>
      <c r="GHJ864" s="4"/>
      <c r="GHK864" s="4"/>
      <c r="GHL864" s="4"/>
      <c r="GHM864" s="4"/>
      <c r="GHN864" s="4"/>
      <c r="GHO864" s="4"/>
      <c r="GHP864" s="4"/>
      <c r="GHQ864" s="4"/>
      <c r="GHR864" s="4"/>
      <c r="GHS864" s="4"/>
      <c r="GHT864" s="4"/>
      <c r="GHU864" s="4"/>
      <c r="GHV864" s="4"/>
      <c r="GHW864" s="4"/>
      <c r="GHX864" s="4"/>
      <c r="GHY864" s="4"/>
      <c r="GHZ864" s="4"/>
      <c r="GIA864" s="4"/>
      <c r="GIB864" s="4"/>
      <c r="GIC864" s="4"/>
      <c r="GID864" s="4"/>
      <c r="GIE864" s="4"/>
      <c r="GIF864" s="4"/>
      <c r="GIG864" s="4"/>
      <c r="GIH864" s="4"/>
      <c r="GII864" s="4"/>
      <c r="GIJ864" s="4"/>
      <c r="GIK864" s="4"/>
      <c r="GIL864" s="4"/>
      <c r="GIM864" s="4"/>
      <c r="GIN864" s="4"/>
      <c r="GIO864" s="4"/>
      <c r="GIP864" s="4"/>
      <c r="GIQ864" s="4"/>
      <c r="GIR864" s="4"/>
      <c r="GIS864" s="4"/>
      <c r="GIT864" s="4"/>
      <c r="GIU864" s="4"/>
      <c r="GIV864" s="4"/>
      <c r="GIW864" s="4"/>
      <c r="GIX864" s="4"/>
      <c r="GIY864" s="4"/>
      <c r="GIZ864" s="4"/>
      <c r="GJA864" s="4"/>
      <c r="GJB864" s="4"/>
      <c r="GJC864" s="4"/>
      <c r="GJD864" s="4"/>
      <c r="GJE864" s="4"/>
      <c r="GJF864" s="4"/>
      <c r="GJG864" s="4"/>
      <c r="GJH864" s="4"/>
      <c r="GJI864" s="4"/>
      <c r="GJJ864" s="4"/>
      <c r="GJK864" s="4"/>
      <c r="GJL864" s="4"/>
      <c r="GJM864" s="4"/>
      <c r="GJN864" s="4"/>
      <c r="GJO864" s="4"/>
      <c r="GJP864" s="4"/>
      <c r="GJQ864" s="4"/>
      <c r="GJR864" s="4"/>
      <c r="GJS864" s="4"/>
      <c r="GJT864" s="4"/>
      <c r="GJU864" s="4"/>
      <c r="GJV864" s="4"/>
      <c r="GJW864" s="4"/>
      <c r="GJX864" s="4"/>
      <c r="GJY864" s="4"/>
      <c r="GJZ864" s="4"/>
      <c r="GKA864" s="4"/>
      <c r="GKB864" s="4"/>
      <c r="GKC864" s="4"/>
      <c r="GKD864" s="4"/>
      <c r="GKE864" s="4"/>
      <c r="GKF864" s="4"/>
      <c r="GKG864" s="4"/>
      <c r="GKH864" s="4"/>
      <c r="GKI864" s="4"/>
      <c r="GKJ864" s="4"/>
      <c r="GKK864" s="4"/>
      <c r="GKL864" s="4"/>
      <c r="GKM864" s="4"/>
      <c r="GKN864" s="4"/>
      <c r="GKO864" s="4"/>
      <c r="GKP864" s="4"/>
      <c r="GKQ864" s="4"/>
      <c r="GKR864" s="4"/>
      <c r="GKS864" s="4"/>
      <c r="GKT864" s="4"/>
      <c r="GKU864" s="4"/>
      <c r="GKV864" s="4"/>
      <c r="GKW864" s="4"/>
      <c r="GKX864" s="4"/>
      <c r="GKY864" s="4"/>
      <c r="GKZ864" s="4"/>
      <c r="GLA864" s="4"/>
      <c r="GLB864" s="4"/>
      <c r="GLC864" s="4"/>
      <c r="GLD864" s="4"/>
      <c r="GLE864" s="4"/>
      <c r="GLF864" s="4"/>
      <c r="GLG864" s="4"/>
      <c r="GLH864" s="4"/>
      <c r="GLI864" s="4"/>
      <c r="GLJ864" s="4"/>
      <c r="GLK864" s="4"/>
      <c r="GLL864" s="4"/>
      <c r="GLM864" s="4"/>
      <c r="GLN864" s="4"/>
      <c r="GLO864" s="4"/>
      <c r="GLP864" s="4"/>
      <c r="GLQ864" s="4"/>
      <c r="GLR864" s="4"/>
      <c r="GLS864" s="4"/>
      <c r="GLT864" s="4"/>
      <c r="GLU864" s="4"/>
      <c r="GLV864" s="4"/>
      <c r="GLW864" s="4"/>
      <c r="GLX864" s="4"/>
      <c r="GLY864" s="4"/>
      <c r="GLZ864" s="4"/>
      <c r="GMA864" s="4"/>
      <c r="GMB864" s="4"/>
      <c r="GMC864" s="4"/>
      <c r="GMD864" s="4"/>
      <c r="GME864" s="4"/>
      <c r="GMF864" s="4"/>
      <c r="GMG864" s="4"/>
      <c r="GMH864" s="4"/>
      <c r="GMI864" s="4"/>
      <c r="GMJ864" s="4"/>
      <c r="GMK864" s="4"/>
      <c r="GML864" s="4"/>
      <c r="GMM864" s="4"/>
      <c r="GMN864" s="4"/>
      <c r="GMO864" s="4"/>
      <c r="GMP864" s="4"/>
      <c r="GMQ864" s="4"/>
      <c r="GMR864" s="4"/>
      <c r="GMS864" s="4"/>
      <c r="GMT864" s="4"/>
      <c r="GMU864" s="4"/>
      <c r="GMV864" s="4"/>
      <c r="GMW864" s="4"/>
      <c r="GMX864" s="4"/>
      <c r="GMY864" s="4"/>
      <c r="GMZ864" s="4"/>
      <c r="GNA864" s="4"/>
      <c r="GNB864" s="4"/>
      <c r="GNC864" s="4"/>
      <c r="GND864" s="4"/>
      <c r="GNE864" s="4"/>
      <c r="GNF864" s="4"/>
      <c r="GNG864" s="4"/>
      <c r="GNH864" s="4"/>
      <c r="GNI864" s="4"/>
      <c r="GNJ864" s="4"/>
      <c r="GNK864" s="4"/>
      <c r="GNL864" s="4"/>
      <c r="GNM864" s="4"/>
      <c r="GNN864" s="4"/>
      <c r="GNO864" s="4"/>
      <c r="GNP864" s="4"/>
      <c r="GNQ864" s="4"/>
      <c r="GNR864" s="4"/>
      <c r="GNT864" s="4"/>
      <c r="GNV864" s="4"/>
      <c r="GNW864" s="4"/>
      <c r="GNX864" s="4"/>
      <c r="GNY864" s="4"/>
      <c r="GNZ864" s="4"/>
      <c r="GOA864" s="4"/>
      <c r="GOB864" s="4"/>
      <c r="GOC864" s="4"/>
      <c r="GOH864" s="4"/>
      <c r="GOI864" s="4"/>
      <c r="GOJ864" s="4"/>
      <c r="GOK864" s="4"/>
      <c r="GOL864" s="4"/>
      <c r="GOM864" s="4"/>
      <c r="GON864" s="4"/>
      <c r="GOO864" s="4"/>
      <c r="GOP864" s="4"/>
      <c r="GOQ864" s="4"/>
      <c r="GOR864" s="4"/>
      <c r="GOS864" s="4"/>
      <c r="GOT864" s="4"/>
      <c r="GOU864" s="4"/>
      <c r="GOV864" s="4"/>
      <c r="GOW864" s="4"/>
      <c r="GOX864" s="4"/>
      <c r="GOY864" s="4"/>
      <c r="GOZ864" s="4"/>
      <c r="GPA864" s="4"/>
      <c r="GPB864" s="4"/>
      <c r="GPC864" s="4"/>
      <c r="GPD864" s="4"/>
      <c r="GPE864" s="4"/>
      <c r="GPF864" s="4"/>
      <c r="GPG864" s="4"/>
      <c r="GPH864" s="4"/>
      <c r="GPI864" s="4"/>
      <c r="GPJ864" s="4"/>
      <c r="GPK864" s="4"/>
      <c r="GPL864" s="4"/>
      <c r="GPM864" s="4"/>
      <c r="GPN864" s="4"/>
      <c r="GPO864" s="4"/>
      <c r="GPP864" s="4"/>
      <c r="GPQ864" s="4"/>
      <c r="GPR864" s="4"/>
      <c r="GPS864" s="4"/>
      <c r="GPT864" s="4"/>
      <c r="GPU864" s="4"/>
      <c r="GPV864" s="4"/>
      <c r="GPW864" s="4"/>
      <c r="GPX864" s="4"/>
      <c r="GPY864" s="4"/>
      <c r="GPZ864" s="4"/>
      <c r="GQA864" s="4"/>
      <c r="GQB864" s="4"/>
      <c r="GQC864" s="4"/>
      <c r="GQD864" s="4"/>
      <c r="GQE864" s="4"/>
      <c r="GQF864" s="4"/>
      <c r="GQG864" s="4"/>
      <c r="GQH864" s="4"/>
      <c r="GQI864" s="4"/>
      <c r="GQJ864" s="4"/>
      <c r="GQK864" s="4"/>
      <c r="GQL864" s="4"/>
      <c r="GQM864" s="4"/>
      <c r="GQN864" s="4"/>
      <c r="GQO864" s="4"/>
      <c r="GQP864" s="4"/>
      <c r="GQQ864" s="4"/>
      <c r="GQR864" s="4"/>
      <c r="GQS864" s="4"/>
      <c r="GQT864" s="4"/>
      <c r="GQU864" s="4"/>
      <c r="GQV864" s="4"/>
      <c r="GQW864" s="4"/>
      <c r="GQX864" s="4"/>
      <c r="GQY864" s="4"/>
      <c r="GQZ864" s="4"/>
      <c r="GRA864" s="4"/>
      <c r="GRB864" s="4"/>
      <c r="GRC864" s="4"/>
      <c r="GRD864" s="4"/>
      <c r="GRE864" s="4"/>
      <c r="GRF864" s="4"/>
      <c r="GRG864" s="4"/>
      <c r="GRH864" s="4"/>
      <c r="GRI864" s="4"/>
      <c r="GRJ864" s="4"/>
      <c r="GRK864" s="4"/>
      <c r="GRL864" s="4"/>
      <c r="GRM864" s="4"/>
      <c r="GRN864" s="4"/>
      <c r="GRO864" s="4"/>
      <c r="GRP864" s="4"/>
      <c r="GRQ864" s="4"/>
      <c r="GRR864" s="4"/>
      <c r="GRS864" s="4"/>
      <c r="GRT864" s="4"/>
      <c r="GRU864" s="4"/>
      <c r="GRV864" s="4"/>
      <c r="GRW864" s="4"/>
      <c r="GRX864" s="4"/>
      <c r="GRY864" s="4"/>
      <c r="GRZ864" s="4"/>
      <c r="GSA864" s="4"/>
      <c r="GSB864" s="4"/>
      <c r="GSC864" s="4"/>
      <c r="GSD864" s="4"/>
      <c r="GSE864" s="4"/>
      <c r="GSF864" s="4"/>
      <c r="GSG864" s="4"/>
      <c r="GSH864" s="4"/>
      <c r="GSI864" s="4"/>
      <c r="GSJ864" s="4"/>
      <c r="GSK864" s="4"/>
      <c r="GSL864" s="4"/>
      <c r="GSM864" s="4"/>
      <c r="GSN864" s="4"/>
      <c r="GSO864" s="4"/>
      <c r="GSP864" s="4"/>
      <c r="GSQ864" s="4"/>
      <c r="GSR864" s="4"/>
      <c r="GSS864" s="4"/>
      <c r="GST864" s="4"/>
      <c r="GSU864" s="4"/>
      <c r="GSV864" s="4"/>
      <c r="GSW864" s="4"/>
      <c r="GSX864" s="4"/>
      <c r="GSY864" s="4"/>
      <c r="GSZ864" s="4"/>
      <c r="GTA864" s="4"/>
      <c r="GTB864" s="4"/>
      <c r="GTC864" s="4"/>
      <c r="GTD864" s="4"/>
      <c r="GTE864" s="4"/>
      <c r="GTF864" s="4"/>
      <c r="GTG864" s="4"/>
      <c r="GTH864" s="4"/>
      <c r="GTI864" s="4"/>
      <c r="GTJ864" s="4"/>
      <c r="GTK864" s="4"/>
      <c r="GTL864" s="4"/>
      <c r="GTM864" s="4"/>
      <c r="GTN864" s="4"/>
      <c r="GTO864" s="4"/>
      <c r="GTP864" s="4"/>
      <c r="GTQ864" s="4"/>
      <c r="GTR864" s="4"/>
      <c r="GTS864" s="4"/>
      <c r="GTT864" s="4"/>
      <c r="GTU864" s="4"/>
      <c r="GTV864" s="4"/>
      <c r="GTW864" s="4"/>
      <c r="GTX864" s="4"/>
      <c r="GTY864" s="4"/>
      <c r="GTZ864" s="4"/>
      <c r="GUA864" s="4"/>
      <c r="GUB864" s="4"/>
      <c r="GUC864" s="4"/>
      <c r="GUD864" s="4"/>
      <c r="GUE864" s="4"/>
      <c r="GUF864" s="4"/>
      <c r="GUG864" s="4"/>
      <c r="GUH864" s="4"/>
      <c r="GUI864" s="4"/>
      <c r="GUJ864" s="4"/>
      <c r="GUK864" s="4"/>
      <c r="GUL864" s="4"/>
      <c r="GUM864" s="4"/>
      <c r="GUN864" s="4"/>
      <c r="GUO864" s="4"/>
      <c r="GUP864" s="4"/>
      <c r="GUQ864" s="4"/>
      <c r="GUR864" s="4"/>
      <c r="GUS864" s="4"/>
      <c r="GUT864" s="4"/>
      <c r="GUU864" s="4"/>
      <c r="GUV864" s="4"/>
      <c r="GUW864" s="4"/>
      <c r="GUX864" s="4"/>
      <c r="GUY864" s="4"/>
      <c r="GUZ864" s="4"/>
      <c r="GVA864" s="4"/>
      <c r="GVB864" s="4"/>
      <c r="GVC864" s="4"/>
      <c r="GVD864" s="4"/>
      <c r="GVE864" s="4"/>
      <c r="GVF864" s="4"/>
      <c r="GVG864" s="4"/>
      <c r="GVH864" s="4"/>
      <c r="GVI864" s="4"/>
      <c r="GVJ864" s="4"/>
      <c r="GVK864" s="4"/>
      <c r="GVL864" s="4"/>
      <c r="GVM864" s="4"/>
      <c r="GVN864" s="4"/>
      <c r="GVO864" s="4"/>
      <c r="GVP864" s="4"/>
      <c r="GVQ864" s="4"/>
      <c r="GVR864" s="4"/>
      <c r="GVS864" s="4"/>
      <c r="GVT864" s="4"/>
      <c r="GVU864" s="4"/>
      <c r="GVV864" s="4"/>
      <c r="GVW864" s="4"/>
      <c r="GVX864" s="4"/>
      <c r="GVY864" s="4"/>
      <c r="GVZ864" s="4"/>
      <c r="GWA864" s="4"/>
      <c r="GWB864" s="4"/>
      <c r="GWC864" s="4"/>
      <c r="GWD864" s="4"/>
      <c r="GWE864" s="4"/>
      <c r="GWF864" s="4"/>
      <c r="GWG864" s="4"/>
      <c r="GWH864" s="4"/>
      <c r="GWI864" s="4"/>
      <c r="GWJ864" s="4"/>
      <c r="GWK864" s="4"/>
      <c r="GWL864" s="4"/>
      <c r="GWM864" s="4"/>
      <c r="GWN864" s="4"/>
      <c r="GWO864" s="4"/>
      <c r="GWP864" s="4"/>
      <c r="GWQ864" s="4"/>
      <c r="GWR864" s="4"/>
      <c r="GWS864" s="4"/>
      <c r="GWT864" s="4"/>
      <c r="GWU864" s="4"/>
      <c r="GWV864" s="4"/>
      <c r="GWW864" s="4"/>
      <c r="GWX864" s="4"/>
      <c r="GWY864" s="4"/>
      <c r="GWZ864" s="4"/>
      <c r="GXA864" s="4"/>
      <c r="GXB864" s="4"/>
      <c r="GXC864" s="4"/>
      <c r="GXD864" s="4"/>
      <c r="GXE864" s="4"/>
      <c r="GXF864" s="4"/>
      <c r="GXG864" s="4"/>
      <c r="GXH864" s="4"/>
      <c r="GXI864" s="4"/>
      <c r="GXJ864" s="4"/>
      <c r="GXK864" s="4"/>
      <c r="GXL864" s="4"/>
      <c r="GXM864" s="4"/>
      <c r="GXN864" s="4"/>
      <c r="GXP864" s="4"/>
      <c r="GXR864" s="4"/>
      <c r="GXS864" s="4"/>
      <c r="GXT864" s="4"/>
      <c r="GXU864" s="4"/>
      <c r="GXV864" s="4"/>
      <c r="GXW864" s="4"/>
      <c r="GXX864" s="4"/>
      <c r="GXY864" s="4"/>
      <c r="GYD864" s="4"/>
      <c r="GYE864" s="4"/>
      <c r="GYF864" s="4"/>
      <c r="GYG864" s="4"/>
      <c r="GYH864" s="4"/>
      <c r="GYI864" s="4"/>
      <c r="GYJ864" s="4"/>
      <c r="GYK864" s="4"/>
      <c r="GYL864" s="4"/>
      <c r="GYM864" s="4"/>
      <c r="GYN864" s="4"/>
      <c r="GYO864" s="4"/>
      <c r="GYP864" s="4"/>
      <c r="GYQ864" s="4"/>
      <c r="GYR864" s="4"/>
      <c r="GYS864" s="4"/>
      <c r="GYT864" s="4"/>
      <c r="GYU864" s="4"/>
      <c r="GYV864" s="4"/>
      <c r="GYW864" s="4"/>
      <c r="GYX864" s="4"/>
      <c r="GYY864" s="4"/>
      <c r="GYZ864" s="4"/>
      <c r="GZA864" s="4"/>
      <c r="GZB864" s="4"/>
      <c r="GZC864" s="4"/>
      <c r="GZD864" s="4"/>
      <c r="GZE864" s="4"/>
      <c r="GZF864" s="4"/>
      <c r="GZG864" s="4"/>
      <c r="GZH864" s="4"/>
      <c r="GZI864" s="4"/>
      <c r="GZJ864" s="4"/>
      <c r="GZK864" s="4"/>
      <c r="GZL864" s="4"/>
      <c r="GZM864" s="4"/>
      <c r="GZN864" s="4"/>
      <c r="GZO864" s="4"/>
      <c r="GZP864" s="4"/>
      <c r="GZQ864" s="4"/>
      <c r="GZR864" s="4"/>
      <c r="GZS864" s="4"/>
      <c r="GZT864" s="4"/>
      <c r="GZU864" s="4"/>
      <c r="GZV864" s="4"/>
      <c r="GZW864" s="4"/>
      <c r="GZX864" s="4"/>
      <c r="GZY864" s="4"/>
      <c r="GZZ864" s="4"/>
      <c r="HAA864" s="4"/>
      <c r="HAB864" s="4"/>
      <c r="HAC864" s="4"/>
      <c r="HAD864" s="4"/>
      <c r="HAE864" s="4"/>
      <c r="HAF864" s="4"/>
      <c r="HAG864" s="4"/>
      <c r="HAH864" s="4"/>
      <c r="HAI864" s="4"/>
      <c r="HAJ864" s="4"/>
      <c r="HAK864" s="4"/>
      <c r="HAL864" s="4"/>
      <c r="HAM864" s="4"/>
      <c r="HAN864" s="4"/>
      <c r="HAO864" s="4"/>
      <c r="HAP864" s="4"/>
      <c r="HAQ864" s="4"/>
      <c r="HAR864" s="4"/>
      <c r="HAS864" s="4"/>
      <c r="HAT864" s="4"/>
      <c r="HAU864" s="4"/>
      <c r="HAV864" s="4"/>
      <c r="HAW864" s="4"/>
      <c r="HAX864" s="4"/>
      <c r="HAY864" s="4"/>
      <c r="HAZ864" s="4"/>
      <c r="HBA864" s="4"/>
      <c r="HBB864" s="4"/>
      <c r="HBC864" s="4"/>
      <c r="HBD864" s="4"/>
      <c r="HBE864" s="4"/>
      <c r="HBF864" s="4"/>
      <c r="HBG864" s="4"/>
      <c r="HBH864" s="4"/>
      <c r="HBI864" s="4"/>
      <c r="HBJ864" s="4"/>
      <c r="HBK864" s="4"/>
      <c r="HBL864" s="4"/>
      <c r="HBM864" s="4"/>
      <c r="HBN864" s="4"/>
      <c r="HBO864" s="4"/>
      <c r="HBP864" s="4"/>
      <c r="HBQ864" s="4"/>
      <c r="HBR864" s="4"/>
      <c r="HBS864" s="4"/>
      <c r="HBT864" s="4"/>
      <c r="HBU864" s="4"/>
      <c r="HBV864" s="4"/>
      <c r="HBW864" s="4"/>
      <c r="HBX864" s="4"/>
      <c r="HBY864" s="4"/>
      <c r="HBZ864" s="4"/>
      <c r="HCA864" s="4"/>
      <c r="HCB864" s="4"/>
      <c r="HCC864" s="4"/>
      <c r="HCD864" s="4"/>
      <c r="HCE864" s="4"/>
      <c r="HCF864" s="4"/>
      <c r="HCG864" s="4"/>
      <c r="HCH864" s="4"/>
      <c r="HCI864" s="4"/>
      <c r="HCJ864" s="4"/>
      <c r="HCK864" s="4"/>
      <c r="HCL864" s="4"/>
      <c r="HCM864" s="4"/>
      <c r="HCN864" s="4"/>
      <c r="HCO864" s="4"/>
      <c r="HCP864" s="4"/>
      <c r="HCQ864" s="4"/>
      <c r="HCR864" s="4"/>
      <c r="HCS864" s="4"/>
      <c r="HCT864" s="4"/>
      <c r="HCU864" s="4"/>
      <c r="HCV864" s="4"/>
      <c r="HCW864" s="4"/>
      <c r="HCX864" s="4"/>
      <c r="HCY864" s="4"/>
      <c r="HCZ864" s="4"/>
      <c r="HDA864" s="4"/>
      <c r="HDB864" s="4"/>
      <c r="HDC864" s="4"/>
      <c r="HDD864" s="4"/>
      <c r="HDE864" s="4"/>
      <c r="HDF864" s="4"/>
      <c r="HDG864" s="4"/>
      <c r="HDH864" s="4"/>
      <c r="HDI864" s="4"/>
      <c r="HDJ864" s="4"/>
      <c r="HDK864" s="4"/>
      <c r="HDL864" s="4"/>
      <c r="HDM864" s="4"/>
      <c r="HDN864" s="4"/>
      <c r="HDO864" s="4"/>
      <c r="HDP864" s="4"/>
      <c r="HDQ864" s="4"/>
      <c r="HDR864" s="4"/>
      <c r="HDS864" s="4"/>
      <c r="HDT864" s="4"/>
      <c r="HDU864" s="4"/>
      <c r="HDV864" s="4"/>
      <c r="HDW864" s="4"/>
      <c r="HDX864" s="4"/>
      <c r="HDY864" s="4"/>
      <c r="HDZ864" s="4"/>
      <c r="HEA864" s="4"/>
      <c r="HEB864" s="4"/>
      <c r="HEC864" s="4"/>
      <c r="HED864" s="4"/>
      <c r="HEE864" s="4"/>
      <c r="HEF864" s="4"/>
      <c r="HEG864" s="4"/>
      <c r="HEH864" s="4"/>
      <c r="HEI864" s="4"/>
      <c r="HEJ864" s="4"/>
      <c r="HEK864" s="4"/>
      <c r="HEL864" s="4"/>
      <c r="HEM864" s="4"/>
      <c r="HEN864" s="4"/>
      <c r="HEO864" s="4"/>
      <c r="HEP864" s="4"/>
      <c r="HEQ864" s="4"/>
      <c r="HER864" s="4"/>
      <c r="HES864" s="4"/>
      <c r="HET864" s="4"/>
      <c r="HEU864" s="4"/>
      <c r="HEV864" s="4"/>
      <c r="HEW864" s="4"/>
      <c r="HEX864" s="4"/>
      <c r="HEY864" s="4"/>
      <c r="HEZ864" s="4"/>
      <c r="HFA864" s="4"/>
      <c r="HFB864" s="4"/>
      <c r="HFC864" s="4"/>
      <c r="HFD864" s="4"/>
      <c r="HFE864" s="4"/>
      <c r="HFF864" s="4"/>
      <c r="HFG864" s="4"/>
      <c r="HFH864" s="4"/>
      <c r="HFI864" s="4"/>
      <c r="HFJ864" s="4"/>
      <c r="HFK864" s="4"/>
      <c r="HFL864" s="4"/>
      <c r="HFM864" s="4"/>
      <c r="HFN864" s="4"/>
      <c r="HFO864" s="4"/>
      <c r="HFP864" s="4"/>
      <c r="HFQ864" s="4"/>
      <c r="HFR864" s="4"/>
      <c r="HFS864" s="4"/>
      <c r="HFT864" s="4"/>
      <c r="HFU864" s="4"/>
      <c r="HFV864" s="4"/>
      <c r="HFW864" s="4"/>
      <c r="HFX864" s="4"/>
      <c r="HFY864" s="4"/>
      <c r="HFZ864" s="4"/>
      <c r="HGA864" s="4"/>
      <c r="HGB864" s="4"/>
      <c r="HGC864" s="4"/>
      <c r="HGD864" s="4"/>
      <c r="HGE864" s="4"/>
      <c r="HGF864" s="4"/>
      <c r="HGG864" s="4"/>
      <c r="HGH864" s="4"/>
      <c r="HGI864" s="4"/>
      <c r="HGJ864" s="4"/>
      <c r="HGK864" s="4"/>
      <c r="HGL864" s="4"/>
      <c r="HGM864" s="4"/>
      <c r="HGN864" s="4"/>
      <c r="HGO864" s="4"/>
      <c r="HGP864" s="4"/>
      <c r="HGQ864" s="4"/>
      <c r="HGR864" s="4"/>
      <c r="HGS864" s="4"/>
      <c r="HGT864" s="4"/>
      <c r="HGU864" s="4"/>
      <c r="HGV864" s="4"/>
      <c r="HGW864" s="4"/>
      <c r="HGX864" s="4"/>
      <c r="HGY864" s="4"/>
      <c r="HGZ864" s="4"/>
      <c r="HHA864" s="4"/>
      <c r="HHB864" s="4"/>
      <c r="HHC864" s="4"/>
      <c r="HHD864" s="4"/>
      <c r="HHE864" s="4"/>
      <c r="HHF864" s="4"/>
      <c r="HHG864" s="4"/>
      <c r="HHH864" s="4"/>
      <c r="HHI864" s="4"/>
      <c r="HHJ864" s="4"/>
      <c r="HHL864" s="4"/>
      <c r="HHN864" s="4"/>
      <c r="HHO864" s="4"/>
      <c r="HHP864" s="4"/>
      <c r="HHQ864" s="4"/>
      <c r="HHR864" s="4"/>
      <c r="HHS864" s="4"/>
      <c r="HHT864" s="4"/>
      <c r="HHU864" s="4"/>
      <c r="HHZ864" s="4"/>
      <c r="HIA864" s="4"/>
      <c r="HIB864" s="4"/>
      <c r="HIC864" s="4"/>
      <c r="HID864" s="4"/>
      <c r="HIE864" s="4"/>
      <c r="HIF864" s="4"/>
      <c r="HIG864" s="4"/>
      <c r="HIH864" s="4"/>
      <c r="HII864" s="4"/>
      <c r="HIJ864" s="4"/>
      <c r="HIK864" s="4"/>
      <c r="HIL864" s="4"/>
      <c r="HIM864" s="4"/>
      <c r="HIN864" s="4"/>
      <c r="HIO864" s="4"/>
      <c r="HIP864" s="4"/>
      <c r="HIQ864" s="4"/>
      <c r="HIR864" s="4"/>
      <c r="HIS864" s="4"/>
      <c r="HIT864" s="4"/>
      <c r="HIU864" s="4"/>
      <c r="HIV864" s="4"/>
      <c r="HIW864" s="4"/>
      <c r="HIX864" s="4"/>
      <c r="HIY864" s="4"/>
      <c r="HIZ864" s="4"/>
      <c r="HJA864" s="4"/>
      <c r="HJB864" s="4"/>
      <c r="HJC864" s="4"/>
      <c r="HJD864" s="4"/>
      <c r="HJE864" s="4"/>
      <c r="HJF864" s="4"/>
      <c r="HJG864" s="4"/>
      <c r="HJH864" s="4"/>
      <c r="HJI864" s="4"/>
      <c r="HJJ864" s="4"/>
      <c r="HJK864" s="4"/>
      <c r="HJL864" s="4"/>
      <c r="HJM864" s="4"/>
      <c r="HJN864" s="4"/>
      <c r="HJO864" s="4"/>
      <c r="HJP864" s="4"/>
      <c r="HJQ864" s="4"/>
      <c r="HJR864" s="4"/>
      <c r="HJS864" s="4"/>
      <c r="HJT864" s="4"/>
      <c r="HJU864" s="4"/>
      <c r="HJV864" s="4"/>
      <c r="HJW864" s="4"/>
      <c r="HJX864" s="4"/>
      <c r="HJY864" s="4"/>
      <c r="HJZ864" s="4"/>
      <c r="HKA864" s="4"/>
      <c r="HKB864" s="4"/>
      <c r="HKC864" s="4"/>
      <c r="HKD864" s="4"/>
      <c r="HKE864" s="4"/>
      <c r="HKF864" s="4"/>
      <c r="HKG864" s="4"/>
      <c r="HKH864" s="4"/>
      <c r="HKI864" s="4"/>
      <c r="HKJ864" s="4"/>
      <c r="HKK864" s="4"/>
      <c r="HKL864" s="4"/>
      <c r="HKM864" s="4"/>
      <c r="HKN864" s="4"/>
      <c r="HKO864" s="4"/>
      <c r="HKP864" s="4"/>
      <c r="HKQ864" s="4"/>
      <c r="HKR864" s="4"/>
      <c r="HKS864" s="4"/>
      <c r="HKT864" s="4"/>
      <c r="HKU864" s="4"/>
      <c r="HKV864" s="4"/>
      <c r="HKW864" s="4"/>
      <c r="HKX864" s="4"/>
      <c r="HKY864" s="4"/>
      <c r="HKZ864" s="4"/>
      <c r="HLA864" s="4"/>
      <c r="HLB864" s="4"/>
      <c r="HLC864" s="4"/>
      <c r="HLD864" s="4"/>
      <c r="HLE864" s="4"/>
      <c r="HLF864" s="4"/>
      <c r="HLG864" s="4"/>
      <c r="HLH864" s="4"/>
      <c r="HLI864" s="4"/>
      <c r="HLJ864" s="4"/>
      <c r="HLK864" s="4"/>
      <c r="HLL864" s="4"/>
      <c r="HLM864" s="4"/>
      <c r="HLN864" s="4"/>
      <c r="HLO864" s="4"/>
      <c r="HLP864" s="4"/>
      <c r="HLQ864" s="4"/>
      <c r="HLR864" s="4"/>
      <c r="HLS864" s="4"/>
      <c r="HLT864" s="4"/>
      <c r="HLU864" s="4"/>
      <c r="HLV864" s="4"/>
      <c r="HLW864" s="4"/>
      <c r="HLX864" s="4"/>
      <c r="HLY864" s="4"/>
      <c r="HLZ864" s="4"/>
      <c r="HMA864" s="4"/>
      <c r="HMB864" s="4"/>
      <c r="HMC864" s="4"/>
      <c r="HMD864" s="4"/>
      <c r="HME864" s="4"/>
      <c r="HMF864" s="4"/>
      <c r="HMG864" s="4"/>
      <c r="HMH864" s="4"/>
      <c r="HMI864" s="4"/>
      <c r="HMJ864" s="4"/>
      <c r="HMK864" s="4"/>
      <c r="HML864" s="4"/>
      <c r="HMM864" s="4"/>
      <c r="HMN864" s="4"/>
      <c r="HMO864" s="4"/>
      <c r="HMP864" s="4"/>
      <c r="HMQ864" s="4"/>
      <c r="HMR864" s="4"/>
      <c r="HMS864" s="4"/>
      <c r="HMT864" s="4"/>
      <c r="HMU864" s="4"/>
      <c r="HMV864" s="4"/>
      <c r="HMW864" s="4"/>
      <c r="HMX864" s="4"/>
      <c r="HMY864" s="4"/>
      <c r="HMZ864" s="4"/>
      <c r="HNA864" s="4"/>
      <c r="HNB864" s="4"/>
      <c r="HNC864" s="4"/>
      <c r="HND864" s="4"/>
      <c r="HNE864" s="4"/>
      <c r="HNF864" s="4"/>
      <c r="HNG864" s="4"/>
      <c r="HNH864" s="4"/>
      <c r="HNI864" s="4"/>
      <c r="HNJ864" s="4"/>
      <c r="HNK864" s="4"/>
      <c r="HNL864" s="4"/>
      <c r="HNM864" s="4"/>
      <c r="HNN864" s="4"/>
      <c r="HNO864" s="4"/>
      <c r="HNP864" s="4"/>
      <c r="HNQ864" s="4"/>
      <c r="HNR864" s="4"/>
      <c r="HNS864" s="4"/>
      <c r="HNT864" s="4"/>
      <c r="HNU864" s="4"/>
      <c r="HNV864" s="4"/>
      <c r="HNW864" s="4"/>
      <c r="HNX864" s="4"/>
      <c r="HNY864" s="4"/>
      <c r="HNZ864" s="4"/>
      <c r="HOA864" s="4"/>
      <c r="HOB864" s="4"/>
      <c r="HOC864" s="4"/>
      <c r="HOD864" s="4"/>
      <c r="HOE864" s="4"/>
      <c r="HOF864" s="4"/>
      <c r="HOG864" s="4"/>
      <c r="HOH864" s="4"/>
      <c r="HOI864" s="4"/>
      <c r="HOJ864" s="4"/>
      <c r="HOK864" s="4"/>
      <c r="HOL864" s="4"/>
      <c r="HOM864" s="4"/>
      <c r="HON864" s="4"/>
      <c r="HOO864" s="4"/>
      <c r="HOP864" s="4"/>
      <c r="HOQ864" s="4"/>
      <c r="HOR864" s="4"/>
      <c r="HOS864" s="4"/>
      <c r="HOT864" s="4"/>
      <c r="HOU864" s="4"/>
      <c r="HOV864" s="4"/>
      <c r="HOW864" s="4"/>
      <c r="HOX864" s="4"/>
      <c r="HOY864" s="4"/>
      <c r="HOZ864" s="4"/>
      <c r="HPA864" s="4"/>
      <c r="HPB864" s="4"/>
      <c r="HPC864" s="4"/>
      <c r="HPD864" s="4"/>
      <c r="HPE864" s="4"/>
      <c r="HPF864" s="4"/>
      <c r="HPG864" s="4"/>
      <c r="HPH864" s="4"/>
      <c r="HPI864" s="4"/>
      <c r="HPJ864" s="4"/>
      <c r="HPK864" s="4"/>
      <c r="HPL864" s="4"/>
      <c r="HPM864" s="4"/>
      <c r="HPN864" s="4"/>
      <c r="HPO864" s="4"/>
      <c r="HPP864" s="4"/>
      <c r="HPQ864" s="4"/>
      <c r="HPR864" s="4"/>
      <c r="HPS864" s="4"/>
      <c r="HPT864" s="4"/>
      <c r="HPU864" s="4"/>
      <c r="HPV864" s="4"/>
      <c r="HPW864" s="4"/>
      <c r="HPX864" s="4"/>
      <c r="HPY864" s="4"/>
      <c r="HPZ864" s="4"/>
      <c r="HQA864" s="4"/>
      <c r="HQB864" s="4"/>
      <c r="HQC864" s="4"/>
      <c r="HQD864" s="4"/>
      <c r="HQE864" s="4"/>
      <c r="HQF864" s="4"/>
      <c r="HQG864" s="4"/>
      <c r="HQH864" s="4"/>
      <c r="HQI864" s="4"/>
      <c r="HQJ864" s="4"/>
      <c r="HQK864" s="4"/>
      <c r="HQL864" s="4"/>
      <c r="HQM864" s="4"/>
      <c r="HQN864" s="4"/>
      <c r="HQO864" s="4"/>
      <c r="HQP864" s="4"/>
      <c r="HQQ864" s="4"/>
      <c r="HQR864" s="4"/>
      <c r="HQS864" s="4"/>
      <c r="HQT864" s="4"/>
      <c r="HQU864" s="4"/>
      <c r="HQV864" s="4"/>
      <c r="HQW864" s="4"/>
      <c r="HQX864" s="4"/>
      <c r="HQY864" s="4"/>
      <c r="HQZ864" s="4"/>
      <c r="HRA864" s="4"/>
      <c r="HRB864" s="4"/>
      <c r="HRC864" s="4"/>
      <c r="HRD864" s="4"/>
      <c r="HRE864" s="4"/>
      <c r="HRF864" s="4"/>
      <c r="HRH864" s="4"/>
      <c r="HRJ864" s="4"/>
      <c r="HRK864" s="4"/>
      <c r="HRL864" s="4"/>
      <c r="HRM864" s="4"/>
      <c r="HRN864" s="4"/>
      <c r="HRO864" s="4"/>
      <c r="HRP864" s="4"/>
      <c r="HRQ864" s="4"/>
      <c r="HRV864" s="4"/>
      <c r="HRW864" s="4"/>
      <c r="HRX864" s="4"/>
      <c r="HRY864" s="4"/>
      <c r="HRZ864" s="4"/>
      <c r="HSA864" s="4"/>
      <c r="HSB864" s="4"/>
      <c r="HSC864" s="4"/>
      <c r="HSD864" s="4"/>
      <c r="HSE864" s="4"/>
      <c r="HSF864" s="4"/>
      <c r="HSG864" s="4"/>
      <c r="HSH864" s="4"/>
      <c r="HSI864" s="4"/>
      <c r="HSJ864" s="4"/>
      <c r="HSK864" s="4"/>
      <c r="HSL864" s="4"/>
      <c r="HSM864" s="4"/>
      <c r="HSN864" s="4"/>
      <c r="HSO864" s="4"/>
      <c r="HSP864" s="4"/>
      <c r="HSQ864" s="4"/>
      <c r="HSR864" s="4"/>
      <c r="HSS864" s="4"/>
      <c r="HST864" s="4"/>
      <c r="HSU864" s="4"/>
      <c r="HSV864" s="4"/>
      <c r="HSW864" s="4"/>
      <c r="HSX864" s="4"/>
      <c r="HSY864" s="4"/>
      <c r="HSZ864" s="4"/>
      <c r="HTA864" s="4"/>
      <c r="HTB864" s="4"/>
      <c r="HTC864" s="4"/>
      <c r="HTD864" s="4"/>
      <c r="HTE864" s="4"/>
      <c r="HTF864" s="4"/>
      <c r="HTG864" s="4"/>
      <c r="HTH864" s="4"/>
      <c r="HTI864" s="4"/>
      <c r="HTJ864" s="4"/>
      <c r="HTK864" s="4"/>
      <c r="HTL864" s="4"/>
      <c r="HTM864" s="4"/>
      <c r="HTN864" s="4"/>
      <c r="HTO864" s="4"/>
      <c r="HTP864" s="4"/>
      <c r="HTQ864" s="4"/>
      <c r="HTR864" s="4"/>
      <c r="HTS864" s="4"/>
      <c r="HTT864" s="4"/>
      <c r="HTU864" s="4"/>
      <c r="HTV864" s="4"/>
      <c r="HTW864" s="4"/>
      <c r="HTX864" s="4"/>
      <c r="HTY864" s="4"/>
      <c r="HTZ864" s="4"/>
      <c r="HUA864" s="4"/>
      <c r="HUB864" s="4"/>
      <c r="HUC864" s="4"/>
      <c r="HUD864" s="4"/>
      <c r="HUE864" s="4"/>
      <c r="HUF864" s="4"/>
      <c r="HUG864" s="4"/>
      <c r="HUH864" s="4"/>
      <c r="HUI864" s="4"/>
      <c r="HUJ864" s="4"/>
      <c r="HUK864" s="4"/>
      <c r="HUL864" s="4"/>
      <c r="HUM864" s="4"/>
      <c r="HUN864" s="4"/>
      <c r="HUO864" s="4"/>
      <c r="HUP864" s="4"/>
      <c r="HUQ864" s="4"/>
      <c r="HUR864" s="4"/>
      <c r="HUS864" s="4"/>
      <c r="HUT864" s="4"/>
      <c r="HUU864" s="4"/>
      <c r="HUV864" s="4"/>
      <c r="HUW864" s="4"/>
      <c r="HUX864" s="4"/>
      <c r="HUY864" s="4"/>
      <c r="HUZ864" s="4"/>
      <c r="HVA864" s="4"/>
      <c r="HVB864" s="4"/>
      <c r="HVC864" s="4"/>
      <c r="HVD864" s="4"/>
      <c r="HVE864" s="4"/>
      <c r="HVF864" s="4"/>
      <c r="HVG864" s="4"/>
      <c r="HVH864" s="4"/>
      <c r="HVI864" s="4"/>
      <c r="HVJ864" s="4"/>
      <c r="HVK864" s="4"/>
      <c r="HVL864" s="4"/>
      <c r="HVM864" s="4"/>
      <c r="HVN864" s="4"/>
      <c r="HVO864" s="4"/>
      <c r="HVP864" s="4"/>
      <c r="HVQ864" s="4"/>
      <c r="HVR864" s="4"/>
      <c r="HVS864" s="4"/>
      <c r="HVT864" s="4"/>
      <c r="HVU864" s="4"/>
      <c r="HVV864" s="4"/>
      <c r="HVW864" s="4"/>
      <c r="HVX864" s="4"/>
      <c r="HVY864" s="4"/>
      <c r="HVZ864" s="4"/>
      <c r="HWA864" s="4"/>
      <c r="HWB864" s="4"/>
      <c r="HWC864" s="4"/>
      <c r="HWD864" s="4"/>
      <c r="HWE864" s="4"/>
      <c r="HWF864" s="4"/>
      <c r="HWG864" s="4"/>
      <c r="HWH864" s="4"/>
      <c r="HWI864" s="4"/>
      <c r="HWJ864" s="4"/>
      <c r="HWK864" s="4"/>
      <c r="HWL864" s="4"/>
      <c r="HWM864" s="4"/>
      <c r="HWN864" s="4"/>
      <c r="HWO864" s="4"/>
      <c r="HWP864" s="4"/>
      <c r="HWQ864" s="4"/>
      <c r="HWR864" s="4"/>
      <c r="HWS864" s="4"/>
      <c r="HWT864" s="4"/>
      <c r="HWU864" s="4"/>
      <c r="HWV864" s="4"/>
      <c r="HWW864" s="4"/>
      <c r="HWX864" s="4"/>
      <c r="HWY864" s="4"/>
      <c r="HWZ864" s="4"/>
      <c r="HXA864" s="4"/>
      <c r="HXB864" s="4"/>
      <c r="HXC864" s="4"/>
      <c r="HXD864" s="4"/>
      <c r="HXE864" s="4"/>
      <c r="HXF864" s="4"/>
      <c r="HXG864" s="4"/>
      <c r="HXH864" s="4"/>
      <c r="HXI864" s="4"/>
      <c r="HXJ864" s="4"/>
      <c r="HXK864" s="4"/>
      <c r="HXL864" s="4"/>
      <c r="HXM864" s="4"/>
      <c r="HXN864" s="4"/>
      <c r="HXO864" s="4"/>
      <c r="HXP864" s="4"/>
      <c r="HXQ864" s="4"/>
      <c r="HXR864" s="4"/>
      <c r="HXS864" s="4"/>
      <c r="HXT864" s="4"/>
      <c r="HXU864" s="4"/>
      <c r="HXV864" s="4"/>
      <c r="HXW864" s="4"/>
      <c r="HXX864" s="4"/>
      <c r="HXY864" s="4"/>
      <c r="HXZ864" s="4"/>
      <c r="HYA864" s="4"/>
      <c r="HYB864" s="4"/>
      <c r="HYC864" s="4"/>
      <c r="HYD864" s="4"/>
      <c r="HYE864" s="4"/>
      <c r="HYF864" s="4"/>
      <c r="HYG864" s="4"/>
      <c r="HYH864" s="4"/>
      <c r="HYI864" s="4"/>
      <c r="HYJ864" s="4"/>
      <c r="HYK864" s="4"/>
      <c r="HYL864" s="4"/>
      <c r="HYM864" s="4"/>
      <c r="HYN864" s="4"/>
      <c r="HYO864" s="4"/>
      <c r="HYP864" s="4"/>
      <c r="HYQ864" s="4"/>
      <c r="HYR864" s="4"/>
      <c r="HYS864" s="4"/>
      <c r="HYT864" s="4"/>
      <c r="HYU864" s="4"/>
      <c r="HYV864" s="4"/>
      <c r="HYW864" s="4"/>
      <c r="HYX864" s="4"/>
      <c r="HYY864" s="4"/>
      <c r="HYZ864" s="4"/>
      <c r="HZA864" s="4"/>
      <c r="HZB864" s="4"/>
      <c r="HZC864" s="4"/>
      <c r="HZD864" s="4"/>
      <c r="HZE864" s="4"/>
      <c r="HZF864" s="4"/>
      <c r="HZG864" s="4"/>
      <c r="HZH864" s="4"/>
      <c r="HZI864" s="4"/>
      <c r="HZJ864" s="4"/>
      <c r="HZK864" s="4"/>
      <c r="HZL864" s="4"/>
      <c r="HZM864" s="4"/>
      <c r="HZN864" s="4"/>
      <c r="HZO864" s="4"/>
      <c r="HZP864" s="4"/>
      <c r="HZQ864" s="4"/>
      <c r="HZR864" s="4"/>
      <c r="HZS864" s="4"/>
      <c r="HZT864" s="4"/>
      <c r="HZU864" s="4"/>
      <c r="HZV864" s="4"/>
      <c r="HZW864" s="4"/>
      <c r="HZX864" s="4"/>
      <c r="HZY864" s="4"/>
      <c r="HZZ864" s="4"/>
      <c r="IAA864" s="4"/>
      <c r="IAB864" s="4"/>
      <c r="IAC864" s="4"/>
      <c r="IAD864" s="4"/>
      <c r="IAE864" s="4"/>
      <c r="IAF864" s="4"/>
      <c r="IAG864" s="4"/>
      <c r="IAH864" s="4"/>
      <c r="IAI864" s="4"/>
      <c r="IAJ864" s="4"/>
      <c r="IAK864" s="4"/>
      <c r="IAL864" s="4"/>
      <c r="IAM864" s="4"/>
      <c r="IAN864" s="4"/>
      <c r="IAO864" s="4"/>
      <c r="IAP864" s="4"/>
      <c r="IAQ864" s="4"/>
      <c r="IAR864" s="4"/>
      <c r="IAS864" s="4"/>
      <c r="IAT864" s="4"/>
      <c r="IAU864" s="4"/>
      <c r="IAV864" s="4"/>
      <c r="IAW864" s="4"/>
      <c r="IAX864" s="4"/>
      <c r="IAY864" s="4"/>
      <c r="IAZ864" s="4"/>
      <c r="IBA864" s="4"/>
      <c r="IBB864" s="4"/>
      <c r="IBD864" s="4"/>
      <c r="IBF864" s="4"/>
      <c r="IBG864" s="4"/>
      <c r="IBH864" s="4"/>
      <c r="IBI864" s="4"/>
      <c r="IBJ864" s="4"/>
      <c r="IBK864" s="4"/>
      <c r="IBL864" s="4"/>
      <c r="IBM864" s="4"/>
      <c r="IBR864" s="4"/>
      <c r="IBS864" s="4"/>
      <c r="IBT864" s="4"/>
      <c r="IBU864" s="4"/>
      <c r="IBV864" s="4"/>
      <c r="IBW864" s="4"/>
      <c r="IBX864" s="4"/>
      <c r="IBY864" s="4"/>
      <c r="IBZ864" s="4"/>
      <c r="ICA864" s="4"/>
      <c r="ICB864" s="4"/>
      <c r="ICC864" s="4"/>
      <c r="ICD864" s="4"/>
      <c r="ICE864" s="4"/>
      <c r="ICF864" s="4"/>
      <c r="ICG864" s="4"/>
      <c r="ICH864" s="4"/>
      <c r="ICI864" s="4"/>
      <c r="ICJ864" s="4"/>
      <c r="ICK864" s="4"/>
      <c r="ICL864" s="4"/>
      <c r="ICM864" s="4"/>
      <c r="ICN864" s="4"/>
      <c r="ICO864" s="4"/>
      <c r="ICP864" s="4"/>
      <c r="ICQ864" s="4"/>
      <c r="ICR864" s="4"/>
      <c r="ICS864" s="4"/>
      <c r="ICT864" s="4"/>
      <c r="ICU864" s="4"/>
      <c r="ICV864" s="4"/>
      <c r="ICW864" s="4"/>
      <c r="ICX864" s="4"/>
      <c r="ICY864" s="4"/>
      <c r="ICZ864" s="4"/>
      <c r="IDA864" s="4"/>
      <c r="IDB864" s="4"/>
      <c r="IDC864" s="4"/>
      <c r="IDD864" s="4"/>
      <c r="IDE864" s="4"/>
      <c r="IDF864" s="4"/>
      <c r="IDG864" s="4"/>
      <c r="IDH864" s="4"/>
      <c r="IDI864" s="4"/>
      <c r="IDJ864" s="4"/>
      <c r="IDK864" s="4"/>
      <c r="IDL864" s="4"/>
      <c r="IDM864" s="4"/>
      <c r="IDN864" s="4"/>
      <c r="IDO864" s="4"/>
      <c r="IDP864" s="4"/>
      <c r="IDQ864" s="4"/>
      <c r="IDR864" s="4"/>
      <c r="IDS864" s="4"/>
      <c r="IDT864" s="4"/>
      <c r="IDU864" s="4"/>
      <c r="IDV864" s="4"/>
      <c r="IDW864" s="4"/>
      <c r="IDX864" s="4"/>
      <c r="IDY864" s="4"/>
      <c r="IDZ864" s="4"/>
      <c r="IEA864" s="4"/>
      <c r="IEB864" s="4"/>
      <c r="IEC864" s="4"/>
      <c r="IED864" s="4"/>
      <c r="IEE864" s="4"/>
      <c r="IEF864" s="4"/>
      <c r="IEG864" s="4"/>
      <c r="IEH864" s="4"/>
      <c r="IEI864" s="4"/>
      <c r="IEJ864" s="4"/>
      <c r="IEK864" s="4"/>
      <c r="IEL864" s="4"/>
      <c r="IEM864" s="4"/>
      <c r="IEN864" s="4"/>
      <c r="IEO864" s="4"/>
      <c r="IEP864" s="4"/>
      <c r="IEQ864" s="4"/>
      <c r="IER864" s="4"/>
      <c r="IES864" s="4"/>
      <c r="IET864" s="4"/>
      <c r="IEU864" s="4"/>
      <c r="IEV864" s="4"/>
      <c r="IEW864" s="4"/>
      <c r="IEX864" s="4"/>
      <c r="IEY864" s="4"/>
      <c r="IEZ864" s="4"/>
      <c r="IFA864" s="4"/>
      <c r="IFB864" s="4"/>
      <c r="IFC864" s="4"/>
      <c r="IFD864" s="4"/>
      <c r="IFE864" s="4"/>
      <c r="IFF864" s="4"/>
      <c r="IFG864" s="4"/>
      <c r="IFH864" s="4"/>
      <c r="IFI864" s="4"/>
      <c r="IFJ864" s="4"/>
      <c r="IFK864" s="4"/>
      <c r="IFL864" s="4"/>
      <c r="IFM864" s="4"/>
      <c r="IFN864" s="4"/>
      <c r="IFO864" s="4"/>
      <c r="IFP864" s="4"/>
      <c r="IFQ864" s="4"/>
      <c r="IFR864" s="4"/>
      <c r="IFS864" s="4"/>
      <c r="IFT864" s="4"/>
      <c r="IFU864" s="4"/>
      <c r="IFV864" s="4"/>
      <c r="IFW864" s="4"/>
      <c r="IFX864" s="4"/>
      <c r="IFY864" s="4"/>
      <c r="IFZ864" s="4"/>
      <c r="IGA864" s="4"/>
      <c r="IGB864" s="4"/>
      <c r="IGC864" s="4"/>
      <c r="IGD864" s="4"/>
      <c r="IGE864" s="4"/>
      <c r="IGF864" s="4"/>
      <c r="IGG864" s="4"/>
      <c r="IGH864" s="4"/>
      <c r="IGI864" s="4"/>
      <c r="IGJ864" s="4"/>
      <c r="IGK864" s="4"/>
      <c r="IGL864" s="4"/>
      <c r="IGM864" s="4"/>
      <c r="IGN864" s="4"/>
      <c r="IGO864" s="4"/>
      <c r="IGP864" s="4"/>
      <c r="IGQ864" s="4"/>
      <c r="IGR864" s="4"/>
      <c r="IGS864" s="4"/>
      <c r="IGT864" s="4"/>
      <c r="IGU864" s="4"/>
      <c r="IGV864" s="4"/>
      <c r="IGW864" s="4"/>
      <c r="IGX864" s="4"/>
      <c r="IGY864" s="4"/>
      <c r="IGZ864" s="4"/>
      <c r="IHA864" s="4"/>
      <c r="IHB864" s="4"/>
      <c r="IHC864" s="4"/>
      <c r="IHD864" s="4"/>
      <c r="IHE864" s="4"/>
      <c r="IHF864" s="4"/>
      <c r="IHG864" s="4"/>
      <c r="IHH864" s="4"/>
      <c r="IHI864" s="4"/>
      <c r="IHJ864" s="4"/>
      <c r="IHK864" s="4"/>
      <c r="IHL864" s="4"/>
      <c r="IHM864" s="4"/>
      <c r="IHN864" s="4"/>
      <c r="IHO864" s="4"/>
      <c r="IHP864" s="4"/>
      <c r="IHQ864" s="4"/>
      <c r="IHR864" s="4"/>
      <c r="IHS864" s="4"/>
      <c r="IHT864" s="4"/>
      <c r="IHU864" s="4"/>
      <c r="IHV864" s="4"/>
      <c r="IHW864" s="4"/>
      <c r="IHX864" s="4"/>
      <c r="IHY864" s="4"/>
      <c r="IHZ864" s="4"/>
      <c r="IIA864" s="4"/>
      <c r="IIB864" s="4"/>
      <c r="IIC864" s="4"/>
      <c r="IID864" s="4"/>
      <c r="IIE864" s="4"/>
      <c r="IIF864" s="4"/>
      <c r="IIG864" s="4"/>
      <c r="IIH864" s="4"/>
      <c r="III864" s="4"/>
      <c r="IIJ864" s="4"/>
      <c r="IIK864" s="4"/>
      <c r="IIL864" s="4"/>
      <c r="IIM864" s="4"/>
      <c r="IIN864" s="4"/>
      <c r="IIO864" s="4"/>
      <c r="IIP864" s="4"/>
      <c r="IIQ864" s="4"/>
      <c r="IIR864" s="4"/>
      <c r="IIS864" s="4"/>
      <c r="IIT864" s="4"/>
      <c r="IIU864" s="4"/>
      <c r="IIV864" s="4"/>
      <c r="IIW864" s="4"/>
      <c r="IIX864" s="4"/>
      <c r="IIY864" s="4"/>
      <c r="IIZ864" s="4"/>
      <c r="IJA864" s="4"/>
      <c r="IJB864" s="4"/>
      <c r="IJC864" s="4"/>
      <c r="IJD864" s="4"/>
      <c r="IJE864" s="4"/>
      <c r="IJF864" s="4"/>
      <c r="IJG864" s="4"/>
      <c r="IJH864" s="4"/>
      <c r="IJI864" s="4"/>
      <c r="IJJ864" s="4"/>
      <c r="IJK864" s="4"/>
      <c r="IJL864" s="4"/>
      <c r="IJM864" s="4"/>
      <c r="IJN864" s="4"/>
      <c r="IJO864" s="4"/>
      <c r="IJP864" s="4"/>
      <c r="IJQ864" s="4"/>
      <c r="IJR864" s="4"/>
      <c r="IJS864" s="4"/>
      <c r="IJT864" s="4"/>
      <c r="IJU864" s="4"/>
      <c r="IJV864" s="4"/>
      <c r="IJW864" s="4"/>
      <c r="IJX864" s="4"/>
      <c r="IJY864" s="4"/>
      <c r="IJZ864" s="4"/>
      <c r="IKA864" s="4"/>
      <c r="IKB864" s="4"/>
      <c r="IKC864" s="4"/>
      <c r="IKD864" s="4"/>
      <c r="IKE864" s="4"/>
      <c r="IKF864" s="4"/>
      <c r="IKG864" s="4"/>
      <c r="IKH864" s="4"/>
      <c r="IKI864" s="4"/>
      <c r="IKJ864" s="4"/>
      <c r="IKK864" s="4"/>
      <c r="IKL864" s="4"/>
      <c r="IKM864" s="4"/>
      <c r="IKN864" s="4"/>
      <c r="IKO864" s="4"/>
      <c r="IKP864" s="4"/>
      <c r="IKQ864" s="4"/>
      <c r="IKR864" s="4"/>
      <c r="IKS864" s="4"/>
      <c r="IKT864" s="4"/>
      <c r="IKU864" s="4"/>
      <c r="IKV864" s="4"/>
      <c r="IKW864" s="4"/>
      <c r="IKX864" s="4"/>
      <c r="IKZ864" s="4"/>
      <c r="ILB864" s="4"/>
      <c r="ILC864" s="4"/>
      <c r="ILD864" s="4"/>
      <c r="ILE864" s="4"/>
      <c r="ILF864" s="4"/>
      <c r="ILG864" s="4"/>
      <c r="ILH864" s="4"/>
      <c r="ILI864" s="4"/>
      <c r="ILN864" s="4"/>
      <c r="ILO864" s="4"/>
      <c r="ILP864" s="4"/>
      <c r="ILQ864" s="4"/>
      <c r="ILR864" s="4"/>
      <c r="ILS864" s="4"/>
      <c r="ILT864" s="4"/>
      <c r="ILU864" s="4"/>
      <c r="ILV864" s="4"/>
      <c r="ILW864" s="4"/>
      <c r="ILX864" s="4"/>
      <c r="ILY864" s="4"/>
      <c r="ILZ864" s="4"/>
      <c r="IMA864" s="4"/>
      <c r="IMB864" s="4"/>
      <c r="IMC864" s="4"/>
      <c r="IMD864" s="4"/>
      <c r="IME864" s="4"/>
      <c r="IMF864" s="4"/>
      <c r="IMG864" s="4"/>
      <c r="IMH864" s="4"/>
      <c r="IMI864" s="4"/>
      <c r="IMJ864" s="4"/>
      <c r="IMK864" s="4"/>
      <c r="IML864" s="4"/>
      <c r="IMM864" s="4"/>
      <c r="IMN864" s="4"/>
      <c r="IMO864" s="4"/>
      <c r="IMP864" s="4"/>
      <c r="IMQ864" s="4"/>
      <c r="IMR864" s="4"/>
      <c r="IMS864" s="4"/>
      <c r="IMT864" s="4"/>
      <c r="IMU864" s="4"/>
      <c r="IMV864" s="4"/>
      <c r="IMW864" s="4"/>
      <c r="IMX864" s="4"/>
      <c r="IMY864" s="4"/>
      <c r="IMZ864" s="4"/>
      <c r="INA864" s="4"/>
      <c r="INB864" s="4"/>
      <c r="INC864" s="4"/>
      <c r="IND864" s="4"/>
      <c r="INE864" s="4"/>
      <c r="INF864" s="4"/>
      <c r="ING864" s="4"/>
      <c r="INH864" s="4"/>
      <c r="INI864" s="4"/>
      <c r="INJ864" s="4"/>
      <c r="INK864" s="4"/>
      <c r="INL864" s="4"/>
      <c r="INM864" s="4"/>
      <c r="INN864" s="4"/>
      <c r="INO864" s="4"/>
      <c r="INP864" s="4"/>
      <c r="INQ864" s="4"/>
      <c r="INR864" s="4"/>
      <c r="INS864" s="4"/>
      <c r="INT864" s="4"/>
      <c r="INU864" s="4"/>
      <c r="INV864" s="4"/>
      <c r="INW864" s="4"/>
      <c r="INX864" s="4"/>
      <c r="INY864" s="4"/>
      <c r="INZ864" s="4"/>
      <c r="IOA864" s="4"/>
      <c r="IOB864" s="4"/>
      <c r="IOC864" s="4"/>
      <c r="IOD864" s="4"/>
      <c r="IOE864" s="4"/>
      <c r="IOF864" s="4"/>
      <c r="IOG864" s="4"/>
      <c r="IOH864" s="4"/>
      <c r="IOI864" s="4"/>
      <c r="IOJ864" s="4"/>
      <c r="IOK864" s="4"/>
      <c r="IOL864" s="4"/>
      <c r="IOM864" s="4"/>
      <c r="ION864" s="4"/>
      <c r="IOO864" s="4"/>
      <c r="IOP864" s="4"/>
      <c r="IOQ864" s="4"/>
      <c r="IOR864" s="4"/>
      <c r="IOS864" s="4"/>
      <c r="IOT864" s="4"/>
      <c r="IOU864" s="4"/>
      <c r="IOV864" s="4"/>
      <c r="IOW864" s="4"/>
      <c r="IOX864" s="4"/>
      <c r="IOY864" s="4"/>
      <c r="IOZ864" s="4"/>
      <c r="IPA864" s="4"/>
      <c r="IPB864" s="4"/>
      <c r="IPC864" s="4"/>
      <c r="IPD864" s="4"/>
      <c r="IPE864" s="4"/>
      <c r="IPF864" s="4"/>
      <c r="IPG864" s="4"/>
      <c r="IPH864" s="4"/>
      <c r="IPI864" s="4"/>
      <c r="IPJ864" s="4"/>
      <c r="IPK864" s="4"/>
      <c r="IPL864" s="4"/>
      <c r="IPM864" s="4"/>
      <c r="IPN864" s="4"/>
      <c r="IPO864" s="4"/>
      <c r="IPP864" s="4"/>
      <c r="IPQ864" s="4"/>
      <c r="IPR864" s="4"/>
      <c r="IPS864" s="4"/>
      <c r="IPT864" s="4"/>
      <c r="IPU864" s="4"/>
      <c r="IPV864" s="4"/>
      <c r="IPW864" s="4"/>
      <c r="IPX864" s="4"/>
      <c r="IPY864" s="4"/>
      <c r="IPZ864" s="4"/>
      <c r="IQA864" s="4"/>
      <c r="IQB864" s="4"/>
      <c r="IQC864" s="4"/>
      <c r="IQD864" s="4"/>
      <c r="IQE864" s="4"/>
      <c r="IQF864" s="4"/>
      <c r="IQG864" s="4"/>
      <c r="IQH864" s="4"/>
      <c r="IQI864" s="4"/>
      <c r="IQJ864" s="4"/>
      <c r="IQK864" s="4"/>
      <c r="IQL864" s="4"/>
      <c r="IQM864" s="4"/>
      <c r="IQN864" s="4"/>
      <c r="IQO864" s="4"/>
      <c r="IQP864" s="4"/>
      <c r="IQQ864" s="4"/>
      <c r="IQR864" s="4"/>
      <c r="IQS864" s="4"/>
      <c r="IQT864" s="4"/>
      <c r="IQU864" s="4"/>
      <c r="IQV864" s="4"/>
      <c r="IQW864" s="4"/>
      <c r="IQX864" s="4"/>
      <c r="IQY864" s="4"/>
      <c r="IQZ864" s="4"/>
      <c r="IRA864" s="4"/>
      <c r="IRB864" s="4"/>
      <c r="IRC864" s="4"/>
      <c r="IRD864" s="4"/>
      <c r="IRE864" s="4"/>
      <c r="IRF864" s="4"/>
      <c r="IRG864" s="4"/>
      <c r="IRH864" s="4"/>
      <c r="IRI864" s="4"/>
      <c r="IRJ864" s="4"/>
      <c r="IRK864" s="4"/>
      <c r="IRL864" s="4"/>
      <c r="IRM864" s="4"/>
      <c r="IRN864" s="4"/>
      <c r="IRO864" s="4"/>
      <c r="IRP864" s="4"/>
      <c r="IRQ864" s="4"/>
      <c r="IRR864" s="4"/>
      <c r="IRS864" s="4"/>
      <c r="IRT864" s="4"/>
      <c r="IRU864" s="4"/>
      <c r="IRV864" s="4"/>
      <c r="IRW864" s="4"/>
      <c r="IRX864" s="4"/>
      <c r="IRY864" s="4"/>
      <c r="IRZ864" s="4"/>
      <c r="ISA864" s="4"/>
      <c r="ISB864" s="4"/>
      <c r="ISC864" s="4"/>
      <c r="ISD864" s="4"/>
      <c r="ISE864" s="4"/>
      <c r="ISF864" s="4"/>
      <c r="ISG864" s="4"/>
      <c r="ISH864" s="4"/>
      <c r="ISI864" s="4"/>
      <c r="ISJ864" s="4"/>
      <c r="ISK864" s="4"/>
      <c r="ISL864" s="4"/>
      <c r="ISM864" s="4"/>
      <c r="ISN864" s="4"/>
      <c r="ISO864" s="4"/>
      <c r="ISP864" s="4"/>
      <c r="ISQ864" s="4"/>
      <c r="ISR864" s="4"/>
      <c r="ISS864" s="4"/>
      <c r="IST864" s="4"/>
      <c r="ISU864" s="4"/>
      <c r="ISV864" s="4"/>
      <c r="ISW864" s="4"/>
      <c r="ISX864" s="4"/>
      <c r="ISY864" s="4"/>
      <c r="ISZ864" s="4"/>
      <c r="ITA864" s="4"/>
      <c r="ITB864" s="4"/>
      <c r="ITC864" s="4"/>
      <c r="ITD864" s="4"/>
      <c r="ITE864" s="4"/>
      <c r="ITF864" s="4"/>
      <c r="ITG864" s="4"/>
      <c r="ITH864" s="4"/>
      <c r="ITI864" s="4"/>
      <c r="ITJ864" s="4"/>
      <c r="ITK864" s="4"/>
      <c r="ITL864" s="4"/>
      <c r="ITM864" s="4"/>
      <c r="ITN864" s="4"/>
      <c r="ITO864" s="4"/>
      <c r="ITP864" s="4"/>
      <c r="ITQ864" s="4"/>
      <c r="ITR864" s="4"/>
      <c r="ITS864" s="4"/>
      <c r="ITT864" s="4"/>
      <c r="ITU864" s="4"/>
      <c r="ITV864" s="4"/>
      <c r="ITW864" s="4"/>
      <c r="ITX864" s="4"/>
      <c r="ITY864" s="4"/>
      <c r="ITZ864" s="4"/>
      <c r="IUA864" s="4"/>
      <c r="IUB864" s="4"/>
      <c r="IUC864" s="4"/>
      <c r="IUD864" s="4"/>
      <c r="IUE864" s="4"/>
      <c r="IUF864" s="4"/>
      <c r="IUG864" s="4"/>
      <c r="IUH864" s="4"/>
      <c r="IUI864" s="4"/>
      <c r="IUJ864" s="4"/>
      <c r="IUK864" s="4"/>
      <c r="IUL864" s="4"/>
      <c r="IUM864" s="4"/>
      <c r="IUN864" s="4"/>
      <c r="IUO864" s="4"/>
      <c r="IUP864" s="4"/>
      <c r="IUQ864" s="4"/>
      <c r="IUR864" s="4"/>
      <c r="IUS864" s="4"/>
      <c r="IUT864" s="4"/>
      <c r="IUV864" s="4"/>
      <c r="IUX864" s="4"/>
      <c r="IUY864" s="4"/>
      <c r="IUZ864" s="4"/>
      <c r="IVA864" s="4"/>
      <c r="IVB864" s="4"/>
      <c r="IVC864" s="4"/>
      <c r="IVD864" s="4"/>
      <c r="IVE864" s="4"/>
      <c r="IVJ864" s="4"/>
      <c r="IVK864" s="4"/>
      <c r="IVL864" s="4"/>
      <c r="IVM864" s="4"/>
      <c r="IVN864" s="4"/>
      <c r="IVO864" s="4"/>
      <c r="IVP864" s="4"/>
      <c r="IVQ864" s="4"/>
      <c r="IVR864" s="4"/>
      <c r="IVS864" s="4"/>
      <c r="IVT864" s="4"/>
      <c r="IVU864" s="4"/>
      <c r="IVV864" s="4"/>
      <c r="IVW864" s="4"/>
      <c r="IVX864" s="4"/>
      <c r="IVY864" s="4"/>
      <c r="IVZ864" s="4"/>
      <c r="IWA864" s="4"/>
      <c r="IWB864" s="4"/>
      <c r="IWC864" s="4"/>
      <c r="IWD864" s="4"/>
      <c r="IWE864" s="4"/>
      <c r="IWF864" s="4"/>
      <c r="IWG864" s="4"/>
      <c r="IWH864" s="4"/>
      <c r="IWI864" s="4"/>
      <c r="IWJ864" s="4"/>
      <c r="IWK864" s="4"/>
      <c r="IWL864" s="4"/>
      <c r="IWM864" s="4"/>
      <c r="IWN864" s="4"/>
      <c r="IWO864" s="4"/>
      <c r="IWP864" s="4"/>
      <c r="IWQ864" s="4"/>
      <c r="IWR864" s="4"/>
      <c r="IWS864" s="4"/>
      <c r="IWT864" s="4"/>
      <c r="IWU864" s="4"/>
      <c r="IWV864" s="4"/>
      <c r="IWW864" s="4"/>
      <c r="IWX864" s="4"/>
      <c r="IWY864" s="4"/>
      <c r="IWZ864" s="4"/>
      <c r="IXA864" s="4"/>
      <c r="IXB864" s="4"/>
      <c r="IXC864" s="4"/>
      <c r="IXD864" s="4"/>
      <c r="IXE864" s="4"/>
      <c r="IXF864" s="4"/>
      <c r="IXG864" s="4"/>
      <c r="IXH864" s="4"/>
      <c r="IXI864" s="4"/>
      <c r="IXJ864" s="4"/>
      <c r="IXK864" s="4"/>
      <c r="IXL864" s="4"/>
      <c r="IXM864" s="4"/>
      <c r="IXN864" s="4"/>
      <c r="IXO864" s="4"/>
      <c r="IXP864" s="4"/>
      <c r="IXQ864" s="4"/>
      <c r="IXR864" s="4"/>
      <c r="IXS864" s="4"/>
      <c r="IXT864" s="4"/>
      <c r="IXU864" s="4"/>
      <c r="IXV864" s="4"/>
      <c r="IXW864" s="4"/>
      <c r="IXX864" s="4"/>
      <c r="IXY864" s="4"/>
      <c r="IXZ864" s="4"/>
      <c r="IYA864" s="4"/>
      <c r="IYB864" s="4"/>
      <c r="IYC864" s="4"/>
      <c r="IYD864" s="4"/>
      <c r="IYE864" s="4"/>
      <c r="IYF864" s="4"/>
      <c r="IYG864" s="4"/>
      <c r="IYH864" s="4"/>
      <c r="IYI864" s="4"/>
      <c r="IYJ864" s="4"/>
      <c r="IYK864" s="4"/>
      <c r="IYL864" s="4"/>
      <c r="IYM864" s="4"/>
      <c r="IYN864" s="4"/>
      <c r="IYO864" s="4"/>
      <c r="IYP864" s="4"/>
      <c r="IYQ864" s="4"/>
      <c r="IYR864" s="4"/>
      <c r="IYS864" s="4"/>
      <c r="IYT864" s="4"/>
      <c r="IYU864" s="4"/>
      <c r="IYV864" s="4"/>
      <c r="IYW864" s="4"/>
      <c r="IYX864" s="4"/>
      <c r="IYY864" s="4"/>
      <c r="IYZ864" s="4"/>
      <c r="IZA864" s="4"/>
      <c r="IZB864" s="4"/>
      <c r="IZC864" s="4"/>
      <c r="IZD864" s="4"/>
      <c r="IZE864" s="4"/>
      <c r="IZF864" s="4"/>
      <c r="IZG864" s="4"/>
      <c r="IZH864" s="4"/>
      <c r="IZI864" s="4"/>
      <c r="IZJ864" s="4"/>
      <c r="IZK864" s="4"/>
      <c r="IZL864" s="4"/>
      <c r="IZM864" s="4"/>
      <c r="IZN864" s="4"/>
      <c r="IZO864" s="4"/>
      <c r="IZP864" s="4"/>
      <c r="IZQ864" s="4"/>
      <c r="IZR864" s="4"/>
      <c r="IZS864" s="4"/>
      <c r="IZT864" s="4"/>
      <c r="IZU864" s="4"/>
      <c r="IZV864" s="4"/>
      <c r="IZW864" s="4"/>
      <c r="IZX864" s="4"/>
      <c r="IZY864" s="4"/>
      <c r="IZZ864" s="4"/>
      <c r="JAA864" s="4"/>
      <c r="JAB864" s="4"/>
      <c r="JAC864" s="4"/>
      <c r="JAD864" s="4"/>
      <c r="JAE864" s="4"/>
      <c r="JAF864" s="4"/>
      <c r="JAG864" s="4"/>
      <c r="JAH864" s="4"/>
      <c r="JAI864" s="4"/>
      <c r="JAJ864" s="4"/>
      <c r="JAK864" s="4"/>
      <c r="JAL864" s="4"/>
      <c r="JAM864" s="4"/>
      <c r="JAN864" s="4"/>
      <c r="JAO864" s="4"/>
      <c r="JAP864" s="4"/>
      <c r="JAQ864" s="4"/>
      <c r="JAR864" s="4"/>
      <c r="JAS864" s="4"/>
      <c r="JAT864" s="4"/>
      <c r="JAU864" s="4"/>
      <c r="JAV864" s="4"/>
      <c r="JAW864" s="4"/>
      <c r="JAX864" s="4"/>
      <c r="JAY864" s="4"/>
      <c r="JAZ864" s="4"/>
      <c r="JBA864" s="4"/>
      <c r="JBB864" s="4"/>
      <c r="JBC864" s="4"/>
      <c r="JBD864" s="4"/>
      <c r="JBE864" s="4"/>
      <c r="JBF864" s="4"/>
      <c r="JBG864" s="4"/>
      <c r="JBH864" s="4"/>
      <c r="JBI864" s="4"/>
      <c r="JBJ864" s="4"/>
      <c r="JBK864" s="4"/>
      <c r="JBL864" s="4"/>
      <c r="JBM864" s="4"/>
      <c r="JBN864" s="4"/>
      <c r="JBO864" s="4"/>
      <c r="JBP864" s="4"/>
      <c r="JBQ864" s="4"/>
      <c r="JBR864" s="4"/>
      <c r="JBS864" s="4"/>
      <c r="JBT864" s="4"/>
      <c r="JBU864" s="4"/>
      <c r="JBV864" s="4"/>
      <c r="JBW864" s="4"/>
      <c r="JBX864" s="4"/>
      <c r="JBY864" s="4"/>
      <c r="JBZ864" s="4"/>
      <c r="JCA864" s="4"/>
      <c r="JCB864" s="4"/>
      <c r="JCC864" s="4"/>
      <c r="JCD864" s="4"/>
      <c r="JCE864" s="4"/>
      <c r="JCF864" s="4"/>
      <c r="JCG864" s="4"/>
      <c r="JCH864" s="4"/>
      <c r="JCI864" s="4"/>
      <c r="JCJ864" s="4"/>
      <c r="JCK864" s="4"/>
      <c r="JCL864" s="4"/>
      <c r="JCM864" s="4"/>
      <c r="JCN864" s="4"/>
      <c r="JCO864" s="4"/>
      <c r="JCP864" s="4"/>
      <c r="JCQ864" s="4"/>
      <c r="JCR864" s="4"/>
      <c r="JCS864" s="4"/>
      <c r="JCT864" s="4"/>
      <c r="JCU864" s="4"/>
      <c r="JCV864" s="4"/>
      <c r="JCW864" s="4"/>
      <c r="JCX864" s="4"/>
      <c r="JCY864" s="4"/>
      <c r="JCZ864" s="4"/>
      <c r="JDA864" s="4"/>
      <c r="JDB864" s="4"/>
      <c r="JDC864" s="4"/>
      <c r="JDD864" s="4"/>
      <c r="JDE864" s="4"/>
      <c r="JDF864" s="4"/>
      <c r="JDG864" s="4"/>
      <c r="JDH864" s="4"/>
      <c r="JDI864" s="4"/>
      <c r="JDJ864" s="4"/>
      <c r="JDK864" s="4"/>
      <c r="JDL864" s="4"/>
      <c r="JDM864" s="4"/>
      <c r="JDN864" s="4"/>
      <c r="JDO864" s="4"/>
      <c r="JDP864" s="4"/>
      <c r="JDQ864" s="4"/>
      <c r="JDR864" s="4"/>
      <c r="JDS864" s="4"/>
      <c r="JDT864" s="4"/>
      <c r="JDU864" s="4"/>
      <c r="JDV864" s="4"/>
      <c r="JDW864" s="4"/>
      <c r="JDX864" s="4"/>
      <c r="JDY864" s="4"/>
      <c r="JDZ864" s="4"/>
      <c r="JEA864" s="4"/>
      <c r="JEB864" s="4"/>
      <c r="JEC864" s="4"/>
      <c r="JED864" s="4"/>
      <c r="JEE864" s="4"/>
      <c r="JEF864" s="4"/>
      <c r="JEG864" s="4"/>
      <c r="JEH864" s="4"/>
      <c r="JEI864" s="4"/>
      <c r="JEJ864" s="4"/>
      <c r="JEK864" s="4"/>
      <c r="JEL864" s="4"/>
      <c r="JEM864" s="4"/>
      <c r="JEN864" s="4"/>
      <c r="JEO864" s="4"/>
      <c r="JEP864" s="4"/>
      <c r="JER864" s="4"/>
      <c r="JET864" s="4"/>
      <c r="JEU864" s="4"/>
      <c r="JEV864" s="4"/>
      <c r="JEW864" s="4"/>
      <c r="JEX864" s="4"/>
      <c r="JEY864" s="4"/>
      <c r="JEZ864" s="4"/>
      <c r="JFA864" s="4"/>
      <c r="JFF864" s="4"/>
      <c r="JFG864" s="4"/>
      <c r="JFH864" s="4"/>
      <c r="JFI864" s="4"/>
      <c r="JFJ864" s="4"/>
      <c r="JFK864" s="4"/>
      <c r="JFL864" s="4"/>
      <c r="JFM864" s="4"/>
      <c r="JFN864" s="4"/>
      <c r="JFO864" s="4"/>
      <c r="JFP864" s="4"/>
      <c r="JFQ864" s="4"/>
      <c r="JFR864" s="4"/>
      <c r="JFS864" s="4"/>
      <c r="JFT864" s="4"/>
      <c r="JFU864" s="4"/>
      <c r="JFV864" s="4"/>
      <c r="JFW864" s="4"/>
      <c r="JFX864" s="4"/>
      <c r="JFY864" s="4"/>
      <c r="JFZ864" s="4"/>
      <c r="JGA864" s="4"/>
      <c r="JGB864" s="4"/>
      <c r="JGC864" s="4"/>
      <c r="JGD864" s="4"/>
      <c r="JGE864" s="4"/>
      <c r="JGF864" s="4"/>
      <c r="JGG864" s="4"/>
      <c r="JGH864" s="4"/>
      <c r="JGI864" s="4"/>
      <c r="JGJ864" s="4"/>
      <c r="JGK864" s="4"/>
      <c r="JGL864" s="4"/>
      <c r="JGM864" s="4"/>
      <c r="JGN864" s="4"/>
      <c r="JGO864" s="4"/>
      <c r="JGP864" s="4"/>
      <c r="JGQ864" s="4"/>
      <c r="JGR864" s="4"/>
      <c r="JGS864" s="4"/>
      <c r="JGT864" s="4"/>
      <c r="JGU864" s="4"/>
      <c r="JGV864" s="4"/>
      <c r="JGW864" s="4"/>
      <c r="JGX864" s="4"/>
      <c r="JGY864" s="4"/>
      <c r="JGZ864" s="4"/>
      <c r="JHA864" s="4"/>
      <c r="JHB864" s="4"/>
      <c r="JHC864" s="4"/>
      <c r="JHD864" s="4"/>
      <c r="JHE864" s="4"/>
      <c r="JHF864" s="4"/>
      <c r="JHG864" s="4"/>
      <c r="JHH864" s="4"/>
      <c r="JHI864" s="4"/>
      <c r="JHJ864" s="4"/>
      <c r="JHK864" s="4"/>
      <c r="JHL864" s="4"/>
      <c r="JHM864" s="4"/>
      <c r="JHN864" s="4"/>
      <c r="JHO864" s="4"/>
      <c r="JHP864" s="4"/>
      <c r="JHQ864" s="4"/>
      <c r="JHR864" s="4"/>
      <c r="JHS864" s="4"/>
      <c r="JHT864" s="4"/>
      <c r="JHU864" s="4"/>
      <c r="JHV864" s="4"/>
      <c r="JHW864" s="4"/>
      <c r="JHX864" s="4"/>
      <c r="JHY864" s="4"/>
      <c r="JHZ864" s="4"/>
      <c r="JIA864" s="4"/>
      <c r="JIB864" s="4"/>
      <c r="JIC864" s="4"/>
      <c r="JID864" s="4"/>
      <c r="JIE864" s="4"/>
      <c r="JIF864" s="4"/>
      <c r="JIG864" s="4"/>
      <c r="JIH864" s="4"/>
      <c r="JII864" s="4"/>
      <c r="JIJ864" s="4"/>
      <c r="JIK864" s="4"/>
      <c r="JIL864" s="4"/>
      <c r="JIM864" s="4"/>
      <c r="JIN864" s="4"/>
      <c r="JIO864" s="4"/>
      <c r="JIP864" s="4"/>
      <c r="JIQ864" s="4"/>
      <c r="JIR864" s="4"/>
      <c r="JIS864" s="4"/>
      <c r="JIT864" s="4"/>
      <c r="JIU864" s="4"/>
      <c r="JIV864" s="4"/>
      <c r="JIW864" s="4"/>
      <c r="JIX864" s="4"/>
      <c r="JIY864" s="4"/>
      <c r="JIZ864" s="4"/>
      <c r="JJA864" s="4"/>
      <c r="JJB864" s="4"/>
      <c r="JJC864" s="4"/>
      <c r="JJD864" s="4"/>
      <c r="JJE864" s="4"/>
      <c r="JJF864" s="4"/>
      <c r="JJG864" s="4"/>
      <c r="JJH864" s="4"/>
      <c r="JJI864" s="4"/>
      <c r="JJJ864" s="4"/>
      <c r="JJK864" s="4"/>
      <c r="JJL864" s="4"/>
      <c r="JJM864" s="4"/>
      <c r="JJN864" s="4"/>
      <c r="JJO864" s="4"/>
      <c r="JJP864" s="4"/>
      <c r="JJQ864" s="4"/>
      <c r="JJR864" s="4"/>
      <c r="JJS864" s="4"/>
      <c r="JJT864" s="4"/>
      <c r="JJU864" s="4"/>
      <c r="JJV864" s="4"/>
      <c r="JJW864" s="4"/>
      <c r="JJX864" s="4"/>
      <c r="JJY864" s="4"/>
      <c r="JJZ864" s="4"/>
      <c r="JKA864" s="4"/>
      <c r="JKB864" s="4"/>
      <c r="JKC864" s="4"/>
      <c r="JKD864" s="4"/>
      <c r="JKE864" s="4"/>
      <c r="JKF864" s="4"/>
      <c r="JKG864" s="4"/>
      <c r="JKH864" s="4"/>
      <c r="JKI864" s="4"/>
      <c r="JKJ864" s="4"/>
      <c r="JKK864" s="4"/>
      <c r="JKL864" s="4"/>
      <c r="JKM864" s="4"/>
      <c r="JKN864" s="4"/>
      <c r="JKO864" s="4"/>
      <c r="JKP864" s="4"/>
      <c r="JKQ864" s="4"/>
      <c r="JKR864" s="4"/>
      <c r="JKS864" s="4"/>
      <c r="JKT864" s="4"/>
      <c r="JKU864" s="4"/>
      <c r="JKV864" s="4"/>
      <c r="JKW864" s="4"/>
      <c r="JKX864" s="4"/>
      <c r="JKY864" s="4"/>
      <c r="JKZ864" s="4"/>
      <c r="JLA864" s="4"/>
      <c r="JLB864" s="4"/>
      <c r="JLC864" s="4"/>
      <c r="JLD864" s="4"/>
      <c r="JLE864" s="4"/>
      <c r="JLF864" s="4"/>
      <c r="JLG864" s="4"/>
      <c r="JLH864" s="4"/>
      <c r="JLI864" s="4"/>
      <c r="JLJ864" s="4"/>
      <c r="JLK864" s="4"/>
      <c r="JLL864" s="4"/>
      <c r="JLM864" s="4"/>
      <c r="JLN864" s="4"/>
      <c r="JLO864" s="4"/>
      <c r="JLP864" s="4"/>
      <c r="JLQ864" s="4"/>
      <c r="JLR864" s="4"/>
      <c r="JLS864" s="4"/>
      <c r="JLT864" s="4"/>
      <c r="JLU864" s="4"/>
      <c r="JLV864" s="4"/>
      <c r="JLW864" s="4"/>
      <c r="JLX864" s="4"/>
      <c r="JLY864" s="4"/>
      <c r="JLZ864" s="4"/>
      <c r="JMA864" s="4"/>
      <c r="JMB864" s="4"/>
      <c r="JMC864" s="4"/>
      <c r="JMD864" s="4"/>
      <c r="JME864" s="4"/>
      <c r="JMF864" s="4"/>
      <c r="JMG864" s="4"/>
      <c r="JMH864" s="4"/>
      <c r="JMI864" s="4"/>
      <c r="JMJ864" s="4"/>
      <c r="JMK864" s="4"/>
      <c r="JML864" s="4"/>
      <c r="JMM864" s="4"/>
      <c r="JMN864" s="4"/>
      <c r="JMO864" s="4"/>
      <c r="JMP864" s="4"/>
      <c r="JMQ864" s="4"/>
      <c r="JMR864" s="4"/>
      <c r="JMS864" s="4"/>
      <c r="JMT864" s="4"/>
      <c r="JMU864" s="4"/>
      <c r="JMV864" s="4"/>
      <c r="JMW864" s="4"/>
      <c r="JMX864" s="4"/>
      <c r="JMY864" s="4"/>
      <c r="JMZ864" s="4"/>
      <c r="JNA864" s="4"/>
      <c r="JNB864" s="4"/>
      <c r="JNC864" s="4"/>
      <c r="JND864" s="4"/>
      <c r="JNE864" s="4"/>
      <c r="JNF864" s="4"/>
      <c r="JNG864" s="4"/>
      <c r="JNH864" s="4"/>
      <c r="JNI864" s="4"/>
      <c r="JNJ864" s="4"/>
      <c r="JNK864" s="4"/>
      <c r="JNL864" s="4"/>
      <c r="JNM864" s="4"/>
      <c r="JNN864" s="4"/>
      <c r="JNO864" s="4"/>
      <c r="JNP864" s="4"/>
      <c r="JNQ864" s="4"/>
      <c r="JNR864" s="4"/>
      <c r="JNS864" s="4"/>
      <c r="JNT864" s="4"/>
      <c r="JNU864" s="4"/>
      <c r="JNV864" s="4"/>
      <c r="JNW864" s="4"/>
      <c r="JNX864" s="4"/>
      <c r="JNY864" s="4"/>
      <c r="JNZ864" s="4"/>
      <c r="JOA864" s="4"/>
      <c r="JOB864" s="4"/>
      <c r="JOC864" s="4"/>
      <c r="JOD864" s="4"/>
      <c r="JOE864" s="4"/>
      <c r="JOF864" s="4"/>
      <c r="JOG864" s="4"/>
      <c r="JOH864" s="4"/>
      <c r="JOI864" s="4"/>
      <c r="JOJ864" s="4"/>
      <c r="JOK864" s="4"/>
      <c r="JOL864" s="4"/>
      <c r="JON864" s="4"/>
      <c r="JOP864" s="4"/>
      <c r="JOQ864" s="4"/>
      <c r="JOR864" s="4"/>
      <c r="JOS864" s="4"/>
      <c r="JOT864" s="4"/>
      <c r="JOU864" s="4"/>
      <c r="JOV864" s="4"/>
      <c r="JOW864" s="4"/>
      <c r="JPB864" s="4"/>
      <c r="JPC864" s="4"/>
      <c r="JPD864" s="4"/>
      <c r="JPE864" s="4"/>
      <c r="JPF864" s="4"/>
      <c r="JPG864" s="4"/>
      <c r="JPH864" s="4"/>
      <c r="JPI864" s="4"/>
      <c r="JPJ864" s="4"/>
      <c r="JPK864" s="4"/>
      <c r="JPL864" s="4"/>
      <c r="JPM864" s="4"/>
      <c r="JPN864" s="4"/>
      <c r="JPO864" s="4"/>
      <c r="JPP864" s="4"/>
      <c r="JPQ864" s="4"/>
      <c r="JPR864" s="4"/>
      <c r="JPS864" s="4"/>
      <c r="JPT864" s="4"/>
      <c r="JPU864" s="4"/>
      <c r="JPV864" s="4"/>
      <c r="JPW864" s="4"/>
      <c r="JPX864" s="4"/>
      <c r="JPY864" s="4"/>
      <c r="JPZ864" s="4"/>
      <c r="JQA864" s="4"/>
      <c r="JQB864" s="4"/>
      <c r="JQC864" s="4"/>
      <c r="JQD864" s="4"/>
      <c r="JQE864" s="4"/>
      <c r="JQF864" s="4"/>
      <c r="JQG864" s="4"/>
      <c r="JQH864" s="4"/>
      <c r="JQI864" s="4"/>
      <c r="JQJ864" s="4"/>
      <c r="JQK864" s="4"/>
      <c r="JQL864" s="4"/>
      <c r="JQM864" s="4"/>
      <c r="JQN864" s="4"/>
      <c r="JQO864" s="4"/>
      <c r="JQP864" s="4"/>
      <c r="JQQ864" s="4"/>
      <c r="JQR864" s="4"/>
      <c r="JQS864" s="4"/>
      <c r="JQT864" s="4"/>
      <c r="JQU864" s="4"/>
      <c r="JQV864" s="4"/>
      <c r="JQW864" s="4"/>
      <c r="JQX864" s="4"/>
      <c r="JQY864" s="4"/>
      <c r="JQZ864" s="4"/>
      <c r="JRA864" s="4"/>
      <c r="JRB864" s="4"/>
      <c r="JRC864" s="4"/>
      <c r="JRD864" s="4"/>
      <c r="JRE864" s="4"/>
      <c r="JRF864" s="4"/>
      <c r="JRG864" s="4"/>
      <c r="JRH864" s="4"/>
      <c r="JRI864" s="4"/>
      <c r="JRJ864" s="4"/>
      <c r="JRK864" s="4"/>
      <c r="JRL864" s="4"/>
      <c r="JRM864" s="4"/>
      <c r="JRN864" s="4"/>
      <c r="JRO864" s="4"/>
      <c r="JRP864" s="4"/>
      <c r="JRQ864" s="4"/>
      <c r="JRR864" s="4"/>
      <c r="JRS864" s="4"/>
      <c r="JRT864" s="4"/>
      <c r="JRU864" s="4"/>
      <c r="JRV864" s="4"/>
      <c r="JRW864" s="4"/>
      <c r="JRX864" s="4"/>
      <c r="JRY864" s="4"/>
      <c r="JRZ864" s="4"/>
      <c r="JSA864" s="4"/>
      <c r="JSB864" s="4"/>
      <c r="JSC864" s="4"/>
      <c r="JSD864" s="4"/>
      <c r="JSE864" s="4"/>
      <c r="JSF864" s="4"/>
      <c r="JSG864" s="4"/>
      <c r="JSH864" s="4"/>
      <c r="JSI864" s="4"/>
      <c r="JSJ864" s="4"/>
      <c r="JSK864" s="4"/>
      <c r="JSL864" s="4"/>
      <c r="JSM864" s="4"/>
      <c r="JSN864" s="4"/>
      <c r="JSO864" s="4"/>
      <c r="JSP864" s="4"/>
      <c r="JSQ864" s="4"/>
      <c r="JSR864" s="4"/>
      <c r="JSS864" s="4"/>
      <c r="JST864" s="4"/>
      <c r="JSU864" s="4"/>
      <c r="JSV864" s="4"/>
      <c r="JSW864" s="4"/>
      <c r="JSX864" s="4"/>
      <c r="JSY864" s="4"/>
      <c r="JSZ864" s="4"/>
      <c r="JTA864" s="4"/>
      <c r="JTB864" s="4"/>
      <c r="JTC864" s="4"/>
      <c r="JTD864" s="4"/>
      <c r="JTE864" s="4"/>
      <c r="JTF864" s="4"/>
      <c r="JTG864" s="4"/>
      <c r="JTH864" s="4"/>
      <c r="JTI864" s="4"/>
      <c r="JTJ864" s="4"/>
      <c r="JTK864" s="4"/>
      <c r="JTL864" s="4"/>
      <c r="JTM864" s="4"/>
      <c r="JTN864" s="4"/>
      <c r="JTO864" s="4"/>
      <c r="JTP864" s="4"/>
      <c r="JTQ864" s="4"/>
      <c r="JTR864" s="4"/>
      <c r="JTS864" s="4"/>
      <c r="JTT864" s="4"/>
      <c r="JTU864" s="4"/>
      <c r="JTV864" s="4"/>
      <c r="JTW864" s="4"/>
      <c r="JTX864" s="4"/>
      <c r="JTY864" s="4"/>
      <c r="JTZ864" s="4"/>
      <c r="JUA864" s="4"/>
      <c r="JUB864" s="4"/>
      <c r="JUC864" s="4"/>
      <c r="JUD864" s="4"/>
      <c r="JUE864" s="4"/>
      <c r="JUF864" s="4"/>
      <c r="JUG864" s="4"/>
      <c r="JUH864" s="4"/>
      <c r="JUI864" s="4"/>
      <c r="JUJ864" s="4"/>
      <c r="JUK864" s="4"/>
      <c r="JUL864" s="4"/>
      <c r="JUM864" s="4"/>
      <c r="JUN864" s="4"/>
      <c r="JUO864" s="4"/>
      <c r="JUP864" s="4"/>
      <c r="JUQ864" s="4"/>
      <c r="JUR864" s="4"/>
      <c r="JUS864" s="4"/>
      <c r="JUT864" s="4"/>
      <c r="JUU864" s="4"/>
      <c r="JUV864" s="4"/>
      <c r="JUW864" s="4"/>
      <c r="JUX864" s="4"/>
      <c r="JUY864" s="4"/>
      <c r="JUZ864" s="4"/>
      <c r="JVA864" s="4"/>
      <c r="JVB864" s="4"/>
      <c r="JVC864" s="4"/>
      <c r="JVD864" s="4"/>
      <c r="JVE864" s="4"/>
      <c r="JVF864" s="4"/>
      <c r="JVG864" s="4"/>
      <c r="JVH864" s="4"/>
      <c r="JVI864" s="4"/>
      <c r="JVJ864" s="4"/>
      <c r="JVK864" s="4"/>
      <c r="JVL864" s="4"/>
      <c r="JVM864" s="4"/>
      <c r="JVN864" s="4"/>
      <c r="JVO864" s="4"/>
      <c r="JVP864" s="4"/>
      <c r="JVQ864" s="4"/>
      <c r="JVR864" s="4"/>
      <c r="JVS864" s="4"/>
      <c r="JVT864" s="4"/>
      <c r="JVU864" s="4"/>
      <c r="JVV864" s="4"/>
      <c r="JVW864" s="4"/>
      <c r="JVX864" s="4"/>
      <c r="JVY864" s="4"/>
      <c r="JVZ864" s="4"/>
      <c r="JWA864" s="4"/>
      <c r="JWB864" s="4"/>
      <c r="JWC864" s="4"/>
      <c r="JWD864" s="4"/>
      <c r="JWE864" s="4"/>
      <c r="JWF864" s="4"/>
      <c r="JWG864" s="4"/>
      <c r="JWH864" s="4"/>
      <c r="JWI864" s="4"/>
      <c r="JWJ864" s="4"/>
      <c r="JWK864" s="4"/>
      <c r="JWL864" s="4"/>
      <c r="JWM864" s="4"/>
      <c r="JWN864" s="4"/>
      <c r="JWO864" s="4"/>
      <c r="JWP864" s="4"/>
      <c r="JWQ864" s="4"/>
      <c r="JWR864" s="4"/>
      <c r="JWS864" s="4"/>
      <c r="JWT864" s="4"/>
      <c r="JWU864" s="4"/>
      <c r="JWV864" s="4"/>
      <c r="JWW864" s="4"/>
      <c r="JWX864" s="4"/>
      <c r="JWY864" s="4"/>
      <c r="JWZ864" s="4"/>
      <c r="JXA864" s="4"/>
      <c r="JXB864" s="4"/>
      <c r="JXC864" s="4"/>
      <c r="JXD864" s="4"/>
      <c r="JXE864" s="4"/>
      <c r="JXF864" s="4"/>
      <c r="JXG864" s="4"/>
      <c r="JXH864" s="4"/>
      <c r="JXI864" s="4"/>
      <c r="JXJ864" s="4"/>
      <c r="JXK864" s="4"/>
      <c r="JXL864" s="4"/>
      <c r="JXM864" s="4"/>
      <c r="JXN864" s="4"/>
      <c r="JXO864" s="4"/>
      <c r="JXP864" s="4"/>
      <c r="JXQ864" s="4"/>
      <c r="JXR864" s="4"/>
      <c r="JXS864" s="4"/>
      <c r="JXT864" s="4"/>
      <c r="JXU864" s="4"/>
      <c r="JXV864" s="4"/>
      <c r="JXW864" s="4"/>
      <c r="JXX864" s="4"/>
      <c r="JXY864" s="4"/>
      <c r="JXZ864" s="4"/>
      <c r="JYA864" s="4"/>
      <c r="JYB864" s="4"/>
      <c r="JYC864" s="4"/>
      <c r="JYD864" s="4"/>
      <c r="JYE864" s="4"/>
      <c r="JYF864" s="4"/>
      <c r="JYG864" s="4"/>
      <c r="JYH864" s="4"/>
      <c r="JYJ864" s="4"/>
      <c r="JYL864" s="4"/>
      <c r="JYM864" s="4"/>
      <c r="JYN864" s="4"/>
      <c r="JYO864" s="4"/>
      <c r="JYP864" s="4"/>
      <c r="JYQ864" s="4"/>
      <c r="JYR864" s="4"/>
      <c r="JYS864" s="4"/>
      <c r="JYX864" s="4"/>
      <c r="JYY864" s="4"/>
      <c r="JYZ864" s="4"/>
      <c r="JZA864" s="4"/>
      <c r="JZB864" s="4"/>
      <c r="JZC864" s="4"/>
      <c r="JZD864" s="4"/>
      <c r="JZE864" s="4"/>
      <c r="JZF864" s="4"/>
      <c r="JZG864" s="4"/>
      <c r="JZH864" s="4"/>
      <c r="JZI864" s="4"/>
      <c r="JZJ864" s="4"/>
      <c r="JZK864" s="4"/>
      <c r="JZL864" s="4"/>
      <c r="JZM864" s="4"/>
      <c r="JZN864" s="4"/>
      <c r="JZO864" s="4"/>
      <c r="JZP864" s="4"/>
      <c r="JZQ864" s="4"/>
      <c r="JZR864" s="4"/>
      <c r="JZS864" s="4"/>
      <c r="JZT864" s="4"/>
      <c r="JZU864" s="4"/>
      <c r="JZV864" s="4"/>
      <c r="JZW864" s="4"/>
      <c r="JZX864" s="4"/>
      <c r="JZY864" s="4"/>
      <c r="JZZ864" s="4"/>
      <c r="KAA864" s="4"/>
      <c r="KAB864" s="4"/>
      <c r="KAC864" s="4"/>
      <c r="KAD864" s="4"/>
      <c r="KAE864" s="4"/>
      <c r="KAF864" s="4"/>
      <c r="KAG864" s="4"/>
      <c r="KAH864" s="4"/>
      <c r="KAI864" s="4"/>
      <c r="KAJ864" s="4"/>
      <c r="KAK864" s="4"/>
      <c r="KAL864" s="4"/>
      <c r="KAM864" s="4"/>
      <c r="KAN864" s="4"/>
      <c r="KAO864" s="4"/>
      <c r="KAP864" s="4"/>
      <c r="KAQ864" s="4"/>
      <c r="KAR864" s="4"/>
      <c r="KAS864" s="4"/>
      <c r="KAT864" s="4"/>
      <c r="KAU864" s="4"/>
      <c r="KAV864" s="4"/>
      <c r="KAW864" s="4"/>
      <c r="KAX864" s="4"/>
      <c r="KAY864" s="4"/>
      <c r="KAZ864" s="4"/>
      <c r="KBA864" s="4"/>
      <c r="KBB864" s="4"/>
      <c r="KBC864" s="4"/>
      <c r="KBD864" s="4"/>
      <c r="KBE864" s="4"/>
      <c r="KBF864" s="4"/>
      <c r="KBG864" s="4"/>
      <c r="KBH864" s="4"/>
      <c r="KBI864" s="4"/>
      <c r="KBJ864" s="4"/>
      <c r="KBK864" s="4"/>
      <c r="KBL864" s="4"/>
      <c r="KBM864" s="4"/>
      <c r="KBN864" s="4"/>
      <c r="KBO864" s="4"/>
      <c r="KBP864" s="4"/>
      <c r="KBQ864" s="4"/>
      <c r="KBR864" s="4"/>
      <c r="KBS864" s="4"/>
      <c r="KBT864" s="4"/>
      <c r="KBU864" s="4"/>
      <c r="KBV864" s="4"/>
      <c r="KBW864" s="4"/>
      <c r="KBX864" s="4"/>
      <c r="KBY864" s="4"/>
      <c r="KBZ864" s="4"/>
      <c r="KCA864" s="4"/>
      <c r="KCB864" s="4"/>
      <c r="KCC864" s="4"/>
      <c r="KCD864" s="4"/>
      <c r="KCE864" s="4"/>
      <c r="KCF864" s="4"/>
      <c r="KCG864" s="4"/>
      <c r="KCH864" s="4"/>
      <c r="KCI864" s="4"/>
      <c r="KCJ864" s="4"/>
      <c r="KCK864" s="4"/>
      <c r="KCL864" s="4"/>
      <c r="KCM864" s="4"/>
      <c r="KCN864" s="4"/>
      <c r="KCO864" s="4"/>
      <c r="KCP864" s="4"/>
      <c r="KCQ864" s="4"/>
      <c r="KCR864" s="4"/>
      <c r="KCS864" s="4"/>
      <c r="KCT864" s="4"/>
      <c r="KCU864" s="4"/>
      <c r="KCV864" s="4"/>
      <c r="KCW864" s="4"/>
      <c r="KCX864" s="4"/>
      <c r="KCY864" s="4"/>
      <c r="KCZ864" s="4"/>
      <c r="KDA864" s="4"/>
      <c r="KDB864" s="4"/>
      <c r="KDC864" s="4"/>
      <c r="KDD864" s="4"/>
      <c r="KDE864" s="4"/>
      <c r="KDF864" s="4"/>
      <c r="KDG864" s="4"/>
      <c r="KDH864" s="4"/>
      <c r="KDI864" s="4"/>
      <c r="KDJ864" s="4"/>
      <c r="KDK864" s="4"/>
      <c r="KDL864" s="4"/>
      <c r="KDM864" s="4"/>
      <c r="KDN864" s="4"/>
      <c r="KDO864" s="4"/>
      <c r="KDP864" s="4"/>
      <c r="KDQ864" s="4"/>
      <c r="KDR864" s="4"/>
      <c r="KDS864" s="4"/>
      <c r="KDT864" s="4"/>
      <c r="KDU864" s="4"/>
      <c r="KDV864" s="4"/>
      <c r="KDW864" s="4"/>
      <c r="KDX864" s="4"/>
      <c r="KDY864" s="4"/>
      <c r="KDZ864" s="4"/>
      <c r="KEA864" s="4"/>
      <c r="KEB864" s="4"/>
      <c r="KEC864" s="4"/>
      <c r="KED864" s="4"/>
      <c r="KEE864" s="4"/>
      <c r="KEF864" s="4"/>
      <c r="KEG864" s="4"/>
      <c r="KEH864" s="4"/>
      <c r="KEI864" s="4"/>
      <c r="KEJ864" s="4"/>
      <c r="KEK864" s="4"/>
      <c r="KEL864" s="4"/>
      <c r="KEM864" s="4"/>
      <c r="KEN864" s="4"/>
      <c r="KEO864" s="4"/>
      <c r="KEP864" s="4"/>
      <c r="KEQ864" s="4"/>
      <c r="KER864" s="4"/>
      <c r="KES864" s="4"/>
      <c r="KET864" s="4"/>
      <c r="KEU864" s="4"/>
      <c r="KEV864" s="4"/>
      <c r="KEW864" s="4"/>
      <c r="KEX864" s="4"/>
      <c r="KEY864" s="4"/>
      <c r="KEZ864" s="4"/>
      <c r="KFA864" s="4"/>
      <c r="KFB864" s="4"/>
      <c r="KFC864" s="4"/>
      <c r="KFD864" s="4"/>
      <c r="KFE864" s="4"/>
      <c r="KFF864" s="4"/>
      <c r="KFG864" s="4"/>
      <c r="KFH864" s="4"/>
      <c r="KFI864" s="4"/>
      <c r="KFJ864" s="4"/>
      <c r="KFK864" s="4"/>
      <c r="KFL864" s="4"/>
      <c r="KFM864" s="4"/>
      <c r="KFN864" s="4"/>
      <c r="KFO864" s="4"/>
      <c r="KFP864" s="4"/>
      <c r="KFQ864" s="4"/>
      <c r="KFR864" s="4"/>
      <c r="KFS864" s="4"/>
      <c r="KFT864" s="4"/>
      <c r="KFU864" s="4"/>
      <c r="KFV864" s="4"/>
      <c r="KFW864" s="4"/>
      <c r="KFX864" s="4"/>
      <c r="KFY864" s="4"/>
      <c r="KFZ864" s="4"/>
      <c r="KGA864" s="4"/>
      <c r="KGB864" s="4"/>
      <c r="KGC864" s="4"/>
      <c r="KGD864" s="4"/>
      <c r="KGE864" s="4"/>
      <c r="KGF864" s="4"/>
      <c r="KGG864" s="4"/>
      <c r="KGH864" s="4"/>
      <c r="KGI864" s="4"/>
      <c r="KGJ864" s="4"/>
      <c r="KGK864" s="4"/>
      <c r="KGL864" s="4"/>
      <c r="KGM864" s="4"/>
      <c r="KGN864" s="4"/>
      <c r="KGO864" s="4"/>
      <c r="KGP864" s="4"/>
      <c r="KGQ864" s="4"/>
      <c r="KGR864" s="4"/>
      <c r="KGS864" s="4"/>
      <c r="KGT864" s="4"/>
      <c r="KGU864" s="4"/>
      <c r="KGV864" s="4"/>
      <c r="KGW864" s="4"/>
      <c r="KGX864" s="4"/>
      <c r="KGY864" s="4"/>
      <c r="KGZ864" s="4"/>
      <c r="KHA864" s="4"/>
      <c r="KHB864" s="4"/>
      <c r="KHC864" s="4"/>
      <c r="KHD864" s="4"/>
      <c r="KHE864" s="4"/>
      <c r="KHF864" s="4"/>
      <c r="KHG864" s="4"/>
      <c r="KHH864" s="4"/>
      <c r="KHI864" s="4"/>
      <c r="KHJ864" s="4"/>
      <c r="KHK864" s="4"/>
      <c r="KHL864" s="4"/>
      <c r="KHM864" s="4"/>
      <c r="KHN864" s="4"/>
      <c r="KHO864" s="4"/>
      <c r="KHP864" s="4"/>
      <c r="KHQ864" s="4"/>
      <c r="KHR864" s="4"/>
      <c r="KHS864" s="4"/>
      <c r="KHT864" s="4"/>
      <c r="KHU864" s="4"/>
      <c r="KHV864" s="4"/>
      <c r="KHW864" s="4"/>
      <c r="KHX864" s="4"/>
      <c r="KHY864" s="4"/>
      <c r="KHZ864" s="4"/>
      <c r="KIA864" s="4"/>
      <c r="KIB864" s="4"/>
      <c r="KIC864" s="4"/>
      <c r="KID864" s="4"/>
      <c r="KIF864" s="4"/>
      <c r="KIH864" s="4"/>
      <c r="KII864" s="4"/>
      <c r="KIJ864" s="4"/>
      <c r="KIK864" s="4"/>
      <c r="KIL864" s="4"/>
      <c r="KIM864" s="4"/>
      <c r="KIN864" s="4"/>
      <c r="KIO864" s="4"/>
      <c r="KIT864" s="4"/>
      <c r="KIU864" s="4"/>
      <c r="KIV864" s="4"/>
      <c r="KIW864" s="4"/>
      <c r="KIX864" s="4"/>
      <c r="KIY864" s="4"/>
      <c r="KIZ864" s="4"/>
      <c r="KJA864" s="4"/>
      <c r="KJB864" s="4"/>
      <c r="KJC864" s="4"/>
      <c r="KJD864" s="4"/>
      <c r="KJE864" s="4"/>
      <c r="KJF864" s="4"/>
      <c r="KJG864" s="4"/>
      <c r="KJH864" s="4"/>
      <c r="KJI864" s="4"/>
      <c r="KJJ864" s="4"/>
      <c r="KJK864" s="4"/>
      <c r="KJL864" s="4"/>
      <c r="KJM864" s="4"/>
      <c r="KJN864" s="4"/>
      <c r="KJO864" s="4"/>
      <c r="KJP864" s="4"/>
      <c r="KJQ864" s="4"/>
      <c r="KJR864" s="4"/>
      <c r="KJS864" s="4"/>
      <c r="KJT864" s="4"/>
      <c r="KJU864" s="4"/>
      <c r="KJV864" s="4"/>
      <c r="KJW864" s="4"/>
      <c r="KJX864" s="4"/>
      <c r="KJY864" s="4"/>
      <c r="KJZ864" s="4"/>
      <c r="KKA864" s="4"/>
      <c r="KKB864" s="4"/>
      <c r="KKC864" s="4"/>
      <c r="KKD864" s="4"/>
      <c r="KKE864" s="4"/>
      <c r="KKF864" s="4"/>
      <c r="KKG864" s="4"/>
      <c r="KKH864" s="4"/>
      <c r="KKI864" s="4"/>
      <c r="KKJ864" s="4"/>
      <c r="KKK864" s="4"/>
      <c r="KKL864" s="4"/>
      <c r="KKM864" s="4"/>
      <c r="KKN864" s="4"/>
      <c r="KKO864" s="4"/>
      <c r="KKP864" s="4"/>
      <c r="KKQ864" s="4"/>
      <c r="KKR864" s="4"/>
      <c r="KKS864" s="4"/>
      <c r="KKT864" s="4"/>
      <c r="KKU864" s="4"/>
      <c r="KKV864" s="4"/>
      <c r="KKW864" s="4"/>
      <c r="KKX864" s="4"/>
      <c r="KKY864" s="4"/>
      <c r="KKZ864" s="4"/>
      <c r="KLA864" s="4"/>
      <c r="KLB864" s="4"/>
      <c r="KLC864" s="4"/>
      <c r="KLD864" s="4"/>
      <c r="KLE864" s="4"/>
      <c r="KLF864" s="4"/>
      <c r="KLG864" s="4"/>
      <c r="KLH864" s="4"/>
      <c r="KLI864" s="4"/>
      <c r="KLJ864" s="4"/>
      <c r="KLK864" s="4"/>
      <c r="KLL864" s="4"/>
      <c r="KLM864" s="4"/>
      <c r="KLN864" s="4"/>
      <c r="KLO864" s="4"/>
      <c r="KLP864" s="4"/>
      <c r="KLQ864" s="4"/>
      <c r="KLR864" s="4"/>
      <c r="KLS864" s="4"/>
      <c r="KLT864" s="4"/>
      <c r="KLU864" s="4"/>
      <c r="KLV864" s="4"/>
      <c r="KLW864" s="4"/>
      <c r="KLX864" s="4"/>
      <c r="KLY864" s="4"/>
      <c r="KLZ864" s="4"/>
      <c r="KMA864" s="4"/>
      <c r="KMB864" s="4"/>
      <c r="KMC864" s="4"/>
      <c r="KMD864" s="4"/>
      <c r="KME864" s="4"/>
      <c r="KMF864" s="4"/>
      <c r="KMG864" s="4"/>
      <c r="KMH864" s="4"/>
      <c r="KMI864" s="4"/>
      <c r="KMJ864" s="4"/>
      <c r="KMK864" s="4"/>
      <c r="KML864" s="4"/>
      <c r="KMM864" s="4"/>
      <c r="KMN864" s="4"/>
      <c r="KMO864" s="4"/>
      <c r="KMP864" s="4"/>
      <c r="KMQ864" s="4"/>
      <c r="KMR864" s="4"/>
      <c r="KMS864" s="4"/>
      <c r="KMT864" s="4"/>
      <c r="KMU864" s="4"/>
      <c r="KMV864" s="4"/>
      <c r="KMW864" s="4"/>
      <c r="KMX864" s="4"/>
      <c r="KMY864" s="4"/>
      <c r="KMZ864" s="4"/>
      <c r="KNA864" s="4"/>
      <c r="KNB864" s="4"/>
      <c r="KNC864" s="4"/>
      <c r="KND864" s="4"/>
      <c r="KNE864" s="4"/>
      <c r="KNF864" s="4"/>
      <c r="KNG864" s="4"/>
      <c r="KNH864" s="4"/>
      <c r="KNI864" s="4"/>
      <c r="KNJ864" s="4"/>
      <c r="KNK864" s="4"/>
      <c r="KNL864" s="4"/>
      <c r="KNM864" s="4"/>
      <c r="KNN864" s="4"/>
      <c r="KNO864" s="4"/>
      <c r="KNP864" s="4"/>
      <c r="KNQ864" s="4"/>
      <c r="KNR864" s="4"/>
      <c r="KNS864" s="4"/>
      <c r="KNT864" s="4"/>
      <c r="KNU864" s="4"/>
      <c r="KNV864" s="4"/>
      <c r="KNW864" s="4"/>
      <c r="KNX864" s="4"/>
      <c r="KNY864" s="4"/>
      <c r="KNZ864" s="4"/>
      <c r="KOA864" s="4"/>
      <c r="KOB864" s="4"/>
      <c r="KOC864" s="4"/>
      <c r="KOD864" s="4"/>
      <c r="KOE864" s="4"/>
      <c r="KOF864" s="4"/>
      <c r="KOG864" s="4"/>
      <c r="KOH864" s="4"/>
      <c r="KOI864" s="4"/>
      <c r="KOJ864" s="4"/>
      <c r="KOK864" s="4"/>
      <c r="KOL864" s="4"/>
      <c r="KOM864" s="4"/>
      <c r="KON864" s="4"/>
      <c r="KOO864" s="4"/>
      <c r="KOP864" s="4"/>
      <c r="KOQ864" s="4"/>
      <c r="KOR864" s="4"/>
      <c r="KOS864" s="4"/>
      <c r="KOT864" s="4"/>
      <c r="KOU864" s="4"/>
      <c r="KOV864" s="4"/>
      <c r="KOW864" s="4"/>
      <c r="KOX864" s="4"/>
      <c r="KOY864" s="4"/>
      <c r="KOZ864" s="4"/>
      <c r="KPA864" s="4"/>
      <c r="KPB864" s="4"/>
      <c r="KPC864" s="4"/>
      <c r="KPD864" s="4"/>
      <c r="KPE864" s="4"/>
      <c r="KPF864" s="4"/>
      <c r="KPG864" s="4"/>
      <c r="KPH864" s="4"/>
      <c r="KPI864" s="4"/>
      <c r="KPJ864" s="4"/>
      <c r="KPK864" s="4"/>
      <c r="KPL864" s="4"/>
      <c r="KPM864" s="4"/>
      <c r="KPN864" s="4"/>
      <c r="KPO864" s="4"/>
      <c r="KPP864" s="4"/>
      <c r="KPQ864" s="4"/>
      <c r="KPR864" s="4"/>
      <c r="KPS864" s="4"/>
      <c r="KPT864" s="4"/>
      <c r="KPU864" s="4"/>
      <c r="KPV864" s="4"/>
      <c r="KPW864" s="4"/>
      <c r="KPX864" s="4"/>
      <c r="KPY864" s="4"/>
      <c r="KPZ864" s="4"/>
      <c r="KQA864" s="4"/>
      <c r="KQB864" s="4"/>
      <c r="KQC864" s="4"/>
      <c r="KQD864" s="4"/>
      <c r="KQE864" s="4"/>
      <c r="KQF864" s="4"/>
      <c r="KQG864" s="4"/>
      <c r="KQH864" s="4"/>
      <c r="KQI864" s="4"/>
      <c r="KQJ864" s="4"/>
      <c r="KQK864" s="4"/>
      <c r="KQL864" s="4"/>
      <c r="KQM864" s="4"/>
      <c r="KQN864" s="4"/>
      <c r="KQO864" s="4"/>
      <c r="KQP864" s="4"/>
      <c r="KQQ864" s="4"/>
      <c r="KQR864" s="4"/>
      <c r="KQS864" s="4"/>
      <c r="KQT864" s="4"/>
      <c r="KQU864" s="4"/>
      <c r="KQV864" s="4"/>
      <c r="KQW864" s="4"/>
      <c r="KQX864" s="4"/>
      <c r="KQY864" s="4"/>
      <c r="KQZ864" s="4"/>
      <c r="KRA864" s="4"/>
      <c r="KRB864" s="4"/>
      <c r="KRC864" s="4"/>
      <c r="KRD864" s="4"/>
      <c r="KRE864" s="4"/>
      <c r="KRF864" s="4"/>
      <c r="KRG864" s="4"/>
      <c r="KRH864" s="4"/>
      <c r="KRI864" s="4"/>
      <c r="KRJ864" s="4"/>
      <c r="KRK864" s="4"/>
      <c r="KRL864" s="4"/>
      <c r="KRM864" s="4"/>
      <c r="KRN864" s="4"/>
      <c r="KRO864" s="4"/>
      <c r="KRP864" s="4"/>
      <c r="KRQ864" s="4"/>
      <c r="KRR864" s="4"/>
      <c r="KRS864" s="4"/>
      <c r="KRT864" s="4"/>
      <c r="KRU864" s="4"/>
      <c r="KRV864" s="4"/>
      <c r="KRW864" s="4"/>
      <c r="KRX864" s="4"/>
      <c r="KRY864" s="4"/>
      <c r="KRZ864" s="4"/>
      <c r="KSB864" s="4"/>
      <c r="KSD864" s="4"/>
      <c r="KSE864" s="4"/>
      <c r="KSF864" s="4"/>
      <c r="KSG864" s="4"/>
      <c r="KSH864" s="4"/>
      <c r="KSI864" s="4"/>
      <c r="KSJ864" s="4"/>
      <c r="KSK864" s="4"/>
      <c r="KSP864" s="4"/>
      <c r="KSQ864" s="4"/>
      <c r="KSR864" s="4"/>
      <c r="KSS864" s="4"/>
      <c r="KST864" s="4"/>
      <c r="KSU864" s="4"/>
      <c r="KSV864" s="4"/>
      <c r="KSW864" s="4"/>
      <c r="KSX864" s="4"/>
      <c r="KSY864" s="4"/>
      <c r="KSZ864" s="4"/>
      <c r="KTA864" s="4"/>
      <c r="KTB864" s="4"/>
      <c r="KTC864" s="4"/>
      <c r="KTD864" s="4"/>
      <c r="KTE864" s="4"/>
      <c r="KTF864" s="4"/>
      <c r="KTG864" s="4"/>
      <c r="KTH864" s="4"/>
      <c r="KTI864" s="4"/>
      <c r="KTJ864" s="4"/>
      <c r="KTK864" s="4"/>
      <c r="KTL864" s="4"/>
      <c r="KTM864" s="4"/>
      <c r="KTN864" s="4"/>
      <c r="KTO864" s="4"/>
      <c r="KTP864" s="4"/>
      <c r="KTQ864" s="4"/>
      <c r="KTR864" s="4"/>
      <c r="KTS864" s="4"/>
      <c r="KTT864" s="4"/>
      <c r="KTU864" s="4"/>
      <c r="KTV864" s="4"/>
      <c r="KTW864" s="4"/>
      <c r="KTX864" s="4"/>
      <c r="KTY864" s="4"/>
      <c r="KTZ864" s="4"/>
      <c r="KUA864" s="4"/>
      <c r="KUB864" s="4"/>
      <c r="KUC864" s="4"/>
      <c r="KUD864" s="4"/>
      <c r="KUE864" s="4"/>
      <c r="KUF864" s="4"/>
      <c r="KUG864" s="4"/>
      <c r="KUH864" s="4"/>
      <c r="KUI864" s="4"/>
      <c r="KUJ864" s="4"/>
      <c r="KUK864" s="4"/>
      <c r="KUL864" s="4"/>
      <c r="KUM864" s="4"/>
      <c r="KUN864" s="4"/>
      <c r="KUO864" s="4"/>
      <c r="KUP864" s="4"/>
      <c r="KUQ864" s="4"/>
      <c r="KUR864" s="4"/>
      <c r="KUS864" s="4"/>
      <c r="KUT864" s="4"/>
      <c r="KUU864" s="4"/>
      <c r="KUV864" s="4"/>
      <c r="KUW864" s="4"/>
      <c r="KUX864" s="4"/>
      <c r="KUY864" s="4"/>
      <c r="KUZ864" s="4"/>
      <c r="KVA864" s="4"/>
      <c r="KVB864" s="4"/>
      <c r="KVC864" s="4"/>
      <c r="KVD864" s="4"/>
      <c r="KVE864" s="4"/>
      <c r="KVF864" s="4"/>
      <c r="KVG864" s="4"/>
      <c r="KVH864" s="4"/>
      <c r="KVI864" s="4"/>
      <c r="KVJ864" s="4"/>
      <c r="KVK864" s="4"/>
      <c r="KVL864" s="4"/>
      <c r="KVM864" s="4"/>
      <c r="KVN864" s="4"/>
      <c r="KVO864" s="4"/>
      <c r="KVP864" s="4"/>
      <c r="KVQ864" s="4"/>
      <c r="KVR864" s="4"/>
      <c r="KVS864" s="4"/>
      <c r="KVT864" s="4"/>
      <c r="KVU864" s="4"/>
      <c r="KVV864" s="4"/>
      <c r="KVW864" s="4"/>
      <c r="KVX864" s="4"/>
      <c r="KVY864" s="4"/>
      <c r="KVZ864" s="4"/>
      <c r="KWA864" s="4"/>
      <c r="KWB864" s="4"/>
      <c r="KWC864" s="4"/>
      <c r="KWD864" s="4"/>
      <c r="KWE864" s="4"/>
      <c r="KWF864" s="4"/>
      <c r="KWG864" s="4"/>
      <c r="KWH864" s="4"/>
      <c r="KWI864" s="4"/>
      <c r="KWJ864" s="4"/>
      <c r="KWK864" s="4"/>
      <c r="KWL864" s="4"/>
      <c r="KWM864" s="4"/>
      <c r="KWN864" s="4"/>
      <c r="KWO864" s="4"/>
      <c r="KWP864" s="4"/>
      <c r="KWQ864" s="4"/>
      <c r="KWR864" s="4"/>
      <c r="KWS864" s="4"/>
      <c r="KWT864" s="4"/>
      <c r="KWU864" s="4"/>
      <c r="KWV864" s="4"/>
      <c r="KWW864" s="4"/>
      <c r="KWX864" s="4"/>
      <c r="KWY864" s="4"/>
      <c r="KWZ864" s="4"/>
      <c r="KXA864" s="4"/>
      <c r="KXB864" s="4"/>
      <c r="KXC864" s="4"/>
      <c r="KXD864" s="4"/>
      <c r="KXE864" s="4"/>
      <c r="KXF864" s="4"/>
      <c r="KXG864" s="4"/>
      <c r="KXH864" s="4"/>
      <c r="KXI864" s="4"/>
      <c r="KXJ864" s="4"/>
      <c r="KXK864" s="4"/>
      <c r="KXL864" s="4"/>
      <c r="KXM864" s="4"/>
      <c r="KXN864" s="4"/>
      <c r="KXO864" s="4"/>
      <c r="KXP864" s="4"/>
      <c r="KXQ864" s="4"/>
      <c r="KXR864" s="4"/>
      <c r="KXS864" s="4"/>
      <c r="KXT864" s="4"/>
      <c r="KXU864" s="4"/>
      <c r="KXV864" s="4"/>
      <c r="KXW864" s="4"/>
      <c r="KXX864" s="4"/>
      <c r="KXY864" s="4"/>
      <c r="KXZ864" s="4"/>
      <c r="KYA864" s="4"/>
      <c r="KYB864" s="4"/>
      <c r="KYC864" s="4"/>
      <c r="KYD864" s="4"/>
      <c r="KYE864" s="4"/>
      <c r="KYF864" s="4"/>
      <c r="KYG864" s="4"/>
      <c r="KYH864" s="4"/>
      <c r="KYI864" s="4"/>
      <c r="KYJ864" s="4"/>
      <c r="KYK864" s="4"/>
      <c r="KYL864" s="4"/>
      <c r="KYM864" s="4"/>
      <c r="KYN864" s="4"/>
      <c r="KYO864" s="4"/>
      <c r="KYP864" s="4"/>
      <c r="KYQ864" s="4"/>
      <c r="KYR864" s="4"/>
      <c r="KYS864" s="4"/>
      <c r="KYT864" s="4"/>
      <c r="KYU864" s="4"/>
      <c r="KYV864" s="4"/>
      <c r="KYW864" s="4"/>
      <c r="KYX864" s="4"/>
      <c r="KYY864" s="4"/>
      <c r="KYZ864" s="4"/>
      <c r="KZA864" s="4"/>
      <c r="KZB864" s="4"/>
      <c r="KZC864" s="4"/>
      <c r="KZD864" s="4"/>
      <c r="KZE864" s="4"/>
      <c r="KZF864" s="4"/>
      <c r="KZG864" s="4"/>
      <c r="KZH864" s="4"/>
      <c r="KZI864" s="4"/>
      <c r="KZJ864" s="4"/>
      <c r="KZK864" s="4"/>
      <c r="KZL864" s="4"/>
      <c r="KZM864" s="4"/>
      <c r="KZN864" s="4"/>
      <c r="KZO864" s="4"/>
      <c r="KZP864" s="4"/>
      <c r="KZQ864" s="4"/>
      <c r="KZR864" s="4"/>
      <c r="KZS864" s="4"/>
      <c r="KZT864" s="4"/>
      <c r="KZU864" s="4"/>
      <c r="KZV864" s="4"/>
      <c r="KZW864" s="4"/>
      <c r="KZX864" s="4"/>
      <c r="KZY864" s="4"/>
      <c r="KZZ864" s="4"/>
      <c r="LAA864" s="4"/>
      <c r="LAB864" s="4"/>
      <c r="LAC864" s="4"/>
      <c r="LAD864" s="4"/>
      <c r="LAE864" s="4"/>
      <c r="LAF864" s="4"/>
      <c r="LAG864" s="4"/>
      <c r="LAH864" s="4"/>
      <c r="LAI864" s="4"/>
      <c r="LAJ864" s="4"/>
      <c r="LAK864" s="4"/>
      <c r="LAL864" s="4"/>
      <c r="LAM864" s="4"/>
      <c r="LAN864" s="4"/>
      <c r="LAO864" s="4"/>
      <c r="LAP864" s="4"/>
      <c r="LAQ864" s="4"/>
      <c r="LAR864" s="4"/>
      <c r="LAS864" s="4"/>
      <c r="LAT864" s="4"/>
      <c r="LAU864" s="4"/>
      <c r="LAV864" s="4"/>
      <c r="LAW864" s="4"/>
      <c r="LAX864" s="4"/>
      <c r="LAY864" s="4"/>
      <c r="LAZ864" s="4"/>
      <c r="LBA864" s="4"/>
      <c r="LBB864" s="4"/>
      <c r="LBC864" s="4"/>
      <c r="LBD864" s="4"/>
      <c r="LBE864" s="4"/>
      <c r="LBF864" s="4"/>
      <c r="LBG864" s="4"/>
      <c r="LBH864" s="4"/>
      <c r="LBI864" s="4"/>
      <c r="LBJ864" s="4"/>
      <c r="LBK864" s="4"/>
      <c r="LBL864" s="4"/>
      <c r="LBM864" s="4"/>
      <c r="LBN864" s="4"/>
      <c r="LBO864" s="4"/>
      <c r="LBP864" s="4"/>
      <c r="LBQ864" s="4"/>
      <c r="LBR864" s="4"/>
      <c r="LBS864" s="4"/>
      <c r="LBT864" s="4"/>
      <c r="LBU864" s="4"/>
      <c r="LBV864" s="4"/>
      <c r="LBX864" s="4"/>
      <c r="LBZ864" s="4"/>
      <c r="LCA864" s="4"/>
      <c r="LCB864" s="4"/>
      <c r="LCC864" s="4"/>
      <c r="LCD864" s="4"/>
      <c r="LCE864" s="4"/>
      <c r="LCF864" s="4"/>
      <c r="LCG864" s="4"/>
      <c r="LCL864" s="4"/>
      <c r="LCM864" s="4"/>
      <c r="LCN864" s="4"/>
      <c r="LCO864" s="4"/>
      <c r="LCP864" s="4"/>
      <c r="LCQ864" s="4"/>
      <c r="LCR864" s="4"/>
      <c r="LCS864" s="4"/>
      <c r="LCT864" s="4"/>
      <c r="LCU864" s="4"/>
      <c r="LCV864" s="4"/>
      <c r="LCW864" s="4"/>
      <c r="LCX864" s="4"/>
      <c r="LCY864" s="4"/>
      <c r="LCZ864" s="4"/>
      <c r="LDA864" s="4"/>
      <c r="LDB864" s="4"/>
      <c r="LDC864" s="4"/>
      <c r="LDD864" s="4"/>
      <c r="LDE864" s="4"/>
      <c r="LDF864" s="4"/>
      <c r="LDG864" s="4"/>
      <c r="LDH864" s="4"/>
      <c r="LDI864" s="4"/>
      <c r="LDJ864" s="4"/>
      <c r="LDK864" s="4"/>
      <c r="LDL864" s="4"/>
      <c r="LDM864" s="4"/>
      <c r="LDN864" s="4"/>
      <c r="LDO864" s="4"/>
      <c r="LDP864" s="4"/>
      <c r="LDQ864" s="4"/>
      <c r="LDR864" s="4"/>
      <c r="LDS864" s="4"/>
      <c r="LDT864" s="4"/>
      <c r="LDU864" s="4"/>
      <c r="LDV864" s="4"/>
      <c r="LDW864" s="4"/>
      <c r="LDX864" s="4"/>
      <c r="LDY864" s="4"/>
      <c r="LDZ864" s="4"/>
      <c r="LEA864" s="4"/>
      <c r="LEB864" s="4"/>
      <c r="LEC864" s="4"/>
      <c r="LED864" s="4"/>
      <c r="LEE864" s="4"/>
      <c r="LEF864" s="4"/>
      <c r="LEG864" s="4"/>
      <c r="LEH864" s="4"/>
      <c r="LEI864" s="4"/>
      <c r="LEJ864" s="4"/>
      <c r="LEK864" s="4"/>
      <c r="LEL864" s="4"/>
      <c r="LEM864" s="4"/>
      <c r="LEN864" s="4"/>
      <c r="LEO864" s="4"/>
      <c r="LEP864" s="4"/>
      <c r="LEQ864" s="4"/>
      <c r="LER864" s="4"/>
      <c r="LES864" s="4"/>
      <c r="LET864" s="4"/>
      <c r="LEU864" s="4"/>
      <c r="LEV864" s="4"/>
      <c r="LEW864" s="4"/>
      <c r="LEX864" s="4"/>
      <c r="LEY864" s="4"/>
      <c r="LEZ864" s="4"/>
      <c r="LFA864" s="4"/>
      <c r="LFB864" s="4"/>
      <c r="LFC864" s="4"/>
      <c r="LFD864" s="4"/>
      <c r="LFE864" s="4"/>
      <c r="LFF864" s="4"/>
      <c r="LFG864" s="4"/>
      <c r="LFH864" s="4"/>
      <c r="LFI864" s="4"/>
      <c r="LFJ864" s="4"/>
      <c r="LFK864" s="4"/>
      <c r="LFL864" s="4"/>
      <c r="LFM864" s="4"/>
      <c r="LFN864" s="4"/>
      <c r="LFO864" s="4"/>
      <c r="LFP864" s="4"/>
      <c r="LFQ864" s="4"/>
      <c r="LFR864" s="4"/>
      <c r="LFS864" s="4"/>
      <c r="LFT864" s="4"/>
      <c r="LFU864" s="4"/>
      <c r="LFV864" s="4"/>
      <c r="LFW864" s="4"/>
      <c r="LFX864" s="4"/>
      <c r="LFY864" s="4"/>
      <c r="LFZ864" s="4"/>
      <c r="LGA864" s="4"/>
      <c r="LGB864" s="4"/>
      <c r="LGC864" s="4"/>
      <c r="LGD864" s="4"/>
      <c r="LGE864" s="4"/>
      <c r="LGF864" s="4"/>
      <c r="LGG864" s="4"/>
      <c r="LGH864" s="4"/>
      <c r="LGI864" s="4"/>
      <c r="LGJ864" s="4"/>
      <c r="LGK864" s="4"/>
      <c r="LGL864" s="4"/>
      <c r="LGM864" s="4"/>
      <c r="LGN864" s="4"/>
      <c r="LGO864" s="4"/>
      <c r="LGP864" s="4"/>
      <c r="LGQ864" s="4"/>
      <c r="LGR864" s="4"/>
      <c r="LGS864" s="4"/>
      <c r="LGT864" s="4"/>
      <c r="LGU864" s="4"/>
      <c r="LGV864" s="4"/>
      <c r="LGW864" s="4"/>
      <c r="LGX864" s="4"/>
      <c r="LGY864" s="4"/>
      <c r="LGZ864" s="4"/>
      <c r="LHA864" s="4"/>
      <c r="LHB864" s="4"/>
      <c r="LHC864" s="4"/>
      <c r="LHD864" s="4"/>
      <c r="LHE864" s="4"/>
      <c r="LHF864" s="4"/>
      <c r="LHG864" s="4"/>
      <c r="LHH864" s="4"/>
      <c r="LHI864" s="4"/>
      <c r="LHJ864" s="4"/>
      <c r="LHK864" s="4"/>
      <c r="LHL864" s="4"/>
      <c r="LHM864" s="4"/>
      <c r="LHN864" s="4"/>
      <c r="LHO864" s="4"/>
      <c r="LHP864" s="4"/>
      <c r="LHQ864" s="4"/>
      <c r="LHR864" s="4"/>
      <c r="LHS864" s="4"/>
      <c r="LHT864" s="4"/>
      <c r="LHU864" s="4"/>
      <c r="LHV864" s="4"/>
      <c r="LHW864" s="4"/>
      <c r="LHX864" s="4"/>
      <c r="LHY864" s="4"/>
      <c r="LHZ864" s="4"/>
      <c r="LIA864" s="4"/>
      <c r="LIB864" s="4"/>
      <c r="LIC864" s="4"/>
      <c r="LID864" s="4"/>
      <c r="LIE864" s="4"/>
      <c r="LIF864" s="4"/>
      <c r="LIG864" s="4"/>
      <c r="LIH864" s="4"/>
      <c r="LII864" s="4"/>
      <c r="LIJ864" s="4"/>
      <c r="LIK864" s="4"/>
      <c r="LIL864" s="4"/>
      <c r="LIM864" s="4"/>
      <c r="LIN864" s="4"/>
      <c r="LIO864" s="4"/>
      <c r="LIP864" s="4"/>
      <c r="LIQ864" s="4"/>
      <c r="LIR864" s="4"/>
      <c r="LIS864" s="4"/>
      <c r="LIT864" s="4"/>
      <c r="LIU864" s="4"/>
      <c r="LIV864" s="4"/>
      <c r="LIW864" s="4"/>
      <c r="LIX864" s="4"/>
      <c r="LIY864" s="4"/>
      <c r="LIZ864" s="4"/>
      <c r="LJA864" s="4"/>
      <c r="LJB864" s="4"/>
      <c r="LJC864" s="4"/>
      <c r="LJD864" s="4"/>
      <c r="LJE864" s="4"/>
      <c r="LJF864" s="4"/>
      <c r="LJG864" s="4"/>
      <c r="LJH864" s="4"/>
      <c r="LJI864" s="4"/>
      <c r="LJJ864" s="4"/>
      <c r="LJK864" s="4"/>
      <c r="LJL864" s="4"/>
      <c r="LJM864" s="4"/>
      <c r="LJN864" s="4"/>
      <c r="LJO864" s="4"/>
      <c r="LJP864" s="4"/>
      <c r="LJQ864" s="4"/>
      <c r="LJR864" s="4"/>
      <c r="LJS864" s="4"/>
      <c r="LJT864" s="4"/>
      <c r="LJU864" s="4"/>
      <c r="LJV864" s="4"/>
      <c r="LJW864" s="4"/>
      <c r="LJX864" s="4"/>
      <c r="LJY864" s="4"/>
      <c r="LJZ864" s="4"/>
      <c r="LKA864" s="4"/>
      <c r="LKB864" s="4"/>
      <c r="LKC864" s="4"/>
      <c r="LKD864" s="4"/>
      <c r="LKE864" s="4"/>
      <c r="LKF864" s="4"/>
      <c r="LKG864" s="4"/>
      <c r="LKH864" s="4"/>
      <c r="LKI864" s="4"/>
      <c r="LKJ864" s="4"/>
      <c r="LKK864" s="4"/>
      <c r="LKL864" s="4"/>
      <c r="LKM864" s="4"/>
      <c r="LKN864" s="4"/>
      <c r="LKO864" s="4"/>
      <c r="LKP864" s="4"/>
      <c r="LKQ864" s="4"/>
      <c r="LKR864" s="4"/>
      <c r="LKS864" s="4"/>
      <c r="LKT864" s="4"/>
      <c r="LKU864" s="4"/>
      <c r="LKV864" s="4"/>
      <c r="LKW864" s="4"/>
      <c r="LKX864" s="4"/>
      <c r="LKY864" s="4"/>
      <c r="LKZ864" s="4"/>
      <c r="LLA864" s="4"/>
      <c r="LLB864" s="4"/>
      <c r="LLC864" s="4"/>
      <c r="LLD864" s="4"/>
      <c r="LLE864" s="4"/>
      <c r="LLF864" s="4"/>
      <c r="LLG864" s="4"/>
      <c r="LLH864" s="4"/>
      <c r="LLI864" s="4"/>
      <c r="LLJ864" s="4"/>
      <c r="LLK864" s="4"/>
      <c r="LLL864" s="4"/>
      <c r="LLM864" s="4"/>
      <c r="LLN864" s="4"/>
      <c r="LLO864" s="4"/>
      <c r="LLP864" s="4"/>
      <c r="LLQ864" s="4"/>
      <c r="LLR864" s="4"/>
      <c r="LLT864" s="4"/>
      <c r="LLV864" s="4"/>
      <c r="LLW864" s="4"/>
      <c r="LLX864" s="4"/>
      <c r="LLY864" s="4"/>
      <c r="LLZ864" s="4"/>
      <c r="LMA864" s="4"/>
      <c r="LMB864" s="4"/>
      <c r="LMC864" s="4"/>
      <c r="LMH864" s="4"/>
      <c r="LMI864" s="4"/>
      <c r="LMJ864" s="4"/>
      <c r="LMK864" s="4"/>
      <c r="LML864" s="4"/>
      <c r="LMM864" s="4"/>
      <c r="LMN864" s="4"/>
      <c r="LMO864" s="4"/>
      <c r="LMP864" s="4"/>
      <c r="LMQ864" s="4"/>
      <c r="LMR864" s="4"/>
      <c r="LMS864" s="4"/>
      <c r="LMT864" s="4"/>
      <c r="LMU864" s="4"/>
      <c r="LMV864" s="4"/>
      <c r="LMW864" s="4"/>
      <c r="LMX864" s="4"/>
      <c r="LMY864" s="4"/>
      <c r="LMZ864" s="4"/>
      <c r="LNA864" s="4"/>
      <c r="LNB864" s="4"/>
      <c r="LNC864" s="4"/>
      <c r="LND864" s="4"/>
      <c r="LNE864" s="4"/>
      <c r="LNF864" s="4"/>
      <c r="LNG864" s="4"/>
      <c r="LNH864" s="4"/>
      <c r="LNI864" s="4"/>
      <c r="LNJ864" s="4"/>
      <c r="LNK864" s="4"/>
      <c r="LNL864" s="4"/>
      <c r="LNM864" s="4"/>
      <c r="LNN864" s="4"/>
      <c r="LNO864" s="4"/>
      <c r="LNP864" s="4"/>
      <c r="LNQ864" s="4"/>
      <c r="LNR864" s="4"/>
      <c r="LNS864" s="4"/>
      <c r="LNT864" s="4"/>
      <c r="LNU864" s="4"/>
      <c r="LNV864" s="4"/>
      <c r="LNW864" s="4"/>
      <c r="LNX864" s="4"/>
      <c r="LNY864" s="4"/>
      <c r="LNZ864" s="4"/>
      <c r="LOA864" s="4"/>
      <c r="LOB864" s="4"/>
      <c r="LOC864" s="4"/>
      <c r="LOD864" s="4"/>
      <c r="LOE864" s="4"/>
      <c r="LOF864" s="4"/>
      <c r="LOG864" s="4"/>
      <c r="LOH864" s="4"/>
      <c r="LOI864" s="4"/>
      <c r="LOJ864" s="4"/>
      <c r="LOK864" s="4"/>
      <c r="LOL864" s="4"/>
      <c r="LOM864" s="4"/>
      <c r="LON864" s="4"/>
      <c r="LOO864" s="4"/>
      <c r="LOP864" s="4"/>
      <c r="LOQ864" s="4"/>
      <c r="LOR864" s="4"/>
      <c r="LOS864" s="4"/>
      <c r="LOT864" s="4"/>
      <c r="LOU864" s="4"/>
      <c r="LOV864" s="4"/>
      <c r="LOW864" s="4"/>
      <c r="LOX864" s="4"/>
      <c r="LOY864" s="4"/>
      <c r="LOZ864" s="4"/>
      <c r="LPA864" s="4"/>
      <c r="LPB864" s="4"/>
      <c r="LPC864" s="4"/>
      <c r="LPD864" s="4"/>
      <c r="LPE864" s="4"/>
      <c r="LPF864" s="4"/>
      <c r="LPG864" s="4"/>
      <c r="LPH864" s="4"/>
      <c r="LPI864" s="4"/>
      <c r="LPJ864" s="4"/>
      <c r="LPK864" s="4"/>
      <c r="LPL864" s="4"/>
      <c r="LPM864" s="4"/>
      <c r="LPN864" s="4"/>
      <c r="LPO864" s="4"/>
      <c r="LPP864" s="4"/>
      <c r="LPQ864" s="4"/>
      <c r="LPR864" s="4"/>
      <c r="LPS864" s="4"/>
      <c r="LPT864" s="4"/>
      <c r="LPU864" s="4"/>
      <c r="LPV864" s="4"/>
      <c r="LPW864" s="4"/>
      <c r="LPX864" s="4"/>
      <c r="LPY864" s="4"/>
      <c r="LPZ864" s="4"/>
      <c r="LQA864" s="4"/>
      <c r="LQB864" s="4"/>
      <c r="LQC864" s="4"/>
      <c r="LQD864" s="4"/>
      <c r="LQE864" s="4"/>
      <c r="LQF864" s="4"/>
      <c r="LQG864" s="4"/>
      <c r="LQH864" s="4"/>
      <c r="LQI864" s="4"/>
      <c r="LQJ864" s="4"/>
      <c r="LQK864" s="4"/>
      <c r="LQL864" s="4"/>
      <c r="LQM864" s="4"/>
      <c r="LQN864" s="4"/>
      <c r="LQO864" s="4"/>
      <c r="LQP864" s="4"/>
      <c r="LQQ864" s="4"/>
      <c r="LQR864" s="4"/>
      <c r="LQS864" s="4"/>
      <c r="LQT864" s="4"/>
      <c r="LQU864" s="4"/>
      <c r="LQV864" s="4"/>
      <c r="LQW864" s="4"/>
      <c r="LQX864" s="4"/>
      <c r="LQY864" s="4"/>
      <c r="LQZ864" s="4"/>
      <c r="LRA864" s="4"/>
      <c r="LRB864" s="4"/>
      <c r="LRC864" s="4"/>
      <c r="LRD864" s="4"/>
      <c r="LRE864" s="4"/>
      <c r="LRF864" s="4"/>
      <c r="LRG864" s="4"/>
      <c r="LRH864" s="4"/>
      <c r="LRI864" s="4"/>
      <c r="LRJ864" s="4"/>
      <c r="LRK864" s="4"/>
      <c r="LRL864" s="4"/>
      <c r="LRM864" s="4"/>
      <c r="LRN864" s="4"/>
      <c r="LRO864" s="4"/>
      <c r="LRP864" s="4"/>
      <c r="LRQ864" s="4"/>
      <c r="LRR864" s="4"/>
      <c r="LRS864" s="4"/>
      <c r="LRT864" s="4"/>
      <c r="LRU864" s="4"/>
      <c r="LRV864" s="4"/>
      <c r="LRW864" s="4"/>
      <c r="LRX864" s="4"/>
      <c r="LRY864" s="4"/>
      <c r="LRZ864" s="4"/>
      <c r="LSA864" s="4"/>
      <c r="LSB864" s="4"/>
      <c r="LSC864" s="4"/>
      <c r="LSD864" s="4"/>
      <c r="LSE864" s="4"/>
      <c r="LSF864" s="4"/>
      <c r="LSG864" s="4"/>
      <c r="LSH864" s="4"/>
      <c r="LSI864" s="4"/>
      <c r="LSJ864" s="4"/>
      <c r="LSK864" s="4"/>
      <c r="LSL864" s="4"/>
      <c r="LSM864" s="4"/>
      <c r="LSN864" s="4"/>
      <c r="LSO864" s="4"/>
      <c r="LSP864" s="4"/>
      <c r="LSQ864" s="4"/>
      <c r="LSR864" s="4"/>
      <c r="LSS864" s="4"/>
      <c r="LST864" s="4"/>
      <c r="LSU864" s="4"/>
      <c r="LSV864" s="4"/>
      <c r="LSW864" s="4"/>
      <c r="LSX864" s="4"/>
      <c r="LSY864" s="4"/>
      <c r="LSZ864" s="4"/>
      <c r="LTA864" s="4"/>
      <c r="LTB864" s="4"/>
      <c r="LTC864" s="4"/>
      <c r="LTD864" s="4"/>
      <c r="LTE864" s="4"/>
      <c r="LTF864" s="4"/>
      <c r="LTG864" s="4"/>
      <c r="LTH864" s="4"/>
      <c r="LTI864" s="4"/>
      <c r="LTJ864" s="4"/>
      <c r="LTK864" s="4"/>
      <c r="LTL864" s="4"/>
      <c r="LTM864" s="4"/>
      <c r="LTN864" s="4"/>
      <c r="LTO864" s="4"/>
      <c r="LTP864" s="4"/>
      <c r="LTQ864" s="4"/>
      <c r="LTR864" s="4"/>
      <c r="LTS864" s="4"/>
      <c r="LTT864" s="4"/>
      <c r="LTU864" s="4"/>
      <c r="LTV864" s="4"/>
      <c r="LTW864" s="4"/>
      <c r="LTX864" s="4"/>
      <c r="LTY864" s="4"/>
      <c r="LTZ864" s="4"/>
      <c r="LUA864" s="4"/>
      <c r="LUB864" s="4"/>
      <c r="LUC864" s="4"/>
      <c r="LUD864" s="4"/>
      <c r="LUE864" s="4"/>
      <c r="LUF864" s="4"/>
      <c r="LUG864" s="4"/>
      <c r="LUH864" s="4"/>
      <c r="LUI864" s="4"/>
      <c r="LUJ864" s="4"/>
      <c r="LUK864" s="4"/>
      <c r="LUL864" s="4"/>
      <c r="LUM864" s="4"/>
      <c r="LUN864" s="4"/>
      <c r="LUO864" s="4"/>
      <c r="LUP864" s="4"/>
      <c r="LUQ864" s="4"/>
      <c r="LUR864" s="4"/>
      <c r="LUS864" s="4"/>
      <c r="LUT864" s="4"/>
      <c r="LUU864" s="4"/>
      <c r="LUV864" s="4"/>
      <c r="LUW864" s="4"/>
      <c r="LUX864" s="4"/>
      <c r="LUY864" s="4"/>
      <c r="LUZ864" s="4"/>
      <c r="LVA864" s="4"/>
      <c r="LVB864" s="4"/>
      <c r="LVC864" s="4"/>
      <c r="LVD864" s="4"/>
      <c r="LVE864" s="4"/>
      <c r="LVF864" s="4"/>
      <c r="LVG864" s="4"/>
      <c r="LVH864" s="4"/>
      <c r="LVI864" s="4"/>
      <c r="LVJ864" s="4"/>
      <c r="LVK864" s="4"/>
      <c r="LVL864" s="4"/>
      <c r="LVM864" s="4"/>
      <c r="LVN864" s="4"/>
      <c r="LVP864" s="4"/>
      <c r="LVR864" s="4"/>
      <c r="LVS864" s="4"/>
      <c r="LVT864" s="4"/>
      <c r="LVU864" s="4"/>
      <c r="LVV864" s="4"/>
      <c r="LVW864" s="4"/>
      <c r="LVX864" s="4"/>
      <c r="LVY864" s="4"/>
      <c r="LWD864" s="4"/>
      <c r="LWE864" s="4"/>
      <c r="LWF864" s="4"/>
      <c r="LWG864" s="4"/>
      <c r="LWH864" s="4"/>
      <c r="LWI864" s="4"/>
      <c r="LWJ864" s="4"/>
      <c r="LWK864" s="4"/>
      <c r="LWL864" s="4"/>
      <c r="LWM864" s="4"/>
      <c r="LWN864" s="4"/>
      <c r="LWO864" s="4"/>
      <c r="LWP864" s="4"/>
      <c r="LWQ864" s="4"/>
      <c r="LWR864" s="4"/>
      <c r="LWS864" s="4"/>
      <c r="LWT864" s="4"/>
      <c r="LWU864" s="4"/>
      <c r="LWV864" s="4"/>
      <c r="LWW864" s="4"/>
      <c r="LWX864" s="4"/>
      <c r="LWY864" s="4"/>
      <c r="LWZ864" s="4"/>
      <c r="LXA864" s="4"/>
      <c r="LXB864" s="4"/>
      <c r="LXC864" s="4"/>
      <c r="LXD864" s="4"/>
      <c r="LXE864" s="4"/>
      <c r="LXF864" s="4"/>
      <c r="LXG864" s="4"/>
      <c r="LXH864" s="4"/>
      <c r="LXI864" s="4"/>
      <c r="LXJ864" s="4"/>
      <c r="LXK864" s="4"/>
      <c r="LXL864" s="4"/>
      <c r="LXM864" s="4"/>
      <c r="LXN864" s="4"/>
      <c r="LXO864" s="4"/>
      <c r="LXP864" s="4"/>
      <c r="LXQ864" s="4"/>
      <c r="LXR864" s="4"/>
      <c r="LXS864" s="4"/>
      <c r="LXT864" s="4"/>
      <c r="LXU864" s="4"/>
      <c r="LXV864" s="4"/>
      <c r="LXW864" s="4"/>
      <c r="LXX864" s="4"/>
      <c r="LXY864" s="4"/>
      <c r="LXZ864" s="4"/>
      <c r="LYA864" s="4"/>
      <c r="LYB864" s="4"/>
      <c r="LYC864" s="4"/>
      <c r="LYD864" s="4"/>
      <c r="LYE864" s="4"/>
      <c r="LYF864" s="4"/>
      <c r="LYG864" s="4"/>
      <c r="LYH864" s="4"/>
      <c r="LYI864" s="4"/>
      <c r="LYJ864" s="4"/>
      <c r="LYK864" s="4"/>
      <c r="LYL864" s="4"/>
      <c r="LYM864" s="4"/>
      <c r="LYN864" s="4"/>
      <c r="LYO864" s="4"/>
      <c r="LYP864" s="4"/>
      <c r="LYQ864" s="4"/>
      <c r="LYR864" s="4"/>
      <c r="LYS864" s="4"/>
      <c r="LYT864" s="4"/>
      <c r="LYU864" s="4"/>
      <c r="LYV864" s="4"/>
      <c r="LYW864" s="4"/>
      <c r="LYX864" s="4"/>
      <c r="LYY864" s="4"/>
      <c r="LYZ864" s="4"/>
      <c r="LZA864" s="4"/>
      <c r="LZB864" s="4"/>
      <c r="LZC864" s="4"/>
      <c r="LZD864" s="4"/>
      <c r="LZE864" s="4"/>
      <c r="LZF864" s="4"/>
      <c r="LZG864" s="4"/>
      <c r="LZH864" s="4"/>
      <c r="LZI864" s="4"/>
      <c r="LZJ864" s="4"/>
      <c r="LZK864" s="4"/>
      <c r="LZL864" s="4"/>
      <c r="LZM864" s="4"/>
      <c r="LZN864" s="4"/>
      <c r="LZO864" s="4"/>
      <c r="LZP864" s="4"/>
      <c r="LZQ864" s="4"/>
      <c r="LZR864" s="4"/>
      <c r="LZS864" s="4"/>
      <c r="LZT864" s="4"/>
      <c r="LZU864" s="4"/>
      <c r="LZV864" s="4"/>
      <c r="LZW864" s="4"/>
      <c r="LZX864" s="4"/>
      <c r="LZY864" s="4"/>
      <c r="LZZ864" s="4"/>
      <c r="MAA864" s="4"/>
      <c r="MAB864" s="4"/>
      <c r="MAC864" s="4"/>
      <c r="MAD864" s="4"/>
      <c r="MAE864" s="4"/>
      <c r="MAF864" s="4"/>
      <c r="MAG864" s="4"/>
      <c r="MAH864" s="4"/>
      <c r="MAI864" s="4"/>
      <c r="MAJ864" s="4"/>
      <c r="MAK864" s="4"/>
      <c r="MAL864" s="4"/>
      <c r="MAM864" s="4"/>
      <c r="MAN864" s="4"/>
      <c r="MAO864" s="4"/>
      <c r="MAP864" s="4"/>
      <c r="MAQ864" s="4"/>
      <c r="MAR864" s="4"/>
      <c r="MAS864" s="4"/>
      <c r="MAT864" s="4"/>
      <c r="MAU864" s="4"/>
      <c r="MAV864" s="4"/>
      <c r="MAW864" s="4"/>
      <c r="MAX864" s="4"/>
      <c r="MAY864" s="4"/>
      <c r="MAZ864" s="4"/>
      <c r="MBA864" s="4"/>
      <c r="MBB864" s="4"/>
      <c r="MBC864" s="4"/>
      <c r="MBD864" s="4"/>
      <c r="MBE864" s="4"/>
      <c r="MBF864" s="4"/>
      <c r="MBG864" s="4"/>
      <c r="MBH864" s="4"/>
      <c r="MBI864" s="4"/>
      <c r="MBJ864" s="4"/>
      <c r="MBK864" s="4"/>
      <c r="MBL864" s="4"/>
      <c r="MBM864" s="4"/>
      <c r="MBN864" s="4"/>
      <c r="MBO864" s="4"/>
      <c r="MBP864" s="4"/>
      <c r="MBQ864" s="4"/>
      <c r="MBR864" s="4"/>
      <c r="MBS864" s="4"/>
      <c r="MBT864" s="4"/>
      <c r="MBU864" s="4"/>
      <c r="MBV864" s="4"/>
      <c r="MBW864" s="4"/>
      <c r="MBX864" s="4"/>
      <c r="MBY864" s="4"/>
      <c r="MBZ864" s="4"/>
      <c r="MCA864" s="4"/>
      <c r="MCB864" s="4"/>
      <c r="MCC864" s="4"/>
      <c r="MCD864" s="4"/>
      <c r="MCE864" s="4"/>
      <c r="MCF864" s="4"/>
      <c r="MCG864" s="4"/>
      <c r="MCH864" s="4"/>
      <c r="MCI864" s="4"/>
      <c r="MCJ864" s="4"/>
      <c r="MCK864" s="4"/>
      <c r="MCL864" s="4"/>
      <c r="MCM864" s="4"/>
      <c r="MCN864" s="4"/>
      <c r="MCO864" s="4"/>
      <c r="MCP864" s="4"/>
      <c r="MCQ864" s="4"/>
      <c r="MCR864" s="4"/>
      <c r="MCS864" s="4"/>
      <c r="MCT864" s="4"/>
      <c r="MCU864" s="4"/>
      <c r="MCV864" s="4"/>
      <c r="MCW864" s="4"/>
      <c r="MCX864" s="4"/>
      <c r="MCY864" s="4"/>
      <c r="MCZ864" s="4"/>
      <c r="MDA864" s="4"/>
      <c r="MDB864" s="4"/>
      <c r="MDC864" s="4"/>
      <c r="MDD864" s="4"/>
      <c r="MDE864" s="4"/>
      <c r="MDF864" s="4"/>
      <c r="MDG864" s="4"/>
      <c r="MDH864" s="4"/>
      <c r="MDI864" s="4"/>
      <c r="MDJ864" s="4"/>
      <c r="MDK864" s="4"/>
      <c r="MDL864" s="4"/>
      <c r="MDM864" s="4"/>
      <c r="MDN864" s="4"/>
      <c r="MDO864" s="4"/>
      <c r="MDP864" s="4"/>
      <c r="MDQ864" s="4"/>
      <c r="MDR864" s="4"/>
      <c r="MDS864" s="4"/>
      <c r="MDT864" s="4"/>
      <c r="MDU864" s="4"/>
      <c r="MDV864" s="4"/>
      <c r="MDW864" s="4"/>
      <c r="MDX864" s="4"/>
      <c r="MDY864" s="4"/>
      <c r="MDZ864" s="4"/>
      <c r="MEA864" s="4"/>
      <c r="MEB864" s="4"/>
      <c r="MEC864" s="4"/>
      <c r="MED864" s="4"/>
      <c r="MEE864" s="4"/>
      <c r="MEF864" s="4"/>
      <c r="MEG864" s="4"/>
      <c r="MEH864" s="4"/>
      <c r="MEI864" s="4"/>
      <c r="MEJ864" s="4"/>
      <c r="MEK864" s="4"/>
      <c r="MEL864" s="4"/>
      <c r="MEM864" s="4"/>
      <c r="MEN864" s="4"/>
      <c r="MEO864" s="4"/>
      <c r="MEP864" s="4"/>
      <c r="MEQ864" s="4"/>
      <c r="MER864" s="4"/>
      <c r="MES864" s="4"/>
      <c r="MET864" s="4"/>
      <c r="MEU864" s="4"/>
      <c r="MEV864" s="4"/>
      <c r="MEW864" s="4"/>
      <c r="MEX864" s="4"/>
      <c r="MEY864" s="4"/>
      <c r="MEZ864" s="4"/>
      <c r="MFA864" s="4"/>
      <c r="MFB864" s="4"/>
      <c r="MFC864" s="4"/>
      <c r="MFD864" s="4"/>
      <c r="MFE864" s="4"/>
      <c r="MFF864" s="4"/>
      <c r="MFG864" s="4"/>
      <c r="MFH864" s="4"/>
      <c r="MFI864" s="4"/>
      <c r="MFJ864" s="4"/>
      <c r="MFL864" s="4"/>
      <c r="MFN864" s="4"/>
      <c r="MFO864" s="4"/>
      <c r="MFP864" s="4"/>
      <c r="MFQ864" s="4"/>
      <c r="MFR864" s="4"/>
      <c r="MFS864" s="4"/>
      <c r="MFT864" s="4"/>
      <c r="MFU864" s="4"/>
      <c r="MFZ864" s="4"/>
      <c r="MGA864" s="4"/>
      <c r="MGB864" s="4"/>
      <c r="MGC864" s="4"/>
      <c r="MGD864" s="4"/>
      <c r="MGE864" s="4"/>
      <c r="MGF864" s="4"/>
      <c r="MGG864" s="4"/>
      <c r="MGH864" s="4"/>
      <c r="MGI864" s="4"/>
      <c r="MGJ864" s="4"/>
      <c r="MGK864" s="4"/>
      <c r="MGL864" s="4"/>
      <c r="MGM864" s="4"/>
      <c r="MGN864" s="4"/>
      <c r="MGO864" s="4"/>
      <c r="MGP864" s="4"/>
      <c r="MGQ864" s="4"/>
      <c r="MGR864" s="4"/>
      <c r="MGS864" s="4"/>
      <c r="MGT864" s="4"/>
      <c r="MGU864" s="4"/>
      <c r="MGV864" s="4"/>
      <c r="MGW864" s="4"/>
      <c r="MGX864" s="4"/>
      <c r="MGY864" s="4"/>
      <c r="MGZ864" s="4"/>
      <c r="MHA864" s="4"/>
      <c r="MHB864" s="4"/>
      <c r="MHC864" s="4"/>
      <c r="MHD864" s="4"/>
      <c r="MHE864" s="4"/>
      <c r="MHF864" s="4"/>
      <c r="MHG864" s="4"/>
      <c r="MHH864" s="4"/>
      <c r="MHI864" s="4"/>
      <c r="MHJ864" s="4"/>
      <c r="MHK864" s="4"/>
      <c r="MHL864" s="4"/>
      <c r="MHM864" s="4"/>
      <c r="MHN864" s="4"/>
      <c r="MHO864" s="4"/>
      <c r="MHP864" s="4"/>
      <c r="MHQ864" s="4"/>
      <c r="MHR864" s="4"/>
      <c r="MHS864" s="4"/>
      <c r="MHT864" s="4"/>
      <c r="MHU864" s="4"/>
      <c r="MHV864" s="4"/>
      <c r="MHW864" s="4"/>
      <c r="MHX864" s="4"/>
      <c r="MHY864" s="4"/>
      <c r="MHZ864" s="4"/>
      <c r="MIA864" s="4"/>
      <c r="MIB864" s="4"/>
      <c r="MIC864" s="4"/>
      <c r="MID864" s="4"/>
      <c r="MIE864" s="4"/>
      <c r="MIF864" s="4"/>
      <c r="MIG864" s="4"/>
      <c r="MIH864" s="4"/>
      <c r="MII864" s="4"/>
      <c r="MIJ864" s="4"/>
      <c r="MIK864" s="4"/>
      <c r="MIL864" s="4"/>
      <c r="MIM864" s="4"/>
      <c r="MIN864" s="4"/>
      <c r="MIO864" s="4"/>
      <c r="MIP864" s="4"/>
      <c r="MIQ864" s="4"/>
      <c r="MIR864" s="4"/>
      <c r="MIS864" s="4"/>
      <c r="MIT864" s="4"/>
      <c r="MIU864" s="4"/>
      <c r="MIV864" s="4"/>
      <c r="MIW864" s="4"/>
      <c r="MIX864" s="4"/>
      <c r="MIY864" s="4"/>
      <c r="MIZ864" s="4"/>
      <c r="MJA864" s="4"/>
      <c r="MJB864" s="4"/>
      <c r="MJC864" s="4"/>
      <c r="MJD864" s="4"/>
      <c r="MJE864" s="4"/>
      <c r="MJF864" s="4"/>
      <c r="MJG864" s="4"/>
      <c r="MJH864" s="4"/>
      <c r="MJI864" s="4"/>
      <c r="MJJ864" s="4"/>
      <c r="MJK864" s="4"/>
      <c r="MJL864" s="4"/>
      <c r="MJM864" s="4"/>
      <c r="MJN864" s="4"/>
      <c r="MJO864" s="4"/>
      <c r="MJP864" s="4"/>
      <c r="MJQ864" s="4"/>
      <c r="MJR864" s="4"/>
      <c r="MJS864" s="4"/>
      <c r="MJT864" s="4"/>
      <c r="MJU864" s="4"/>
      <c r="MJV864" s="4"/>
      <c r="MJW864" s="4"/>
      <c r="MJX864" s="4"/>
      <c r="MJY864" s="4"/>
      <c r="MJZ864" s="4"/>
      <c r="MKA864" s="4"/>
      <c r="MKB864" s="4"/>
      <c r="MKC864" s="4"/>
      <c r="MKD864" s="4"/>
      <c r="MKE864" s="4"/>
      <c r="MKF864" s="4"/>
      <c r="MKG864" s="4"/>
      <c r="MKH864" s="4"/>
      <c r="MKI864" s="4"/>
      <c r="MKJ864" s="4"/>
      <c r="MKK864" s="4"/>
      <c r="MKL864" s="4"/>
      <c r="MKM864" s="4"/>
      <c r="MKN864" s="4"/>
      <c r="MKO864" s="4"/>
      <c r="MKP864" s="4"/>
      <c r="MKQ864" s="4"/>
      <c r="MKR864" s="4"/>
      <c r="MKS864" s="4"/>
      <c r="MKT864" s="4"/>
      <c r="MKU864" s="4"/>
      <c r="MKV864" s="4"/>
      <c r="MKW864" s="4"/>
      <c r="MKX864" s="4"/>
      <c r="MKY864" s="4"/>
      <c r="MKZ864" s="4"/>
      <c r="MLA864" s="4"/>
      <c r="MLB864" s="4"/>
      <c r="MLC864" s="4"/>
      <c r="MLD864" s="4"/>
      <c r="MLE864" s="4"/>
      <c r="MLF864" s="4"/>
      <c r="MLG864" s="4"/>
      <c r="MLH864" s="4"/>
      <c r="MLI864" s="4"/>
      <c r="MLJ864" s="4"/>
      <c r="MLK864" s="4"/>
      <c r="MLL864" s="4"/>
      <c r="MLM864" s="4"/>
      <c r="MLN864" s="4"/>
      <c r="MLO864" s="4"/>
      <c r="MLP864" s="4"/>
      <c r="MLQ864" s="4"/>
      <c r="MLR864" s="4"/>
      <c r="MLS864" s="4"/>
      <c r="MLT864" s="4"/>
      <c r="MLU864" s="4"/>
      <c r="MLV864" s="4"/>
      <c r="MLW864" s="4"/>
      <c r="MLX864" s="4"/>
      <c r="MLY864" s="4"/>
      <c r="MLZ864" s="4"/>
      <c r="MMA864" s="4"/>
      <c r="MMB864" s="4"/>
      <c r="MMC864" s="4"/>
      <c r="MMD864" s="4"/>
      <c r="MME864" s="4"/>
      <c r="MMF864" s="4"/>
      <c r="MMG864" s="4"/>
      <c r="MMH864" s="4"/>
      <c r="MMI864" s="4"/>
      <c r="MMJ864" s="4"/>
      <c r="MMK864" s="4"/>
      <c r="MML864" s="4"/>
      <c r="MMM864" s="4"/>
      <c r="MMN864" s="4"/>
      <c r="MMO864" s="4"/>
      <c r="MMP864" s="4"/>
      <c r="MMQ864" s="4"/>
      <c r="MMR864" s="4"/>
      <c r="MMS864" s="4"/>
      <c r="MMT864" s="4"/>
      <c r="MMU864" s="4"/>
      <c r="MMV864" s="4"/>
      <c r="MMW864" s="4"/>
      <c r="MMX864" s="4"/>
      <c r="MMY864" s="4"/>
      <c r="MMZ864" s="4"/>
      <c r="MNA864" s="4"/>
      <c r="MNB864" s="4"/>
      <c r="MNC864" s="4"/>
      <c r="MND864" s="4"/>
      <c r="MNE864" s="4"/>
      <c r="MNF864" s="4"/>
      <c r="MNG864" s="4"/>
      <c r="MNH864" s="4"/>
      <c r="MNI864" s="4"/>
      <c r="MNJ864" s="4"/>
      <c r="MNK864" s="4"/>
      <c r="MNL864" s="4"/>
      <c r="MNM864" s="4"/>
      <c r="MNN864" s="4"/>
      <c r="MNO864" s="4"/>
      <c r="MNP864" s="4"/>
      <c r="MNQ864" s="4"/>
      <c r="MNR864" s="4"/>
      <c r="MNS864" s="4"/>
      <c r="MNT864" s="4"/>
      <c r="MNU864" s="4"/>
      <c r="MNV864" s="4"/>
      <c r="MNW864" s="4"/>
      <c r="MNX864" s="4"/>
      <c r="MNY864" s="4"/>
      <c r="MNZ864" s="4"/>
      <c r="MOA864" s="4"/>
      <c r="MOB864" s="4"/>
      <c r="MOC864" s="4"/>
      <c r="MOD864" s="4"/>
      <c r="MOE864" s="4"/>
      <c r="MOF864" s="4"/>
      <c r="MOG864" s="4"/>
      <c r="MOH864" s="4"/>
      <c r="MOI864" s="4"/>
      <c r="MOJ864" s="4"/>
      <c r="MOK864" s="4"/>
      <c r="MOL864" s="4"/>
      <c r="MOM864" s="4"/>
      <c r="MON864" s="4"/>
      <c r="MOO864" s="4"/>
      <c r="MOP864" s="4"/>
      <c r="MOQ864" s="4"/>
      <c r="MOR864" s="4"/>
      <c r="MOS864" s="4"/>
      <c r="MOT864" s="4"/>
      <c r="MOU864" s="4"/>
      <c r="MOV864" s="4"/>
      <c r="MOW864" s="4"/>
      <c r="MOX864" s="4"/>
      <c r="MOY864" s="4"/>
      <c r="MOZ864" s="4"/>
      <c r="MPA864" s="4"/>
      <c r="MPB864" s="4"/>
      <c r="MPC864" s="4"/>
      <c r="MPD864" s="4"/>
      <c r="MPE864" s="4"/>
      <c r="MPF864" s="4"/>
      <c r="MPH864" s="4"/>
      <c r="MPJ864" s="4"/>
      <c r="MPK864" s="4"/>
      <c r="MPL864" s="4"/>
      <c r="MPM864" s="4"/>
      <c r="MPN864" s="4"/>
      <c r="MPO864" s="4"/>
      <c r="MPP864" s="4"/>
      <c r="MPQ864" s="4"/>
      <c r="MPV864" s="4"/>
      <c r="MPW864" s="4"/>
      <c r="MPX864" s="4"/>
      <c r="MPY864" s="4"/>
      <c r="MPZ864" s="4"/>
      <c r="MQA864" s="4"/>
      <c r="MQB864" s="4"/>
      <c r="MQC864" s="4"/>
      <c r="MQD864" s="4"/>
      <c r="MQE864" s="4"/>
      <c r="MQF864" s="4"/>
      <c r="MQG864" s="4"/>
      <c r="MQH864" s="4"/>
      <c r="MQI864" s="4"/>
      <c r="MQJ864" s="4"/>
      <c r="MQK864" s="4"/>
      <c r="MQL864" s="4"/>
      <c r="MQM864" s="4"/>
      <c r="MQN864" s="4"/>
      <c r="MQO864" s="4"/>
      <c r="MQP864" s="4"/>
      <c r="MQQ864" s="4"/>
      <c r="MQR864" s="4"/>
      <c r="MQS864" s="4"/>
      <c r="MQT864" s="4"/>
      <c r="MQU864" s="4"/>
      <c r="MQV864" s="4"/>
      <c r="MQW864" s="4"/>
      <c r="MQX864" s="4"/>
      <c r="MQY864" s="4"/>
      <c r="MQZ864" s="4"/>
      <c r="MRA864" s="4"/>
      <c r="MRB864" s="4"/>
      <c r="MRC864" s="4"/>
      <c r="MRD864" s="4"/>
      <c r="MRE864" s="4"/>
      <c r="MRF864" s="4"/>
      <c r="MRG864" s="4"/>
      <c r="MRH864" s="4"/>
      <c r="MRI864" s="4"/>
      <c r="MRJ864" s="4"/>
      <c r="MRK864" s="4"/>
      <c r="MRL864" s="4"/>
      <c r="MRM864" s="4"/>
      <c r="MRN864" s="4"/>
      <c r="MRO864" s="4"/>
      <c r="MRP864" s="4"/>
      <c r="MRQ864" s="4"/>
      <c r="MRR864" s="4"/>
      <c r="MRS864" s="4"/>
      <c r="MRT864" s="4"/>
      <c r="MRU864" s="4"/>
      <c r="MRV864" s="4"/>
      <c r="MRW864" s="4"/>
      <c r="MRX864" s="4"/>
      <c r="MRY864" s="4"/>
      <c r="MRZ864" s="4"/>
      <c r="MSA864" s="4"/>
      <c r="MSB864" s="4"/>
      <c r="MSC864" s="4"/>
      <c r="MSD864" s="4"/>
      <c r="MSE864" s="4"/>
      <c r="MSF864" s="4"/>
      <c r="MSG864" s="4"/>
      <c r="MSH864" s="4"/>
      <c r="MSI864" s="4"/>
      <c r="MSJ864" s="4"/>
      <c r="MSK864" s="4"/>
      <c r="MSL864" s="4"/>
      <c r="MSM864" s="4"/>
      <c r="MSN864" s="4"/>
      <c r="MSO864" s="4"/>
      <c r="MSP864" s="4"/>
      <c r="MSQ864" s="4"/>
      <c r="MSR864" s="4"/>
      <c r="MSS864" s="4"/>
      <c r="MST864" s="4"/>
      <c r="MSU864" s="4"/>
      <c r="MSV864" s="4"/>
      <c r="MSW864" s="4"/>
      <c r="MSX864" s="4"/>
      <c r="MSY864" s="4"/>
      <c r="MSZ864" s="4"/>
      <c r="MTA864" s="4"/>
      <c r="MTB864" s="4"/>
      <c r="MTC864" s="4"/>
      <c r="MTD864" s="4"/>
      <c r="MTE864" s="4"/>
      <c r="MTF864" s="4"/>
      <c r="MTG864" s="4"/>
      <c r="MTH864" s="4"/>
      <c r="MTI864" s="4"/>
      <c r="MTJ864" s="4"/>
      <c r="MTK864" s="4"/>
      <c r="MTL864" s="4"/>
      <c r="MTM864" s="4"/>
      <c r="MTN864" s="4"/>
      <c r="MTO864" s="4"/>
      <c r="MTP864" s="4"/>
      <c r="MTQ864" s="4"/>
      <c r="MTR864" s="4"/>
      <c r="MTS864" s="4"/>
      <c r="MTT864" s="4"/>
      <c r="MTU864" s="4"/>
      <c r="MTV864" s="4"/>
      <c r="MTW864" s="4"/>
      <c r="MTX864" s="4"/>
      <c r="MTY864" s="4"/>
      <c r="MTZ864" s="4"/>
      <c r="MUA864" s="4"/>
      <c r="MUB864" s="4"/>
      <c r="MUC864" s="4"/>
      <c r="MUD864" s="4"/>
      <c r="MUE864" s="4"/>
      <c r="MUF864" s="4"/>
      <c r="MUG864" s="4"/>
      <c r="MUH864" s="4"/>
      <c r="MUI864" s="4"/>
      <c r="MUJ864" s="4"/>
      <c r="MUK864" s="4"/>
      <c r="MUL864" s="4"/>
      <c r="MUM864" s="4"/>
      <c r="MUN864" s="4"/>
      <c r="MUO864" s="4"/>
      <c r="MUP864" s="4"/>
      <c r="MUQ864" s="4"/>
      <c r="MUR864" s="4"/>
      <c r="MUS864" s="4"/>
      <c r="MUT864" s="4"/>
      <c r="MUU864" s="4"/>
      <c r="MUV864" s="4"/>
      <c r="MUW864" s="4"/>
      <c r="MUX864" s="4"/>
      <c r="MUY864" s="4"/>
      <c r="MUZ864" s="4"/>
      <c r="MVA864" s="4"/>
      <c r="MVB864" s="4"/>
      <c r="MVC864" s="4"/>
      <c r="MVD864" s="4"/>
      <c r="MVE864" s="4"/>
      <c r="MVF864" s="4"/>
      <c r="MVG864" s="4"/>
      <c r="MVH864" s="4"/>
      <c r="MVI864" s="4"/>
      <c r="MVJ864" s="4"/>
      <c r="MVK864" s="4"/>
      <c r="MVL864" s="4"/>
      <c r="MVM864" s="4"/>
      <c r="MVN864" s="4"/>
      <c r="MVO864" s="4"/>
      <c r="MVP864" s="4"/>
      <c r="MVQ864" s="4"/>
      <c r="MVR864" s="4"/>
      <c r="MVS864" s="4"/>
      <c r="MVT864" s="4"/>
      <c r="MVU864" s="4"/>
      <c r="MVV864" s="4"/>
      <c r="MVW864" s="4"/>
      <c r="MVX864" s="4"/>
      <c r="MVY864" s="4"/>
      <c r="MVZ864" s="4"/>
      <c r="MWA864" s="4"/>
      <c r="MWB864" s="4"/>
      <c r="MWC864" s="4"/>
      <c r="MWD864" s="4"/>
      <c r="MWE864" s="4"/>
      <c r="MWF864" s="4"/>
      <c r="MWG864" s="4"/>
      <c r="MWH864" s="4"/>
      <c r="MWI864" s="4"/>
      <c r="MWJ864" s="4"/>
      <c r="MWK864" s="4"/>
      <c r="MWL864" s="4"/>
      <c r="MWM864" s="4"/>
      <c r="MWN864" s="4"/>
      <c r="MWO864" s="4"/>
      <c r="MWP864" s="4"/>
      <c r="MWQ864" s="4"/>
      <c r="MWR864" s="4"/>
      <c r="MWS864" s="4"/>
      <c r="MWT864" s="4"/>
      <c r="MWU864" s="4"/>
      <c r="MWV864" s="4"/>
      <c r="MWW864" s="4"/>
      <c r="MWX864" s="4"/>
      <c r="MWY864" s="4"/>
      <c r="MWZ864" s="4"/>
      <c r="MXA864" s="4"/>
      <c r="MXB864" s="4"/>
      <c r="MXC864" s="4"/>
      <c r="MXD864" s="4"/>
      <c r="MXE864" s="4"/>
      <c r="MXF864" s="4"/>
      <c r="MXG864" s="4"/>
      <c r="MXH864" s="4"/>
      <c r="MXI864" s="4"/>
      <c r="MXJ864" s="4"/>
      <c r="MXK864" s="4"/>
      <c r="MXL864" s="4"/>
      <c r="MXM864" s="4"/>
      <c r="MXN864" s="4"/>
      <c r="MXO864" s="4"/>
      <c r="MXP864" s="4"/>
      <c r="MXQ864" s="4"/>
      <c r="MXR864" s="4"/>
      <c r="MXS864" s="4"/>
      <c r="MXT864" s="4"/>
      <c r="MXU864" s="4"/>
      <c r="MXV864" s="4"/>
      <c r="MXW864" s="4"/>
      <c r="MXX864" s="4"/>
      <c r="MXY864" s="4"/>
      <c r="MXZ864" s="4"/>
      <c r="MYA864" s="4"/>
      <c r="MYB864" s="4"/>
      <c r="MYC864" s="4"/>
      <c r="MYD864" s="4"/>
      <c r="MYE864" s="4"/>
      <c r="MYF864" s="4"/>
      <c r="MYG864" s="4"/>
      <c r="MYH864" s="4"/>
      <c r="MYI864" s="4"/>
      <c r="MYJ864" s="4"/>
      <c r="MYK864" s="4"/>
      <c r="MYL864" s="4"/>
      <c r="MYM864" s="4"/>
      <c r="MYN864" s="4"/>
      <c r="MYO864" s="4"/>
      <c r="MYP864" s="4"/>
      <c r="MYQ864" s="4"/>
      <c r="MYR864" s="4"/>
      <c r="MYS864" s="4"/>
      <c r="MYT864" s="4"/>
      <c r="MYU864" s="4"/>
      <c r="MYV864" s="4"/>
      <c r="MYW864" s="4"/>
      <c r="MYX864" s="4"/>
      <c r="MYY864" s="4"/>
      <c r="MYZ864" s="4"/>
      <c r="MZA864" s="4"/>
      <c r="MZB864" s="4"/>
      <c r="MZD864" s="4"/>
      <c r="MZF864" s="4"/>
      <c r="MZG864" s="4"/>
      <c r="MZH864" s="4"/>
      <c r="MZI864" s="4"/>
      <c r="MZJ864" s="4"/>
      <c r="MZK864" s="4"/>
      <c r="MZL864" s="4"/>
      <c r="MZM864" s="4"/>
      <c r="MZR864" s="4"/>
      <c r="MZS864" s="4"/>
      <c r="MZT864" s="4"/>
      <c r="MZU864" s="4"/>
      <c r="MZV864" s="4"/>
      <c r="MZW864" s="4"/>
      <c r="MZX864" s="4"/>
      <c r="MZY864" s="4"/>
      <c r="MZZ864" s="4"/>
      <c r="NAA864" s="4"/>
      <c r="NAB864" s="4"/>
      <c r="NAC864" s="4"/>
      <c r="NAD864" s="4"/>
      <c r="NAE864" s="4"/>
      <c r="NAF864" s="4"/>
      <c r="NAG864" s="4"/>
      <c r="NAH864" s="4"/>
      <c r="NAI864" s="4"/>
      <c r="NAJ864" s="4"/>
      <c r="NAK864" s="4"/>
      <c r="NAL864" s="4"/>
      <c r="NAM864" s="4"/>
      <c r="NAN864" s="4"/>
      <c r="NAO864" s="4"/>
      <c r="NAP864" s="4"/>
      <c r="NAQ864" s="4"/>
      <c r="NAR864" s="4"/>
      <c r="NAS864" s="4"/>
      <c r="NAT864" s="4"/>
      <c r="NAU864" s="4"/>
      <c r="NAV864" s="4"/>
      <c r="NAW864" s="4"/>
      <c r="NAX864" s="4"/>
      <c r="NAY864" s="4"/>
      <c r="NAZ864" s="4"/>
      <c r="NBA864" s="4"/>
      <c r="NBB864" s="4"/>
      <c r="NBC864" s="4"/>
      <c r="NBD864" s="4"/>
      <c r="NBE864" s="4"/>
      <c r="NBF864" s="4"/>
      <c r="NBG864" s="4"/>
      <c r="NBH864" s="4"/>
      <c r="NBI864" s="4"/>
      <c r="NBJ864" s="4"/>
      <c r="NBK864" s="4"/>
      <c r="NBL864" s="4"/>
      <c r="NBM864" s="4"/>
      <c r="NBN864" s="4"/>
      <c r="NBO864" s="4"/>
      <c r="NBP864" s="4"/>
      <c r="NBQ864" s="4"/>
      <c r="NBR864" s="4"/>
      <c r="NBS864" s="4"/>
      <c r="NBT864" s="4"/>
      <c r="NBU864" s="4"/>
      <c r="NBV864" s="4"/>
      <c r="NBW864" s="4"/>
      <c r="NBX864" s="4"/>
      <c r="NBY864" s="4"/>
      <c r="NBZ864" s="4"/>
      <c r="NCA864" s="4"/>
      <c r="NCB864" s="4"/>
      <c r="NCC864" s="4"/>
      <c r="NCD864" s="4"/>
      <c r="NCE864" s="4"/>
      <c r="NCF864" s="4"/>
      <c r="NCG864" s="4"/>
      <c r="NCH864" s="4"/>
      <c r="NCI864" s="4"/>
      <c r="NCJ864" s="4"/>
      <c r="NCK864" s="4"/>
      <c r="NCL864" s="4"/>
      <c r="NCM864" s="4"/>
      <c r="NCN864" s="4"/>
      <c r="NCO864" s="4"/>
      <c r="NCP864" s="4"/>
      <c r="NCQ864" s="4"/>
      <c r="NCR864" s="4"/>
      <c r="NCS864" s="4"/>
      <c r="NCT864" s="4"/>
      <c r="NCU864" s="4"/>
      <c r="NCV864" s="4"/>
      <c r="NCW864" s="4"/>
      <c r="NCX864" s="4"/>
      <c r="NCY864" s="4"/>
      <c r="NCZ864" s="4"/>
      <c r="NDA864" s="4"/>
      <c r="NDB864" s="4"/>
      <c r="NDC864" s="4"/>
      <c r="NDD864" s="4"/>
      <c r="NDE864" s="4"/>
      <c r="NDF864" s="4"/>
      <c r="NDG864" s="4"/>
      <c r="NDH864" s="4"/>
      <c r="NDI864" s="4"/>
      <c r="NDJ864" s="4"/>
      <c r="NDK864" s="4"/>
      <c r="NDL864" s="4"/>
      <c r="NDM864" s="4"/>
      <c r="NDN864" s="4"/>
      <c r="NDO864" s="4"/>
      <c r="NDP864" s="4"/>
      <c r="NDQ864" s="4"/>
      <c r="NDR864" s="4"/>
      <c r="NDS864" s="4"/>
      <c r="NDT864" s="4"/>
      <c r="NDU864" s="4"/>
      <c r="NDV864" s="4"/>
      <c r="NDW864" s="4"/>
      <c r="NDX864" s="4"/>
      <c r="NDY864" s="4"/>
      <c r="NDZ864" s="4"/>
      <c r="NEA864" s="4"/>
      <c r="NEB864" s="4"/>
      <c r="NEC864" s="4"/>
      <c r="NED864" s="4"/>
      <c r="NEE864" s="4"/>
      <c r="NEF864" s="4"/>
      <c r="NEG864" s="4"/>
      <c r="NEH864" s="4"/>
      <c r="NEI864" s="4"/>
      <c r="NEJ864" s="4"/>
      <c r="NEK864" s="4"/>
      <c r="NEL864" s="4"/>
      <c r="NEM864" s="4"/>
      <c r="NEN864" s="4"/>
      <c r="NEO864" s="4"/>
      <c r="NEP864" s="4"/>
      <c r="NEQ864" s="4"/>
      <c r="NER864" s="4"/>
      <c r="NES864" s="4"/>
      <c r="NET864" s="4"/>
      <c r="NEU864" s="4"/>
      <c r="NEV864" s="4"/>
      <c r="NEW864" s="4"/>
      <c r="NEX864" s="4"/>
      <c r="NEY864" s="4"/>
      <c r="NEZ864" s="4"/>
      <c r="NFA864" s="4"/>
      <c r="NFB864" s="4"/>
      <c r="NFC864" s="4"/>
      <c r="NFD864" s="4"/>
      <c r="NFE864" s="4"/>
      <c r="NFF864" s="4"/>
      <c r="NFG864" s="4"/>
      <c r="NFH864" s="4"/>
      <c r="NFI864" s="4"/>
      <c r="NFJ864" s="4"/>
      <c r="NFK864" s="4"/>
      <c r="NFL864" s="4"/>
      <c r="NFM864" s="4"/>
      <c r="NFN864" s="4"/>
      <c r="NFO864" s="4"/>
      <c r="NFP864" s="4"/>
      <c r="NFQ864" s="4"/>
      <c r="NFR864" s="4"/>
      <c r="NFS864" s="4"/>
      <c r="NFT864" s="4"/>
      <c r="NFU864" s="4"/>
      <c r="NFV864" s="4"/>
      <c r="NFW864" s="4"/>
      <c r="NFX864" s="4"/>
      <c r="NFY864" s="4"/>
      <c r="NFZ864" s="4"/>
      <c r="NGA864" s="4"/>
      <c r="NGB864" s="4"/>
      <c r="NGC864" s="4"/>
      <c r="NGD864" s="4"/>
      <c r="NGE864" s="4"/>
      <c r="NGF864" s="4"/>
      <c r="NGG864" s="4"/>
      <c r="NGH864" s="4"/>
      <c r="NGI864" s="4"/>
      <c r="NGJ864" s="4"/>
      <c r="NGK864" s="4"/>
      <c r="NGL864" s="4"/>
      <c r="NGM864" s="4"/>
      <c r="NGN864" s="4"/>
      <c r="NGO864" s="4"/>
      <c r="NGP864" s="4"/>
      <c r="NGQ864" s="4"/>
      <c r="NGR864" s="4"/>
      <c r="NGS864" s="4"/>
      <c r="NGT864" s="4"/>
      <c r="NGU864" s="4"/>
      <c r="NGV864" s="4"/>
      <c r="NGW864" s="4"/>
      <c r="NGX864" s="4"/>
      <c r="NGY864" s="4"/>
      <c r="NGZ864" s="4"/>
      <c r="NHA864" s="4"/>
      <c r="NHB864" s="4"/>
      <c r="NHC864" s="4"/>
      <c r="NHD864" s="4"/>
      <c r="NHE864" s="4"/>
      <c r="NHF864" s="4"/>
      <c r="NHG864" s="4"/>
      <c r="NHH864" s="4"/>
      <c r="NHI864" s="4"/>
      <c r="NHJ864" s="4"/>
      <c r="NHK864" s="4"/>
      <c r="NHL864" s="4"/>
      <c r="NHM864" s="4"/>
      <c r="NHN864" s="4"/>
      <c r="NHO864" s="4"/>
      <c r="NHP864" s="4"/>
      <c r="NHQ864" s="4"/>
      <c r="NHR864" s="4"/>
      <c r="NHS864" s="4"/>
      <c r="NHT864" s="4"/>
      <c r="NHU864" s="4"/>
      <c r="NHV864" s="4"/>
      <c r="NHW864" s="4"/>
      <c r="NHX864" s="4"/>
      <c r="NHY864" s="4"/>
      <c r="NHZ864" s="4"/>
      <c r="NIA864" s="4"/>
      <c r="NIB864" s="4"/>
      <c r="NIC864" s="4"/>
      <c r="NID864" s="4"/>
      <c r="NIE864" s="4"/>
      <c r="NIF864" s="4"/>
      <c r="NIG864" s="4"/>
      <c r="NIH864" s="4"/>
      <c r="NII864" s="4"/>
      <c r="NIJ864" s="4"/>
      <c r="NIK864" s="4"/>
      <c r="NIL864" s="4"/>
      <c r="NIM864" s="4"/>
      <c r="NIN864" s="4"/>
      <c r="NIO864" s="4"/>
      <c r="NIP864" s="4"/>
      <c r="NIQ864" s="4"/>
      <c r="NIR864" s="4"/>
      <c r="NIS864" s="4"/>
      <c r="NIT864" s="4"/>
      <c r="NIU864" s="4"/>
      <c r="NIV864" s="4"/>
      <c r="NIW864" s="4"/>
      <c r="NIX864" s="4"/>
      <c r="NIZ864" s="4"/>
      <c r="NJB864" s="4"/>
      <c r="NJC864" s="4"/>
      <c r="NJD864" s="4"/>
      <c r="NJE864" s="4"/>
      <c r="NJF864" s="4"/>
      <c r="NJG864" s="4"/>
      <c r="NJH864" s="4"/>
      <c r="NJI864" s="4"/>
      <c r="NJN864" s="4"/>
      <c r="NJO864" s="4"/>
      <c r="NJP864" s="4"/>
      <c r="NJQ864" s="4"/>
      <c r="NJR864" s="4"/>
      <c r="NJS864" s="4"/>
      <c r="NJT864" s="4"/>
      <c r="NJU864" s="4"/>
      <c r="NJV864" s="4"/>
      <c r="NJW864" s="4"/>
      <c r="NJX864" s="4"/>
      <c r="NJY864" s="4"/>
      <c r="NJZ864" s="4"/>
      <c r="NKA864" s="4"/>
      <c r="NKB864" s="4"/>
      <c r="NKC864" s="4"/>
      <c r="NKD864" s="4"/>
      <c r="NKE864" s="4"/>
      <c r="NKF864" s="4"/>
      <c r="NKG864" s="4"/>
      <c r="NKH864" s="4"/>
      <c r="NKI864" s="4"/>
      <c r="NKJ864" s="4"/>
      <c r="NKK864" s="4"/>
      <c r="NKL864" s="4"/>
      <c r="NKM864" s="4"/>
      <c r="NKN864" s="4"/>
      <c r="NKO864" s="4"/>
      <c r="NKP864" s="4"/>
      <c r="NKQ864" s="4"/>
      <c r="NKR864" s="4"/>
      <c r="NKS864" s="4"/>
      <c r="NKT864" s="4"/>
      <c r="NKU864" s="4"/>
      <c r="NKV864" s="4"/>
      <c r="NKW864" s="4"/>
      <c r="NKX864" s="4"/>
      <c r="NKY864" s="4"/>
      <c r="NKZ864" s="4"/>
      <c r="NLA864" s="4"/>
      <c r="NLB864" s="4"/>
      <c r="NLC864" s="4"/>
      <c r="NLD864" s="4"/>
      <c r="NLE864" s="4"/>
      <c r="NLF864" s="4"/>
      <c r="NLG864" s="4"/>
      <c r="NLH864" s="4"/>
      <c r="NLI864" s="4"/>
      <c r="NLJ864" s="4"/>
      <c r="NLK864" s="4"/>
      <c r="NLL864" s="4"/>
      <c r="NLM864" s="4"/>
      <c r="NLN864" s="4"/>
      <c r="NLO864" s="4"/>
      <c r="NLP864" s="4"/>
      <c r="NLQ864" s="4"/>
      <c r="NLR864" s="4"/>
      <c r="NLS864" s="4"/>
      <c r="NLT864" s="4"/>
      <c r="NLU864" s="4"/>
      <c r="NLV864" s="4"/>
      <c r="NLW864" s="4"/>
      <c r="NLX864" s="4"/>
      <c r="NLY864" s="4"/>
      <c r="NLZ864" s="4"/>
      <c r="NMA864" s="4"/>
      <c r="NMB864" s="4"/>
      <c r="NMC864" s="4"/>
      <c r="NMD864" s="4"/>
      <c r="NME864" s="4"/>
      <c r="NMF864" s="4"/>
      <c r="NMG864" s="4"/>
      <c r="NMH864" s="4"/>
      <c r="NMI864" s="4"/>
      <c r="NMJ864" s="4"/>
      <c r="NMK864" s="4"/>
      <c r="NML864" s="4"/>
      <c r="NMM864" s="4"/>
      <c r="NMN864" s="4"/>
      <c r="NMO864" s="4"/>
      <c r="NMP864" s="4"/>
      <c r="NMQ864" s="4"/>
      <c r="NMR864" s="4"/>
      <c r="NMS864" s="4"/>
      <c r="NMT864" s="4"/>
      <c r="NMU864" s="4"/>
      <c r="NMV864" s="4"/>
      <c r="NMW864" s="4"/>
      <c r="NMX864" s="4"/>
      <c r="NMY864" s="4"/>
      <c r="NMZ864" s="4"/>
      <c r="NNA864" s="4"/>
      <c r="NNB864" s="4"/>
      <c r="NNC864" s="4"/>
      <c r="NND864" s="4"/>
      <c r="NNE864" s="4"/>
      <c r="NNF864" s="4"/>
      <c r="NNG864" s="4"/>
      <c r="NNH864" s="4"/>
      <c r="NNI864" s="4"/>
      <c r="NNJ864" s="4"/>
      <c r="NNK864" s="4"/>
      <c r="NNL864" s="4"/>
      <c r="NNM864" s="4"/>
      <c r="NNN864" s="4"/>
      <c r="NNO864" s="4"/>
      <c r="NNP864" s="4"/>
      <c r="NNQ864" s="4"/>
      <c r="NNR864" s="4"/>
      <c r="NNS864" s="4"/>
      <c r="NNT864" s="4"/>
      <c r="NNU864" s="4"/>
      <c r="NNV864" s="4"/>
      <c r="NNW864" s="4"/>
      <c r="NNX864" s="4"/>
      <c r="NNY864" s="4"/>
      <c r="NNZ864" s="4"/>
      <c r="NOA864" s="4"/>
      <c r="NOB864" s="4"/>
      <c r="NOC864" s="4"/>
      <c r="NOD864" s="4"/>
      <c r="NOE864" s="4"/>
      <c r="NOF864" s="4"/>
      <c r="NOG864" s="4"/>
      <c r="NOH864" s="4"/>
      <c r="NOI864" s="4"/>
      <c r="NOJ864" s="4"/>
      <c r="NOK864" s="4"/>
      <c r="NOL864" s="4"/>
      <c r="NOM864" s="4"/>
      <c r="NON864" s="4"/>
      <c r="NOO864" s="4"/>
      <c r="NOP864" s="4"/>
      <c r="NOQ864" s="4"/>
      <c r="NOR864" s="4"/>
      <c r="NOS864" s="4"/>
      <c r="NOT864" s="4"/>
      <c r="NOU864" s="4"/>
      <c r="NOV864" s="4"/>
      <c r="NOW864" s="4"/>
      <c r="NOX864" s="4"/>
      <c r="NOY864" s="4"/>
      <c r="NOZ864" s="4"/>
      <c r="NPA864" s="4"/>
      <c r="NPB864" s="4"/>
      <c r="NPC864" s="4"/>
      <c r="NPD864" s="4"/>
      <c r="NPE864" s="4"/>
      <c r="NPF864" s="4"/>
      <c r="NPG864" s="4"/>
      <c r="NPH864" s="4"/>
      <c r="NPI864" s="4"/>
      <c r="NPJ864" s="4"/>
      <c r="NPK864" s="4"/>
      <c r="NPL864" s="4"/>
      <c r="NPM864" s="4"/>
      <c r="NPN864" s="4"/>
      <c r="NPO864" s="4"/>
      <c r="NPP864" s="4"/>
      <c r="NPQ864" s="4"/>
      <c r="NPR864" s="4"/>
      <c r="NPS864" s="4"/>
      <c r="NPT864" s="4"/>
      <c r="NPU864" s="4"/>
      <c r="NPV864" s="4"/>
      <c r="NPW864" s="4"/>
      <c r="NPX864" s="4"/>
      <c r="NPY864" s="4"/>
      <c r="NPZ864" s="4"/>
      <c r="NQA864" s="4"/>
      <c r="NQB864" s="4"/>
      <c r="NQC864" s="4"/>
      <c r="NQD864" s="4"/>
      <c r="NQE864" s="4"/>
      <c r="NQF864" s="4"/>
      <c r="NQG864" s="4"/>
      <c r="NQH864" s="4"/>
      <c r="NQI864" s="4"/>
      <c r="NQJ864" s="4"/>
      <c r="NQK864" s="4"/>
      <c r="NQL864" s="4"/>
      <c r="NQM864" s="4"/>
      <c r="NQN864" s="4"/>
      <c r="NQO864" s="4"/>
      <c r="NQP864" s="4"/>
      <c r="NQQ864" s="4"/>
      <c r="NQR864" s="4"/>
      <c r="NQS864" s="4"/>
      <c r="NQT864" s="4"/>
      <c r="NQU864" s="4"/>
      <c r="NQV864" s="4"/>
      <c r="NQW864" s="4"/>
      <c r="NQX864" s="4"/>
      <c r="NQY864" s="4"/>
      <c r="NQZ864" s="4"/>
      <c r="NRA864" s="4"/>
      <c r="NRB864" s="4"/>
      <c r="NRC864" s="4"/>
      <c r="NRD864" s="4"/>
      <c r="NRE864" s="4"/>
      <c r="NRF864" s="4"/>
      <c r="NRG864" s="4"/>
      <c r="NRH864" s="4"/>
      <c r="NRI864" s="4"/>
      <c r="NRJ864" s="4"/>
      <c r="NRK864" s="4"/>
      <c r="NRL864" s="4"/>
      <c r="NRM864" s="4"/>
      <c r="NRN864" s="4"/>
      <c r="NRO864" s="4"/>
      <c r="NRP864" s="4"/>
      <c r="NRQ864" s="4"/>
      <c r="NRR864" s="4"/>
      <c r="NRS864" s="4"/>
      <c r="NRT864" s="4"/>
      <c r="NRU864" s="4"/>
      <c r="NRV864" s="4"/>
      <c r="NRW864" s="4"/>
      <c r="NRX864" s="4"/>
      <c r="NRY864" s="4"/>
      <c r="NRZ864" s="4"/>
      <c r="NSA864" s="4"/>
      <c r="NSB864" s="4"/>
      <c r="NSC864" s="4"/>
      <c r="NSD864" s="4"/>
      <c r="NSE864" s="4"/>
      <c r="NSF864" s="4"/>
      <c r="NSG864" s="4"/>
      <c r="NSH864" s="4"/>
      <c r="NSI864" s="4"/>
      <c r="NSJ864" s="4"/>
      <c r="NSK864" s="4"/>
      <c r="NSL864" s="4"/>
      <c r="NSM864" s="4"/>
      <c r="NSN864" s="4"/>
      <c r="NSO864" s="4"/>
      <c r="NSP864" s="4"/>
      <c r="NSQ864" s="4"/>
      <c r="NSR864" s="4"/>
      <c r="NSS864" s="4"/>
      <c r="NST864" s="4"/>
      <c r="NSV864" s="4"/>
      <c r="NSX864" s="4"/>
      <c r="NSY864" s="4"/>
      <c r="NSZ864" s="4"/>
      <c r="NTA864" s="4"/>
      <c r="NTB864" s="4"/>
      <c r="NTC864" s="4"/>
      <c r="NTD864" s="4"/>
      <c r="NTE864" s="4"/>
      <c r="NTJ864" s="4"/>
      <c r="NTK864" s="4"/>
      <c r="NTL864" s="4"/>
      <c r="NTM864" s="4"/>
      <c r="NTN864" s="4"/>
      <c r="NTO864" s="4"/>
      <c r="NTP864" s="4"/>
      <c r="NTQ864" s="4"/>
      <c r="NTR864" s="4"/>
      <c r="NTS864" s="4"/>
      <c r="NTT864" s="4"/>
      <c r="NTU864" s="4"/>
      <c r="NTV864" s="4"/>
      <c r="NTW864" s="4"/>
      <c r="NTX864" s="4"/>
      <c r="NTY864" s="4"/>
      <c r="NTZ864" s="4"/>
      <c r="NUA864" s="4"/>
      <c r="NUB864" s="4"/>
      <c r="NUC864" s="4"/>
      <c r="NUD864" s="4"/>
      <c r="NUE864" s="4"/>
      <c r="NUF864" s="4"/>
      <c r="NUG864" s="4"/>
      <c r="NUH864" s="4"/>
      <c r="NUI864" s="4"/>
      <c r="NUJ864" s="4"/>
      <c r="NUK864" s="4"/>
      <c r="NUL864" s="4"/>
      <c r="NUM864" s="4"/>
      <c r="NUN864" s="4"/>
      <c r="NUO864" s="4"/>
      <c r="NUP864" s="4"/>
      <c r="NUQ864" s="4"/>
      <c r="NUR864" s="4"/>
      <c r="NUS864" s="4"/>
      <c r="NUT864" s="4"/>
      <c r="NUU864" s="4"/>
      <c r="NUV864" s="4"/>
      <c r="NUW864" s="4"/>
      <c r="NUX864" s="4"/>
      <c r="NUY864" s="4"/>
      <c r="NUZ864" s="4"/>
      <c r="NVA864" s="4"/>
      <c r="NVB864" s="4"/>
      <c r="NVC864" s="4"/>
      <c r="NVD864" s="4"/>
      <c r="NVE864" s="4"/>
      <c r="NVF864" s="4"/>
      <c r="NVG864" s="4"/>
      <c r="NVH864" s="4"/>
      <c r="NVI864" s="4"/>
      <c r="NVJ864" s="4"/>
      <c r="NVK864" s="4"/>
      <c r="NVL864" s="4"/>
      <c r="NVM864" s="4"/>
      <c r="NVN864" s="4"/>
      <c r="NVO864" s="4"/>
      <c r="NVP864" s="4"/>
      <c r="NVQ864" s="4"/>
      <c r="NVR864" s="4"/>
      <c r="NVS864" s="4"/>
      <c r="NVT864" s="4"/>
      <c r="NVU864" s="4"/>
      <c r="NVV864" s="4"/>
      <c r="NVW864" s="4"/>
      <c r="NVX864" s="4"/>
      <c r="NVY864" s="4"/>
      <c r="NVZ864" s="4"/>
      <c r="NWA864" s="4"/>
      <c r="NWB864" s="4"/>
      <c r="NWC864" s="4"/>
      <c r="NWD864" s="4"/>
      <c r="NWE864" s="4"/>
      <c r="NWF864" s="4"/>
      <c r="NWG864" s="4"/>
      <c r="NWH864" s="4"/>
      <c r="NWI864" s="4"/>
      <c r="NWJ864" s="4"/>
      <c r="NWK864" s="4"/>
      <c r="NWL864" s="4"/>
      <c r="NWM864" s="4"/>
      <c r="NWN864" s="4"/>
      <c r="NWO864" s="4"/>
      <c r="NWP864" s="4"/>
      <c r="NWQ864" s="4"/>
      <c r="NWR864" s="4"/>
      <c r="NWS864" s="4"/>
      <c r="NWT864" s="4"/>
      <c r="NWU864" s="4"/>
      <c r="NWV864" s="4"/>
      <c r="NWW864" s="4"/>
      <c r="NWX864" s="4"/>
      <c r="NWY864" s="4"/>
      <c r="NWZ864" s="4"/>
      <c r="NXA864" s="4"/>
      <c r="NXB864" s="4"/>
      <c r="NXC864" s="4"/>
      <c r="NXD864" s="4"/>
      <c r="NXE864" s="4"/>
      <c r="NXF864" s="4"/>
      <c r="NXG864" s="4"/>
      <c r="NXH864" s="4"/>
      <c r="NXI864" s="4"/>
      <c r="NXJ864" s="4"/>
      <c r="NXK864" s="4"/>
      <c r="NXL864" s="4"/>
      <c r="NXM864" s="4"/>
      <c r="NXN864" s="4"/>
      <c r="NXO864" s="4"/>
      <c r="NXP864" s="4"/>
      <c r="NXQ864" s="4"/>
      <c r="NXR864" s="4"/>
      <c r="NXS864" s="4"/>
      <c r="NXT864" s="4"/>
      <c r="NXU864" s="4"/>
      <c r="NXV864" s="4"/>
      <c r="NXW864" s="4"/>
      <c r="NXX864" s="4"/>
      <c r="NXY864" s="4"/>
      <c r="NXZ864" s="4"/>
      <c r="NYA864" s="4"/>
      <c r="NYB864" s="4"/>
      <c r="NYC864" s="4"/>
      <c r="NYD864" s="4"/>
      <c r="NYE864" s="4"/>
      <c r="NYF864" s="4"/>
      <c r="NYG864" s="4"/>
      <c r="NYH864" s="4"/>
      <c r="NYI864" s="4"/>
      <c r="NYJ864" s="4"/>
      <c r="NYK864" s="4"/>
      <c r="NYL864" s="4"/>
      <c r="NYM864" s="4"/>
      <c r="NYN864" s="4"/>
      <c r="NYO864" s="4"/>
      <c r="NYP864" s="4"/>
      <c r="NYQ864" s="4"/>
      <c r="NYR864" s="4"/>
      <c r="NYS864" s="4"/>
      <c r="NYT864" s="4"/>
      <c r="NYU864" s="4"/>
      <c r="NYV864" s="4"/>
      <c r="NYW864" s="4"/>
      <c r="NYX864" s="4"/>
      <c r="NYY864" s="4"/>
      <c r="NYZ864" s="4"/>
      <c r="NZA864" s="4"/>
      <c r="NZB864" s="4"/>
      <c r="NZC864" s="4"/>
      <c r="NZD864" s="4"/>
      <c r="NZE864" s="4"/>
      <c r="NZF864" s="4"/>
      <c r="NZG864" s="4"/>
      <c r="NZH864" s="4"/>
      <c r="NZI864" s="4"/>
      <c r="NZJ864" s="4"/>
      <c r="NZK864" s="4"/>
      <c r="NZL864" s="4"/>
      <c r="NZM864" s="4"/>
      <c r="NZN864" s="4"/>
      <c r="NZO864" s="4"/>
      <c r="NZP864" s="4"/>
      <c r="NZQ864" s="4"/>
      <c r="NZR864" s="4"/>
      <c r="NZS864" s="4"/>
      <c r="NZT864" s="4"/>
      <c r="NZU864" s="4"/>
      <c r="NZV864" s="4"/>
      <c r="NZW864" s="4"/>
      <c r="NZX864" s="4"/>
      <c r="NZY864" s="4"/>
      <c r="NZZ864" s="4"/>
      <c r="OAA864" s="4"/>
      <c r="OAB864" s="4"/>
      <c r="OAC864" s="4"/>
      <c r="OAD864" s="4"/>
      <c r="OAE864" s="4"/>
      <c r="OAF864" s="4"/>
      <c r="OAG864" s="4"/>
      <c r="OAH864" s="4"/>
      <c r="OAI864" s="4"/>
      <c r="OAJ864" s="4"/>
      <c r="OAK864" s="4"/>
      <c r="OAL864" s="4"/>
      <c r="OAM864" s="4"/>
      <c r="OAN864" s="4"/>
      <c r="OAO864" s="4"/>
      <c r="OAP864" s="4"/>
      <c r="OAQ864" s="4"/>
      <c r="OAR864" s="4"/>
      <c r="OAS864" s="4"/>
      <c r="OAT864" s="4"/>
      <c r="OAU864" s="4"/>
      <c r="OAV864" s="4"/>
      <c r="OAW864" s="4"/>
      <c r="OAX864" s="4"/>
      <c r="OAY864" s="4"/>
      <c r="OAZ864" s="4"/>
      <c r="OBA864" s="4"/>
      <c r="OBB864" s="4"/>
      <c r="OBC864" s="4"/>
      <c r="OBD864" s="4"/>
      <c r="OBE864" s="4"/>
      <c r="OBF864" s="4"/>
      <c r="OBG864" s="4"/>
      <c r="OBH864" s="4"/>
      <c r="OBI864" s="4"/>
      <c r="OBJ864" s="4"/>
      <c r="OBK864" s="4"/>
      <c r="OBL864" s="4"/>
      <c r="OBM864" s="4"/>
      <c r="OBN864" s="4"/>
      <c r="OBO864" s="4"/>
      <c r="OBP864" s="4"/>
      <c r="OBQ864" s="4"/>
      <c r="OBR864" s="4"/>
      <c r="OBS864" s="4"/>
      <c r="OBT864" s="4"/>
      <c r="OBU864" s="4"/>
      <c r="OBV864" s="4"/>
      <c r="OBW864" s="4"/>
      <c r="OBX864" s="4"/>
      <c r="OBY864" s="4"/>
      <c r="OBZ864" s="4"/>
      <c r="OCA864" s="4"/>
      <c r="OCB864" s="4"/>
      <c r="OCC864" s="4"/>
      <c r="OCD864" s="4"/>
      <c r="OCE864" s="4"/>
      <c r="OCF864" s="4"/>
      <c r="OCG864" s="4"/>
      <c r="OCH864" s="4"/>
      <c r="OCI864" s="4"/>
      <c r="OCJ864" s="4"/>
      <c r="OCK864" s="4"/>
      <c r="OCL864" s="4"/>
      <c r="OCM864" s="4"/>
      <c r="OCN864" s="4"/>
      <c r="OCO864" s="4"/>
      <c r="OCP864" s="4"/>
      <c r="OCR864" s="4"/>
      <c r="OCT864" s="4"/>
      <c r="OCU864" s="4"/>
      <c r="OCV864" s="4"/>
      <c r="OCW864" s="4"/>
      <c r="OCX864" s="4"/>
      <c r="OCY864" s="4"/>
      <c r="OCZ864" s="4"/>
      <c r="ODA864" s="4"/>
      <c r="ODF864" s="4"/>
      <c r="ODG864" s="4"/>
      <c r="ODH864" s="4"/>
      <c r="ODI864" s="4"/>
      <c r="ODJ864" s="4"/>
      <c r="ODK864" s="4"/>
      <c r="ODL864" s="4"/>
      <c r="ODM864" s="4"/>
      <c r="ODN864" s="4"/>
      <c r="ODO864" s="4"/>
      <c r="ODP864" s="4"/>
      <c r="ODQ864" s="4"/>
      <c r="ODR864" s="4"/>
      <c r="ODS864" s="4"/>
      <c r="ODT864" s="4"/>
      <c r="ODU864" s="4"/>
      <c r="ODV864" s="4"/>
      <c r="ODW864" s="4"/>
      <c r="ODX864" s="4"/>
      <c r="ODY864" s="4"/>
      <c r="ODZ864" s="4"/>
      <c r="OEA864" s="4"/>
      <c r="OEB864" s="4"/>
      <c r="OEC864" s="4"/>
      <c r="OED864" s="4"/>
      <c r="OEE864" s="4"/>
      <c r="OEF864" s="4"/>
      <c r="OEG864" s="4"/>
      <c r="OEH864" s="4"/>
      <c r="OEI864" s="4"/>
      <c r="OEJ864" s="4"/>
      <c r="OEK864" s="4"/>
      <c r="OEL864" s="4"/>
      <c r="OEM864" s="4"/>
      <c r="OEN864" s="4"/>
      <c r="OEO864" s="4"/>
      <c r="OEP864" s="4"/>
      <c r="OEQ864" s="4"/>
      <c r="OER864" s="4"/>
      <c r="OES864" s="4"/>
      <c r="OET864" s="4"/>
      <c r="OEU864" s="4"/>
      <c r="OEV864" s="4"/>
      <c r="OEW864" s="4"/>
      <c r="OEX864" s="4"/>
      <c r="OEY864" s="4"/>
      <c r="OEZ864" s="4"/>
      <c r="OFA864" s="4"/>
      <c r="OFB864" s="4"/>
      <c r="OFC864" s="4"/>
      <c r="OFD864" s="4"/>
      <c r="OFE864" s="4"/>
      <c r="OFF864" s="4"/>
      <c r="OFG864" s="4"/>
      <c r="OFH864" s="4"/>
      <c r="OFI864" s="4"/>
      <c r="OFJ864" s="4"/>
      <c r="OFK864" s="4"/>
      <c r="OFL864" s="4"/>
      <c r="OFM864" s="4"/>
      <c r="OFN864" s="4"/>
      <c r="OFO864" s="4"/>
      <c r="OFP864" s="4"/>
      <c r="OFQ864" s="4"/>
      <c r="OFR864" s="4"/>
      <c r="OFS864" s="4"/>
      <c r="OFT864" s="4"/>
      <c r="OFU864" s="4"/>
      <c r="OFV864" s="4"/>
      <c r="OFW864" s="4"/>
      <c r="OFX864" s="4"/>
      <c r="OFY864" s="4"/>
      <c r="OFZ864" s="4"/>
      <c r="OGA864" s="4"/>
      <c r="OGB864" s="4"/>
      <c r="OGC864" s="4"/>
      <c r="OGD864" s="4"/>
      <c r="OGE864" s="4"/>
      <c r="OGF864" s="4"/>
      <c r="OGG864" s="4"/>
      <c r="OGH864" s="4"/>
      <c r="OGI864" s="4"/>
      <c r="OGJ864" s="4"/>
      <c r="OGK864" s="4"/>
      <c r="OGL864" s="4"/>
      <c r="OGM864" s="4"/>
      <c r="OGN864" s="4"/>
      <c r="OGO864" s="4"/>
      <c r="OGP864" s="4"/>
      <c r="OGQ864" s="4"/>
      <c r="OGR864" s="4"/>
      <c r="OGS864" s="4"/>
      <c r="OGT864" s="4"/>
      <c r="OGU864" s="4"/>
      <c r="OGV864" s="4"/>
      <c r="OGW864" s="4"/>
      <c r="OGX864" s="4"/>
      <c r="OGY864" s="4"/>
      <c r="OGZ864" s="4"/>
      <c r="OHA864" s="4"/>
      <c r="OHB864" s="4"/>
      <c r="OHC864" s="4"/>
      <c r="OHD864" s="4"/>
      <c r="OHE864" s="4"/>
      <c r="OHF864" s="4"/>
      <c r="OHG864" s="4"/>
      <c r="OHH864" s="4"/>
      <c r="OHI864" s="4"/>
      <c r="OHJ864" s="4"/>
      <c r="OHK864" s="4"/>
      <c r="OHL864" s="4"/>
      <c r="OHM864" s="4"/>
      <c r="OHN864" s="4"/>
      <c r="OHO864" s="4"/>
      <c r="OHP864" s="4"/>
      <c r="OHQ864" s="4"/>
      <c r="OHR864" s="4"/>
      <c r="OHS864" s="4"/>
      <c r="OHT864" s="4"/>
      <c r="OHU864" s="4"/>
      <c r="OHV864" s="4"/>
      <c r="OHW864" s="4"/>
      <c r="OHX864" s="4"/>
      <c r="OHY864" s="4"/>
      <c r="OHZ864" s="4"/>
      <c r="OIA864" s="4"/>
      <c r="OIB864" s="4"/>
      <c r="OIC864" s="4"/>
      <c r="OID864" s="4"/>
      <c r="OIE864" s="4"/>
      <c r="OIF864" s="4"/>
      <c r="OIG864" s="4"/>
      <c r="OIH864" s="4"/>
      <c r="OII864" s="4"/>
      <c r="OIJ864" s="4"/>
      <c r="OIK864" s="4"/>
      <c r="OIL864" s="4"/>
      <c r="OIM864" s="4"/>
      <c r="OIN864" s="4"/>
      <c r="OIO864" s="4"/>
      <c r="OIP864" s="4"/>
      <c r="OIQ864" s="4"/>
      <c r="OIR864" s="4"/>
      <c r="OIS864" s="4"/>
      <c r="OIT864" s="4"/>
      <c r="OIU864" s="4"/>
      <c r="OIV864" s="4"/>
      <c r="OIW864" s="4"/>
      <c r="OIX864" s="4"/>
      <c r="OIY864" s="4"/>
      <c r="OIZ864" s="4"/>
      <c r="OJA864" s="4"/>
      <c r="OJB864" s="4"/>
      <c r="OJC864" s="4"/>
      <c r="OJD864" s="4"/>
      <c r="OJE864" s="4"/>
      <c r="OJF864" s="4"/>
      <c r="OJG864" s="4"/>
      <c r="OJH864" s="4"/>
      <c r="OJI864" s="4"/>
      <c r="OJJ864" s="4"/>
      <c r="OJK864" s="4"/>
      <c r="OJL864" s="4"/>
      <c r="OJM864" s="4"/>
      <c r="OJN864" s="4"/>
      <c r="OJO864" s="4"/>
      <c r="OJP864" s="4"/>
      <c r="OJQ864" s="4"/>
      <c r="OJR864" s="4"/>
      <c r="OJS864" s="4"/>
      <c r="OJT864" s="4"/>
      <c r="OJU864" s="4"/>
      <c r="OJV864" s="4"/>
      <c r="OJW864" s="4"/>
      <c r="OJX864" s="4"/>
      <c r="OJY864" s="4"/>
      <c r="OJZ864" s="4"/>
      <c r="OKA864" s="4"/>
      <c r="OKB864" s="4"/>
      <c r="OKC864" s="4"/>
      <c r="OKD864" s="4"/>
      <c r="OKE864" s="4"/>
      <c r="OKF864" s="4"/>
      <c r="OKG864" s="4"/>
      <c r="OKH864" s="4"/>
      <c r="OKI864" s="4"/>
      <c r="OKJ864" s="4"/>
      <c r="OKK864" s="4"/>
      <c r="OKL864" s="4"/>
      <c r="OKM864" s="4"/>
      <c r="OKN864" s="4"/>
      <c r="OKO864" s="4"/>
      <c r="OKP864" s="4"/>
      <c r="OKQ864" s="4"/>
      <c r="OKR864" s="4"/>
      <c r="OKS864" s="4"/>
      <c r="OKT864" s="4"/>
      <c r="OKU864" s="4"/>
      <c r="OKV864" s="4"/>
      <c r="OKW864" s="4"/>
      <c r="OKX864" s="4"/>
      <c r="OKY864" s="4"/>
      <c r="OKZ864" s="4"/>
      <c r="OLA864" s="4"/>
      <c r="OLB864" s="4"/>
      <c r="OLC864" s="4"/>
      <c r="OLD864" s="4"/>
      <c r="OLE864" s="4"/>
      <c r="OLF864" s="4"/>
      <c r="OLG864" s="4"/>
      <c r="OLH864" s="4"/>
      <c r="OLI864" s="4"/>
      <c r="OLJ864" s="4"/>
      <c r="OLK864" s="4"/>
      <c r="OLL864" s="4"/>
      <c r="OLM864" s="4"/>
      <c r="OLN864" s="4"/>
      <c r="OLO864" s="4"/>
      <c r="OLP864" s="4"/>
      <c r="OLQ864" s="4"/>
      <c r="OLR864" s="4"/>
      <c r="OLS864" s="4"/>
      <c r="OLT864" s="4"/>
      <c r="OLU864" s="4"/>
      <c r="OLV864" s="4"/>
      <c r="OLW864" s="4"/>
      <c r="OLX864" s="4"/>
      <c r="OLY864" s="4"/>
      <c r="OLZ864" s="4"/>
      <c r="OMA864" s="4"/>
      <c r="OMB864" s="4"/>
      <c r="OMC864" s="4"/>
      <c r="OMD864" s="4"/>
      <c r="OME864" s="4"/>
      <c r="OMF864" s="4"/>
      <c r="OMG864" s="4"/>
      <c r="OMH864" s="4"/>
      <c r="OMI864" s="4"/>
      <c r="OMJ864" s="4"/>
      <c r="OMK864" s="4"/>
      <c r="OML864" s="4"/>
      <c r="OMN864" s="4"/>
      <c r="OMP864" s="4"/>
      <c r="OMQ864" s="4"/>
      <c r="OMR864" s="4"/>
      <c r="OMS864" s="4"/>
      <c r="OMT864" s="4"/>
      <c r="OMU864" s="4"/>
      <c r="OMV864" s="4"/>
      <c r="OMW864" s="4"/>
      <c r="ONB864" s="4"/>
      <c r="ONC864" s="4"/>
      <c r="OND864" s="4"/>
      <c r="ONE864" s="4"/>
      <c r="ONF864" s="4"/>
      <c r="ONG864" s="4"/>
      <c r="ONH864" s="4"/>
      <c r="ONI864" s="4"/>
      <c r="ONJ864" s="4"/>
      <c r="ONK864" s="4"/>
      <c r="ONL864" s="4"/>
      <c r="ONM864" s="4"/>
      <c r="ONN864" s="4"/>
      <c r="ONO864" s="4"/>
      <c r="ONP864" s="4"/>
      <c r="ONQ864" s="4"/>
      <c r="ONR864" s="4"/>
      <c r="ONS864" s="4"/>
      <c r="ONT864" s="4"/>
      <c r="ONU864" s="4"/>
      <c r="ONV864" s="4"/>
      <c r="ONW864" s="4"/>
      <c r="ONX864" s="4"/>
      <c r="ONY864" s="4"/>
      <c r="ONZ864" s="4"/>
      <c r="OOA864" s="4"/>
      <c r="OOB864" s="4"/>
      <c r="OOC864" s="4"/>
      <c r="OOD864" s="4"/>
      <c r="OOE864" s="4"/>
      <c r="OOF864" s="4"/>
      <c r="OOG864" s="4"/>
      <c r="OOH864" s="4"/>
      <c r="OOI864" s="4"/>
      <c r="OOJ864" s="4"/>
      <c r="OOK864" s="4"/>
      <c r="OOL864" s="4"/>
      <c r="OOM864" s="4"/>
      <c r="OON864" s="4"/>
      <c r="OOO864" s="4"/>
      <c r="OOP864" s="4"/>
      <c r="OOQ864" s="4"/>
      <c r="OOR864" s="4"/>
      <c r="OOS864" s="4"/>
      <c r="OOT864" s="4"/>
      <c r="OOU864" s="4"/>
      <c r="OOV864" s="4"/>
      <c r="OOW864" s="4"/>
      <c r="OOX864" s="4"/>
      <c r="OOY864" s="4"/>
      <c r="OOZ864" s="4"/>
      <c r="OPA864" s="4"/>
      <c r="OPB864" s="4"/>
      <c r="OPC864" s="4"/>
      <c r="OPD864" s="4"/>
      <c r="OPE864" s="4"/>
      <c r="OPF864" s="4"/>
      <c r="OPG864" s="4"/>
      <c r="OPH864" s="4"/>
      <c r="OPI864" s="4"/>
      <c r="OPJ864" s="4"/>
      <c r="OPK864" s="4"/>
      <c r="OPL864" s="4"/>
      <c r="OPM864" s="4"/>
      <c r="OPN864" s="4"/>
      <c r="OPO864" s="4"/>
      <c r="OPP864" s="4"/>
      <c r="OPQ864" s="4"/>
      <c r="OPR864" s="4"/>
      <c r="OPS864" s="4"/>
      <c r="OPT864" s="4"/>
      <c r="OPU864" s="4"/>
      <c r="OPV864" s="4"/>
      <c r="OPW864" s="4"/>
      <c r="OPX864" s="4"/>
      <c r="OPY864" s="4"/>
      <c r="OPZ864" s="4"/>
      <c r="OQA864" s="4"/>
      <c r="OQB864" s="4"/>
      <c r="OQC864" s="4"/>
      <c r="OQD864" s="4"/>
      <c r="OQE864" s="4"/>
      <c r="OQF864" s="4"/>
      <c r="OQG864" s="4"/>
      <c r="OQH864" s="4"/>
      <c r="OQI864" s="4"/>
      <c r="OQJ864" s="4"/>
      <c r="OQK864" s="4"/>
      <c r="OQL864" s="4"/>
      <c r="OQM864" s="4"/>
      <c r="OQN864" s="4"/>
      <c r="OQO864" s="4"/>
      <c r="OQP864" s="4"/>
      <c r="OQQ864" s="4"/>
      <c r="OQR864" s="4"/>
      <c r="OQS864" s="4"/>
      <c r="OQT864" s="4"/>
      <c r="OQU864" s="4"/>
      <c r="OQV864" s="4"/>
      <c r="OQW864" s="4"/>
      <c r="OQX864" s="4"/>
      <c r="OQY864" s="4"/>
      <c r="OQZ864" s="4"/>
      <c r="ORA864" s="4"/>
      <c r="ORB864" s="4"/>
      <c r="ORC864" s="4"/>
      <c r="ORD864" s="4"/>
      <c r="ORE864" s="4"/>
      <c r="ORF864" s="4"/>
      <c r="ORG864" s="4"/>
      <c r="ORH864" s="4"/>
      <c r="ORI864" s="4"/>
      <c r="ORJ864" s="4"/>
      <c r="ORK864" s="4"/>
      <c r="ORL864" s="4"/>
      <c r="ORM864" s="4"/>
      <c r="ORN864" s="4"/>
      <c r="ORO864" s="4"/>
      <c r="ORP864" s="4"/>
      <c r="ORQ864" s="4"/>
      <c r="ORR864" s="4"/>
      <c r="ORS864" s="4"/>
      <c r="ORT864" s="4"/>
      <c r="ORU864" s="4"/>
      <c r="ORV864" s="4"/>
      <c r="ORW864" s="4"/>
      <c r="ORX864" s="4"/>
      <c r="ORY864" s="4"/>
      <c r="ORZ864" s="4"/>
      <c r="OSA864" s="4"/>
      <c r="OSB864" s="4"/>
      <c r="OSC864" s="4"/>
      <c r="OSD864" s="4"/>
      <c r="OSE864" s="4"/>
      <c r="OSF864" s="4"/>
      <c r="OSG864" s="4"/>
      <c r="OSH864" s="4"/>
      <c r="OSI864" s="4"/>
      <c r="OSJ864" s="4"/>
      <c r="OSK864" s="4"/>
      <c r="OSL864" s="4"/>
      <c r="OSM864" s="4"/>
      <c r="OSN864" s="4"/>
      <c r="OSO864" s="4"/>
      <c r="OSP864" s="4"/>
      <c r="OSQ864" s="4"/>
      <c r="OSR864" s="4"/>
      <c r="OSS864" s="4"/>
      <c r="OST864" s="4"/>
      <c r="OSU864" s="4"/>
      <c r="OSV864" s="4"/>
      <c r="OSW864" s="4"/>
      <c r="OSX864" s="4"/>
      <c r="OSY864" s="4"/>
      <c r="OSZ864" s="4"/>
      <c r="OTA864" s="4"/>
      <c r="OTB864" s="4"/>
      <c r="OTC864" s="4"/>
      <c r="OTD864" s="4"/>
      <c r="OTE864" s="4"/>
      <c r="OTF864" s="4"/>
      <c r="OTG864" s="4"/>
      <c r="OTH864" s="4"/>
      <c r="OTI864" s="4"/>
      <c r="OTJ864" s="4"/>
      <c r="OTK864" s="4"/>
      <c r="OTL864" s="4"/>
      <c r="OTM864" s="4"/>
      <c r="OTN864" s="4"/>
      <c r="OTO864" s="4"/>
      <c r="OTP864" s="4"/>
      <c r="OTQ864" s="4"/>
      <c r="OTR864" s="4"/>
      <c r="OTS864" s="4"/>
      <c r="OTT864" s="4"/>
      <c r="OTU864" s="4"/>
      <c r="OTV864" s="4"/>
      <c r="OTW864" s="4"/>
      <c r="OTX864" s="4"/>
      <c r="OTY864" s="4"/>
      <c r="OTZ864" s="4"/>
      <c r="OUA864" s="4"/>
      <c r="OUB864" s="4"/>
      <c r="OUC864" s="4"/>
      <c r="OUD864" s="4"/>
      <c r="OUE864" s="4"/>
      <c r="OUF864" s="4"/>
      <c r="OUG864" s="4"/>
      <c r="OUH864" s="4"/>
      <c r="OUI864" s="4"/>
      <c r="OUJ864" s="4"/>
      <c r="OUK864" s="4"/>
      <c r="OUL864" s="4"/>
      <c r="OUM864" s="4"/>
      <c r="OUN864" s="4"/>
      <c r="OUO864" s="4"/>
      <c r="OUP864" s="4"/>
      <c r="OUQ864" s="4"/>
      <c r="OUR864" s="4"/>
      <c r="OUS864" s="4"/>
      <c r="OUT864" s="4"/>
      <c r="OUU864" s="4"/>
      <c r="OUV864" s="4"/>
      <c r="OUW864" s="4"/>
      <c r="OUX864" s="4"/>
      <c r="OUY864" s="4"/>
      <c r="OUZ864" s="4"/>
      <c r="OVA864" s="4"/>
      <c r="OVB864" s="4"/>
      <c r="OVC864" s="4"/>
      <c r="OVD864" s="4"/>
      <c r="OVE864" s="4"/>
      <c r="OVF864" s="4"/>
      <c r="OVG864" s="4"/>
      <c r="OVH864" s="4"/>
      <c r="OVI864" s="4"/>
      <c r="OVJ864" s="4"/>
      <c r="OVK864" s="4"/>
      <c r="OVL864" s="4"/>
      <c r="OVM864" s="4"/>
      <c r="OVN864" s="4"/>
      <c r="OVO864" s="4"/>
      <c r="OVP864" s="4"/>
      <c r="OVQ864" s="4"/>
      <c r="OVR864" s="4"/>
      <c r="OVS864" s="4"/>
      <c r="OVT864" s="4"/>
      <c r="OVU864" s="4"/>
      <c r="OVV864" s="4"/>
      <c r="OVW864" s="4"/>
      <c r="OVX864" s="4"/>
      <c r="OVY864" s="4"/>
      <c r="OVZ864" s="4"/>
      <c r="OWA864" s="4"/>
      <c r="OWB864" s="4"/>
      <c r="OWC864" s="4"/>
      <c r="OWD864" s="4"/>
      <c r="OWE864" s="4"/>
      <c r="OWF864" s="4"/>
      <c r="OWG864" s="4"/>
      <c r="OWH864" s="4"/>
      <c r="OWJ864" s="4"/>
      <c r="OWL864" s="4"/>
      <c r="OWM864" s="4"/>
      <c r="OWN864" s="4"/>
      <c r="OWO864" s="4"/>
      <c r="OWP864" s="4"/>
      <c r="OWQ864" s="4"/>
      <c r="OWR864" s="4"/>
      <c r="OWS864" s="4"/>
      <c r="OWX864" s="4"/>
      <c r="OWY864" s="4"/>
      <c r="OWZ864" s="4"/>
      <c r="OXA864" s="4"/>
      <c r="OXB864" s="4"/>
      <c r="OXC864" s="4"/>
      <c r="OXD864" s="4"/>
      <c r="OXE864" s="4"/>
      <c r="OXF864" s="4"/>
      <c r="OXG864" s="4"/>
      <c r="OXH864" s="4"/>
      <c r="OXI864" s="4"/>
      <c r="OXJ864" s="4"/>
      <c r="OXK864" s="4"/>
      <c r="OXL864" s="4"/>
      <c r="OXM864" s="4"/>
      <c r="OXN864" s="4"/>
      <c r="OXO864" s="4"/>
      <c r="OXP864" s="4"/>
      <c r="OXQ864" s="4"/>
      <c r="OXR864" s="4"/>
      <c r="OXS864" s="4"/>
      <c r="OXT864" s="4"/>
      <c r="OXU864" s="4"/>
      <c r="OXV864" s="4"/>
      <c r="OXW864" s="4"/>
      <c r="OXX864" s="4"/>
      <c r="OXY864" s="4"/>
      <c r="OXZ864" s="4"/>
      <c r="OYA864" s="4"/>
      <c r="OYB864" s="4"/>
      <c r="OYC864" s="4"/>
      <c r="OYD864" s="4"/>
      <c r="OYE864" s="4"/>
      <c r="OYF864" s="4"/>
      <c r="OYG864" s="4"/>
      <c r="OYH864" s="4"/>
      <c r="OYI864" s="4"/>
      <c r="OYJ864" s="4"/>
      <c r="OYK864" s="4"/>
      <c r="OYL864" s="4"/>
      <c r="OYM864" s="4"/>
      <c r="OYN864" s="4"/>
      <c r="OYO864" s="4"/>
      <c r="OYP864" s="4"/>
      <c r="OYQ864" s="4"/>
      <c r="OYR864" s="4"/>
      <c r="OYS864" s="4"/>
      <c r="OYT864" s="4"/>
      <c r="OYU864" s="4"/>
      <c r="OYV864" s="4"/>
      <c r="OYW864" s="4"/>
      <c r="OYX864" s="4"/>
      <c r="OYY864" s="4"/>
      <c r="OYZ864" s="4"/>
      <c r="OZA864" s="4"/>
      <c r="OZB864" s="4"/>
      <c r="OZC864" s="4"/>
      <c r="OZD864" s="4"/>
      <c r="OZE864" s="4"/>
      <c r="OZF864" s="4"/>
      <c r="OZG864" s="4"/>
      <c r="OZH864" s="4"/>
      <c r="OZI864" s="4"/>
      <c r="OZJ864" s="4"/>
      <c r="OZK864" s="4"/>
      <c r="OZL864" s="4"/>
      <c r="OZM864" s="4"/>
      <c r="OZN864" s="4"/>
      <c r="OZO864" s="4"/>
      <c r="OZP864" s="4"/>
      <c r="OZQ864" s="4"/>
      <c r="OZR864" s="4"/>
      <c r="OZS864" s="4"/>
      <c r="OZT864" s="4"/>
      <c r="OZU864" s="4"/>
      <c r="OZV864" s="4"/>
      <c r="OZW864" s="4"/>
      <c r="OZX864" s="4"/>
      <c r="OZY864" s="4"/>
      <c r="OZZ864" s="4"/>
      <c r="PAA864" s="4"/>
      <c r="PAB864" s="4"/>
      <c r="PAC864" s="4"/>
      <c r="PAD864" s="4"/>
      <c r="PAE864" s="4"/>
      <c r="PAF864" s="4"/>
      <c r="PAG864" s="4"/>
      <c r="PAH864" s="4"/>
      <c r="PAI864" s="4"/>
      <c r="PAJ864" s="4"/>
      <c r="PAK864" s="4"/>
      <c r="PAL864" s="4"/>
      <c r="PAM864" s="4"/>
      <c r="PAN864" s="4"/>
      <c r="PAO864" s="4"/>
      <c r="PAP864" s="4"/>
      <c r="PAQ864" s="4"/>
      <c r="PAR864" s="4"/>
      <c r="PAS864" s="4"/>
      <c r="PAT864" s="4"/>
      <c r="PAU864" s="4"/>
      <c r="PAV864" s="4"/>
      <c r="PAW864" s="4"/>
      <c r="PAX864" s="4"/>
      <c r="PAY864" s="4"/>
      <c r="PAZ864" s="4"/>
      <c r="PBA864" s="4"/>
      <c r="PBB864" s="4"/>
      <c r="PBC864" s="4"/>
      <c r="PBD864" s="4"/>
      <c r="PBE864" s="4"/>
      <c r="PBF864" s="4"/>
      <c r="PBG864" s="4"/>
      <c r="PBH864" s="4"/>
      <c r="PBI864" s="4"/>
      <c r="PBJ864" s="4"/>
      <c r="PBK864" s="4"/>
      <c r="PBL864" s="4"/>
      <c r="PBM864" s="4"/>
      <c r="PBN864" s="4"/>
      <c r="PBO864" s="4"/>
      <c r="PBP864" s="4"/>
      <c r="PBQ864" s="4"/>
      <c r="PBR864" s="4"/>
      <c r="PBS864" s="4"/>
      <c r="PBT864" s="4"/>
      <c r="PBU864" s="4"/>
      <c r="PBV864" s="4"/>
      <c r="PBW864" s="4"/>
      <c r="PBX864" s="4"/>
      <c r="PBY864" s="4"/>
      <c r="PBZ864" s="4"/>
      <c r="PCA864" s="4"/>
      <c r="PCB864" s="4"/>
      <c r="PCC864" s="4"/>
      <c r="PCD864" s="4"/>
      <c r="PCE864" s="4"/>
      <c r="PCF864" s="4"/>
      <c r="PCG864" s="4"/>
      <c r="PCH864" s="4"/>
      <c r="PCI864" s="4"/>
      <c r="PCJ864" s="4"/>
      <c r="PCK864" s="4"/>
      <c r="PCL864" s="4"/>
      <c r="PCM864" s="4"/>
      <c r="PCN864" s="4"/>
      <c r="PCO864" s="4"/>
      <c r="PCP864" s="4"/>
      <c r="PCQ864" s="4"/>
      <c r="PCR864" s="4"/>
      <c r="PCS864" s="4"/>
      <c r="PCT864" s="4"/>
      <c r="PCU864" s="4"/>
      <c r="PCV864" s="4"/>
      <c r="PCW864" s="4"/>
      <c r="PCX864" s="4"/>
      <c r="PCY864" s="4"/>
      <c r="PCZ864" s="4"/>
      <c r="PDA864" s="4"/>
      <c r="PDB864" s="4"/>
      <c r="PDC864" s="4"/>
      <c r="PDD864" s="4"/>
      <c r="PDE864" s="4"/>
      <c r="PDF864" s="4"/>
      <c r="PDG864" s="4"/>
      <c r="PDH864" s="4"/>
      <c r="PDI864" s="4"/>
      <c r="PDJ864" s="4"/>
      <c r="PDK864" s="4"/>
      <c r="PDL864" s="4"/>
      <c r="PDM864" s="4"/>
      <c r="PDN864" s="4"/>
      <c r="PDO864" s="4"/>
      <c r="PDP864" s="4"/>
      <c r="PDQ864" s="4"/>
      <c r="PDR864" s="4"/>
      <c r="PDS864" s="4"/>
      <c r="PDT864" s="4"/>
      <c r="PDU864" s="4"/>
      <c r="PDV864" s="4"/>
      <c r="PDW864" s="4"/>
      <c r="PDX864" s="4"/>
      <c r="PDY864" s="4"/>
      <c r="PDZ864" s="4"/>
      <c r="PEA864" s="4"/>
      <c r="PEB864" s="4"/>
      <c r="PEC864" s="4"/>
      <c r="PED864" s="4"/>
      <c r="PEE864" s="4"/>
      <c r="PEF864" s="4"/>
      <c r="PEG864" s="4"/>
      <c r="PEH864" s="4"/>
      <c r="PEI864" s="4"/>
      <c r="PEJ864" s="4"/>
      <c r="PEK864" s="4"/>
      <c r="PEL864" s="4"/>
      <c r="PEM864" s="4"/>
      <c r="PEN864" s="4"/>
      <c r="PEO864" s="4"/>
      <c r="PEP864" s="4"/>
      <c r="PEQ864" s="4"/>
      <c r="PER864" s="4"/>
      <c r="PES864" s="4"/>
      <c r="PET864" s="4"/>
      <c r="PEU864" s="4"/>
      <c r="PEV864" s="4"/>
      <c r="PEW864" s="4"/>
      <c r="PEX864" s="4"/>
      <c r="PEY864" s="4"/>
      <c r="PEZ864" s="4"/>
      <c r="PFA864" s="4"/>
      <c r="PFB864" s="4"/>
      <c r="PFC864" s="4"/>
      <c r="PFD864" s="4"/>
      <c r="PFE864" s="4"/>
      <c r="PFF864" s="4"/>
      <c r="PFG864" s="4"/>
      <c r="PFH864" s="4"/>
      <c r="PFI864" s="4"/>
      <c r="PFJ864" s="4"/>
      <c r="PFK864" s="4"/>
      <c r="PFL864" s="4"/>
      <c r="PFM864" s="4"/>
      <c r="PFN864" s="4"/>
      <c r="PFO864" s="4"/>
      <c r="PFP864" s="4"/>
      <c r="PFQ864" s="4"/>
      <c r="PFR864" s="4"/>
      <c r="PFS864" s="4"/>
      <c r="PFT864" s="4"/>
      <c r="PFU864" s="4"/>
      <c r="PFV864" s="4"/>
      <c r="PFW864" s="4"/>
      <c r="PFX864" s="4"/>
      <c r="PFY864" s="4"/>
      <c r="PFZ864" s="4"/>
      <c r="PGA864" s="4"/>
      <c r="PGB864" s="4"/>
      <c r="PGC864" s="4"/>
      <c r="PGD864" s="4"/>
      <c r="PGF864" s="4"/>
      <c r="PGH864" s="4"/>
      <c r="PGI864" s="4"/>
      <c r="PGJ864" s="4"/>
      <c r="PGK864" s="4"/>
      <c r="PGL864" s="4"/>
      <c r="PGM864" s="4"/>
      <c r="PGN864" s="4"/>
      <c r="PGO864" s="4"/>
      <c r="PGT864" s="4"/>
      <c r="PGU864" s="4"/>
      <c r="PGV864" s="4"/>
      <c r="PGW864" s="4"/>
      <c r="PGX864" s="4"/>
      <c r="PGY864" s="4"/>
      <c r="PGZ864" s="4"/>
      <c r="PHA864" s="4"/>
      <c r="PHB864" s="4"/>
      <c r="PHC864" s="4"/>
      <c r="PHD864" s="4"/>
      <c r="PHE864" s="4"/>
      <c r="PHF864" s="4"/>
      <c r="PHG864" s="4"/>
      <c r="PHH864" s="4"/>
      <c r="PHI864" s="4"/>
      <c r="PHJ864" s="4"/>
      <c r="PHK864" s="4"/>
      <c r="PHL864" s="4"/>
      <c r="PHM864" s="4"/>
      <c r="PHN864" s="4"/>
      <c r="PHO864" s="4"/>
      <c r="PHP864" s="4"/>
      <c r="PHQ864" s="4"/>
      <c r="PHR864" s="4"/>
      <c r="PHS864" s="4"/>
      <c r="PHT864" s="4"/>
      <c r="PHU864" s="4"/>
      <c r="PHV864" s="4"/>
      <c r="PHW864" s="4"/>
      <c r="PHX864" s="4"/>
      <c r="PHY864" s="4"/>
      <c r="PHZ864" s="4"/>
      <c r="PIA864" s="4"/>
      <c r="PIB864" s="4"/>
      <c r="PIC864" s="4"/>
      <c r="PID864" s="4"/>
      <c r="PIE864" s="4"/>
      <c r="PIF864" s="4"/>
      <c r="PIG864" s="4"/>
      <c r="PIH864" s="4"/>
      <c r="PII864" s="4"/>
      <c r="PIJ864" s="4"/>
      <c r="PIK864" s="4"/>
      <c r="PIL864" s="4"/>
      <c r="PIM864" s="4"/>
      <c r="PIN864" s="4"/>
      <c r="PIO864" s="4"/>
      <c r="PIP864" s="4"/>
      <c r="PIQ864" s="4"/>
      <c r="PIR864" s="4"/>
      <c r="PIS864" s="4"/>
      <c r="PIT864" s="4"/>
      <c r="PIU864" s="4"/>
      <c r="PIV864" s="4"/>
      <c r="PIW864" s="4"/>
      <c r="PIX864" s="4"/>
      <c r="PIY864" s="4"/>
      <c r="PIZ864" s="4"/>
      <c r="PJA864" s="4"/>
      <c r="PJB864" s="4"/>
      <c r="PJC864" s="4"/>
      <c r="PJD864" s="4"/>
      <c r="PJE864" s="4"/>
      <c r="PJF864" s="4"/>
      <c r="PJG864" s="4"/>
      <c r="PJH864" s="4"/>
      <c r="PJI864" s="4"/>
      <c r="PJJ864" s="4"/>
      <c r="PJK864" s="4"/>
      <c r="PJL864" s="4"/>
      <c r="PJM864" s="4"/>
      <c r="PJN864" s="4"/>
      <c r="PJO864" s="4"/>
      <c r="PJP864" s="4"/>
      <c r="PJQ864" s="4"/>
      <c r="PJR864" s="4"/>
      <c r="PJS864" s="4"/>
      <c r="PJT864" s="4"/>
      <c r="PJU864" s="4"/>
      <c r="PJV864" s="4"/>
      <c r="PJW864" s="4"/>
      <c r="PJX864" s="4"/>
      <c r="PJY864" s="4"/>
      <c r="PJZ864" s="4"/>
      <c r="PKA864" s="4"/>
      <c r="PKB864" s="4"/>
      <c r="PKC864" s="4"/>
      <c r="PKD864" s="4"/>
      <c r="PKE864" s="4"/>
      <c r="PKF864" s="4"/>
      <c r="PKG864" s="4"/>
      <c r="PKH864" s="4"/>
      <c r="PKI864" s="4"/>
      <c r="PKJ864" s="4"/>
      <c r="PKK864" s="4"/>
      <c r="PKL864" s="4"/>
      <c r="PKM864" s="4"/>
      <c r="PKN864" s="4"/>
      <c r="PKO864" s="4"/>
      <c r="PKP864" s="4"/>
      <c r="PKQ864" s="4"/>
      <c r="PKR864" s="4"/>
      <c r="PKS864" s="4"/>
      <c r="PKT864" s="4"/>
      <c r="PKU864" s="4"/>
      <c r="PKV864" s="4"/>
      <c r="PKW864" s="4"/>
      <c r="PKX864" s="4"/>
      <c r="PKY864" s="4"/>
      <c r="PKZ864" s="4"/>
      <c r="PLA864" s="4"/>
      <c r="PLB864" s="4"/>
      <c r="PLC864" s="4"/>
      <c r="PLD864" s="4"/>
      <c r="PLE864" s="4"/>
      <c r="PLF864" s="4"/>
      <c r="PLG864" s="4"/>
      <c r="PLH864" s="4"/>
      <c r="PLI864" s="4"/>
      <c r="PLJ864" s="4"/>
      <c r="PLK864" s="4"/>
      <c r="PLL864" s="4"/>
      <c r="PLM864" s="4"/>
      <c r="PLN864" s="4"/>
      <c r="PLO864" s="4"/>
      <c r="PLP864" s="4"/>
      <c r="PLQ864" s="4"/>
      <c r="PLR864" s="4"/>
      <c r="PLS864" s="4"/>
      <c r="PLT864" s="4"/>
      <c r="PLU864" s="4"/>
      <c r="PLV864" s="4"/>
      <c r="PLW864" s="4"/>
      <c r="PLX864" s="4"/>
      <c r="PLY864" s="4"/>
      <c r="PLZ864" s="4"/>
      <c r="PMA864" s="4"/>
      <c r="PMB864" s="4"/>
      <c r="PMC864" s="4"/>
      <c r="PMD864" s="4"/>
      <c r="PME864" s="4"/>
      <c r="PMF864" s="4"/>
      <c r="PMG864" s="4"/>
      <c r="PMH864" s="4"/>
      <c r="PMI864" s="4"/>
      <c r="PMJ864" s="4"/>
      <c r="PMK864" s="4"/>
      <c r="PML864" s="4"/>
      <c r="PMM864" s="4"/>
      <c r="PMN864" s="4"/>
      <c r="PMO864" s="4"/>
      <c r="PMP864" s="4"/>
      <c r="PMQ864" s="4"/>
      <c r="PMR864" s="4"/>
      <c r="PMS864" s="4"/>
      <c r="PMT864" s="4"/>
      <c r="PMU864" s="4"/>
      <c r="PMV864" s="4"/>
      <c r="PMW864" s="4"/>
      <c r="PMX864" s="4"/>
      <c r="PMY864" s="4"/>
      <c r="PMZ864" s="4"/>
      <c r="PNA864" s="4"/>
      <c r="PNB864" s="4"/>
      <c r="PNC864" s="4"/>
      <c r="PND864" s="4"/>
      <c r="PNE864" s="4"/>
      <c r="PNF864" s="4"/>
      <c r="PNG864" s="4"/>
      <c r="PNH864" s="4"/>
      <c r="PNI864" s="4"/>
      <c r="PNJ864" s="4"/>
      <c r="PNK864" s="4"/>
      <c r="PNL864" s="4"/>
      <c r="PNM864" s="4"/>
      <c r="PNN864" s="4"/>
      <c r="PNO864" s="4"/>
      <c r="PNP864" s="4"/>
      <c r="PNQ864" s="4"/>
      <c r="PNR864" s="4"/>
      <c r="PNS864" s="4"/>
      <c r="PNT864" s="4"/>
      <c r="PNU864" s="4"/>
      <c r="PNV864" s="4"/>
      <c r="PNW864" s="4"/>
      <c r="PNX864" s="4"/>
      <c r="PNY864" s="4"/>
      <c r="PNZ864" s="4"/>
      <c r="POA864" s="4"/>
      <c r="POB864" s="4"/>
      <c r="POC864" s="4"/>
      <c r="POD864" s="4"/>
      <c r="POE864" s="4"/>
      <c r="POF864" s="4"/>
      <c r="POG864" s="4"/>
      <c r="POH864" s="4"/>
      <c r="POI864" s="4"/>
      <c r="POJ864" s="4"/>
      <c r="POK864" s="4"/>
      <c r="POL864" s="4"/>
      <c r="POM864" s="4"/>
      <c r="PON864" s="4"/>
      <c r="POO864" s="4"/>
      <c r="POP864" s="4"/>
      <c r="POQ864" s="4"/>
      <c r="POR864" s="4"/>
      <c r="POS864" s="4"/>
      <c r="POT864" s="4"/>
      <c r="POU864" s="4"/>
      <c r="POV864" s="4"/>
      <c r="POW864" s="4"/>
      <c r="POX864" s="4"/>
      <c r="POY864" s="4"/>
      <c r="POZ864" s="4"/>
      <c r="PPA864" s="4"/>
      <c r="PPB864" s="4"/>
      <c r="PPC864" s="4"/>
      <c r="PPD864" s="4"/>
      <c r="PPE864" s="4"/>
      <c r="PPF864" s="4"/>
      <c r="PPG864" s="4"/>
      <c r="PPH864" s="4"/>
      <c r="PPI864" s="4"/>
      <c r="PPJ864" s="4"/>
      <c r="PPK864" s="4"/>
      <c r="PPL864" s="4"/>
      <c r="PPM864" s="4"/>
      <c r="PPN864" s="4"/>
      <c r="PPO864" s="4"/>
      <c r="PPP864" s="4"/>
      <c r="PPQ864" s="4"/>
      <c r="PPR864" s="4"/>
      <c r="PPS864" s="4"/>
      <c r="PPT864" s="4"/>
      <c r="PPU864" s="4"/>
      <c r="PPV864" s="4"/>
      <c r="PPW864" s="4"/>
      <c r="PPX864" s="4"/>
      <c r="PPY864" s="4"/>
      <c r="PPZ864" s="4"/>
      <c r="PQB864" s="4"/>
      <c r="PQD864" s="4"/>
      <c r="PQE864" s="4"/>
      <c r="PQF864" s="4"/>
      <c r="PQG864" s="4"/>
      <c r="PQH864" s="4"/>
      <c r="PQI864" s="4"/>
      <c r="PQJ864" s="4"/>
      <c r="PQK864" s="4"/>
      <c r="PQP864" s="4"/>
      <c r="PQQ864" s="4"/>
      <c r="PQR864" s="4"/>
      <c r="PQS864" s="4"/>
      <c r="PQT864" s="4"/>
      <c r="PQU864" s="4"/>
      <c r="PQV864" s="4"/>
      <c r="PQW864" s="4"/>
      <c r="PQX864" s="4"/>
      <c r="PQY864" s="4"/>
      <c r="PQZ864" s="4"/>
      <c r="PRA864" s="4"/>
      <c r="PRB864" s="4"/>
      <c r="PRC864" s="4"/>
      <c r="PRD864" s="4"/>
      <c r="PRE864" s="4"/>
      <c r="PRF864" s="4"/>
      <c r="PRG864" s="4"/>
      <c r="PRH864" s="4"/>
      <c r="PRI864" s="4"/>
      <c r="PRJ864" s="4"/>
      <c r="PRK864" s="4"/>
      <c r="PRL864" s="4"/>
      <c r="PRM864" s="4"/>
      <c r="PRN864" s="4"/>
      <c r="PRO864" s="4"/>
      <c r="PRP864" s="4"/>
      <c r="PRQ864" s="4"/>
      <c r="PRR864" s="4"/>
      <c r="PRS864" s="4"/>
      <c r="PRT864" s="4"/>
      <c r="PRU864" s="4"/>
      <c r="PRV864" s="4"/>
      <c r="PRW864" s="4"/>
      <c r="PRX864" s="4"/>
      <c r="PRY864" s="4"/>
      <c r="PRZ864" s="4"/>
      <c r="PSA864" s="4"/>
      <c r="PSB864" s="4"/>
      <c r="PSC864" s="4"/>
      <c r="PSD864" s="4"/>
      <c r="PSE864" s="4"/>
      <c r="PSF864" s="4"/>
      <c r="PSG864" s="4"/>
      <c r="PSH864" s="4"/>
      <c r="PSI864" s="4"/>
      <c r="PSJ864" s="4"/>
      <c r="PSK864" s="4"/>
      <c r="PSL864" s="4"/>
      <c r="PSM864" s="4"/>
      <c r="PSN864" s="4"/>
      <c r="PSO864" s="4"/>
      <c r="PSP864" s="4"/>
      <c r="PSQ864" s="4"/>
      <c r="PSR864" s="4"/>
      <c r="PSS864" s="4"/>
      <c r="PST864" s="4"/>
      <c r="PSU864" s="4"/>
      <c r="PSV864" s="4"/>
      <c r="PSW864" s="4"/>
      <c r="PSX864" s="4"/>
      <c r="PSY864" s="4"/>
      <c r="PSZ864" s="4"/>
      <c r="PTA864" s="4"/>
      <c r="PTB864" s="4"/>
      <c r="PTC864" s="4"/>
      <c r="PTD864" s="4"/>
      <c r="PTE864" s="4"/>
      <c r="PTF864" s="4"/>
      <c r="PTG864" s="4"/>
      <c r="PTH864" s="4"/>
      <c r="PTI864" s="4"/>
      <c r="PTJ864" s="4"/>
      <c r="PTK864" s="4"/>
      <c r="PTL864" s="4"/>
      <c r="PTM864" s="4"/>
      <c r="PTN864" s="4"/>
      <c r="PTO864" s="4"/>
      <c r="PTP864" s="4"/>
      <c r="PTQ864" s="4"/>
      <c r="PTR864" s="4"/>
      <c r="PTS864" s="4"/>
      <c r="PTT864" s="4"/>
      <c r="PTU864" s="4"/>
      <c r="PTV864" s="4"/>
      <c r="PTW864" s="4"/>
      <c r="PTX864" s="4"/>
      <c r="PTY864" s="4"/>
      <c r="PTZ864" s="4"/>
      <c r="PUA864" s="4"/>
      <c r="PUB864" s="4"/>
      <c r="PUC864" s="4"/>
      <c r="PUD864" s="4"/>
      <c r="PUE864" s="4"/>
      <c r="PUF864" s="4"/>
      <c r="PUG864" s="4"/>
      <c r="PUH864" s="4"/>
      <c r="PUI864" s="4"/>
      <c r="PUJ864" s="4"/>
      <c r="PUK864" s="4"/>
      <c r="PUL864" s="4"/>
      <c r="PUM864" s="4"/>
      <c r="PUN864" s="4"/>
      <c r="PUO864" s="4"/>
      <c r="PUP864" s="4"/>
      <c r="PUQ864" s="4"/>
      <c r="PUR864" s="4"/>
      <c r="PUS864" s="4"/>
      <c r="PUT864" s="4"/>
      <c r="PUU864" s="4"/>
      <c r="PUV864" s="4"/>
      <c r="PUW864" s="4"/>
      <c r="PUX864" s="4"/>
      <c r="PUY864" s="4"/>
      <c r="PUZ864" s="4"/>
      <c r="PVA864" s="4"/>
      <c r="PVB864" s="4"/>
      <c r="PVC864" s="4"/>
      <c r="PVD864" s="4"/>
      <c r="PVE864" s="4"/>
      <c r="PVF864" s="4"/>
      <c r="PVG864" s="4"/>
      <c r="PVH864" s="4"/>
      <c r="PVI864" s="4"/>
      <c r="PVJ864" s="4"/>
      <c r="PVK864" s="4"/>
      <c r="PVL864" s="4"/>
      <c r="PVM864" s="4"/>
      <c r="PVN864" s="4"/>
      <c r="PVO864" s="4"/>
      <c r="PVP864" s="4"/>
      <c r="PVQ864" s="4"/>
      <c r="PVR864" s="4"/>
      <c r="PVS864" s="4"/>
      <c r="PVT864" s="4"/>
      <c r="PVU864" s="4"/>
      <c r="PVV864" s="4"/>
      <c r="PVW864" s="4"/>
      <c r="PVX864" s="4"/>
      <c r="PVY864" s="4"/>
      <c r="PVZ864" s="4"/>
      <c r="PWA864" s="4"/>
      <c r="PWB864" s="4"/>
      <c r="PWC864" s="4"/>
      <c r="PWD864" s="4"/>
      <c r="PWE864" s="4"/>
      <c r="PWF864" s="4"/>
      <c r="PWG864" s="4"/>
      <c r="PWH864" s="4"/>
      <c r="PWI864" s="4"/>
      <c r="PWJ864" s="4"/>
      <c r="PWK864" s="4"/>
      <c r="PWL864" s="4"/>
      <c r="PWM864" s="4"/>
      <c r="PWN864" s="4"/>
      <c r="PWO864" s="4"/>
      <c r="PWP864" s="4"/>
      <c r="PWQ864" s="4"/>
      <c r="PWR864" s="4"/>
      <c r="PWS864" s="4"/>
      <c r="PWT864" s="4"/>
      <c r="PWU864" s="4"/>
      <c r="PWV864" s="4"/>
      <c r="PWW864" s="4"/>
      <c r="PWX864" s="4"/>
      <c r="PWY864" s="4"/>
      <c r="PWZ864" s="4"/>
      <c r="PXA864" s="4"/>
      <c r="PXB864" s="4"/>
      <c r="PXC864" s="4"/>
      <c r="PXD864" s="4"/>
      <c r="PXE864" s="4"/>
      <c r="PXF864" s="4"/>
      <c r="PXG864" s="4"/>
      <c r="PXH864" s="4"/>
      <c r="PXI864" s="4"/>
      <c r="PXJ864" s="4"/>
      <c r="PXK864" s="4"/>
      <c r="PXL864" s="4"/>
      <c r="PXM864" s="4"/>
      <c r="PXN864" s="4"/>
      <c r="PXO864" s="4"/>
      <c r="PXP864" s="4"/>
      <c r="PXQ864" s="4"/>
      <c r="PXR864" s="4"/>
      <c r="PXS864" s="4"/>
      <c r="PXT864" s="4"/>
      <c r="PXU864" s="4"/>
      <c r="PXV864" s="4"/>
      <c r="PXW864" s="4"/>
      <c r="PXX864" s="4"/>
      <c r="PXY864" s="4"/>
      <c r="PXZ864" s="4"/>
      <c r="PYA864" s="4"/>
      <c r="PYB864" s="4"/>
      <c r="PYC864" s="4"/>
      <c r="PYD864" s="4"/>
      <c r="PYE864" s="4"/>
      <c r="PYF864" s="4"/>
      <c r="PYG864" s="4"/>
      <c r="PYH864" s="4"/>
      <c r="PYI864" s="4"/>
      <c r="PYJ864" s="4"/>
      <c r="PYK864" s="4"/>
      <c r="PYL864" s="4"/>
      <c r="PYM864" s="4"/>
      <c r="PYN864" s="4"/>
      <c r="PYO864" s="4"/>
      <c r="PYP864" s="4"/>
      <c r="PYQ864" s="4"/>
      <c r="PYR864" s="4"/>
      <c r="PYS864" s="4"/>
      <c r="PYT864" s="4"/>
      <c r="PYU864" s="4"/>
      <c r="PYV864" s="4"/>
      <c r="PYW864" s="4"/>
      <c r="PYX864" s="4"/>
      <c r="PYY864" s="4"/>
      <c r="PYZ864" s="4"/>
      <c r="PZA864" s="4"/>
      <c r="PZB864" s="4"/>
      <c r="PZC864" s="4"/>
      <c r="PZD864" s="4"/>
      <c r="PZE864" s="4"/>
      <c r="PZF864" s="4"/>
      <c r="PZG864" s="4"/>
      <c r="PZH864" s="4"/>
      <c r="PZI864" s="4"/>
      <c r="PZJ864" s="4"/>
      <c r="PZK864" s="4"/>
      <c r="PZL864" s="4"/>
      <c r="PZM864" s="4"/>
      <c r="PZN864" s="4"/>
      <c r="PZO864" s="4"/>
      <c r="PZP864" s="4"/>
      <c r="PZQ864" s="4"/>
      <c r="PZR864" s="4"/>
      <c r="PZS864" s="4"/>
      <c r="PZT864" s="4"/>
      <c r="PZU864" s="4"/>
      <c r="PZV864" s="4"/>
      <c r="PZX864" s="4"/>
      <c r="PZZ864" s="4"/>
      <c r="QAA864" s="4"/>
      <c r="QAB864" s="4"/>
      <c r="QAC864" s="4"/>
      <c r="QAD864" s="4"/>
      <c r="QAE864" s="4"/>
      <c r="QAF864" s="4"/>
      <c r="QAG864" s="4"/>
      <c r="QAL864" s="4"/>
      <c r="QAM864" s="4"/>
      <c r="QAN864" s="4"/>
      <c r="QAO864" s="4"/>
      <c r="QAP864" s="4"/>
      <c r="QAQ864" s="4"/>
      <c r="QAR864" s="4"/>
      <c r="QAS864" s="4"/>
      <c r="QAT864" s="4"/>
      <c r="QAU864" s="4"/>
      <c r="QAV864" s="4"/>
      <c r="QAW864" s="4"/>
      <c r="QAX864" s="4"/>
      <c r="QAY864" s="4"/>
      <c r="QAZ864" s="4"/>
      <c r="QBA864" s="4"/>
      <c r="QBB864" s="4"/>
      <c r="QBC864" s="4"/>
      <c r="QBD864" s="4"/>
      <c r="QBE864" s="4"/>
      <c r="QBF864" s="4"/>
      <c r="QBG864" s="4"/>
      <c r="QBH864" s="4"/>
      <c r="QBI864" s="4"/>
      <c r="QBJ864" s="4"/>
      <c r="QBK864" s="4"/>
      <c r="QBL864" s="4"/>
      <c r="QBM864" s="4"/>
      <c r="QBN864" s="4"/>
      <c r="QBO864" s="4"/>
      <c r="QBP864" s="4"/>
      <c r="QBQ864" s="4"/>
      <c r="QBR864" s="4"/>
      <c r="QBS864" s="4"/>
      <c r="QBT864" s="4"/>
      <c r="QBU864" s="4"/>
      <c r="QBV864" s="4"/>
      <c r="QBW864" s="4"/>
      <c r="QBX864" s="4"/>
      <c r="QBY864" s="4"/>
      <c r="QBZ864" s="4"/>
      <c r="QCA864" s="4"/>
      <c r="QCB864" s="4"/>
      <c r="QCC864" s="4"/>
      <c r="QCD864" s="4"/>
      <c r="QCE864" s="4"/>
      <c r="QCF864" s="4"/>
      <c r="QCG864" s="4"/>
      <c r="QCH864" s="4"/>
      <c r="QCI864" s="4"/>
      <c r="QCJ864" s="4"/>
      <c r="QCK864" s="4"/>
      <c r="QCL864" s="4"/>
      <c r="QCM864" s="4"/>
      <c r="QCN864" s="4"/>
      <c r="QCO864" s="4"/>
      <c r="QCP864" s="4"/>
      <c r="QCQ864" s="4"/>
      <c r="QCR864" s="4"/>
      <c r="QCS864" s="4"/>
      <c r="QCT864" s="4"/>
      <c r="QCU864" s="4"/>
      <c r="QCV864" s="4"/>
      <c r="QCW864" s="4"/>
      <c r="QCX864" s="4"/>
      <c r="QCY864" s="4"/>
      <c r="QCZ864" s="4"/>
      <c r="QDA864" s="4"/>
      <c r="QDB864" s="4"/>
      <c r="QDC864" s="4"/>
      <c r="QDD864" s="4"/>
      <c r="QDE864" s="4"/>
      <c r="QDF864" s="4"/>
      <c r="QDG864" s="4"/>
      <c r="QDH864" s="4"/>
      <c r="QDI864" s="4"/>
      <c r="QDJ864" s="4"/>
      <c r="QDK864" s="4"/>
      <c r="QDL864" s="4"/>
      <c r="QDM864" s="4"/>
      <c r="QDN864" s="4"/>
      <c r="QDO864" s="4"/>
      <c r="QDP864" s="4"/>
      <c r="QDQ864" s="4"/>
      <c r="QDR864" s="4"/>
      <c r="QDS864" s="4"/>
      <c r="QDT864" s="4"/>
      <c r="QDU864" s="4"/>
      <c r="QDV864" s="4"/>
      <c r="QDW864" s="4"/>
      <c r="QDX864" s="4"/>
      <c r="QDY864" s="4"/>
      <c r="QDZ864" s="4"/>
      <c r="QEA864" s="4"/>
      <c r="QEB864" s="4"/>
      <c r="QEC864" s="4"/>
      <c r="QED864" s="4"/>
      <c r="QEE864" s="4"/>
      <c r="QEF864" s="4"/>
      <c r="QEG864" s="4"/>
      <c r="QEH864" s="4"/>
      <c r="QEI864" s="4"/>
      <c r="QEJ864" s="4"/>
      <c r="QEK864" s="4"/>
      <c r="QEL864" s="4"/>
      <c r="QEM864" s="4"/>
      <c r="QEN864" s="4"/>
      <c r="QEO864" s="4"/>
      <c r="QEP864" s="4"/>
      <c r="QEQ864" s="4"/>
      <c r="QER864" s="4"/>
      <c r="QES864" s="4"/>
      <c r="QET864" s="4"/>
      <c r="QEU864" s="4"/>
      <c r="QEV864" s="4"/>
      <c r="QEW864" s="4"/>
      <c r="QEX864" s="4"/>
      <c r="QEY864" s="4"/>
      <c r="QEZ864" s="4"/>
      <c r="QFA864" s="4"/>
      <c r="QFB864" s="4"/>
      <c r="QFC864" s="4"/>
      <c r="QFD864" s="4"/>
      <c r="QFE864" s="4"/>
      <c r="QFF864" s="4"/>
      <c r="QFG864" s="4"/>
      <c r="QFH864" s="4"/>
      <c r="QFI864" s="4"/>
      <c r="QFJ864" s="4"/>
      <c r="QFK864" s="4"/>
      <c r="QFL864" s="4"/>
      <c r="QFM864" s="4"/>
      <c r="QFN864" s="4"/>
      <c r="QFO864" s="4"/>
      <c r="QFP864" s="4"/>
      <c r="QFQ864" s="4"/>
      <c r="QFR864" s="4"/>
      <c r="QFS864" s="4"/>
      <c r="QFT864" s="4"/>
      <c r="QFU864" s="4"/>
      <c r="QFV864" s="4"/>
      <c r="QFW864" s="4"/>
      <c r="QFX864" s="4"/>
      <c r="QFY864" s="4"/>
      <c r="QFZ864" s="4"/>
      <c r="QGA864" s="4"/>
      <c r="QGB864" s="4"/>
      <c r="QGC864" s="4"/>
      <c r="QGD864" s="4"/>
      <c r="QGE864" s="4"/>
      <c r="QGF864" s="4"/>
      <c r="QGG864" s="4"/>
      <c r="QGH864" s="4"/>
      <c r="QGI864" s="4"/>
      <c r="QGJ864" s="4"/>
      <c r="QGK864" s="4"/>
      <c r="QGL864" s="4"/>
      <c r="QGM864" s="4"/>
      <c r="QGN864" s="4"/>
      <c r="QGO864" s="4"/>
      <c r="QGP864" s="4"/>
      <c r="QGQ864" s="4"/>
      <c r="QGR864" s="4"/>
      <c r="QGS864" s="4"/>
      <c r="QGT864" s="4"/>
      <c r="QGU864" s="4"/>
      <c r="QGV864" s="4"/>
      <c r="QGW864" s="4"/>
      <c r="QGX864" s="4"/>
      <c r="QGY864" s="4"/>
      <c r="QGZ864" s="4"/>
      <c r="QHA864" s="4"/>
      <c r="QHB864" s="4"/>
      <c r="QHC864" s="4"/>
      <c r="QHD864" s="4"/>
      <c r="QHE864" s="4"/>
      <c r="QHF864" s="4"/>
      <c r="QHG864" s="4"/>
      <c r="QHH864" s="4"/>
      <c r="QHI864" s="4"/>
      <c r="QHJ864" s="4"/>
      <c r="QHK864" s="4"/>
      <c r="QHL864" s="4"/>
      <c r="QHM864" s="4"/>
      <c r="QHN864" s="4"/>
      <c r="QHO864" s="4"/>
      <c r="QHP864" s="4"/>
      <c r="QHQ864" s="4"/>
      <c r="QHR864" s="4"/>
      <c r="QHS864" s="4"/>
      <c r="QHT864" s="4"/>
      <c r="QHU864" s="4"/>
      <c r="QHV864" s="4"/>
      <c r="QHW864" s="4"/>
      <c r="QHX864" s="4"/>
      <c r="QHY864" s="4"/>
      <c r="QHZ864" s="4"/>
      <c r="QIA864" s="4"/>
      <c r="QIB864" s="4"/>
      <c r="QIC864" s="4"/>
      <c r="QID864" s="4"/>
      <c r="QIE864" s="4"/>
      <c r="QIF864" s="4"/>
      <c r="QIG864" s="4"/>
      <c r="QIH864" s="4"/>
      <c r="QII864" s="4"/>
      <c r="QIJ864" s="4"/>
      <c r="QIK864" s="4"/>
      <c r="QIL864" s="4"/>
      <c r="QIM864" s="4"/>
      <c r="QIN864" s="4"/>
      <c r="QIO864" s="4"/>
      <c r="QIP864" s="4"/>
      <c r="QIQ864" s="4"/>
      <c r="QIR864" s="4"/>
      <c r="QIS864" s="4"/>
      <c r="QIT864" s="4"/>
      <c r="QIU864" s="4"/>
      <c r="QIV864" s="4"/>
      <c r="QIW864" s="4"/>
      <c r="QIX864" s="4"/>
      <c r="QIY864" s="4"/>
      <c r="QIZ864" s="4"/>
      <c r="QJA864" s="4"/>
      <c r="QJB864" s="4"/>
      <c r="QJC864" s="4"/>
      <c r="QJD864" s="4"/>
      <c r="QJE864" s="4"/>
      <c r="QJF864" s="4"/>
      <c r="QJG864" s="4"/>
      <c r="QJH864" s="4"/>
      <c r="QJI864" s="4"/>
      <c r="QJJ864" s="4"/>
      <c r="QJK864" s="4"/>
      <c r="QJL864" s="4"/>
      <c r="QJM864" s="4"/>
      <c r="QJN864" s="4"/>
      <c r="QJO864" s="4"/>
      <c r="QJP864" s="4"/>
      <c r="QJQ864" s="4"/>
      <c r="QJR864" s="4"/>
      <c r="QJT864" s="4"/>
      <c r="QJV864" s="4"/>
      <c r="QJW864" s="4"/>
      <c r="QJX864" s="4"/>
      <c r="QJY864" s="4"/>
      <c r="QJZ864" s="4"/>
      <c r="QKA864" s="4"/>
      <c r="QKB864" s="4"/>
      <c r="QKC864" s="4"/>
      <c r="QKH864" s="4"/>
      <c r="QKI864" s="4"/>
      <c r="QKJ864" s="4"/>
      <c r="QKK864" s="4"/>
      <c r="QKL864" s="4"/>
      <c r="QKM864" s="4"/>
      <c r="QKN864" s="4"/>
      <c r="QKO864" s="4"/>
      <c r="QKP864" s="4"/>
      <c r="QKQ864" s="4"/>
      <c r="QKR864" s="4"/>
      <c r="QKS864" s="4"/>
      <c r="QKT864" s="4"/>
      <c r="QKU864" s="4"/>
      <c r="QKV864" s="4"/>
      <c r="QKW864" s="4"/>
      <c r="QKX864" s="4"/>
      <c r="QKY864" s="4"/>
      <c r="QKZ864" s="4"/>
      <c r="QLA864" s="4"/>
      <c r="QLB864" s="4"/>
      <c r="QLC864" s="4"/>
      <c r="QLD864" s="4"/>
      <c r="QLE864" s="4"/>
      <c r="QLF864" s="4"/>
      <c r="QLG864" s="4"/>
      <c r="QLH864" s="4"/>
      <c r="QLI864" s="4"/>
      <c r="QLJ864" s="4"/>
      <c r="QLK864" s="4"/>
      <c r="QLL864" s="4"/>
      <c r="QLM864" s="4"/>
      <c r="QLN864" s="4"/>
      <c r="QLO864" s="4"/>
      <c r="QLP864" s="4"/>
      <c r="QLQ864" s="4"/>
      <c r="QLR864" s="4"/>
      <c r="QLS864" s="4"/>
      <c r="QLT864" s="4"/>
      <c r="QLU864" s="4"/>
      <c r="QLV864" s="4"/>
      <c r="QLW864" s="4"/>
      <c r="QLX864" s="4"/>
      <c r="QLY864" s="4"/>
      <c r="QLZ864" s="4"/>
      <c r="QMA864" s="4"/>
      <c r="QMB864" s="4"/>
      <c r="QMC864" s="4"/>
      <c r="QMD864" s="4"/>
      <c r="QME864" s="4"/>
      <c r="QMF864" s="4"/>
      <c r="QMG864" s="4"/>
      <c r="QMH864" s="4"/>
      <c r="QMI864" s="4"/>
      <c r="QMJ864" s="4"/>
      <c r="QMK864" s="4"/>
      <c r="QML864" s="4"/>
      <c r="QMM864" s="4"/>
      <c r="QMN864" s="4"/>
      <c r="QMO864" s="4"/>
      <c r="QMP864" s="4"/>
      <c r="QMQ864" s="4"/>
      <c r="QMR864" s="4"/>
      <c r="QMS864" s="4"/>
      <c r="QMT864" s="4"/>
      <c r="QMU864" s="4"/>
      <c r="QMV864" s="4"/>
      <c r="QMW864" s="4"/>
      <c r="QMX864" s="4"/>
      <c r="QMY864" s="4"/>
      <c r="QMZ864" s="4"/>
      <c r="QNA864" s="4"/>
      <c r="QNB864" s="4"/>
      <c r="QNC864" s="4"/>
      <c r="QND864" s="4"/>
      <c r="QNE864" s="4"/>
      <c r="QNF864" s="4"/>
      <c r="QNG864" s="4"/>
      <c r="QNH864" s="4"/>
      <c r="QNI864" s="4"/>
      <c r="QNJ864" s="4"/>
      <c r="QNK864" s="4"/>
      <c r="QNL864" s="4"/>
      <c r="QNM864" s="4"/>
      <c r="QNN864" s="4"/>
      <c r="QNO864" s="4"/>
      <c r="QNP864" s="4"/>
      <c r="QNQ864" s="4"/>
      <c r="QNR864" s="4"/>
      <c r="QNS864" s="4"/>
      <c r="QNT864" s="4"/>
      <c r="QNU864" s="4"/>
      <c r="QNV864" s="4"/>
      <c r="QNW864" s="4"/>
      <c r="QNX864" s="4"/>
      <c r="QNY864" s="4"/>
      <c r="QNZ864" s="4"/>
      <c r="QOA864" s="4"/>
      <c r="QOB864" s="4"/>
      <c r="QOC864" s="4"/>
      <c r="QOD864" s="4"/>
      <c r="QOE864" s="4"/>
      <c r="QOF864" s="4"/>
      <c r="QOG864" s="4"/>
      <c r="QOH864" s="4"/>
      <c r="QOI864" s="4"/>
      <c r="QOJ864" s="4"/>
      <c r="QOK864" s="4"/>
      <c r="QOL864" s="4"/>
      <c r="QOM864" s="4"/>
      <c r="QON864" s="4"/>
      <c r="QOO864" s="4"/>
      <c r="QOP864" s="4"/>
      <c r="QOQ864" s="4"/>
      <c r="QOR864" s="4"/>
      <c r="QOS864" s="4"/>
      <c r="QOT864" s="4"/>
      <c r="QOU864" s="4"/>
      <c r="QOV864" s="4"/>
      <c r="QOW864" s="4"/>
      <c r="QOX864" s="4"/>
      <c r="QOY864" s="4"/>
      <c r="QOZ864" s="4"/>
      <c r="QPA864" s="4"/>
      <c r="QPB864" s="4"/>
      <c r="QPC864" s="4"/>
      <c r="QPD864" s="4"/>
      <c r="QPE864" s="4"/>
      <c r="QPF864" s="4"/>
      <c r="QPG864" s="4"/>
      <c r="QPH864" s="4"/>
      <c r="QPI864" s="4"/>
      <c r="QPJ864" s="4"/>
      <c r="QPK864" s="4"/>
      <c r="QPL864" s="4"/>
      <c r="QPM864" s="4"/>
      <c r="QPN864" s="4"/>
      <c r="QPO864" s="4"/>
      <c r="QPP864" s="4"/>
      <c r="QPQ864" s="4"/>
      <c r="QPR864" s="4"/>
      <c r="QPS864" s="4"/>
      <c r="QPT864" s="4"/>
      <c r="QPU864" s="4"/>
      <c r="QPV864" s="4"/>
      <c r="QPW864" s="4"/>
      <c r="QPX864" s="4"/>
      <c r="QPY864" s="4"/>
      <c r="QPZ864" s="4"/>
      <c r="QQA864" s="4"/>
      <c r="QQB864" s="4"/>
      <c r="QQC864" s="4"/>
      <c r="QQD864" s="4"/>
      <c r="QQE864" s="4"/>
      <c r="QQF864" s="4"/>
      <c r="QQG864" s="4"/>
      <c r="QQH864" s="4"/>
      <c r="QQI864" s="4"/>
      <c r="QQJ864" s="4"/>
      <c r="QQK864" s="4"/>
      <c r="QQL864" s="4"/>
      <c r="QQM864" s="4"/>
      <c r="QQN864" s="4"/>
      <c r="QQO864" s="4"/>
      <c r="QQP864" s="4"/>
      <c r="QQQ864" s="4"/>
      <c r="QQR864" s="4"/>
      <c r="QQS864" s="4"/>
      <c r="QQT864" s="4"/>
      <c r="QQU864" s="4"/>
      <c r="QQV864" s="4"/>
      <c r="QQW864" s="4"/>
      <c r="QQX864" s="4"/>
      <c r="QQY864" s="4"/>
      <c r="QQZ864" s="4"/>
      <c r="QRA864" s="4"/>
      <c r="QRB864" s="4"/>
      <c r="QRC864" s="4"/>
      <c r="QRD864" s="4"/>
      <c r="QRE864" s="4"/>
      <c r="QRF864" s="4"/>
      <c r="QRG864" s="4"/>
      <c r="QRH864" s="4"/>
      <c r="QRI864" s="4"/>
      <c r="QRJ864" s="4"/>
      <c r="QRK864" s="4"/>
      <c r="QRL864" s="4"/>
      <c r="QRM864" s="4"/>
      <c r="QRN864" s="4"/>
      <c r="QRO864" s="4"/>
      <c r="QRP864" s="4"/>
      <c r="QRQ864" s="4"/>
      <c r="QRR864" s="4"/>
      <c r="QRS864" s="4"/>
      <c r="QRT864" s="4"/>
      <c r="QRU864" s="4"/>
      <c r="QRV864" s="4"/>
      <c r="QRW864" s="4"/>
      <c r="QRX864" s="4"/>
      <c r="QRY864" s="4"/>
      <c r="QRZ864" s="4"/>
      <c r="QSA864" s="4"/>
      <c r="QSB864" s="4"/>
      <c r="QSC864" s="4"/>
      <c r="QSD864" s="4"/>
      <c r="QSE864" s="4"/>
      <c r="QSF864" s="4"/>
      <c r="QSG864" s="4"/>
      <c r="QSH864" s="4"/>
      <c r="QSI864" s="4"/>
      <c r="QSJ864" s="4"/>
      <c r="QSK864" s="4"/>
      <c r="QSL864" s="4"/>
      <c r="QSM864" s="4"/>
      <c r="QSN864" s="4"/>
      <c r="QSO864" s="4"/>
      <c r="QSP864" s="4"/>
      <c r="QSQ864" s="4"/>
      <c r="QSR864" s="4"/>
      <c r="QSS864" s="4"/>
      <c r="QST864" s="4"/>
      <c r="QSU864" s="4"/>
      <c r="QSV864" s="4"/>
      <c r="QSW864" s="4"/>
      <c r="QSX864" s="4"/>
      <c r="QSY864" s="4"/>
      <c r="QSZ864" s="4"/>
      <c r="QTA864" s="4"/>
      <c r="QTB864" s="4"/>
      <c r="QTC864" s="4"/>
      <c r="QTD864" s="4"/>
      <c r="QTE864" s="4"/>
      <c r="QTF864" s="4"/>
      <c r="QTG864" s="4"/>
      <c r="QTH864" s="4"/>
      <c r="QTI864" s="4"/>
      <c r="QTJ864" s="4"/>
      <c r="QTK864" s="4"/>
      <c r="QTL864" s="4"/>
      <c r="QTM864" s="4"/>
      <c r="QTN864" s="4"/>
      <c r="QTP864" s="4"/>
      <c r="QTR864" s="4"/>
      <c r="QTS864" s="4"/>
      <c r="QTT864" s="4"/>
      <c r="QTU864" s="4"/>
      <c r="QTV864" s="4"/>
      <c r="QTW864" s="4"/>
      <c r="QTX864" s="4"/>
      <c r="QTY864" s="4"/>
      <c r="QUD864" s="4"/>
      <c r="QUE864" s="4"/>
      <c r="QUF864" s="4"/>
      <c r="QUG864" s="4"/>
      <c r="QUH864" s="4"/>
      <c r="QUI864" s="4"/>
      <c r="QUJ864" s="4"/>
      <c r="QUK864" s="4"/>
      <c r="QUL864" s="4"/>
      <c r="QUM864" s="4"/>
      <c r="QUN864" s="4"/>
      <c r="QUO864" s="4"/>
      <c r="QUP864" s="4"/>
      <c r="QUQ864" s="4"/>
      <c r="QUR864" s="4"/>
      <c r="QUS864" s="4"/>
      <c r="QUT864" s="4"/>
      <c r="QUU864" s="4"/>
      <c r="QUV864" s="4"/>
      <c r="QUW864" s="4"/>
      <c r="QUX864" s="4"/>
      <c r="QUY864" s="4"/>
      <c r="QUZ864" s="4"/>
      <c r="QVA864" s="4"/>
      <c r="QVB864" s="4"/>
      <c r="QVC864" s="4"/>
      <c r="QVD864" s="4"/>
      <c r="QVE864" s="4"/>
      <c r="QVF864" s="4"/>
      <c r="QVG864" s="4"/>
      <c r="QVH864" s="4"/>
      <c r="QVI864" s="4"/>
      <c r="QVJ864" s="4"/>
      <c r="QVK864" s="4"/>
      <c r="QVL864" s="4"/>
      <c r="QVM864" s="4"/>
      <c r="QVN864" s="4"/>
      <c r="QVO864" s="4"/>
      <c r="QVP864" s="4"/>
      <c r="QVQ864" s="4"/>
      <c r="QVR864" s="4"/>
      <c r="QVS864" s="4"/>
      <c r="QVT864" s="4"/>
      <c r="QVU864" s="4"/>
      <c r="QVV864" s="4"/>
      <c r="QVW864" s="4"/>
      <c r="QVX864" s="4"/>
      <c r="QVY864" s="4"/>
      <c r="QVZ864" s="4"/>
      <c r="QWA864" s="4"/>
      <c r="QWB864" s="4"/>
      <c r="QWC864" s="4"/>
      <c r="QWD864" s="4"/>
      <c r="QWE864" s="4"/>
      <c r="QWF864" s="4"/>
      <c r="QWG864" s="4"/>
      <c r="QWH864" s="4"/>
      <c r="QWI864" s="4"/>
      <c r="QWJ864" s="4"/>
      <c r="QWK864" s="4"/>
      <c r="QWL864" s="4"/>
      <c r="QWM864" s="4"/>
      <c r="QWN864" s="4"/>
      <c r="QWO864" s="4"/>
      <c r="QWP864" s="4"/>
      <c r="QWQ864" s="4"/>
      <c r="QWR864" s="4"/>
      <c r="QWS864" s="4"/>
      <c r="QWT864" s="4"/>
      <c r="QWU864" s="4"/>
      <c r="QWV864" s="4"/>
      <c r="QWW864" s="4"/>
      <c r="QWX864" s="4"/>
      <c r="QWY864" s="4"/>
      <c r="QWZ864" s="4"/>
      <c r="QXA864" s="4"/>
      <c r="QXB864" s="4"/>
      <c r="QXC864" s="4"/>
      <c r="QXD864" s="4"/>
      <c r="QXE864" s="4"/>
      <c r="QXF864" s="4"/>
      <c r="QXG864" s="4"/>
      <c r="QXH864" s="4"/>
      <c r="QXI864" s="4"/>
      <c r="QXJ864" s="4"/>
      <c r="QXK864" s="4"/>
      <c r="QXL864" s="4"/>
      <c r="QXM864" s="4"/>
      <c r="QXN864" s="4"/>
      <c r="QXO864" s="4"/>
      <c r="QXP864" s="4"/>
      <c r="QXQ864" s="4"/>
      <c r="QXR864" s="4"/>
      <c r="QXS864" s="4"/>
      <c r="QXT864" s="4"/>
      <c r="QXU864" s="4"/>
      <c r="QXV864" s="4"/>
      <c r="QXW864" s="4"/>
      <c r="QXX864" s="4"/>
      <c r="QXY864" s="4"/>
      <c r="QXZ864" s="4"/>
      <c r="QYA864" s="4"/>
      <c r="QYB864" s="4"/>
      <c r="QYC864" s="4"/>
      <c r="QYD864" s="4"/>
      <c r="QYE864" s="4"/>
      <c r="QYF864" s="4"/>
      <c r="QYG864" s="4"/>
      <c r="QYH864" s="4"/>
      <c r="QYI864" s="4"/>
      <c r="QYJ864" s="4"/>
      <c r="QYK864" s="4"/>
      <c r="QYL864" s="4"/>
      <c r="QYM864" s="4"/>
      <c r="QYN864" s="4"/>
      <c r="QYO864" s="4"/>
      <c r="QYP864" s="4"/>
      <c r="QYQ864" s="4"/>
      <c r="QYR864" s="4"/>
      <c r="QYS864" s="4"/>
      <c r="QYT864" s="4"/>
      <c r="QYU864" s="4"/>
      <c r="QYV864" s="4"/>
      <c r="QYW864" s="4"/>
      <c r="QYX864" s="4"/>
      <c r="QYY864" s="4"/>
      <c r="QYZ864" s="4"/>
      <c r="QZA864" s="4"/>
      <c r="QZB864" s="4"/>
      <c r="QZC864" s="4"/>
      <c r="QZD864" s="4"/>
      <c r="QZE864" s="4"/>
      <c r="QZF864" s="4"/>
      <c r="QZG864" s="4"/>
      <c r="QZH864" s="4"/>
      <c r="QZI864" s="4"/>
      <c r="QZJ864" s="4"/>
      <c r="QZK864" s="4"/>
      <c r="QZL864" s="4"/>
      <c r="QZM864" s="4"/>
      <c r="QZN864" s="4"/>
      <c r="QZO864" s="4"/>
      <c r="QZP864" s="4"/>
      <c r="QZQ864" s="4"/>
      <c r="QZR864" s="4"/>
      <c r="QZS864" s="4"/>
      <c r="QZT864" s="4"/>
      <c r="QZU864" s="4"/>
      <c r="QZV864" s="4"/>
      <c r="QZW864" s="4"/>
      <c r="QZX864" s="4"/>
      <c r="QZY864" s="4"/>
      <c r="QZZ864" s="4"/>
      <c r="RAA864" s="4"/>
      <c r="RAB864" s="4"/>
      <c r="RAC864" s="4"/>
      <c r="RAD864" s="4"/>
      <c r="RAE864" s="4"/>
      <c r="RAF864" s="4"/>
      <c r="RAG864" s="4"/>
      <c r="RAH864" s="4"/>
      <c r="RAI864" s="4"/>
      <c r="RAJ864" s="4"/>
      <c r="RAK864" s="4"/>
      <c r="RAL864" s="4"/>
      <c r="RAM864" s="4"/>
      <c r="RAN864" s="4"/>
      <c r="RAO864" s="4"/>
      <c r="RAP864" s="4"/>
      <c r="RAQ864" s="4"/>
      <c r="RAR864" s="4"/>
      <c r="RAS864" s="4"/>
      <c r="RAT864" s="4"/>
      <c r="RAU864" s="4"/>
      <c r="RAV864" s="4"/>
      <c r="RAW864" s="4"/>
      <c r="RAX864" s="4"/>
      <c r="RAY864" s="4"/>
      <c r="RAZ864" s="4"/>
      <c r="RBA864" s="4"/>
      <c r="RBB864" s="4"/>
      <c r="RBC864" s="4"/>
      <c r="RBD864" s="4"/>
      <c r="RBE864" s="4"/>
      <c r="RBF864" s="4"/>
      <c r="RBG864" s="4"/>
      <c r="RBH864" s="4"/>
      <c r="RBI864" s="4"/>
      <c r="RBJ864" s="4"/>
      <c r="RBK864" s="4"/>
      <c r="RBL864" s="4"/>
      <c r="RBM864" s="4"/>
      <c r="RBN864" s="4"/>
      <c r="RBO864" s="4"/>
      <c r="RBP864" s="4"/>
      <c r="RBQ864" s="4"/>
      <c r="RBR864" s="4"/>
      <c r="RBS864" s="4"/>
      <c r="RBT864" s="4"/>
      <c r="RBU864" s="4"/>
      <c r="RBV864" s="4"/>
      <c r="RBW864" s="4"/>
      <c r="RBX864" s="4"/>
      <c r="RBY864" s="4"/>
      <c r="RBZ864" s="4"/>
      <c r="RCA864" s="4"/>
      <c r="RCB864" s="4"/>
      <c r="RCC864" s="4"/>
      <c r="RCD864" s="4"/>
      <c r="RCE864" s="4"/>
      <c r="RCF864" s="4"/>
      <c r="RCG864" s="4"/>
      <c r="RCH864" s="4"/>
      <c r="RCI864" s="4"/>
      <c r="RCJ864" s="4"/>
      <c r="RCK864" s="4"/>
      <c r="RCL864" s="4"/>
      <c r="RCM864" s="4"/>
      <c r="RCN864" s="4"/>
      <c r="RCO864" s="4"/>
      <c r="RCP864" s="4"/>
      <c r="RCQ864" s="4"/>
      <c r="RCR864" s="4"/>
      <c r="RCS864" s="4"/>
      <c r="RCT864" s="4"/>
      <c r="RCU864" s="4"/>
      <c r="RCV864" s="4"/>
      <c r="RCW864" s="4"/>
      <c r="RCX864" s="4"/>
      <c r="RCY864" s="4"/>
      <c r="RCZ864" s="4"/>
      <c r="RDA864" s="4"/>
      <c r="RDB864" s="4"/>
      <c r="RDC864" s="4"/>
      <c r="RDD864" s="4"/>
      <c r="RDE864" s="4"/>
      <c r="RDF864" s="4"/>
      <c r="RDG864" s="4"/>
      <c r="RDH864" s="4"/>
      <c r="RDI864" s="4"/>
      <c r="RDJ864" s="4"/>
      <c r="RDL864" s="4"/>
      <c r="RDN864" s="4"/>
      <c r="RDO864" s="4"/>
      <c r="RDP864" s="4"/>
      <c r="RDQ864" s="4"/>
      <c r="RDR864" s="4"/>
      <c r="RDS864" s="4"/>
      <c r="RDT864" s="4"/>
      <c r="RDU864" s="4"/>
      <c r="RDZ864" s="4"/>
      <c r="REA864" s="4"/>
      <c r="REB864" s="4"/>
      <c r="REC864" s="4"/>
      <c r="RED864" s="4"/>
      <c r="REE864" s="4"/>
      <c r="REF864" s="4"/>
      <c r="REG864" s="4"/>
      <c r="REH864" s="4"/>
      <c r="REI864" s="4"/>
      <c r="REJ864" s="4"/>
      <c r="REK864" s="4"/>
      <c r="REL864" s="4"/>
      <c r="REM864" s="4"/>
      <c r="REN864" s="4"/>
      <c r="REO864" s="4"/>
      <c r="REP864" s="4"/>
      <c r="REQ864" s="4"/>
      <c r="RER864" s="4"/>
      <c r="RES864" s="4"/>
      <c r="RET864" s="4"/>
      <c r="REU864" s="4"/>
      <c r="REV864" s="4"/>
      <c r="REW864" s="4"/>
      <c r="REX864" s="4"/>
      <c r="REY864" s="4"/>
      <c r="REZ864" s="4"/>
      <c r="RFA864" s="4"/>
      <c r="RFB864" s="4"/>
      <c r="RFC864" s="4"/>
      <c r="RFD864" s="4"/>
      <c r="RFE864" s="4"/>
      <c r="RFF864" s="4"/>
      <c r="RFG864" s="4"/>
      <c r="RFH864" s="4"/>
      <c r="RFI864" s="4"/>
      <c r="RFJ864" s="4"/>
      <c r="RFK864" s="4"/>
      <c r="RFL864" s="4"/>
      <c r="RFM864" s="4"/>
      <c r="RFN864" s="4"/>
      <c r="RFO864" s="4"/>
      <c r="RFP864" s="4"/>
      <c r="RFQ864" s="4"/>
      <c r="RFR864" s="4"/>
      <c r="RFS864" s="4"/>
      <c r="RFT864" s="4"/>
      <c r="RFU864" s="4"/>
      <c r="RFV864" s="4"/>
      <c r="RFW864" s="4"/>
      <c r="RFX864" s="4"/>
      <c r="RFY864" s="4"/>
      <c r="RFZ864" s="4"/>
      <c r="RGA864" s="4"/>
      <c r="RGB864" s="4"/>
      <c r="RGC864" s="4"/>
      <c r="RGD864" s="4"/>
      <c r="RGE864" s="4"/>
      <c r="RGF864" s="4"/>
      <c r="RGG864" s="4"/>
      <c r="RGH864" s="4"/>
      <c r="RGI864" s="4"/>
      <c r="RGJ864" s="4"/>
      <c r="RGK864" s="4"/>
      <c r="RGL864" s="4"/>
      <c r="RGM864" s="4"/>
      <c r="RGN864" s="4"/>
      <c r="RGO864" s="4"/>
      <c r="RGP864" s="4"/>
      <c r="RGQ864" s="4"/>
      <c r="RGR864" s="4"/>
      <c r="RGS864" s="4"/>
      <c r="RGT864" s="4"/>
      <c r="RGU864" s="4"/>
      <c r="RGV864" s="4"/>
      <c r="RGW864" s="4"/>
      <c r="RGX864" s="4"/>
      <c r="RGY864" s="4"/>
      <c r="RGZ864" s="4"/>
      <c r="RHA864" s="4"/>
      <c r="RHB864" s="4"/>
      <c r="RHC864" s="4"/>
      <c r="RHD864" s="4"/>
      <c r="RHE864" s="4"/>
      <c r="RHF864" s="4"/>
      <c r="RHG864" s="4"/>
      <c r="RHH864" s="4"/>
      <c r="RHI864" s="4"/>
      <c r="RHJ864" s="4"/>
      <c r="RHK864" s="4"/>
      <c r="RHL864" s="4"/>
      <c r="RHM864" s="4"/>
      <c r="RHN864" s="4"/>
      <c r="RHO864" s="4"/>
      <c r="RHP864" s="4"/>
      <c r="RHQ864" s="4"/>
      <c r="RHR864" s="4"/>
      <c r="RHS864" s="4"/>
      <c r="RHT864" s="4"/>
      <c r="RHU864" s="4"/>
      <c r="RHV864" s="4"/>
      <c r="RHW864" s="4"/>
      <c r="RHX864" s="4"/>
      <c r="RHY864" s="4"/>
      <c r="RHZ864" s="4"/>
      <c r="RIA864" s="4"/>
      <c r="RIB864" s="4"/>
      <c r="RIC864" s="4"/>
      <c r="RID864" s="4"/>
      <c r="RIE864" s="4"/>
      <c r="RIF864" s="4"/>
      <c r="RIG864" s="4"/>
      <c r="RIH864" s="4"/>
      <c r="RII864" s="4"/>
      <c r="RIJ864" s="4"/>
      <c r="RIK864" s="4"/>
      <c r="RIL864" s="4"/>
      <c r="RIM864" s="4"/>
      <c r="RIN864" s="4"/>
      <c r="RIO864" s="4"/>
      <c r="RIP864" s="4"/>
      <c r="RIQ864" s="4"/>
      <c r="RIR864" s="4"/>
      <c r="RIS864" s="4"/>
      <c r="RIT864" s="4"/>
      <c r="RIU864" s="4"/>
      <c r="RIV864" s="4"/>
      <c r="RIW864" s="4"/>
      <c r="RIX864" s="4"/>
      <c r="RIY864" s="4"/>
      <c r="RIZ864" s="4"/>
      <c r="RJA864" s="4"/>
      <c r="RJB864" s="4"/>
      <c r="RJC864" s="4"/>
      <c r="RJD864" s="4"/>
      <c r="RJE864" s="4"/>
      <c r="RJF864" s="4"/>
      <c r="RJG864" s="4"/>
      <c r="RJH864" s="4"/>
      <c r="RJI864" s="4"/>
      <c r="RJJ864" s="4"/>
      <c r="RJK864" s="4"/>
      <c r="RJL864" s="4"/>
      <c r="RJM864" s="4"/>
      <c r="RJN864" s="4"/>
      <c r="RJO864" s="4"/>
      <c r="RJP864" s="4"/>
      <c r="RJQ864" s="4"/>
      <c r="RJR864" s="4"/>
      <c r="RJS864" s="4"/>
      <c r="RJT864" s="4"/>
      <c r="RJU864" s="4"/>
      <c r="RJV864" s="4"/>
      <c r="RJW864" s="4"/>
      <c r="RJX864" s="4"/>
      <c r="RJY864" s="4"/>
      <c r="RJZ864" s="4"/>
      <c r="RKA864" s="4"/>
      <c r="RKB864" s="4"/>
      <c r="RKC864" s="4"/>
      <c r="RKD864" s="4"/>
      <c r="RKE864" s="4"/>
      <c r="RKF864" s="4"/>
      <c r="RKG864" s="4"/>
      <c r="RKH864" s="4"/>
      <c r="RKI864" s="4"/>
      <c r="RKJ864" s="4"/>
      <c r="RKK864" s="4"/>
      <c r="RKL864" s="4"/>
      <c r="RKM864" s="4"/>
      <c r="RKN864" s="4"/>
      <c r="RKO864" s="4"/>
      <c r="RKP864" s="4"/>
      <c r="RKQ864" s="4"/>
      <c r="RKR864" s="4"/>
      <c r="RKS864" s="4"/>
      <c r="RKT864" s="4"/>
      <c r="RKU864" s="4"/>
      <c r="RKV864" s="4"/>
      <c r="RKW864" s="4"/>
      <c r="RKX864" s="4"/>
      <c r="RKY864" s="4"/>
      <c r="RKZ864" s="4"/>
      <c r="RLA864" s="4"/>
      <c r="RLB864" s="4"/>
      <c r="RLC864" s="4"/>
      <c r="RLD864" s="4"/>
      <c r="RLE864" s="4"/>
      <c r="RLF864" s="4"/>
      <c r="RLG864" s="4"/>
      <c r="RLH864" s="4"/>
      <c r="RLI864" s="4"/>
      <c r="RLJ864" s="4"/>
      <c r="RLK864" s="4"/>
      <c r="RLL864" s="4"/>
      <c r="RLM864" s="4"/>
      <c r="RLN864" s="4"/>
      <c r="RLO864" s="4"/>
      <c r="RLP864" s="4"/>
      <c r="RLQ864" s="4"/>
      <c r="RLR864" s="4"/>
      <c r="RLS864" s="4"/>
      <c r="RLT864" s="4"/>
      <c r="RLU864" s="4"/>
      <c r="RLV864" s="4"/>
      <c r="RLW864" s="4"/>
      <c r="RLX864" s="4"/>
      <c r="RLY864" s="4"/>
      <c r="RLZ864" s="4"/>
      <c r="RMA864" s="4"/>
      <c r="RMB864" s="4"/>
      <c r="RMC864" s="4"/>
      <c r="RMD864" s="4"/>
      <c r="RME864" s="4"/>
      <c r="RMF864" s="4"/>
      <c r="RMG864" s="4"/>
      <c r="RMH864" s="4"/>
      <c r="RMI864" s="4"/>
      <c r="RMJ864" s="4"/>
      <c r="RMK864" s="4"/>
      <c r="RML864" s="4"/>
      <c r="RMM864" s="4"/>
      <c r="RMN864" s="4"/>
      <c r="RMO864" s="4"/>
      <c r="RMP864" s="4"/>
      <c r="RMQ864" s="4"/>
      <c r="RMR864" s="4"/>
      <c r="RMS864" s="4"/>
      <c r="RMT864" s="4"/>
      <c r="RMU864" s="4"/>
      <c r="RMV864" s="4"/>
      <c r="RMW864" s="4"/>
      <c r="RMX864" s="4"/>
      <c r="RMY864" s="4"/>
      <c r="RMZ864" s="4"/>
      <c r="RNA864" s="4"/>
      <c r="RNB864" s="4"/>
      <c r="RNC864" s="4"/>
      <c r="RND864" s="4"/>
      <c r="RNE864" s="4"/>
      <c r="RNF864" s="4"/>
      <c r="RNH864" s="4"/>
      <c r="RNJ864" s="4"/>
      <c r="RNK864" s="4"/>
      <c r="RNL864" s="4"/>
      <c r="RNM864" s="4"/>
      <c r="RNN864" s="4"/>
      <c r="RNO864" s="4"/>
      <c r="RNP864" s="4"/>
      <c r="RNQ864" s="4"/>
      <c r="RNV864" s="4"/>
      <c r="RNW864" s="4"/>
      <c r="RNX864" s="4"/>
      <c r="RNY864" s="4"/>
      <c r="RNZ864" s="4"/>
      <c r="ROA864" s="4"/>
      <c r="ROB864" s="4"/>
      <c r="ROC864" s="4"/>
      <c r="ROD864" s="4"/>
      <c r="ROE864" s="4"/>
      <c r="ROF864" s="4"/>
      <c r="ROG864" s="4"/>
      <c r="ROH864" s="4"/>
      <c r="ROI864" s="4"/>
      <c r="ROJ864" s="4"/>
      <c r="ROK864" s="4"/>
      <c r="ROL864" s="4"/>
      <c r="ROM864" s="4"/>
      <c r="RON864" s="4"/>
      <c r="ROO864" s="4"/>
      <c r="ROP864" s="4"/>
      <c r="ROQ864" s="4"/>
      <c r="ROR864" s="4"/>
      <c r="ROS864" s="4"/>
      <c r="ROT864" s="4"/>
      <c r="ROU864" s="4"/>
      <c r="ROV864" s="4"/>
      <c r="ROW864" s="4"/>
      <c r="ROX864" s="4"/>
      <c r="ROY864" s="4"/>
      <c r="ROZ864" s="4"/>
      <c r="RPA864" s="4"/>
      <c r="RPB864" s="4"/>
      <c r="RPC864" s="4"/>
      <c r="RPD864" s="4"/>
      <c r="RPE864" s="4"/>
      <c r="RPF864" s="4"/>
      <c r="RPG864" s="4"/>
      <c r="RPH864" s="4"/>
      <c r="RPI864" s="4"/>
      <c r="RPJ864" s="4"/>
      <c r="RPK864" s="4"/>
      <c r="RPL864" s="4"/>
      <c r="RPM864" s="4"/>
      <c r="RPN864" s="4"/>
      <c r="RPO864" s="4"/>
      <c r="RPP864" s="4"/>
      <c r="RPQ864" s="4"/>
      <c r="RPR864" s="4"/>
      <c r="RPS864" s="4"/>
      <c r="RPT864" s="4"/>
      <c r="RPU864" s="4"/>
      <c r="RPV864" s="4"/>
      <c r="RPW864" s="4"/>
      <c r="RPX864" s="4"/>
      <c r="RPY864" s="4"/>
      <c r="RPZ864" s="4"/>
      <c r="RQA864" s="4"/>
      <c r="RQB864" s="4"/>
      <c r="RQC864" s="4"/>
      <c r="RQD864" s="4"/>
      <c r="RQE864" s="4"/>
      <c r="RQF864" s="4"/>
      <c r="RQG864" s="4"/>
      <c r="RQH864" s="4"/>
      <c r="RQI864" s="4"/>
      <c r="RQJ864" s="4"/>
      <c r="RQK864" s="4"/>
      <c r="RQL864" s="4"/>
      <c r="RQM864" s="4"/>
      <c r="RQN864" s="4"/>
      <c r="RQO864" s="4"/>
      <c r="RQP864" s="4"/>
      <c r="RQQ864" s="4"/>
      <c r="RQR864" s="4"/>
      <c r="RQS864" s="4"/>
      <c r="RQT864" s="4"/>
      <c r="RQU864" s="4"/>
      <c r="RQV864" s="4"/>
      <c r="RQW864" s="4"/>
      <c r="RQX864" s="4"/>
      <c r="RQY864" s="4"/>
      <c r="RQZ864" s="4"/>
      <c r="RRA864" s="4"/>
      <c r="RRB864" s="4"/>
      <c r="RRC864" s="4"/>
      <c r="RRD864" s="4"/>
      <c r="RRE864" s="4"/>
      <c r="RRF864" s="4"/>
      <c r="RRG864" s="4"/>
      <c r="RRH864" s="4"/>
      <c r="RRI864" s="4"/>
      <c r="RRJ864" s="4"/>
      <c r="RRK864" s="4"/>
      <c r="RRL864" s="4"/>
      <c r="RRM864" s="4"/>
      <c r="RRN864" s="4"/>
      <c r="RRO864" s="4"/>
      <c r="RRP864" s="4"/>
      <c r="RRQ864" s="4"/>
      <c r="RRR864" s="4"/>
      <c r="RRS864" s="4"/>
      <c r="RRT864" s="4"/>
      <c r="RRU864" s="4"/>
      <c r="RRV864" s="4"/>
      <c r="RRW864" s="4"/>
      <c r="RRX864" s="4"/>
      <c r="RRY864" s="4"/>
      <c r="RRZ864" s="4"/>
      <c r="RSA864" s="4"/>
      <c r="RSB864" s="4"/>
      <c r="RSC864" s="4"/>
      <c r="RSD864" s="4"/>
      <c r="RSE864" s="4"/>
      <c r="RSF864" s="4"/>
      <c r="RSG864" s="4"/>
      <c r="RSH864" s="4"/>
      <c r="RSI864" s="4"/>
      <c r="RSJ864" s="4"/>
      <c r="RSK864" s="4"/>
      <c r="RSL864" s="4"/>
      <c r="RSM864" s="4"/>
      <c r="RSN864" s="4"/>
      <c r="RSO864" s="4"/>
      <c r="RSP864" s="4"/>
      <c r="RSQ864" s="4"/>
      <c r="RSR864" s="4"/>
      <c r="RSS864" s="4"/>
      <c r="RST864" s="4"/>
      <c r="RSU864" s="4"/>
      <c r="RSV864" s="4"/>
      <c r="RSW864" s="4"/>
      <c r="RSX864" s="4"/>
      <c r="RSY864" s="4"/>
      <c r="RSZ864" s="4"/>
      <c r="RTA864" s="4"/>
      <c r="RTB864" s="4"/>
      <c r="RTC864" s="4"/>
      <c r="RTD864" s="4"/>
      <c r="RTE864" s="4"/>
      <c r="RTF864" s="4"/>
      <c r="RTG864" s="4"/>
      <c r="RTH864" s="4"/>
      <c r="RTI864" s="4"/>
      <c r="RTJ864" s="4"/>
      <c r="RTK864" s="4"/>
      <c r="RTL864" s="4"/>
      <c r="RTM864" s="4"/>
      <c r="RTN864" s="4"/>
      <c r="RTO864" s="4"/>
      <c r="RTP864" s="4"/>
      <c r="RTQ864" s="4"/>
      <c r="RTR864" s="4"/>
      <c r="RTS864" s="4"/>
      <c r="RTT864" s="4"/>
      <c r="RTU864" s="4"/>
      <c r="RTV864" s="4"/>
      <c r="RTW864" s="4"/>
      <c r="RTX864" s="4"/>
      <c r="RTY864" s="4"/>
      <c r="RTZ864" s="4"/>
      <c r="RUA864" s="4"/>
      <c r="RUB864" s="4"/>
      <c r="RUC864" s="4"/>
      <c r="RUD864" s="4"/>
      <c r="RUE864" s="4"/>
      <c r="RUF864" s="4"/>
      <c r="RUG864" s="4"/>
      <c r="RUH864" s="4"/>
      <c r="RUI864" s="4"/>
      <c r="RUJ864" s="4"/>
      <c r="RUK864" s="4"/>
      <c r="RUL864" s="4"/>
      <c r="RUM864" s="4"/>
      <c r="RUN864" s="4"/>
      <c r="RUO864" s="4"/>
      <c r="RUP864" s="4"/>
      <c r="RUQ864" s="4"/>
      <c r="RUR864" s="4"/>
      <c r="RUS864" s="4"/>
      <c r="RUT864" s="4"/>
      <c r="RUU864" s="4"/>
      <c r="RUV864" s="4"/>
      <c r="RUW864" s="4"/>
      <c r="RUX864" s="4"/>
      <c r="RUY864" s="4"/>
      <c r="RUZ864" s="4"/>
      <c r="RVA864" s="4"/>
      <c r="RVB864" s="4"/>
      <c r="RVC864" s="4"/>
      <c r="RVD864" s="4"/>
      <c r="RVE864" s="4"/>
      <c r="RVF864" s="4"/>
      <c r="RVG864" s="4"/>
      <c r="RVH864" s="4"/>
      <c r="RVI864" s="4"/>
      <c r="RVJ864" s="4"/>
      <c r="RVK864" s="4"/>
      <c r="RVL864" s="4"/>
      <c r="RVM864" s="4"/>
      <c r="RVN864" s="4"/>
      <c r="RVO864" s="4"/>
      <c r="RVP864" s="4"/>
      <c r="RVQ864" s="4"/>
      <c r="RVR864" s="4"/>
      <c r="RVS864" s="4"/>
      <c r="RVT864" s="4"/>
      <c r="RVU864" s="4"/>
      <c r="RVV864" s="4"/>
      <c r="RVW864" s="4"/>
      <c r="RVX864" s="4"/>
      <c r="RVY864" s="4"/>
      <c r="RVZ864" s="4"/>
      <c r="RWA864" s="4"/>
      <c r="RWB864" s="4"/>
      <c r="RWC864" s="4"/>
      <c r="RWD864" s="4"/>
      <c r="RWE864" s="4"/>
      <c r="RWF864" s="4"/>
      <c r="RWG864" s="4"/>
      <c r="RWH864" s="4"/>
      <c r="RWI864" s="4"/>
      <c r="RWJ864" s="4"/>
      <c r="RWK864" s="4"/>
      <c r="RWL864" s="4"/>
      <c r="RWM864" s="4"/>
      <c r="RWN864" s="4"/>
      <c r="RWO864" s="4"/>
      <c r="RWP864" s="4"/>
      <c r="RWQ864" s="4"/>
      <c r="RWR864" s="4"/>
      <c r="RWS864" s="4"/>
      <c r="RWT864" s="4"/>
      <c r="RWU864" s="4"/>
      <c r="RWV864" s="4"/>
      <c r="RWW864" s="4"/>
      <c r="RWX864" s="4"/>
      <c r="RWY864" s="4"/>
      <c r="RWZ864" s="4"/>
      <c r="RXA864" s="4"/>
      <c r="RXB864" s="4"/>
      <c r="RXD864" s="4"/>
      <c r="RXF864" s="4"/>
      <c r="RXG864" s="4"/>
      <c r="RXH864" s="4"/>
      <c r="RXI864" s="4"/>
      <c r="RXJ864" s="4"/>
      <c r="RXK864" s="4"/>
      <c r="RXL864" s="4"/>
      <c r="RXM864" s="4"/>
      <c r="RXR864" s="4"/>
      <c r="RXS864" s="4"/>
      <c r="RXT864" s="4"/>
      <c r="RXU864" s="4"/>
      <c r="RXV864" s="4"/>
      <c r="RXW864" s="4"/>
      <c r="RXX864" s="4"/>
      <c r="RXY864" s="4"/>
      <c r="RXZ864" s="4"/>
      <c r="RYA864" s="4"/>
      <c r="RYB864" s="4"/>
      <c r="RYC864" s="4"/>
      <c r="RYD864" s="4"/>
      <c r="RYE864" s="4"/>
      <c r="RYF864" s="4"/>
      <c r="RYG864" s="4"/>
      <c r="RYH864" s="4"/>
      <c r="RYI864" s="4"/>
      <c r="RYJ864" s="4"/>
      <c r="RYK864" s="4"/>
      <c r="RYL864" s="4"/>
      <c r="RYM864" s="4"/>
      <c r="RYN864" s="4"/>
      <c r="RYO864" s="4"/>
      <c r="RYP864" s="4"/>
      <c r="RYQ864" s="4"/>
      <c r="RYR864" s="4"/>
      <c r="RYS864" s="4"/>
      <c r="RYT864" s="4"/>
      <c r="RYU864" s="4"/>
      <c r="RYV864" s="4"/>
      <c r="RYW864" s="4"/>
      <c r="RYX864" s="4"/>
      <c r="RYY864" s="4"/>
      <c r="RYZ864" s="4"/>
      <c r="RZA864" s="4"/>
      <c r="RZB864" s="4"/>
      <c r="RZC864" s="4"/>
      <c r="RZD864" s="4"/>
      <c r="RZE864" s="4"/>
      <c r="RZF864" s="4"/>
      <c r="RZG864" s="4"/>
      <c r="RZH864" s="4"/>
      <c r="RZI864" s="4"/>
      <c r="RZJ864" s="4"/>
      <c r="RZK864" s="4"/>
      <c r="RZL864" s="4"/>
      <c r="RZM864" s="4"/>
      <c r="RZN864" s="4"/>
      <c r="RZO864" s="4"/>
      <c r="RZP864" s="4"/>
      <c r="RZQ864" s="4"/>
      <c r="RZR864" s="4"/>
      <c r="RZS864" s="4"/>
      <c r="RZT864" s="4"/>
      <c r="RZU864" s="4"/>
      <c r="RZV864" s="4"/>
      <c r="RZW864" s="4"/>
      <c r="RZX864" s="4"/>
      <c r="RZY864" s="4"/>
      <c r="RZZ864" s="4"/>
      <c r="SAA864" s="4"/>
      <c r="SAB864" s="4"/>
      <c r="SAC864" s="4"/>
      <c r="SAD864" s="4"/>
      <c r="SAE864" s="4"/>
      <c r="SAF864" s="4"/>
      <c r="SAG864" s="4"/>
      <c r="SAH864" s="4"/>
      <c r="SAI864" s="4"/>
      <c r="SAJ864" s="4"/>
      <c r="SAK864" s="4"/>
      <c r="SAL864" s="4"/>
      <c r="SAM864" s="4"/>
      <c r="SAN864" s="4"/>
      <c r="SAO864" s="4"/>
      <c r="SAP864" s="4"/>
      <c r="SAQ864" s="4"/>
      <c r="SAR864" s="4"/>
      <c r="SAS864" s="4"/>
      <c r="SAT864" s="4"/>
      <c r="SAU864" s="4"/>
      <c r="SAV864" s="4"/>
      <c r="SAW864" s="4"/>
      <c r="SAX864" s="4"/>
      <c r="SAY864" s="4"/>
      <c r="SAZ864" s="4"/>
      <c r="SBA864" s="4"/>
      <c r="SBB864" s="4"/>
      <c r="SBC864" s="4"/>
      <c r="SBD864" s="4"/>
      <c r="SBE864" s="4"/>
      <c r="SBF864" s="4"/>
      <c r="SBG864" s="4"/>
      <c r="SBH864" s="4"/>
      <c r="SBI864" s="4"/>
      <c r="SBJ864" s="4"/>
      <c r="SBK864" s="4"/>
      <c r="SBL864" s="4"/>
      <c r="SBM864" s="4"/>
      <c r="SBN864" s="4"/>
      <c r="SBO864" s="4"/>
      <c r="SBP864" s="4"/>
      <c r="SBQ864" s="4"/>
      <c r="SBR864" s="4"/>
      <c r="SBS864" s="4"/>
      <c r="SBT864" s="4"/>
      <c r="SBU864" s="4"/>
      <c r="SBV864" s="4"/>
      <c r="SBW864" s="4"/>
      <c r="SBX864" s="4"/>
      <c r="SBY864" s="4"/>
      <c r="SBZ864" s="4"/>
      <c r="SCA864" s="4"/>
      <c r="SCB864" s="4"/>
      <c r="SCC864" s="4"/>
      <c r="SCD864" s="4"/>
      <c r="SCE864" s="4"/>
      <c r="SCF864" s="4"/>
      <c r="SCG864" s="4"/>
      <c r="SCH864" s="4"/>
      <c r="SCI864" s="4"/>
      <c r="SCJ864" s="4"/>
      <c r="SCK864" s="4"/>
      <c r="SCL864" s="4"/>
      <c r="SCM864" s="4"/>
      <c r="SCN864" s="4"/>
      <c r="SCO864" s="4"/>
      <c r="SCP864" s="4"/>
      <c r="SCQ864" s="4"/>
      <c r="SCR864" s="4"/>
      <c r="SCS864" s="4"/>
      <c r="SCT864" s="4"/>
      <c r="SCU864" s="4"/>
      <c r="SCV864" s="4"/>
      <c r="SCW864" s="4"/>
      <c r="SCX864" s="4"/>
      <c r="SCY864" s="4"/>
      <c r="SCZ864" s="4"/>
      <c r="SDA864" s="4"/>
      <c r="SDB864" s="4"/>
      <c r="SDC864" s="4"/>
      <c r="SDD864" s="4"/>
      <c r="SDE864" s="4"/>
      <c r="SDF864" s="4"/>
      <c r="SDG864" s="4"/>
      <c r="SDH864" s="4"/>
      <c r="SDI864" s="4"/>
      <c r="SDJ864" s="4"/>
      <c r="SDK864" s="4"/>
      <c r="SDL864" s="4"/>
      <c r="SDM864" s="4"/>
      <c r="SDN864" s="4"/>
      <c r="SDO864" s="4"/>
      <c r="SDP864" s="4"/>
      <c r="SDQ864" s="4"/>
      <c r="SDR864" s="4"/>
      <c r="SDS864" s="4"/>
      <c r="SDT864" s="4"/>
      <c r="SDU864" s="4"/>
      <c r="SDV864" s="4"/>
      <c r="SDW864" s="4"/>
      <c r="SDX864" s="4"/>
      <c r="SDY864" s="4"/>
      <c r="SDZ864" s="4"/>
      <c r="SEA864" s="4"/>
      <c r="SEB864" s="4"/>
      <c r="SEC864" s="4"/>
      <c r="SED864" s="4"/>
      <c r="SEE864" s="4"/>
      <c r="SEF864" s="4"/>
      <c r="SEG864" s="4"/>
      <c r="SEH864" s="4"/>
      <c r="SEI864" s="4"/>
      <c r="SEJ864" s="4"/>
      <c r="SEK864" s="4"/>
      <c r="SEL864" s="4"/>
      <c r="SEM864" s="4"/>
      <c r="SEN864" s="4"/>
      <c r="SEO864" s="4"/>
      <c r="SEP864" s="4"/>
      <c r="SEQ864" s="4"/>
      <c r="SER864" s="4"/>
      <c r="SES864" s="4"/>
      <c r="SET864" s="4"/>
      <c r="SEU864" s="4"/>
      <c r="SEV864" s="4"/>
      <c r="SEW864" s="4"/>
      <c r="SEX864" s="4"/>
      <c r="SEY864" s="4"/>
      <c r="SEZ864" s="4"/>
      <c r="SFA864" s="4"/>
      <c r="SFB864" s="4"/>
      <c r="SFC864" s="4"/>
      <c r="SFD864" s="4"/>
      <c r="SFE864" s="4"/>
      <c r="SFF864" s="4"/>
      <c r="SFG864" s="4"/>
      <c r="SFH864" s="4"/>
      <c r="SFI864" s="4"/>
      <c r="SFJ864" s="4"/>
      <c r="SFK864" s="4"/>
      <c r="SFL864" s="4"/>
      <c r="SFM864" s="4"/>
      <c r="SFN864" s="4"/>
      <c r="SFO864" s="4"/>
      <c r="SFP864" s="4"/>
      <c r="SFQ864" s="4"/>
      <c r="SFR864" s="4"/>
      <c r="SFS864" s="4"/>
      <c r="SFT864" s="4"/>
      <c r="SFU864" s="4"/>
      <c r="SFV864" s="4"/>
      <c r="SFW864" s="4"/>
      <c r="SFX864" s="4"/>
      <c r="SFY864" s="4"/>
      <c r="SFZ864" s="4"/>
      <c r="SGA864" s="4"/>
      <c r="SGB864" s="4"/>
      <c r="SGC864" s="4"/>
      <c r="SGD864" s="4"/>
      <c r="SGE864" s="4"/>
      <c r="SGF864" s="4"/>
      <c r="SGG864" s="4"/>
      <c r="SGH864" s="4"/>
      <c r="SGI864" s="4"/>
      <c r="SGJ864" s="4"/>
      <c r="SGK864" s="4"/>
      <c r="SGL864" s="4"/>
      <c r="SGM864" s="4"/>
      <c r="SGN864" s="4"/>
      <c r="SGO864" s="4"/>
      <c r="SGP864" s="4"/>
      <c r="SGQ864" s="4"/>
      <c r="SGR864" s="4"/>
      <c r="SGS864" s="4"/>
      <c r="SGT864" s="4"/>
      <c r="SGU864" s="4"/>
      <c r="SGV864" s="4"/>
      <c r="SGW864" s="4"/>
      <c r="SGX864" s="4"/>
      <c r="SGZ864" s="4"/>
      <c r="SHB864" s="4"/>
      <c r="SHC864" s="4"/>
      <c r="SHD864" s="4"/>
      <c r="SHE864" s="4"/>
      <c r="SHF864" s="4"/>
      <c r="SHG864" s="4"/>
      <c r="SHH864" s="4"/>
      <c r="SHI864" s="4"/>
      <c r="SHN864" s="4"/>
      <c r="SHO864" s="4"/>
      <c r="SHP864" s="4"/>
      <c r="SHQ864" s="4"/>
      <c r="SHR864" s="4"/>
      <c r="SHS864" s="4"/>
      <c r="SHT864" s="4"/>
      <c r="SHU864" s="4"/>
      <c r="SHV864" s="4"/>
      <c r="SHW864" s="4"/>
      <c r="SHX864" s="4"/>
      <c r="SHY864" s="4"/>
      <c r="SHZ864" s="4"/>
      <c r="SIA864" s="4"/>
      <c r="SIB864" s="4"/>
      <c r="SIC864" s="4"/>
      <c r="SID864" s="4"/>
      <c r="SIE864" s="4"/>
      <c r="SIF864" s="4"/>
      <c r="SIG864" s="4"/>
      <c r="SIH864" s="4"/>
      <c r="SII864" s="4"/>
      <c r="SIJ864" s="4"/>
      <c r="SIK864" s="4"/>
      <c r="SIL864" s="4"/>
      <c r="SIM864" s="4"/>
      <c r="SIN864" s="4"/>
      <c r="SIO864" s="4"/>
      <c r="SIP864" s="4"/>
      <c r="SIQ864" s="4"/>
      <c r="SIR864" s="4"/>
      <c r="SIS864" s="4"/>
      <c r="SIT864" s="4"/>
      <c r="SIU864" s="4"/>
      <c r="SIV864" s="4"/>
      <c r="SIW864" s="4"/>
      <c r="SIX864" s="4"/>
      <c r="SIY864" s="4"/>
      <c r="SIZ864" s="4"/>
      <c r="SJA864" s="4"/>
      <c r="SJB864" s="4"/>
      <c r="SJC864" s="4"/>
      <c r="SJD864" s="4"/>
      <c r="SJE864" s="4"/>
      <c r="SJF864" s="4"/>
      <c r="SJG864" s="4"/>
      <c r="SJH864" s="4"/>
      <c r="SJI864" s="4"/>
      <c r="SJJ864" s="4"/>
      <c r="SJK864" s="4"/>
      <c r="SJL864" s="4"/>
      <c r="SJM864" s="4"/>
      <c r="SJN864" s="4"/>
      <c r="SJO864" s="4"/>
      <c r="SJP864" s="4"/>
      <c r="SJQ864" s="4"/>
      <c r="SJR864" s="4"/>
      <c r="SJS864" s="4"/>
      <c r="SJT864" s="4"/>
      <c r="SJU864" s="4"/>
      <c r="SJV864" s="4"/>
      <c r="SJW864" s="4"/>
      <c r="SJX864" s="4"/>
      <c r="SJY864" s="4"/>
      <c r="SJZ864" s="4"/>
      <c r="SKA864" s="4"/>
      <c r="SKB864" s="4"/>
      <c r="SKC864" s="4"/>
      <c r="SKD864" s="4"/>
      <c r="SKE864" s="4"/>
      <c r="SKF864" s="4"/>
      <c r="SKG864" s="4"/>
      <c r="SKH864" s="4"/>
      <c r="SKI864" s="4"/>
      <c r="SKJ864" s="4"/>
      <c r="SKK864" s="4"/>
      <c r="SKL864" s="4"/>
      <c r="SKM864" s="4"/>
      <c r="SKN864" s="4"/>
      <c r="SKO864" s="4"/>
      <c r="SKP864" s="4"/>
      <c r="SKQ864" s="4"/>
      <c r="SKR864" s="4"/>
      <c r="SKS864" s="4"/>
      <c r="SKT864" s="4"/>
      <c r="SKU864" s="4"/>
      <c r="SKV864" s="4"/>
      <c r="SKW864" s="4"/>
      <c r="SKX864" s="4"/>
      <c r="SKY864" s="4"/>
      <c r="SKZ864" s="4"/>
      <c r="SLA864" s="4"/>
      <c r="SLB864" s="4"/>
      <c r="SLC864" s="4"/>
      <c r="SLD864" s="4"/>
      <c r="SLE864" s="4"/>
      <c r="SLF864" s="4"/>
      <c r="SLG864" s="4"/>
      <c r="SLH864" s="4"/>
      <c r="SLI864" s="4"/>
      <c r="SLJ864" s="4"/>
      <c r="SLK864" s="4"/>
      <c r="SLL864" s="4"/>
      <c r="SLM864" s="4"/>
      <c r="SLN864" s="4"/>
      <c r="SLO864" s="4"/>
      <c r="SLP864" s="4"/>
      <c r="SLQ864" s="4"/>
      <c r="SLR864" s="4"/>
      <c r="SLS864" s="4"/>
      <c r="SLT864" s="4"/>
      <c r="SLU864" s="4"/>
      <c r="SLV864" s="4"/>
      <c r="SLW864" s="4"/>
      <c r="SLX864" s="4"/>
      <c r="SLY864" s="4"/>
      <c r="SLZ864" s="4"/>
      <c r="SMA864" s="4"/>
      <c r="SMB864" s="4"/>
      <c r="SMC864" s="4"/>
      <c r="SMD864" s="4"/>
      <c r="SME864" s="4"/>
      <c r="SMF864" s="4"/>
      <c r="SMG864" s="4"/>
      <c r="SMH864" s="4"/>
      <c r="SMI864" s="4"/>
      <c r="SMJ864" s="4"/>
      <c r="SMK864" s="4"/>
      <c r="SML864" s="4"/>
      <c r="SMM864" s="4"/>
      <c r="SMN864" s="4"/>
      <c r="SMO864" s="4"/>
      <c r="SMP864" s="4"/>
      <c r="SMQ864" s="4"/>
      <c r="SMR864" s="4"/>
      <c r="SMS864" s="4"/>
      <c r="SMT864" s="4"/>
      <c r="SMU864" s="4"/>
      <c r="SMV864" s="4"/>
      <c r="SMW864" s="4"/>
      <c r="SMX864" s="4"/>
      <c r="SMY864" s="4"/>
      <c r="SMZ864" s="4"/>
      <c r="SNA864" s="4"/>
      <c r="SNB864" s="4"/>
      <c r="SNC864" s="4"/>
      <c r="SND864" s="4"/>
      <c r="SNE864" s="4"/>
      <c r="SNF864" s="4"/>
      <c r="SNG864" s="4"/>
      <c r="SNH864" s="4"/>
      <c r="SNI864" s="4"/>
      <c r="SNJ864" s="4"/>
      <c r="SNK864" s="4"/>
      <c r="SNL864" s="4"/>
      <c r="SNM864" s="4"/>
      <c r="SNN864" s="4"/>
      <c r="SNO864" s="4"/>
      <c r="SNP864" s="4"/>
      <c r="SNQ864" s="4"/>
      <c r="SNR864" s="4"/>
      <c r="SNS864" s="4"/>
      <c r="SNT864" s="4"/>
      <c r="SNU864" s="4"/>
      <c r="SNV864" s="4"/>
      <c r="SNW864" s="4"/>
      <c r="SNX864" s="4"/>
      <c r="SNY864" s="4"/>
      <c r="SNZ864" s="4"/>
      <c r="SOA864" s="4"/>
      <c r="SOB864" s="4"/>
      <c r="SOC864" s="4"/>
      <c r="SOD864" s="4"/>
      <c r="SOE864" s="4"/>
      <c r="SOF864" s="4"/>
      <c r="SOG864" s="4"/>
      <c r="SOH864" s="4"/>
      <c r="SOI864" s="4"/>
      <c r="SOJ864" s="4"/>
      <c r="SOK864" s="4"/>
      <c r="SOL864" s="4"/>
      <c r="SOM864" s="4"/>
      <c r="SON864" s="4"/>
      <c r="SOO864" s="4"/>
      <c r="SOP864" s="4"/>
      <c r="SOQ864" s="4"/>
      <c r="SOR864" s="4"/>
      <c r="SOS864" s="4"/>
      <c r="SOT864" s="4"/>
      <c r="SOU864" s="4"/>
      <c r="SOV864" s="4"/>
      <c r="SOW864" s="4"/>
      <c r="SOX864" s="4"/>
      <c r="SOY864" s="4"/>
      <c r="SOZ864" s="4"/>
      <c r="SPA864" s="4"/>
      <c r="SPB864" s="4"/>
      <c r="SPC864" s="4"/>
      <c r="SPD864" s="4"/>
      <c r="SPE864" s="4"/>
      <c r="SPF864" s="4"/>
      <c r="SPG864" s="4"/>
      <c r="SPH864" s="4"/>
      <c r="SPI864" s="4"/>
      <c r="SPJ864" s="4"/>
      <c r="SPK864" s="4"/>
      <c r="SPL864" s="4"/>
      <c r="SPM864" s="4"/>
      <c r="SPN864" s="4"/>
      <c r="SPO864" s="4"/>
      <c r="SPP864" s="4"/>
      <c r="SPQ864" s="4"/>
      <c r="SPR864" s="4"/>
      <c r="SPS864" s="4"/>
      <c r="SPT864" s="4"/>
      <c r="SPU864" s="4"/>
      <c r="SPV864" s="4"/>
      <c r="SPW864" s="4"/>
      <c r="SPX864" s="4"/>
      <c r="SPY864" s="4"/>
      <c r="SPZ864" s="4"/>
      <c r="SQA864" s="4"/>
      <c r="SQB864" s="4"/>
      <c r="SQC864" s="4"/>
      <c r="SQD864" s="4"/>
      <c r="SQE864" s="4"/>
      <c r="SQF864" s="4"/>
      <c r="SQG864" s="4"/>
      <c r="SQH864" s="4"/>
      <c r="SQI864" s="4"/>
      <c r="SQJ864" s="4"/>
      <c r="SQK864" s="4"/>
      <c r="SQL864" s="4"/>
      <c r="SQM864" s="4"/>
      <c r="SQN864" s="4"/>
      <c r="SQO864" s="4"/>
      <c r="SQP864" s="4"/>
      <c r="SQQ864" s="4"/>
      <c r="SQR864" s="4"/>
      <c r="SQS864" s="4"/>
      <c r="SQT864" s="4"/>
      <c r="SQV864" s="4"/>
      <c r="SQX864" s="4"/>
      <c r="SQY864" s="4"/>
      <c r="SQZ864" s="4"/>
      <c r="SRA864" s="4"/>
      <c r="SRB864" s="4"/>
      <c r="SRC864" s="4"/>
      <c r="SRD864" s="4"/>
      <c r="SRE864" s="4"/>
      <c r="SRJ864" s="4"/>
      <c r="SRK864" s="4"/>
      <c r="SRL864" s="4"/>
      <c r="SRM864" s="4"/>
      <c r="SRN864" s="4"/>
      <c r="SRO864" s="4"/>
      <c r="SRP864" s="4"/>
      <c r="SRQ864" s="4"/>
      <c r="SRR864" s="4"/>
      <c r="SRS864" s="4"/>
      <c r="SRT864" s="4"/>
      <c r="SRU864" s="4"/>
      <c r="SRV864" s="4"/>
      <c r="SRW864" s="4"/>
      <c r="SRX864" s="4"/>
      <c r="SRY864" s="4"/>
      <c r="SRZ864" s="4"/>
      <c r="SSA864" s="4"/>
      <c r="SSB864" s="4"/>
      <c r="SSC864" s="4"/>
      <c r="SSD864" s="4"/>
      <c r="SSE864" s="4"/>
      <c r="SSF864" s="4"/>
      <c r="SSG864" s="4"/>
      <c r="SSH864" s="4"/>
      <c r="SSI864" s="4"/>
      <c r="SSJ864" s="4"/>
      <c r="SSK864" s="4"/>
      <c r="SSL864" s="4"/>
      <c r="SSM864" s="4"/>
      <c r="SSN864" s="4"/>
      <c r="SSO864" s="4"/>
      <c r="SSP864" s="4"/>
      <c r="SSQ864" s="4"/>
      <c r="SSR864" s="4"/>
      <c r="SSS864" s="4"/>
      <c r="SST864" s="4"/>
      <c r="SSU864" s="4"/>
      <c r="SSV864" s="4"/>
      <c r="SSW864" s="4"/>
      <c r="SSX864" s="4"/>
      <c r="SSY864" s="4"/>
      <c r="SSZ864" s="4"/>
      <c r="STA864" s="4"/>
      <c r="STB864" s="4"/>
      <c r="STC864" s="4"/>
      <c r="STD864" s="4"/>
      <c r="STE864" s="4"/>
      <c r="STF864" s="4"/>
      <c r="STG864" s="4"/>
      <c r="STH864" s="4"/>
      <c r="STI864" s="4"/>
      <c r="STJ864" s="4"/>
      <c r="STK864" s="4"/>
      <c r="STL864" s="4"/>
      <c r="STM864" s="4"/>
      <c r="STN864" s="4"/>
      <c r="STO864" s="4"/>
      <c r="STP864" s="4"/>
      <c r="STQ864" s="4"/>
      <c r="STR864" s="4"/>
      <c r="STS864" s="4"/>
      <c r="STT864" s="4"/>
      <c r="STU864" s="4"/>
      <c r="STV864" s="4"/>
      <c r="STW864" s="4"/>
      <c r="STX864" s="4"/>
      <c r="STY864" s="4"/>
      <c r="STZ864" s="4"/>
      <c r="SUA864" s="4"/>
      <c r="SUB864" s="4"/>
      <c r="SUC864" s="4"/>
      <c r="SUD864" s="4"/>
      <c r="SUE864" s="4"/>
      <c r="SUF864" s="4"/>
      <c r="SUG864" s="4"/>
      <c r="SUH864" s="4"/>
      <c r="SUI864" s="4"/>
      <c r="SUJ864" s="4"/>
      <c r="SUK864" s="4"/>
      <c r="SUL864" s="4"/>
      <c r="SUM864" s="4"/>
      <c r="SUN864" s="4"/>
      <c r="SUO864" s="4"/>
      <c r="SUP864" s="4"/>
      <c r="SUQ864" s="4"/>
      <c r="SUR864" s="4"/>
      <c r="SUS864" s="4"/>
      <c r="SUT864" s="4"/>
      <c r="SUU864" s="4"/>
      <c r="SUV864" s="4"/>
      <c r="SUW864" s="4"/>
      <c r="SUX864" s="4"/>
      <c r="SUY864" s="4"/>
      <c r="SUZ864" s="4"/>
      <c r="SVA864" s="4"/>
      <c r="SVB864" s="4"/>
      <c r="SVC864" s="4"/>
      <c r="SVD864" s="4"/>
      <c r="SVE864" s="4"/>
      <c r="SVF864" s="4"/>
      <c r="SVG864" s="4"/>
      <c r="SVH864" s="4"/>
      <c r="SVI864" s="4"/>
      <c r="SVJ864" s="4"/>
      <c r="SVK864" s="4"/>
      <c r="SVL864" s="4"/>
      <c r="SVM864" s="4"/>
      <c r="SVN864" s="4"/>
      <c r="SVO864" s="4"/>
      <c r="SVP864" s="4"/>
      <c r="SVQ864" s="4"/>
      <c r="SVR864" s="4"/>
      <c r="SVS864" s="4"/>
      <c r="SVT864" s="4"/>
      <c r="SVU864" s="4"/>
      <c r="SVV864" s="4"/>
      <c r="SVW864" s="4"/>
      <c r="SVX864" s="4"/>
      <c r="SVY864" s="4"/>
      <c r="SVZ864" s="4"/>
      <c r="SWA864" s="4"/>
      <c r="SWB864" s="4"/>
      <c r="SWC864" s="4"/>
      <c r="SWD864" s="4"/>
      <c r="SWE864" s="4"/>
      <c r="SWF864" s="4"/>
      <c r="SWG864" s="4"/>
      <c r="SWH864" s="4"/>
      <c r="SWI864" s="4"/>
      <c r="SWJ864" s="4"/>
      <c r="SWK864" s="4"/>
      <c r="SWL864" s="4"/>
      <c r="SWM864" s="4"/>
      <c r="SWN864" s="4"/>
      <c r="SWO864" s="4"/>
      <c r="SWP864" s="4"/>
      <c r="SWQ864" s="4"/>
      <c r="SWR864" s="4"/>
      <c r="SWS864" s="4"/>
      <c r="SWT864" s="4"/>
      <c r="SWU864" s="4"/>
      <c r="SWV864" s="4"/>
      <c r="SWW864" s="4"/>
      <c r="SWX864" s="4"/>
      <c r="SWY864" s="4"/>
      <c r="SWZ864" s="4"/>
      <c r="SXA864" s="4"/>
      <c r="SXB864" s="4"/>
      <c r="SXC864" s="4"/>
      <c r="SXD864" s="4"/>
      <c r="SXE864" s="4"/>
      <c r="SXF864" s="4"/>
      <c r="SXG864" s="4"/>
      <c r="SXH864" s="4"/>
      <c r="SXI864" s="4"/>
      <c r="SXJ864" s="4"/>
      <c r="SXK864" s="4"/>
      <c r="SXL864" s="4"/>
      <c r="SXM864" s="4"/>
      <c r="SXN864" s="4"/>
      <c r="SXO864" s="4"/>
      <c r="SXP864" s="4"/>
      <c r="SXQ864" s="4"/>
      <c r="SXR864" s="4"/>
      <c r="SXS864" s="4"/>
      <c r="SXT864" s="4"/>
      <c r="SXU864" s="4"/>
      <c r="SXV864" s="4"/>
      <c r="SXW864" s="4"/>
      <c r="SXX864" s="4"/>
      <c r="SXY864" s="4"/>
      <c r="SXZ864" s="4"/>
      <c r="SYA864" s="4"/>
      <c r="SYB864" s="4"/>
      <c r="SYC864" s="4"/>
      <c r="SYD864" s="4"/>
      <c r="SYE864" s="4"/>
      <c r="SYF864" s="4"/>
      <c r="SYG864" s="4"/>
      <c r="SYH864" s="4"/>
      <c r="SYI864" s="4"/>
      <c r="SYJ864" s="4"/>
      <c r="SYK864" s="4"/>
      <c r="SYL864" s="4"/>
      <c r="SYM864" s="4"/>
      <c r="SYN864" s="4"/>
      <c r="SYO864" s="4"/>
      <c r="SYP864" s="4"/>
      <c r="SYQ864" s="4"/>
      <c r="SYR864" s="4"/>
      <c r="SYS864" s="4"/>
      <c r="SYT864" s="4"/>
      <c r="SYU864" s="4"/>
      <c r="SYV864" s="4"/>
      <c r="SYW864" s="4"/>
      <c r="SYX864" s="4"/>
      <c r="SYY864" s="4"/>
      <c r="SYZ864" s="4"/>
      <c r="SZA864" s="4"/>
      <c r="SZB864" s="4"/>
      <c r="SZC864" s="4"/>
      <c r="SZD864" s="4"/>
      <c r="SZE864" s="4"/>
      <c r="SZF864" s="4"/>
      <c r="SZG864" s="4"/>
      <c r="SZH864" s="4"/>
      <c r="SZI864" s="4"/>
      <c r="SZJ864" s="4"/>
      <c r="SZK864" s="4"/>
      <c r="SZL864" s="4"/>
      <c r="SZM864" s="4"/>
      <c r="SZN864" s="4"/>
      <c r="SZO864" s="4"/>
      <c r="SZP864" s="4"/>
      <c r="SZQ864" s="4"/>
      <c r="SZR864" s="4"/>
      <c r="SZS864" s="4"/>
      <c r="SZT864" s="4"/>
      <c r="SZU864" s="4"/>
      <c r="SZV864" s="4"/>
      <c r="SZW864" s="4"/>
      <c r="SZX864" s="4"/>
      <c r="SZY864" s="4"/>
      <c r="SZZ864" s="4"/>
      <c r="TAA864" s="4"/>
      <c r="TAB864" s="4"/>
      <c r="TAC864" s="4"/>
      <c r="TAD864" s="4"/>
      <c r="TAE864" s="4"/>
      <c r="TAF864" s="4"/>
      <c r="TAG864" s="4"/>
      <c r="TAH864" s="4"/>
      <c r="TAI864" s="4"/>
      <c r="TAJ864" s="4"/>
      <c r="TAK864" s="4"/>
      <c r="TAL864" s="4"/>
      <c r="TAM864" s="4"/>
      <c r="TAN864" s="4"/>
      <c r="TAO864" s="4"/>
      <c r="TAP864" s="4"/>
      <c r="TAR864" s="4"/>
      <c r="TAT864" s="4"/>
      <c r="TAU864" s="4"/>
      <c r="TAV864" s="4"/>
      <c r="TAW864" s="4"/>
      <c r="TAX864" s="4"/>
      <c r="TAY864" s="4"/>
      <c r="TAZ864" s="4"/>
      <c r="TBA864" s="4"/>
      <c r="TBF864" s="4"/>
      <c r="TBG864" s="4"/>
      <c r="TBH864" s="4"/>
      <c r="TBI864" s="4"/>
      <c r="TBJ864" s="4"/>
      <c r="TBK864" s="4"/>
      <c r="TBL864" s="4"/>
      <c r="TBM864" s="4"/>
      <c r="TBN864" s="4"/>
      <c r="TBO864" s="4"/>
      <c r="TBP864" s="4"/>
      <c r="TBQ864" s="4"/>
      <c r="TBR864" s="4"/>
      <c r="TBS864" s="4"/>
      <c r="TBT864" s="4"/>
      <c r="TBU864" s="4"/>
      <c r="TBV864" s="4"/>
      <c r="TBW864" s="4"/>
      <c r="TBX864" s="4"/>
      <c r="TBY864" s="4"/>
      <c r="TBZ864" s="4"/>
      <c r="TCA864" s="4"/>
      <c r="TCB864" s="4"/>
      <c r="TCC864" s="4"/>
      <c r="TCD864" s="4"/>
      <c r="TCE864" s="4"/>
      <c r="TCF864" s="4"/>
      <c r="TCG864" s="4"/>
      <c r="TCH864" s="4"/>
      <c r="TCI864" s="4"/>
      <c r="TCJ864" s="4"/>
      <c r="TCK864" s="4"/>
      <c r="TCL864" s="4"/>
      <c r="TCM864" s="4"/>
      <c r="TCN864" s="4"/>
      <c r="TCO864" s="4"/>
      <c r="TCP864" s="4"/>
      <c r="TCQ864" s="4"/>
      <c r="TCR864" s="4"/>
      <c r="TCS864" s="4"/>
      <c r="TCT864" s="4"/>
      <c r="TCU864" s="4"/>
      <c r="TCV864" s="4"/>
      <c r="TCW864" s="4"/>
      <c r="TCX864" s="4"/>
      <c r="TCY864" s="4"/>
      <c r="TCZ864" s="4"/>
      <c r="TDA864" s="4"/>
      <c r="TDB864" s="4"/>
      <c r="TDC864" s="4"/>
      <c r="TDD864" s="4"/>
      <c r="TDE864" s="4"/>
      <c r="TDF864" s="4"/>
      <c r="TDG864" s="4"/>
      <c r="TDH864" s="4"/>
      <c r="TDI864" s="4"/>
      <c r="TDJ864" s="4"/>
      <c r="TDK864" s="4"/>
      <c r="TDL864" s="4"/>
      <c r="TDM864" s="4"/>
      <c r="TDN864" s="4"/>
      <c r="TDO864" s="4"/>
      <c r="TDP864" s="4"/>
      <c r="TDQ864" s="4"/>
      <c r="TDR864" s="4"/>
      <c r="TDS864" s="4"/>
      <c r="TDT864" s="4"/>
      <c r="TDU864" s="4"/>
      <c r="TDV864" s="4"/>
      <c r="TDW864" s="4"/>
      <c r="TDX864" s="4"/>
      <c r="TDY864" s="4"/>
      <c r="TDZ864" s="4"/>
      <c r="TEA864" s="4"/>
      <c r="TEB864" s="4"/>
      <c r="TEC864" s="4"/>
      <c r="TED864" s="4"/>
      <c r="TEE864" s="4"/>
      <c r="TEF864" s="4"/>
      <c r="TEG864" s="4"/>
      <c r="TEH864" s="4"/>
      <c r="TEI864" s="4"/>
      <c r="TEJ864" s="4"/>
      <c r="TEK864" s="4"/>
      <c r="TEL864" s="4"/>
      <c r="TEM864" s="4"/>
      <c r="TEN864" s="4"/>
      <c r="TEO864" s="4"/>
      <c r="TEP864" s="4"/>
      <c r="TEQ864" s="4"/>
      <c r="TER864" s="4"/>
      <c r="TES864" s="4"/>
      <c r="TET864" s="4"/>
      <c r="TEU864" s="4"/>
      <c r="TEV864" s="4"/>
      <c r="TEW864" s="4"/>
      <c r="TEX864" s="4"/>
      <c r="TEY864" s="4"/>
      <c r="TEZ864" s="4"/>
      <c r="TFA864" s="4"/>
      <c r="TFB864" s="4"/>
      <c r="TFC864" s="4"/>
      <c r="TFD864" s="4"/>
      <c r="TFE864" s="4"/>
      <c r="TFF864" s="4"/>
      <c r="TFG864" s="4"/>
      <c r="TFH864" s="4"/>
      <c r="TFI864" s="4"/>
      <c r="TFJ864" s="4"/>
      <c r="TFK864" s="4"/>
      <c r="TFL864" s="4"/>
      <c r="TFM864" s="4"/>
      <c r="TFN864" s="4"/>
      <c r="TFO864" s="4"/>
      <c r="TFP864" s="4"/>
      <c r="TFQ864" s="4"/>
      <c r="TFR864" s="4"/>
      <c r="TFS864" s="4"/>
      <c r="TFT864" s="4"/>
      <c r="TFU864" s="4"/>
      <c r="TFV864" s="4"/>
      <c r="TFW864" s="4"/>
      <c r="TFX864" s="4"/>
      <c r="TFY864" s="4"/>
      <c r="TFZ864" s="4"/>
      <c r="TGA864" s="4"/>
      <c r="TGB864" s="4"/>
      <c r="TGC864" s="4"/>
      <c r="TGD864" s="4"/>
      <c r="TGE864" s="4"/>
      <c r="TGF864" s="4"/>
      <c r="TGG864" s="4"/>
      <c r="TGH864" s="4"/>
      <c r="TGI864" s="4"/>
      <c r="TGJ864" s="4"/>
      <c r="TGK864" s="4"/>
      <c r="TGL864" s="4"/>
      <c r="TGM864" s="4"/>
      <c r="TGN864" s="4"/>
      <c r="TGO864" s="4"/>
      <c r="TGP864" s="4"/>
      <c r="TGQ864" s="4"/>
      <c r="TGR864" s="4"/>
      <c r="TGS864" s="4"/>
      <c r="TGT864" s="4"/>
      <c r="TGU864" s="4"/>
      <c r="TGV864" s="4"/>
      <c r="TGW864" s="4"/>
      <c r="TGX864" s="4"/>
      <c r="TGY864" s="4"/>
      <c r="TGZ864" s="4"/>
      <c r="THA864" s="4"/>
      <c r="THB864" s="4"/>
      <c r="THC864" s="4"/>
      <c r="THD864" s="4"/>
      <c r="THE864" s="4"/>
      <c r="THF864" s="4"/>
      <c r="THG864" s="4"/>
      <c r="THH864" s="4"/>
      <c r="THI864" s="4"/>
      <c r="THJ864" s="4"/>
      <c r="THK864" s="4"/>
      <c r="THL864" s="4"/>
      <c r="THM864" s="4"/>
      <c r="THN864" s="4"/>
      <c r="THO864" s="4"/>
      <c r="THP864" s="4"/>
      <c r="THQ864" s="4"/>
      <c r="THR864" s="4"/>
      <c r="THS864" s="4"/>
      <c r="THT864" s="4"/>
      <c r="THU864" s="4"/>
      <c r="THV864" s="4"/>
      <c r="THW864" s="4"/>
      <c r="THX864" s="4"/>
      <c r="THY864" s="4"/>
      <c r="THZ864" s="4"/>
      <c r="TIA864" s="4"/>
      <c r="TIB864" s="4"/>
      <c r="TIC864" s="4"/>
      <c r="TID864" s="4"/>
      <c r="TIE864" s="4"/>
      <c r="TIF864" s="4"/>
      <c r="TIG864" s="4"/>
      <c r="TIH864" s="4"/>
      <c r="TII864" s="4"/>
      <c r="TIJ864" s="4"/>
      <c r="TIK864" s="4"/>
      <c r="TIL864" s="4"/>
      <c r="TIM864" s="4"/>
      <c r="TIN864" s="4"/>
      <c r="TIO864" s="4"/>
      <c r="TIP864" s="4"/>
      <c r="TIQ864" s="4"/>
      <c r="TIR864" s="4"/>
      <c r="TIS864" s="4"/>
      <c r="TIT864" s="4"/>
      <c r="TIU864" s="4"/>
      <c r="TIV864" s="4"/>
      <c r="TIW864" s="4"/>
      <c r="TIX864" s="4"/>
      <c r="TIY864" s="4"/>
      <c r="TIZ864" s="4"/>
      <c r="TJA864" s="4"/>
      <c r="TJB864" s="4"/>
      <c r="TJC864" s="4"/>
      <c r="TJD864" s="4"/>
      <c r="TJE864" s="4"/>
      <c r="TJF864" s="4"/>
      <c r="TJG864" s="4"/>
      <c r="TJH864" s="4"/>
      <c r="TJI864" s="4"/>
      <c r="TJJ864" s="4"/>
      <c r="TJK864" s="4"/>
      <c r="TJL864" s="4"/>
      <c r="TJM864" s="4"/>
      <c r="TJN864" s="4"/>
      <c r="TJO864" s="4"/>
      <c r="TJP864" s="4"/>
      <c r="TJQ864" s="4"/>
      <c r="TJR864" s="4"/>
      <c r="TJS864" s="4"/>
      <c r="TJT864" s="4"/>
      <c r="TJU864" s="4"/>
      <c r="TJV864" s="4"/>
      <c r="TJW864" s="4"/>
      <c r="TJX864" s="4"/>
      <c r="TJY864" s="4"/>
      <c r="TJZ864" s="4"/>
      <c r="TKA864" s="4"/>
      <c r="TKB864" s="4"/>
      <c r="TKC864" s="4"/>
      <c r="TKD864" s="4"/>
      <c r="TKE864" s="4"/>
      <c r="TKF864" s="4"/>
      <c r="TKG864" s="4"/>
      <c r="TKH864" s="4"/>
      <c r="TKI864" s="4"/>
      <c r="TKJ864" s="4"/>
      <c r="TKK864" s="4"/>
      <c r="TKL864" s="4"/>
      <c r="TKN864" s="4"/>
      <c r="TKP864" s="4"/>
      <c r="TKQ864" s="4"/>
      <c r="TKR864" s="4"/>
      <c r="TKS864" s="4"/>
      <c r="TKT864" s="4"/>
      <c r="TKU864" s="4"/>
      <c r="TKV864" s="4"/>
      <c r="TKW864" s="4"/>
      <c r="TLB864" s="4"/>
      <c r="TLC864" s="4"/>
      <c r="TLD864" s="4"/>
      <c r="TLE864" s="4"/>
      <c r="TLF864" s="4"/>
      <c r="TLG864" s="4"/>
      <c r="TLH864" s="4"/>
      <c r="TLI864" s="4"/>
      <c r="TLJ864" s="4"/>
      <c r="TLK864" s="4"/>
      <c r="TLL864" s="4"/>
      <c r="TLM864" s="4"/>
      <c r="TLN864" s="4"/>
      <c r="TLO864" s="4"/>
      <c r="TLP864" s="4"/>
      <c r="TLQ864" s="4"/>
      <c r="TLR864" s="4"/>
      <c r="TLS864" s="4"/>
      <c r="TLT864" s="4"/>
      <c r="TLU864" s="4"/>
      <c r="TLV864" s="4"/>
      <c r="TLW864" s="4"/>
      <c r="TLX864" s="4"/>
      <c r="TLY864" s="4"/>
      <c r="TLZ864" s="4"/>
      <c r="TMA864" s="4"/>
      <c r="TMB864" s="4"/>
      <c r="TMC864" s="4"/>
      <c r="TMD864" s="4"/>
      <c r="TME864" s="4"/>
      <c r="TMF864" s="4"/>
      <c r="TMG864" s="4"/>
      <c r="TMH864" s="4"/>
      <c r="TMI864" s="4"/>
      <c r="TMJ864" s="4"/>
      <c r="TMK864" s="4"/>
      <c r="TML864" s="4"/>
      <c r="TMM864" s="4"/>
      <c r="TMN864" s="4"/>
      <c r="TMO864" s="4"/>
      <c r="TMP864" s="4"/>
      <c r="TMQ864" s="4"/>
      <c r="TMR864" s="4"/>
      <c r="TMS864" s="4"/>
      <c r="TMT864" s="4"/>
      <c r="TMU864" s="4"/>
      <c r="TMV864" s="4"/>
      <c r="TMW864" s="4"/>
      <c r="TMX864" s="4"/>
      <c r="TMY864" s="4"/>
      <c r="TMZ864" s="4"/>
      <c r="TNA864" s="4"/>
      <c r="TNB864" s="4"/>
      <c r="TNC864" s="4"/>
      <c r="TND864" s="4"/>
      <c r="TNE864" s="4"/>
      <c r="TNF864" s="4"/>
      <c r="TNG864" s="4"/>
      <c r="TNH864" s="4"/>
      <c r="TNI864" s="4"/>
      <c r="TNJ864" s="4"/>
      <c r="TNK864" s="4"/>
      <c r="TNL864" s="4"/>
      <c r="TNM864" s="4"/>
      <c r="TNN864" s="4"/>
      <c r="TNO864" s="4"/>
      <c r="TNP864" s="4"/>
      <c r="TNQ864" s="4"/>
      <c r="TNR864" s="4"/>
      <c r="TNS864" s="4"/>
      <c r="TNT864" s="4"/>
      <c r="TNU864" s="4"/>
      <c r="TNV864" s="4"/>
      <c r="TNW864" s="4"/>
      <c r="TNX864" s="4"/>
      <c r="TNY864" s="4"/>
      <c r="TNZ864" s="4"/>
      <c r="TOA864" s="4"/>
      <c r="TOB864" s="4"/>
      <c r="TOC864" s="4"/>
      <c r="TOD864" s="4"/>
      <c r="TOE864" s="4"/>
      <c r="TOF864" s="4"/>
      <c r="TOG864" s="4"/>
      <c r="TOH864" s="4"/>
      <c r="TOI864" s="4"/>
      <c r="TOJ864" s="4"/>
      <c r="TOK864" s="4"/>
      <c r="TOL864" s="4"/>
      <c r="TOM864" s="4"/>
      <c r="TON864" s="4"/>
      <c r="TOO864" s="4"/>
      <c r="TOP864" s="4"/>
      <c r="TOQ864" s="4"/>
      <c r="TOR864" s="4"/>
      <c r="TOS864" s="4"/>
      <c r="TOT864" s="4"/>
      <c r="TOU864" s="4"/>
      <c r="TOV864" s="4"/>
      <c r="TOW864" s="4"/>
      <c r="TOX864" s="4"/>
      <c r="TOY864" s="4"/>
      <c r="TOZ864" s="4"/>
      <c r="TPA864" s="4"/>
      <c r="TPB864" s="4"/>
      <c r="TPC864" s="4"/>
      <c r="TPD864" s="4"/>
      <c r="TPE864" s="4"/>
      <c r="TPF864" s="4"/>
      <c r="TPG864" s="4"/>
      <c r="TPH864" s="4"/>
      <c r="TPI864" s="4"/>
      <c r="TPJ864" s="4"/>
      <c r="TPK864" s="4"/>
      <c r="TPL864" s="4"/>
      <c r="TPM864" s="4"/>
      <c r="TPN864" s="4"/>
      <c r="TPO864" s="4"/>
      <c r="TPP864" s="4"/>
      <c r="TPQ864" s="4"/>
      <c r="TPR864" s="4"/>
      <c r="TPS864" s="4"/>
      <c r="TPT864" s="4"/>
      <c r="TPU864" s="4"/>
      <c r="TPV864" s="4"/>
      <c r="TPW864" s="4"/>
      <c r="TPX864" s="4"/>
      <c r="TPY864" s="4"/>
      <c r="TPZ864" s="4"/>
      <c r="TQA864" s="4"/>
      <c r="TQB864" s="4"/>
      <c r="TQC864" s="4"/>
      <c r="TQD864" s="4"/>
      <c r="TQE864" s="4"/>
      <c r="TQF864" s="4"/>
      <c r="TQG864" s="4"/>
      <c r="TQH864" s="4"/>
      <c r="TQI864" s="4"/>
      <c r="TQJ864" s="4"/>
      <c r="TQK864" s="4"/>
      <c r="TQL864" s="4"/>
      <c r="TQM864" s="4"/>
      <c r="TQN864" s="4"/>
      <c r="TQO864" s="4"/>
      <c r="TQP864" s="4"/>
      <c r="TQQ864" s="4"/>
      <c r="TQR864" s="4"/>
      <c r="TQS864" s="4"/>
      <c r="TQT864" s="4"/>
      <c r="TQU864" s="4"/>
      <c r="TQV864" s="4"/>
      <c r="TQW864" s="4"/>
      <c r="TQX864" s="4"/>
      <c r="TQY864" s="4"/>
      <c r="TQZ864" s="4"/>
      <c r="TRA864" s="4"/>
      <c r="TRB864" s="4"/>
      <c r="TRC864" s="4"/>
      <c r="TRD864" s="4"/>
      <c r="TRE864" s="4"/>
      <c r="TRF864" s="4"/>
      <c r="TRG864" s="4"/>
      <c r="TRH864" s="4"/>
      <c r="TRI864" s="4"/>
      <c r="TRJ864" s="4"/>
      <c r="TRK864" s="4"/>
      <c r="TRL864" s="4"/>
      <c r="TRM864" s="4"/>
      <c r="TRN864" s="4"/>
      <c r="TRO864" s="4"/>
      <c r="TRP864" s="4"/>
      <c r="TRQ864" s="4"/>
      <c r="TRR864" s="4"/>
      <c r="TRS864" s="4"/>
      <c r="TRT864" s="4"/>
      <c r="TRU864" s="4"/>
      <c r="TRV864" s="4"/>
      <c r="TRW864" s="4"/>
      <c r="TRX864" s="4"/>
      <c r="TRY864" s="4"/>
      <c r="TRZ864" s="4"/>
      <c r="TSA864" s="4"/>
      <c r="TSB864" s="4"/>
      <c r="TSC864" s="4"/>
      <c r="TSD864" s="4"/>
      <c r="TSE864" s="4"/>
      <c r="TSF864" s="4"/>
      <c r="TSG864" s="4"/>
      <c r="TSH864" s="4"/>
      <c r="TSI864" s="4"/>
      <c r="TSJ864" s="4"/>
      <c r="TSK864" s="4"/>
      <c r="TSL864" s="4"/>
      <c r="TSM864" s="4"/>
      <c r="TSN864" s="4"/>
      <c r="TSO864" s="4"/>
      <c r="TSP864" s="4"/>
      <c r="TSQ864" s="4"/>
      <c r="TSR864" s="4"/>
      <c r="TSS864" s="4"/>
      <c r="TST864" s="4"/>
      <c r="TSU864" s="4"/>
      <c r="TSV864" s="4"/>
      <c r="TSW864" s="4"/>
      <c r="TSX864" s="4"/>
      <c r="TSY864" s="4"/>
      <c r="TSZ864" s="4"/>
      <c r="TTA864" s="4"/>
      <c r="TTB864" s="4"/>
      <c r="TTC864" s="4"/>
      <c r="TTD864" s="4"/>
      <c r="TTE864" s="4"/>
      <c r="TTF864" s="4"/>
      <c r="TTG864" s="4"/>
      <c r="TTH864" s="4"/>
      <c r="TTI864" s="4"/>
      <c r="TTJ864" s="4"/>
      <c r="TTK864" s="4"/>
      <c r="TTL864" s="4"/>
      <c r="TTM864" s="4"/>
      <c r="TTN864" s="4"/>
      <c r="TTO864" s="4"/>
      <c r="TTP864" s="4"/>
      <c r="TTQ864" s="4"/>
      <c r="TTR864" s="4"/>
      <c r="TTS864" s="4"/>
      <c r="TTT864" s="4"/>
      <c r="TTU864" s="4"/>
      <c r="TTV864" s="4"/>
      <c r="TTW864" s="4"/>
      <c r="TTX864" s="4"/>
      <c r="TTY864" s="4"/>
      <c r="TTZ864" s="4"/>
      <c r="TUA864" s="4"/>
      <c r="TUB864" s="4"/>
      <c r="TUC864" s="4"/>
      <c r="TUD864" s="4"/>
      <c r="TUE864" s="4"/>
      <c r="TUF864" s="4"/>
      <c r="TUG864" s="4"/>
      <c r="TUH864" s="4"/>
      <c r="TUJ864" s="4"/>
      <c r="TUL864" s="4"/>
      <c r="TUM864" s="4"/>
      <c r="TUN864" s="4"/>
      <c r="TUO864" s="4"/>
      <c r="TUP864" s="4"/>
      <c r="TUQ864" s="4"/>
      <c r="TUR864" s="4"/>
      <c r="TUS864" s="4"/>
      <c r="TUX864" s="4"/>
      <c r="TUY864" s="4"/>
      <c r="TUZ864" s="4"/>
      <c r="TVA864" s="4"/>
      <c r="TVB864" s="4"/>
      <c r="TVC864" s="4"/>
      <c r="TVD864" s="4"/>
      <c r="TVE864" s="4"/>
      <c r="TVF864" s="4"/>
      <c r="TVG864" s="4"/>
      <c r="TVH864" s="4"/>
      <c r="TVI864" s="4"/>
      <c r="TVJ864" s="4"/>
      <c r="TVK864" s="4"/>
      <c r="TVL864" s="4"/>
      <c r="TVM864" s="4"/>
      <c r="TVN864" s="4"/>
      <c r="TVO864" s="4"/>
      <c r="TVP864" s="4"/>
      <c r="TVQ864" s="4"/>
      <c r="TVR864" s="4"/>
      <c r="TVS864" s="4"/>
      <c r="TVT864" s="4"/>
      <c r="TVU864" s="4"/>
      <c r="TVV864" s="4"/>
      <c r="TVW864" s="4"/>
      <c r="TVX864" s="4"/>
      <c r="TVY864" s="4"/>
      <c r="TVZ864" s="4"/>
      <c r="TWA864" s="4"/>
      <c r="TWB864" s="4"/>
      <c r="TWC864" s="4"/>
      <c r="TWD864" s="4"/>
      <c r="TWE864" s="4"/>
      <c r="TWF864" s="4"/>
      <c r="TWG864" s="4"/>
      <c r="TWH864" s="4"/>
      <c r="TWI864" s="4"/>
      <c r="TWJ864" s="4"/>
      <c r="TWK864" s="4"/>
      <c r="TWL864" s="4"/>
      <c r="TWM864" s="4"/>
      <c r="TWN864" s="4"/>
      <c r="TWO864" s="4"/>
      <c r="TWP864" s="4"/>
      <c r="TWQ864" s="4"/>
      <c r="TWR864" s="4"/>
      <c r="TWS864" s="4"/>
      <c r="TWT864" s="4"/>
      <c r="TWU864" s="4"/>
      <c r="TWV864" s="4"/>
      <c r="TWW864" s="4"/>
      <c r="TWX864" s="4"/>
      <c r="TWY864" s="4"/>
      <c r="TWZ864" s="4"/>
      <c r="TXA864" s="4"/>
      <c r="TXB864" s="4"/>
      <c r="TXC864" s="4"/>
      <c r="TXD864" s="4"/>
      <c r="TXE864" s="4"/>
      <c r="TXF864" s="4"/>
      <c r="TXG864" s="4"/>
      <c r="TXH864" s="4"/>
      <c r="TXI864" s="4"/>
      <c r="TXJ864" s="4"/>
      <c r="TXK864" s="4"/>
      <c r="TXL864" s="4"/>
      <c r="TXM864" s="4"/>
      <c r="TXN864" s="4"/>
      <c r="TXO864" s="4"/>
      <c r="TXP864" s="4"/>
      <c r="TXQ864" s="4"/>
      <c r="TXR864" s="4"/>
      <c r="TXS864" s="4"/>
      <c r="TXT864" s="4"/>
      <c r="TXU864" s="4"/>
      <c r="TXV864" s="4"/>
      <c r="TXW864" s="4"/>
      <c r="TXX864" s="4"/>
      <c r="TXY864" s="4"/>
      <c r="TXZ864" s="4"/>
      <c r="TYA864" s="4"/>
      <c r="TYB864" s="4"/>
      <c r="TYC864" s="4"/>
      <c r="TYD864" s="4"/>
      <c r="TYE864" s="4"/>
      <c r="TYF864" s="4"/>
      <c r="TYG864" s="4"/>
      <c r="TYH864" s="4"/>
      <c r="TYI864" s="4"/>
      <c r="TYJ864" s="4"/>
      <c r="TYK864" s="4"/>
      <c r="TYL864" s="4"/>
      <c r="TYM864" s="4"/>
      <c r="TYN864" s="4"/>
      <c r="TYO864" s="4"/>
      <c r="TYP864" s="4"/>
      <c r="TYQ864" s="4"/>
      <c r="TYR864" s="4"/>
      <c r="TYS864" s="4"/>
      <c r="TYT864" s="4"/>
      <c r="TYU864" s="4"/>
      <c r="TYV864" s="4"/>
      <c r="TYW864" s="4"/>
      <c r="TYX864" s="4"/>
      <c r="TYY864" s="4"/>
      <c r="TYZ864" s="4"/>
      <c r="TZA864" s="4"/>
      <c r="TZB864" s="4"/>
      <c r="TZC864" s="4"/>
      <c r="TZD864" s="4"/>
      <c r="TZE864" s="4"/>
      <c r="TZF864" s="4"/>
      <c r="TZG864" s="4"/>
      <c r="TZH864" s="4"/>
      <c r="TZI864" s="4"/>
      <c r="TZJ864" s="4"/>
      <c r="TZK864" s="4"/>
      <c r="TZL864" s="4"/>
      <c r="TZM864" s="4"/>
      <c r="TZN864" s="4"/>
      <c r="TZO864" s="4"/>
      <c r="TZP864" s="4"/>
      <c r="TZQ864" s="4"/>
      <c r="TZR864" s="4"/>
      <c r="TZS864" s="4"/>
      <c r="TZT864" s="4"/>
      <c r="TZU864" s="4"/>
      <c r="TZV864" s="4"/>
      <c r="TZW864" s="4"/>
      <c r="TZX864" s="4"/>
      <c r="TZY864" s="4"/>
      <c r="TZZ864" s="4"/>
      <c r="UAA864" s="4"/>
      <c r="UAB864" s="4"/>
      <c r="UAC864" s="4"/>
      <c r="UAD864" s="4"/>
      <c r="UAE864" s="4"/>
      <c r="UAF864" s="4"/>
      <c r="UAG864" s="4"/>
      <c r="UAH864" s="4"/>
      <c r="UAI864" s="4"/>
      <c r="UAJ864" s="4"/>
      <c r="UAK864" s="4"/>
      <c r="UAL864" s="4"/>
      <c r="UAM864" s="4"/>
      <c r="UAN864" s="4"/>
      <c r="UAO864" s="4"/>
      <c r="UAP864" s="4"/>
      <c r="UAQ864" s="4"/>
      <c r="UAR864" s="4"/>
      <c r="UAS864" s="4"/>
      <c r="UAT864" s="4"/>
      <c r="UAU864" s="4"/>
      <c r="UAV864" s="4"/>
      <c r="UAW864" s="4"/>
      <c r="UAX864" s="4"/>
      <c r="UAY864" s="4"/>
      <c r="UAZ864" s="4"/>
      <c r="UBA864" s="4"/>
      <c r="UBB864" s="4"/>
      <c r="UBC864" s="4"/>
      <c r="UBD864" s="4"/>
      <c r="UBE864" s="4"/>
      <c r="UBF864" s="4"/>
      <c r="UBG864" s="4"/>
      <c r="UBH864" s="4"/>
      <c r="UBI864" s="4"/>
      <c r="UBJ864" s="4"/>
      <c r="UBK864" s="4"/>
      <c r="UBL864" s="4"/>
      <c r="UBM864" s="4"/>
      <c r="UBN864" s="4"/>
      <c r="UBO864" s="4"/>
      <c r="UBP864" s="4"/>
      <c r="UBQ864" s="4"/>
      <c r="UBR864" s="4"/>
      <c r="UBS864" s="4"/>
      <c r="UBT864" s="4"/>
      <c r="UBU864" s="4"/>
      <c r="UBV864" s="4"/>
      <c r="UBW864" s="4"/>
      <c r="UBX864" s="4"/>
      <c r="UBY864" s="4"/>
      <c r="UBZ864" s="4"/>
      <c r="UCA864" s="4"/>
      <c r="UCB864" s="4"/>
      <c r="UCC864" s="4"/>
      <c r="UCD864" s="4"/>
      <c r="UCE864" s="4"/>
      <c r="UCF864" s="4"/>
      <c r="UCG864" s="4"/>
      <c r="UCH864" s="4"/>
      <c r="UCI864" s="4"/>
      <c r="UCJ864" s="4"/>
      <c r="UCK864" s="4"/>
      <c r="UCL864" s="4"/>
      <c r="UCM864" s="4"/>
      <c r="UCN864" s="4"/>
      <c r="UCO864" s="4"/>
      <c r="UCP864" s="4"/>
      <c r="UCQ864" s="4"/>
      <c r="UCR864" s="4"/>
      <c r="UCS864" s="4"/>
      <c r="UCT864" s="4"/>
      <c r="UCU864" s="4"/>
      <c r="UCV864" s="4"/>
      <c r="UCW864" s="4"/>
      <c r="UCX864" s="4"/>
      <c r="UCY864" s="4"/>
      <c r="UCZ864" s="4"/>
      <c r="UDA864" s="4"/>
      <c r="UDB864" s="4"/>
      <c r="UDC864" s="4"/>
      <c r="UDD864" s="4"/>
      <c r="UDE864" s="4"/>
      <c r="UDF864" s="4"/>
      <c r="UDG864" s="4"/>
      <c r="UDH864" s="4"/>
      <c r="UDI864" s="4"/>
      <c r="UDJ864" s="4"/>
      <c r="UDK864" s="4"/>
      <c r="UDL864" s="4"/>
      <c r="UDM864" s="4"/>
      <c r="UDN864" s="4"/>
      <c r="UDO864" s="4"/>
      <c r="UDP864" s="4"/>
      <c r="UDQ864" s="4"/>
      <c r="UDR864" s="4"/>
      <c r="UDS864" s="4"/>
      <c r="UDT864" s="4"/>
      <c r="UDU864" s="4"/>
      <c r="UDV864" s="4"/>
      <c r="UDW864" s="4"/>
      <c r="UDX864" s="4"/>
      <c r="UDY864" s="4"/>
      <c r="UDZ864" s="4"/>
      <c r="UEA864" s="4"/>
      <c r="UEB864" s="4"/>
      <c r="UEC864" s="4"/>
      <c r="UED864" s="4"/>
      <c r="UEF864" s="4"/>
      <c r="UEH864" s="4"/>
      <c r="UEI864" s="4"/>
      <c r="UEJ864" s="4"/>
      <c r="UEK864" s="4"/>
      <c r="UEL864" s="4"/>
      <c r="UEM864" s="4"/>
      <c r="UEN864" s="4"/>
      <c r="UEO864" s="4"/>
      <c r="UET864" s="4"/>
      <c r="UEU864" s="4"/>
      <c r="UEV864" s="4"/>
      <c r="UEW864" s="4"/>
      <c r="UEX864" s="4"/>
      <c r="UEY864" s="4"/>
      <c r="UEZ864" s="4"/>
      <c r="UFA864" s="4"/>
      <c r="UFB864" s="4"/>
      <c r="UFC864" s="4"/>
      <c r="UFD864" s="4"/>
      <c r="UFE864" s="4"/>
      <c r="UFF864" s="4"/>
      <c r="UFG864" s="4"/>
      <c r="UFH864" s="4"/>
      <c r="UFI864" s="4"/>
      <c r="UFJ864" s="4"/>
      <c r="UFK864" s="4"/>
      <c r="UFL864" s="4"/>
      <c r="UFM864" s="4"/>
      <c r="UFN864" s="4"/>
      <c r="UFO864" s="4"/>
      <c r="UFP864" s="4"/>
      <c r="UFQ864" s="4"/>
      <c r="UFR864" s="4"/>
      <c r="UFS864" s="4"/>
      <c r="UFT864" s="4"/>
      <c r="UFU864" s="4"/>
      <c r="UFV864" s="4"/>
      <c r="UFW864" s="4"/>
      <c r="UFX864" s="4"/>
      <c r="UFY864" s="4"/>
      <c r="UFZ864" s="4"/>
      <c r="UGA864" s="4"/>
      <c r="UGB864" s="4"/>
      <c r="UGC864" s="4"/>
      <c r="UGD864" s="4"/>
      <c r="UGE864" s="4"/>
      <c r="UGF864" s="4"/>
      <c r="UGG864" s="4"/>
      <c r="UGH864" s="4"/>
      <c r="UGI864" s="4"/>
      <c r="UGJ864" s="4"/>
      <c r="UGK864" s="4"/>
      <c r="UGL864" s="4"/>
      <c r="UGM864" s="4"/>
      <c r="UGN864" s="4"/>
      <c r="UGO864" s="4"/>
      <c r="UGP864" s="4"/>
      <c r="UGQ864" s="4"/>
      <c r="UGR864" s="4"/>
      <c r="UGS864" s="4"/>
      <c r="UGT864" s="4"/>
      <c r="UGU864" s="4"/>
      <c r="UGV864" s="4"/>
      <c r="UGW864" s="4"/>
      <c r="UGX864" s="4"/>
      <c r="UGY864" s="4"/>
      <c r="UGZ864" s="4"/>
      <c r="UHA864" s="4"/>
      <c r="UHB864" s="4"/>
      <c r="UHC864" s="4"/>
      <c r="UHD864" s="4"/>
      <c r="UHE864" s="4"/>
      <c r="UHF864" s="4"/>
      <c r="UHG864" s="4"/>
      <c r="UHH864" s="4"/>
      <c r="UHI864" s="4"/>
      <c r="UHJ864" s="4"/>
      <c r="UHK864" s="4"/>
      <c r="UHL864" s="4"/>
      <c r="UHM864" s="4"/>
      <c r="UHN864" s="4"/>
      <c r="UHO864" s="4"/>
      <c r="UHP864" s="4"/>
      <c r="UHQ864" s="4"/>
      <c r="UHR864" s="4"/>
      <c r="UHS864" s="4"/>
      <c r="UHT864" s="4"/>
      <c r="UHU864" s="4"/>
      <c r="UHV864" s="4"/>
      <c r="UHW864" s="4"/>
      <c r="UHX864" s="4"/>
      <c r="UHY864" s="4"/>
      <c r="UHZ864" s="4"/>
      <c r="UIA864" s="4"/>
      <c r="UIB864" s="4"/>
      <c r="UIC864" s="4"/>
      <c r="UID864" s="4"/>
      <c r="UIE864" s="4"/>
      <c r="UIF864" s="4"/>
      <c r="UIG864" s="4"/>
      <c r="UIH864" s="4"/>
      <c r="UII864" s="4"/>
      <c r="UIJ864" s="4"/>
      <c r="UIK864" s="4"/>
      <c r="UIL864" s="4"/>
      <c r="UIM864" s="4"/>
      <c r="UIN864" s="4"/>
      <c r="UIO864" s="4"/>
      <c r="UIP864" s="4"/>
      <c r="UIQ864" s="4"/>
      <c r="UIR864" s="4"/>
      <c r="UIS864" s="4"/>
      <c r="UIT864" s="4"/>
      <c r="UIU864" s="4"/>
      <c r="UIV864" s="4"/>
      <c r="UIW864" s="4"/>
      <c r="UIX864" s="4"/>
      <c r="UIY864" s="4"/>
      <c r="UIZ864" s="4"/>
      <c r="UJA864" s="4"/>
      <c r="UJB864" s="4"/>
      <c r="UJC864" s="4"/>
      <c r="UJD864" s="4"/>
      <c r="UJE864" s="4"/>
      <c r="UJF864" s="4"/>
      <c r="UJG864" s="4"/>
      <c r="UJH864" s="4"/>
      <c r="UJI864" s="4"/>
      <c r="UJJ864" s="4"/>
      <c r="UJK864" s="4"/>
      <c r="UJL864" s="4"/>
      <c r="UJM864" s="4"/>
      <c r="UJN864" s="4"/>
      <c r="UJO864" s="4"/>
      <c r="UJP864" s="4"/>
      <c r="UJQ864" s="4"/>
      <c r="UJR864" s="4"/>
      <c r="UJS864" s="4"/>
      <c r="UJT864" s="4"/>
      <c r="UJU864" s="4"/>
      <c r="UJV864" s="4"/>
      <c r="UJW864" s="4"/>
      <c r="UJX864" s="4"/>
      <c r="UJY864" s="4"/>
      <c r="UJZ864" s="4"/>
      <c r="UKA864" s="4"/>
      <c r="UKB864" s="4"/>
      <c r="UKC864" s="4"/>
      <c r="UKD864" s="4"/>
      <c r="UKE864" s="4"/>
      <c r="UKF864" s="4"/>
      <c r="UKG864" s="4"/>
      <c r="UKH864" s="4"/>
      <c r="UKI864" s="4"/>
      <c r="UKJ864" s="4"/>
      <c r="UKK864" s="4"/>
      <c r="UKL864" s="4"/>
      <c r="UKM864" s="4"/>
      <c r="UKN864" s="4"/>
      <c r="UKO864" s="4"/>
      <c r="UKP864" s="4"/>
      <c r="UKQ864" s="4"/>
      <c r="UKR864" s="4"/>
      <c r="UKS864" s="4"/>
      <c r="UKT864" s="4"/>
      <c r="UKU864" s="4"/>
      <c r="UKV864" s="4"/>
      <c r="UKW864" s="4"/>
      <c r="UKX864" s="4"/>
      <c r="UKY864" s="4"/>
      <c r="UKZ864" s="4"/>
      <c r="ULA864" s="4"/>
      <c r="ULB864" s="4"/>
      <c r="ULC864" s="4"/>
      <c r="ULD864" s="4"/>
      <c r="ULE864" s="4"/>
      <c r="ULF864" s="4"/>
      <c r="ULG864" s="4"/>
      <c r="ULH864" s="4"/>
      <c r="ULI864" s="4"/>
      <c r="ULJ864" s="4"/>
      <c r="ULK864" s="4"/>
      <c r="ULL864" s="4"/>
      <c r="ULM864" s="4"/>
      <c r="ULN864" s="4"/>
      <c r="ULO864" s="4"/>
      <c r="ULP864" s="4"/>
      <c r="ULQ864" s="4"/>
      <c r="ULR864" s="4"/>
      <c r="ULS864" s="4"/>
      <c r="ULT864" s="4"/>
      <c r="ULU864" s="4"/>
      <c r="ULV864" s="4"/>
      <c r="ULW864" s="4"/>
      <c r="ULX864" s="4"/>
      <c r="ULY864" s="4"/>
      <c r="ULZ864" s="4"/>
      <c r="UMA864" s="4"/>
      <c r="UMB864" s="4"/>
      <c r="UMC864" s="4"/>
      <c r="UMD864" s="4"/>
      <c r="UME864" s="4"/>
      <c r="UMF864" s="4"/>
      <c r="UMG864" s="4"/>
      <c r="UMH864" s="4"/>
      <c r="UMI864" s="4"/>
      <c r="UMJ864" s="4"/>
      <c r="UMK864" s="4"/>
      <c r="UML864" s="4"/>
      <c r="UMM864" s="4"/>
      <c r="UMN864" s="4"/>
      <c r="UMO864" s="4"/>
      <c r="UMP864" s="4"/>
      <c r="UMQ864" s="4"/>
      <c r="UMR864" s="4"/>
      <c r="UMS864" s="4"/>
      <c r="UMT864" s="4"/>
      <c r="UMU864" s="4"/>
      <c r="UMV864" s="4"/>
      <c r="UMW864" s="4"/>
      <c r="UMX864" s="4"/>
      <c r="UMY864" s="4"/>
      <c r="UMZ864" s="4"/>
      <c r="UNA864" s="4"/>
      <c r="UNB864" s="4"/>
      <c r="UNC864" s="4"/>
      <c r="UND864" s="4"/>
      <c r="UNE864" s="4"/>
      <c r="UNF864" s="4"/>
      <c r="UNG864" s="4"/>
      <c r="UNH864" s="4"/>
      <c r="UNI864" s="4"/>
      <c r="UNJ864" s="4"/>
      <c r="UNK864" s="4"/>
      <c r="UNL864" s="4"/>
      <c r="UNM864" s="4"/>
      <c r="UNN864" s="4"/>
      <c r="UNO864" s="4"/>
      <c r="UNP864" s="4"/>
      <c r="UNQ864" s="4"/>
      <c r="UNR864" s="4"/>
      <c r="UNS864" s="4"/>
      <c r="UNT864" s="4"/>
      <c r="UNU864" s="4"/>
      <c r="UNV864" s="4"/>
      <c r="UNW864" s="4"/>
      <c r="UNX864" s="4"/>
      <c r="UNY864" s="4"/>
      <c r="UNZ864" s="4"/>
      <c r="UOB864" s="4"/>
      <c r="UOD864" s="4"/>
      <c r="UOE864" s="4"/>
      <c r="UOF864" s="4"/>
      <c r="UOG864" s="4"/>
      <c r="UOH864" s="4"/>
      <c r="UOI864" s="4"/>
      <c r="UOJ864" s="4"/>
      <c r="UOK864" s="4"/>
      <c r="UOP864" s="4"/>
      <c r="UOQ864" s="4"/>
      <c r="UOR864" s="4"/>
      <c r="UOS864" s="4"/>
      <c r="UOT864" s="4"/>
      <c r="UOU864" s="4"/>
      <c r="UOV864" s="4"/>
      <c r="UOW864" s="4"/>
      <c r="UOX864" s="4"/>
      <c r="UOY864" s="4"/>
      <c r="UOZ864" s="4"/>
      <c r="UPA864" s="4"/>
      <c r="UPB864" s="4"/>
      <c r="UPC864" s="4"/>
      <c r="UPD864" s="4"/>
      <c r="UPE864" s="4"/>
      <c r="UPF864" s="4"/>
      <c r="UPG864" s="4"/>
      <c r="UPH864" s="4"/>
      <c r="UPI864" s="4"/>
      <c r="UPJ864" s="4"/>
      <c r="UPK864" s="4"/>
      <c r="UPL864" s="4"/>
      <c r="UPM864" s="4"/>
      <c r="UPN864" s="4"/>
      <c r="UPO864" s="4"/>
      <c r="UPP864" s="4"/>
      <c r="UPQ864" s="4"/>
      <c r="UPR864" s="4"/>
      <c r="UPS864" s="4"/>
      <c r="UPT864" s="4"/>
      <c r="UPU864" s="4"/>
      <c r="UPV864" s="4"/>
      <c r="UPW864" s="4"/>
      <c r="UPX864" s="4"/>
      <c r="UPY864" s="4"/>
      <c r="UPZ864" s="4"/>
      <c r="UQA864" s="4"/>
      <c r="UQB864" s="4"/>
      <c r="UQC864" s="4"/>
      <c r="UQD864" s="4"/>
      <c r="UQE864" s="4"/>
      <c r="UQF864" s="4"/>
      <c r="UQG864" s="4"/>
      <c r="UQH864" s="4"/>
      <c r="UQI864" s="4"/>
      <c r="UQJ864" s="4"/>
      <c r="UQK864" s="4"/>
      <c r="UQL864" s="4"/>
      <c r="UQM864" s="4"/>
      <c r="UQN864" s="4"/>
      <c r="UQO864" s="4"/>
      <c r="UQP864" s="4"/>
      <c r="UQQ864" s="4"/>
      <c r="UQR864" s="4"/>
      <c r="UQS864" s="4"/>
      <c r="UQT864" s="4"/>
      <c r="UQU864" s="4"/>
      <c r="UQV864" s="4"/>
      <c r="UQW864" s="4"/>
      <c r="UQX864" s="4"/>
      <c r="UQY864" s="4"/>
      <c r="UQZ864" s="4"/>
      <c r="URA864" s="4"/>
      <c r="URB864" s="4"/>
      <c r="URC864" s="4"/>
      <c r="URD864" s="4"/>
      <c r="URE864" s="4"/>
      <c r="URF864" s="4"/>
      <c r="URG864" s="4"/>
      <c r="URH864" s="4"/>
      <c r="URI864" s="4"/>
      <c r="URJ864" s="4"/>
      <c r="URK864" s="4"/>
      <c r="URL864" s="4"/>
      <c r="URM864" s="4"/>
      <c r="URN864" s="4"/>
      <c r="URO864" s="4"/>
      <c r="URP864" s="4"/>
      <c r="URQ864" s="4"/>
      <c r="URR864" s="4"/>
      <c r="URS864" s="4"/>
      <c r="URT864" s="4"/>
      <c r="URU864" s="4"/>
      <c r="URV864" s="4"/>
      <c r="URW864" s="4"/>
      <c r="URX864" s="4"/>
      <c r="URY864" s="4"/>
      <c r="URZ864" s="4"/>
      <c r="USA864" s="4"/>
      <c r="USB864" s="4"/>
      <c r="USC864" s="4"/>
      <c r="USD864" s="4"/>
      <c r="USE864" s="4"/>
      <c r="USF864" s="4"/>
      <c r="USG864" s="4"/>
      <c r="USH864" s="4"/>
      <c r="USI864" s="4"/>
      <c r="USJ864" s="4"/>
      <c r="USK864" s="4"/>
      <c r="USL864" s="4"/>
      <c r="USM864" s="4"/>
      <c r="USN864" s="4"/>
      <c r="USO864" s="4"/>
      <c r="USP864" s="4"/>
      <c r="USQ864" s="4"/>
      <c r="USR864" s="4"/>
      <c r="USS864" s="4"/>
      <c r="UST864" s="4"/>
      <c r="USU864" s="4"/>
      <c r="USV864" s="4"/>
      <c r="USW864" s="4"/>
      <c r="USX864" s="4"/>
      <c r="USY864" s="4"/>
      <c r="USZ864" s="4"/>
      <c r="UTA864" s="4"/>
      <c r="UTB864" s="4"/>
      <c r="UTC864" s="4"/>
      <c r="UTD864" s="4"/>
      <c r="UTE864" s="4"/>
      <c r="UTF864" s="4"/>
      <c r="UTG864" s="4"/>
      <c r="UTH864" s="4"/>
      <c r="UTI864" s="4"/>
      <c r="UTJ864" s="4"/>
      <c r="UTK864" s="4"/>
      <c r="UTL864" s="4"/>
      <c r="UTM864" s="4"/>
      <c r="UTN864" s="4"/>
      <c r="UTO864" s="4"/>
      <c r="UTP864" s="4"/>
      <c r="UTQ864" s="4"/>
      <c r="UTR864" s="4"/>
      <c r="UTS864" s="4"/>
      <c r="UTT864" s="4"/>
      <c r="UTU864" s="4"/>
      <c r="UTV864" s="4"/>
      <c r="UTW864" s="4"/>
      <c r="UTX864" s="4"/>
      <c r="UTY864" s="4"/>
      <c r="UTZ864" s="4"/>
      <c r="UUA864" s="4"/>
      <c r="UUB864" s="4"/>
      <c r="UUC864" s="4"/>
      <c r="UUD864" s="4"/>
      <c r="UUE864" s="4"/>
      <c r="UUF864" s="4"/>
      <c r="UUG864" s="4"/>
      <c r="UUH864" s="4"/>
      <c r="UUI864" s="4"/>
      <c r="UUJ864" s="4"/>
      <c r="UUK864" s="4"/>
      <c r="UUL864" s="4"/>
      <c r="UUM864" s="4"/>
      <c r="UUN864" s="4"/>
      <c r="UUO864" s="4"/>
      <c r="UUP864" s="4"/>
      <c r="UUQ864" s="4"/>
      <c r="UUR864" s="4"/>
      <c r="UUS864" s="4"/>
      <c r="UUT864" s="4"/>
      <c r="UUU864" s="4"/>
      <c r="UUV864" s="4"/>
      <c r="UUW864" s="4"/>
      <c r="UUX864" s="4"/>
      <c r="UUY864" s="4"/>
      <c r="UUZ864" s="4"/>
      <c r="UVA864" s="4"/>
      <c r="UVB864" s="4"/>
      <c r="UVC864" s="4"/>
      <c r="UVD864" s="4"/>
      <c r="UVE864" s="4"/>
      <c r="UVF864" s="4"/>
      <c r="UVG864" s="4"/>
      <c r="UVH864" s="4"/>
      <c r="UVI864" s="4"/>
      <c r="UVJ864" s="4"/>
      <c r="UVK864" s="4"/>
      <c r="UVL864" s="4"/>
      <c r="UVM864" s="4"/>
      <c r="UVN864" s="4"/>
      <c r="UVO864" s="4"/>
      <c r="UVP864" s="4"/>
      <c r="UVQ864" s="4"/>
      <c r="UVR864" s="4"/>
      <c r="UVS864" s="4"/>
      <c r="UVT864" s="4"/>
      <c r="UVU864" s="4"/>
      <c r="UVV864" s="4"/>
      <c r="UVW864" s="4"/>
      <c r="UVX864" s="4"/>
      <c r="UVY864" s="4"/>
      <c r="UVZ864" s="4"/>
      <c r="UWA864" s="4"/>
      <c r="UWB864" s="4"/>
      <c r="UWC864" s="4"/>
      <c r="UWD864" s="4"/>
      <c r="UWE864" s="4"/>
      <c r="UWF864" s="4"/>
      <c r="UWG864" s="4"/>
      <c r="UWH864" s="4"/>
      <c r="UWI864" s="4"/>
      <c r="UWJ864" s="4"/>
      <c r="UWK864" s="4"/>
      <c r="UWL864" s="4"/>
      <c r="UWM864" s="4"/>
      <c r="UWN864" s="4"/>
      <c r="UWO864" s="4"/>
      <c r="UWP864" s="4"/>
      <c r="UWQ864" s="4"/>
      <c r="UWR864" s="4"/>
      <c r="UWS864" s="4"/>
      <c r="UWT864" s="4"/>
      <c r="UWU864" s="4"/>
      <c r="UWV864" s="4"/>
      <c r="UWW864" s="4"/>
      <c r="UWX864" s="4"/>
      <c r="UWY864" s="4"/>
      <c r="UWZ864" s="4"/>
      <c r="UXA864" s="4"/>
      <c r="UXB864" s="4"/>
      <c r="UXC864" s="4"/>
      <c r="UXD864" s="4"/>
      <c r="UXE864" s="4"/>
      <c r="UXF864" s="4"/>
      <c r="UXG864" s="4"/>
      <c r="UXH864" s="4"/>
      <c r="UXI864" s="4"/>
      <c r="UXJ864" s="4"/>
      <c r="UXK864" s="4"/>
      <c r="UXL864" s="4"/>
      <c r="UXM864" s="4"/>
      <c r="UXN864" s="4"/>
      <c r="UXO864" s="4"/>
      <c r="UXP864" s="4"/>
      <c r="UXQ864" s="4"/>
      <c r="UXR864" s="4"/>
      <c r="UXS864" s="4"/>
      <c r="UXT864" s="4"/>
      <c r="UXU864" s="4"/>
      <c r="UXV864" s="4"/>
      <c r="UXX864" s="4"/>
      <c r="UXZ864" s="4"/>
      <c r="UYA864" s="4"/>
      <c r="UYB864" s="4"/>
      <c r="UYC864" s="4"/>
      <c r="UYD864" s="4"/>
      <c r="UYE864" s="4"/>
      <c r="UYF864" s="4"/>
      <c r="UYG864" s="4"/>
      <c r="UYL864" s="4"/>
      <c r="UYM864" s="4"/>
      <c r="UYN864" s="4"/>
      <c r="UYO864" s="4"/>
      <c r="UYP864" s="4"/>
      <c r="UYQ864" s="4"/>
      <c r="UYR864" s="4"/>
      <c r="UYS864" s="4"/>
      <c r="UYT864" s="4"/>
      <c r="UYU864" s="4"/>
      <c r="UYV864" s="4"/>
      <c r="UYW864" s="4"/>
      <c r="UYX864" s="4"/>
      <c r="UYY864" s="4"/>
      <c r="UYZ864" s="4"/>
      <c r="UZA864" s="4"/>
      <c r="UZB864" s="4"/>
      <c r="UZC864" s="4"/>
      <c r="UZD864" s="4"/>
      <c r="UZE864" s="4"/>
      <c r="UZF864" s="4"/>
      <c r="UZG864" s="4"/>
      <c r="UZH864" s="4"/>
      <c r="UZI864" s="4"/>
      <c r="UZJ864" s="4"/>
      <c r="UZK864" s="4"/>
      <c r="UZL864" s="4"/>
      <c r="UZM864" s="4"/>
      <c r="UZN864" s="4"/>
      <c r="UZO864" s="4"/>
      <c r="UZP864" s="4"/>
      <c r="UZQ864" s="4"/>
      <c r="UZR864" s="4"/>
      <c r="UZS864" s="4"/>
      <c r="UZT864" s="4"/>
      <c r="UZU864" s="4"/>
      <c r="UZV864" s="4"/>
      <c r="UZW864" s="4"/>
      <c r="UZX864" s="4"/>
      <c r="UZY864" s="4"/>
      <c r="UZZ864" s="4"/>
      <c r="VAA864" s="4"/>
      <c r="VAB864" s="4"/>
      <c r="VAC864" s="4"/>
      <c r="VAD864" s="4"/>
      <c r="VAE864" s="4"/>
      <c r="VAF864" s="4"/>
      <c r="VAG864" s="4"/>
      <c r="VAH864" s="4"/>
      <c r="VAI864" s="4"/>
      <c r="VAJ864" s="4"/>
      <c r="VAK864" s="4"/>
      <c r="VAL864" s="4"/>
      <c r="VAM864" s="4"/>
      <c r="VAN864" s="4"/>
      <c r="VAO864" s="4"/>
      <c r="VAP864" s="4"/>
      <c r="VAQ864" s="4"/>
      <c r="VAR864" s="4"/>
      <c r="VAS864" s="4"/>
      <c r="VAT864" s="4"/>
      <c r="VAU864" s="4"/>
      <c r="VAV864" s="4"/>
      <c r="VAW864" s="4"/>
      <c r="VAX864" s="4"/>
      <c r="VAY864" s="4"/>
      <c r="VAZ864" s="4"/>
      <c r="VBA864" s="4"/>
      <c r="VBB864" s="4"/>
      <c r="VBC864" s="4"/>
      <c r="VBD864" s="4"/>
      <c r="VBE864" s="4"/>
      <c r="VBF864" s="4"/>
      <c r="VBG864" s="4"/>
      <c r="VBH864" s="4"/>
      <c r="VBI864" s="4"/>
      <c r="VBJ864" s="4"/>
      <c r="VBK864" s="4"/>
      <c r="VBL864" s="4"/>
      <c r="VBM864" s="4"/>
      <c r="VBN864" s="4"/>
      <c r="VBO864" s="4"/>
      <c r="VBP864" s="4"/>
      <c r="VBQ864" s="4"/>
      <c r="VBR864" s="4"/>
      <c r="VBS864" s="4"/>
      <c r="VBT864" s="4"/>
      <c r="VBU864" s="4"/>
      <c r="VBV864" s="4"/>
      <c r="VBW864" s="4"/>
      <c r="VBX864" s="4"/>
      <c r="VBY864" s="4"/>
      <c r="VBZ864" s="4"/>
      <c r="VCA864" s="4"/>
      <c r="VCB864" s="4"/>
      <c r="VCC864" s="4"/>
      <c r="VCD864" s="4"/>
      <c r="VCE864" s="4"/>
      <c r="VCF864" s="4"/>
      <c r="VCG864" s="4"/>
      <c r="VCH864" s="4"/>
      <c r="VCI864" s="4"/>
      <c r="VCJ864" s="4"/>
      <c r="VCK864" s="4"/>
      <c r="VCL864" s="4"/>
      <c r="VCM864" s="4"/>
      <c r="VCN864" s="4"/>
      <c r="VCO864" s="4"/>
      <c r="VCP864" s="4"/>
      <c r="VCQ864" s="4"/>
      <c r="VCR864" s="4"/>
      <c r="VCS864" s="4"/>
      <c r="VCT864" s="4"/>
      <c r="VCU864" s="4"/>
      <c r="VCV864" s="4"/>
      <c r="VCW864" s="4"/>
      <c r="VCX864" s="4"/>
      <c r="VCY864" s="4"/>
      <c r="VCZ864" s="4"/>
      <c r="VDA864" s="4"/>
      <c r="VDB864" s="4"/>
      <c r="VDC864" s="4"/>
      <c r="VDD864" s="4"/>
      <c r="VDE864" s="4"/>
      <c r="VDF864" s="4"/>
      <c r="VDG864" s="4"/>
      <c r="VDH864" s="4"/>
      <c r="VDI864" s="4"/>
      <c r="VDJ864" s="4"/>
      <c r="VDK864" s="4"/>
      <c r="VDL864" s="4"/>
      <c r="VDM864" s="4"/>
      <c r="VDN864" s="4"/>
      <c r="VDO864" s="4"/>
      <c r="VDP864" s="4"/>
      <c r="VDQ864" s="4"/>
      <c r="VDR864" s="4"/>
      <c r="VDS864" s="4"/>
      <c r="VDT864" s="4"/>
      <c r="VDU864" s="4"/>
      <c r="VDV864" s="4"/>
      <c r="VDW864" s="4"/>
      <c r="VDX864" s="4"/>
      <c r="VDY864" s="4"/>
      <c r="VDZ864" s="4"/>
      <c r="VEA864" s="4"/>
      <c r="VEB864" s="4"/>
      <c r="VEC864" s="4"/>
      <c r="VED864" s="4"/>
      <c r="VEE864" s="4"/>
      <c r="VEF864" s="4"/>
      <c r="VEG864" s="4"/>
      <c r="VEH864" s="4"/>
      <c r="VEI864" s="4"/>
      <c r="VEJ864" s="4"/>
      <c r="VEK864" s="4"/>
      <c r="VEL864" s="4"/>
      <c r="VEM864" s="4"/>
      <c r="VEN864" s="4"/>
      <c r="VEO864" s="4"/>
      <c r="VEP864" s="4"/>
      <c r="VEQ864" s="4"/>
      <c r="VER864" s="4"/>
      <c r="VES864" s="4"/>
      <c r="VET864" s="4"/>
      <c r="VEU864" s="4"/>
      <c r="VEV864" s="4"/>
      <c r="VEW864" s="4"/>
      <c r="VEX864" s="4"/>
      <c r="VEY864" s="4"/>
      <c r="VEZ864" s="4"/>
      <c r="VFA864" s="4"/>
      <c r="VFB864" s="4"/>
      <c r="VFC864" s="4"/>
      <c r="VFD864" s="4"/>
      <c r="VFE864" s="4"/>
      <c r="VFF864" s="4"/>
      <c r="VFG864" s="4"/>
      <c r="VFH864" s="4"/>
      <c r="VFI864" s="4"/>
      <c r="VFJ864" s="4"/>
      <c r="VFK864" s="4"/>
      <c r="VFL864" s="4"/>
      <c r="VFM864" s="4"/>
      <c r="VFN864" s="4"/>
      <c r="VFO864" s="4"/>
      <c r="VFP864" s="4"/>
      <c r="VFQ864" s="4"/>
      <c r="VFR864" s="4"/>
      <c r="VFS864" s="4"/>
      <c r="VFT864" s="4"/>
      <c r="VFU864" s="4"/>
      <c r="VFV864" s="4"/>
      <c r="VFW864" s="4"/>
      <c r="VFX864" s="4"/>
      <c r="VFY864" s="4"/>
      <c r="VFZ864" s="4"/>
      <c r="VGA864" s="4"/>
      <c r="VGB864" s="4"/>
      <c r="VGC864" s="4"/>
      <c r="VGD864" s="4"/>
      <c r="VGE864" s="4"/>
      <c r="VGF864" s="4"/>
      <c r="VGG864" s="4"/>
      <c r="VGH864" s="4"/>
      <c r="VGI864" s="4"/>
      <c r="VGJ864" s="4"/>
      <c r="VGK864" s="4"/>
      <c r="VGL864" s="4"/>
      <c r="VGM864" s="4"/>
      <c r="VGN864" s="4"/>
      <c r="VGO864" s="4"/>
      <c r="VGP864" s="4"/>
      <c r="VGQ864" s="4"/>
      <c r="VGR864" s="4"/>
      <c r="VGS864" s="4"/>
      <c r="VGT864" s="4"/>
      <c r="VGU864" s="4"/>
      <c r="VGV864" s="4"/>
      <c r="VGW864" s="4"/>
      <c r="VGX864" s="4"/>
      <c r="VGY864" s="4"/>
      <c r="VGZ864" s="4"/>
      <c r="VHA864" s="4"/>
      <c r="VHB864" s="4"/>
      <c r="VHC864" s="4"/>
      <c r="VHD864" s="4"/>
      <c r="VHE864" s="4"/>
      <c r="VHF864" s="4"/>
      <c r="VHG864" s="4"/>
      <c r="VHH864" s="4"/>
      <c r="VHI864" s="4"/>
      <c r="VHJ864" s="4"/>
      <c r="VHK864" s="4"/>
      <c r="VHL864" s="4"/>
      <c r="VHM864" s="4"/>
      <c r="VHN864" s="4"/>
      <c r="VHO864" s="4"/>
      <c r="VHP864" s="4"/>
      <c r="VHQ864" s="4"/>
      <c r="VHR864" s="4"/>
      <c r="VHT864" s="4"/>
      <c r="VHV864" s="4"/>
      <c r="VHW864" s="4"/>
      <c r="VHX864" s="4"/>
      <c r="VHY864" s="4"/>
      <c r="VHZ864" s="4"/>
      <c r="VIA864" s="4"/>
      <c r="VIB864" s="4"/>
      <c r="VIC864" s="4"/>
      <c r="VIH864" s="4"/>
      <c r="VII864" s="4"/>
      <c r="VIJ864" s="4"/>
      <c r="VIK864" s="4"/>
      <c r="VIL864" s="4"/>
      <c r="VIM864" s="4"/>
      <c r="VIN864" s="4"/>
      <c r="VIO864" s="4"/>
      <c r="VIP864" s="4"/>
      <c r="VIQ864" s="4"/>
      <c r="VIR864" s="4"/>
      <c r="VIS864" s="4"/>
      <c r="VIT864" s="4"/>
      <c r="VIU864" s="4"/>
      <c r="VIV864" s="4"/>
      <c r="VIW864" s="4"/>
      <c r="VIX864" s="4"/>
      <c r="VIY864" s="4"/>
      <c r="VIZ864" s="4"/>
      <c r="VJA864" s="4"/>
      <c r="VJB864" s="4"/>
      <c r="VJC864" s="4"/>
      <c r="VJD864" s="4"/>
      <c r="VJE864" s="4"/>
      <c r="VJF864" s="4"/>
      <c r="VJG864" s="4"/>
      <c r="VJH864" s="4"/>
      <c r="VJI864" s="4"/>
      <c r="VJJ864" s="4"/>
      <c r="VJK864" s="4"/>
      <c r="VJL864" s="4"/>
      <c r="VJM864" s="4"/>
      <c r="VJN864" s="4"/>
      <c r="VJO864" s="4"/>
      <c r="VJP864" s="4"/>
      <c r="VJQ864" s="4"/>
      <c r="VJR864" s="4"/>
      <c r="VJS864" s="4"/>
      <c r="VJT864" s="4"/>
      <c r="VJU864" s="4"/>
      <c r="VJV864" s="4"/>
      <c r="VJW864" s="4"/>
      <c r="VJX864" s="4"/>
      <c r="VJY864" s="4"/>
      <c r="VJZ864" s="4"/>
      <c r="VKA864" s="4"/>
      <c r="VKB864" s="4"/>
      <c r="VKC864" s="4"/>
      <c r="VKD864" s="4"/>
      <c r="VKE864" s="4"/>
      <c r="VKF864" s="4"/>
      <c r="VKG864" s="4"/>
      <c r="VKH864" s="4"/>
      <c r="VKI864" s="4"/>
      <c r="VKJ864" s="4"/>
      <c r="VKK864" s="4"/>
      <c r="VKL864" s="4"/>
      <c r="VKM864" s="4"/>
      <c r="VKN864" s="4"/>
      <c r="VKO864" s="4"/>
      <c r="VKP864" s="4"/>
      <c r="VKQ864" s="4"/>
      <c r="VKR864" s="4"/>
      <c r="VKS864" s="4"/>
      <c r="VKT864" s="4"/>
      <c r="VKU864" s="4"/>
      <c r="VKV864" s="4"/>
      <c r="VKW864" s="4"/>
      <c r="VKX864" s="4"/>
      <c r="VKY864" s="4"/>
      <c r="VKZ864" s="4"/>
      <c r="VLA864" s="4"/>
      <c r="VLB864" s="4"/>
      <c r="VLC864" s="4"/>
      <c r="VLD864" s="4"/>
      <c r="VLE864" s="4"/>
      <c r="VLF864" s="4"/>
      <c r="VLG864" s="4"/>
      <c r="VLH864" s="4"/>
      <c r="VLI864" s="4"/>
      <c r="VLJ864" s="4"/>
      <c r="VLK864" s="4"/>
      <c r="VLL864" s="4"/>
      <c r="VLM864" s="4"/>
      <c r="VLN864" s="4"/>
      <c r="VLO864" s="4"/>
      <c r="VLP864" s="4"/>
      <c r="VLQ864" s="4"/>
      <c r="VLR864" s="4"/>
      <c r="VLS864" s="4"/>
      <c r="VLT864" s="4"/>
      <c r="VLU864" s="4"/>
      <c r="VLV864" s="4"/>
      <c r="VLW864" s="4"/>
      <c r="VLX864" s="4"/>
      <c r="VLY864" s="4"/>
      <c r="VLZ864" s="4"/>
      <c r="VMA864" s="4"/>
      <c r="VMB864" s="4"/>
      <c r="VMC864" s="4"/>
      <c r="VMD864" s="4"/>
      <c r="VME864" s="4"/>
      <c r="VMF864" s="4"/>
      <c r="VMG864" s="4"/>
      <c r="VMH864" s="4"/>
      <c r="VMI864" s="4"/>
      <c r="VMJ864" s="4"/>
      <c r="VMK864" s="4"/>
      <c r="VML864" s="4"/>
      <c r="VMM864" s="4"/>
      <c r="VMN864" s="4"/>
      <c r="VMO864" s="4"/>
      <c r="VMP864" s="4"/>
      <c r="VMQ864" s="4"/>
      <c r="VMR864" s="4"/>
      <c r="VMS864" s="4"/>
      <c r="VMT864" s="4"/>
      <c r="VMU864" s="4"/>
      <c r="VMV864" s="4"/>
      <c r="VMW864" s="4"/>
      <c r="VMX864" s="4"/>
      <c r="VMY864" s="4"/>
      <c r="VMZ864" s="4"/>
      <c r="VNA864" s="4"/>
      <c r="VNB864" s="4"/>
      <c r="VNC864" s="4"/>
      <c r="VND864" s="4"/>
      <c r="VNE864" s="4"/>
      <c r="VNF864" s="4"/>
      <c r="VNG864" s="4"/>
      <c r="VNH864" s="4"/>
      <c r="VNI864" s="4"/>
      <c r="VNJ864" s="4"/>
      <c r="VNK864" s="4"/>
      <c r="VNL864" s="4"/>
      <c r="VNM864" s="4"/>
      <c r="VNN864" s="4"/>
      <c r="VNO864" s="4"/>
      <c r="VNP864" s="4"/>
      <c r="VNQ864" s="4"/>
      <c r="VNR864" s="4"/>
      <c r="VNS864" s="4"/>
      <c r="VNT864" s="4"/>
      <c r="VNU864" s="4"/>
      <c r="VNV864" s="4"/>
      <c r="VNW864" s="4"/>
      <c r="VNX864" s="4"/>
      <c r="VNY864" s="4"/>
      <c r="VNZ864" s="4"/>
      <c r="VOA864" s="4"/>
      <c r="VOB864" s="4"/>
      <c r="VOC864" s="4"/>
      <c r="VOD864" s="4"/>
      <c r="VOE864" s="4"/>
      <c r="VOF864" s="4"/>
      <c r="VOG864" s="4"/>
      <c r="VOH864" s="4"/>
      <c r="VOI864" s="4"/>
      <c r="VOJ864" s="4"/>
      <c r="VOK864" s="4"/>
      <c r="VOL864" s="4"/>
      <c r="VOM864" s="4"/>
      <c r="VON864" s="4"/>
      <c r="VOO864" s="4"/>
      <c r="VOP864" s="4"/>
      <c r="VOQ864" s="4"/>
      <c r="VOR864" s="4"/>
      <c r="VOS864" s="4"/>
      <c r="VOT864" s="4"/>
      <c r="VOU864" s="4"/>
      <c r="VOV864" s="4"/>
      <c r="VOW864" s="4"/>
      <c r="VOX864" s="4"/>
      <c r="VOY864" s="4"/>
      <c r="VOZ864" s="4"/>
      <c r="VPA864" s="4"/>
      <c r="VPB864" s="4"/>
      <c r="VPC864" s="4"/>
      <c r="VPD864" s="4"/>
      <c r="VPE864" s="4"/>
      <c r="VPF864" s="4"/>
      <c r="VPG864" s="4"/>
      <c r="VPH864" s="4"/>
      <c r="VPI864" s="4"/>
      <c r="VPJ864" s="4"/>
      <c r="VPK864" s="4"/>
      <c r="VPL864" s="4"/>
      <c r="VPM864" s="4"/>
      <c r="VPN864" s="4"/>
      <c r="VPO864" s="4"/>
      <c r="VPP864" s="4"/>
      <c r="VPQ864" s="4"/>
      <c r="VPR864" s="4"/>
      <c r="VPS864" s="4"/>
      <c r="VPT864" s="4"/>
      <c r="VPU864" s="4"/>
      <c r="VPV864" s="4"/>
      <c r="VPW864" s="4"/>
      <c r="VPX864" s="4"/>
      <c r="VPY864" s="4"/>
      <c r="VPZ864" s="4"/>
      <c r="VQA864" s="4"/>
      <c r="VQB864" s="4"/>
      <c r="VQC864" s="4"/>
      <c r="VQD864" s="4"/>
      <c r="VQE864" s="4"/>
      <c r="VQF864" s="4"/>
      <c r="VQG864" s="4"/>
      <c r="VQH864" s="4"/>
      <c r="VQI864" s="4"/>
      <c r="VQJ864" s="4"/>
      <c r="VQK864" s="4"/>
      <c r="VQL864" s="4"/>
      <c r="VQM864" s="4"/>
      <c r="VQN864" s="4"/>
      <c r="VQO864" s="4"/>
      <c r="VQP864" s="4"/>
      <c r="VQQ864" s="4"/>
      <c r="VQR864" s="4"/>
      <c r="VQS864" s="4"/>
      <c r="VQT864" s="4"/>
      <c r="VQU864" s="4"/>
      <c r="VQV864" s="4"/>
      <c r="VQW864" s="4"/>
      <c r="VQX864" s="4"/>
      <c r="VQY864" s="4"/>
      <c r="VQZ864" s="4"/>
      <c r="VRA864" s="4"/>
      <c r="VRB864" s="4"/>
      <c r="VRC864" s="4"/>
      <c r="VRD864" s="4"/>
      <c r="VRE864" s="4"/>
      <c r="VRF864" s="4"/>
      <c r="VRG864" s="4"/>
      <c r="VRH864" s="4"/>
      <c r="VRI864" s="4"/>
      <c r="VRJ864" s="4"/>
      <c r="VRK864" s="4"/>
      <c r="VRL864" s="4"/>
      <c r="VRM864" s="4"/>
      <c r="VRN864" s="4"/>
      <c r="VRP864" s="4"/>
      <c r="VRR864" s="4"/>
      <c r="VRS864" s="4"/>
      <c r="VRT864" s="4"/>
      <c r="VRU864" s="4"/>
      <c r="VRV864" s="4"/>
      <c r="VRW864" s="4"/>
      <c r="VRX864" s="4"/>
      <c r="VRY864" s="4"/>
      <c r="VSD864" s="4"/>
      <c r="VSE864" s="4"/>
      <c r="VSF864" s="4"/>
      <c r="VSG864" s="4"/>
      <c r="VSH864" s="4"/>
      <c r="VSI864" s="4"/>
      <c r="VSJ864" s="4"/>
      <c r="VSK864" s="4"/>
      <c r="VSL864" s="4"/>
      <c r="VSM864" s="4"/>
      <c r="VSN864" s="4"/>
      <c r="VSO864" s="4"/>
      <c r="VSP864" s="4"/>
      <c r="VSQ864" s="4"/>
      <c r="VSR864" s="4"/>
      <c r="VSS864" s="4"/>
      <c r="VST864" s="4"/>
      <c r="VSU864" s="4"/>
      <c r="VSV864" s="4"/>
      <c r="VSW864" s="4"/>
      <c r="VSX864" s="4"/>
      <c r="VSY864" s="4"/>
      <c r="VSZ864" s="4"/>
      <c r="VTA864" s="4"/>
      <c r="VTB864" s="4"/>
      <c r="VTC864" s="4"/>
      <c r="VTD864" s="4"/>
      <c r="VTE864" s="4"/>
      <c r="VTF864" s="4"/>
      <c r="VTG864" s="4"/>
      <c r="VTH864" s="4"/>
      <c r="VTI864" s="4"/>
      <c r="VTJ864" s="4"/>
      <c r="VTK864" s="4"/>
      <c r="VTL864" s="4"/>
      <c r="VTM864" s="4"/>
      <c r="VTN864" s="4"/>
      <c r="VTO864" s="4"/>
      <c r="VTP864" s="4"/>
      <c r="VTQ864" s="4"/>
      <c r="VTR864" s="4"/>
      <c r="VTS864" s="4"/>
      <c r="VTT864" s="4"/>
      <c r="VTU864" s="4"/>
      <c r="VTV864" s="4"/>
      <c r="VTW864" s="4"/>
      <c r="VTX864" s="4"/>
      <c r="VTY864" s="4"/>
      <c r="VTZ864" s="4"/>
      <c r="VUA864" s="4"/>
      <c r="VUB864" s="4"/>
      <c r="VUC864" s="4"/>
      <c r="VUD864" s="4"/>
      <c r="VUE864" s="4"/>
      <c r="VUF864" s="4"/>
      <c r="VUG864" s="4"/>
      <c r="VUH864" s="4"/>
      <c r="VUI864" s="4"/>
      <c r="VUJ864" s="4"/>
      <c r="VUK864" s="4"/>
      <c r="VUL864" s="4"/>
      <c r="VUM864" s="4"/>
      <c r="VUN864" s="4"/>
      <c r="VUO864" s="4"/>
      <c r="VUP864" s="4"/>
      <c r="VUQ864" s="4"/>
      <c r="VUR864" s="4"/>
      <c r="VUS864" s="4"/>
      <c r="VUT864" s="4"/>
      <c r="VUU864" s="4"/>
      <c r="VUV864" s="4"/>
      <c r="VUW864" s="4"/>
      <c r="VUX864" s="4"/>
      <c r="VUY864" s="4"/>
      <c r="VUZ864" s="4"/>
      <c r="VVA864" s="4"/>
      <c r="VVB864" s="4"/>
      <c r="VVC864" s="4"/>
      <c r="VVD864" s="4"/>
      <c r="VVE864" s="4"/>
      <c r="VVF864" s="4"/>
      <c r="VVG864" s="4"/>
      <c r="VVH864" s="4"/>
      <c r="VVI864" s="4"/>
      <c r="VVJ864" s="4"/>
      <c r="VVK864" s="4"/>
      <c r="VVL864" s="4"/>
      <c r="VVM864" s="4"/>
      <c r="VVN864" s="4"/>
      <c r="VVO864" s="4"/>
      <c r="VVP864" s="4"/>
      <c r="VVQ864" s="4"/>
      <c r="VVR864" s="4"/>
      <c r="VVS864" s="4"/>
      <c r="VVT864" s="4"/>
      <c r="VVU864" s="4"/>
      <c r="VVV864" s="4"/>
      <c r="VVW864" s="4"/>
      <c r="VVX864" s="4"/>
      <c r="VVY864" s="4"/>
      <c r="VVZ864" s="4"/>
      <c r="VWA864" s="4"/>
      <c r="VWB864" s="4"/>
      <c r="VWC864" s="4"/>
      <c r="VWD864" s="4"/>
      <c r="VWE864" s="4"/>
      <c r="VWF864" s="4"/>
      <c r="VWG864" s="4"/>
      <c r="VWH864" s="4"/>
      <c r="VWI864" s="4"/>
      <c r="VWJ864" s="4"/>
      <c r="VWK864" s="4"/>
      <c r="VWL864" s="4"/>
      <c r="VWM864" s="4"/>
      <c r="VWN864" s="4"/>
      <c r="VWO864" s="4"/>
      <c r="VWP864" s="4"/>
      <c r="VWQ864" s="4"/>
      <c r="VWR864" s="4"/>
      <c r="VWS864" s="4"/>
      <c r="VWT864" s="4"/>
      <c r="VWU864" s="4"/>
      <c r="VWV864" s="4"/>
      <c r="VWW864" s="4"/>
      <c r="VWX864" s="4"/>
      <c r="VWY864" s="4"/>
      <c r="VWZ864" s="4"/>
      <c r="VXA864" s="4"/>
      <c r="VXB864" s="4"/>
      <c r="VXC864" s="4"/>
      <c r="VXD864" s="4"/>
      <c r="VXE864" s="4"/>
      <c r="VXF864" s="4"/>
      <c r="VXG864" s="4"/>
      <c r="VXH864" s="4"/>
      <c r="VXI864" s="4"/>
      <c r="VXJ864" s="4"/>
      <c r="VXK864" s="4"/>
      <c r="VXL864" s="4"/>
      <c r="VXM864" s="4"/>
      <c r="VXN864" s="4"/>
      <c r="VXO864" s="4"/>
      <c r="VXP864" s="4"/>
      <c r="VXQ864" s="4"/>
      <c r="VXR864" s="4"/>
      <c r="VXS864" s="4"/>
      <c r="VXT864" s="4"/>
      <c r="VXU864" s="4"/>
      <c r="VXV864" s="4"/>
      <c r="VXW864" s="4"/>
      <c r="VXX864" s="4"/>
      <c r="VXY864" s="4"/>
      <c r="VXZ864" s="4"/>
      <c r="VYA864" s="4"/>
      <c r="VYB864" s="4"/>
      <c r="VYC864" s="4"/>
      <c r="VYD864" s="4"/>
      <c r="VYE864" s="4"/>
      <c r="VYF864" s="4"/>
      <c r="VYG864" s="4"/>
      <c r="VYH864" s="4"/>
      <c r="VYI864" s="4"/>
      <c r="VYJ864" s="4"/>
      <c r="VYK864" s="4"/>
      <c r="VYL864" s="4"/>
      <c r="VYM864" s="4"/>
      <c r="VYN864" s="4"/>
      <c r="VYO864" s="4"/>
      <c r="VYP864" s="4"/>
      <c r="VYQ864" s="4"/>
      <c r="VYR864" s="4"/>
      <c r="VYS864" s="4"/>
      <c r="VYT864" s="4"/>
      <c r="VYU864" s="4"/>
      <c r="VYV864" s="4"/>
      <c r="VYW864" s="4"/>
      <c r="VYX864" s="4"/>
      <c r="VYY864" s="4"/>
      <c r="VYZ864" s="4"/>
      <c r="VZA864" s="4"/>
      <c r="VZB864" s="4"/>
      <c r="VZC864" s="4"/>
      <c r="VZD864" s="4"/>
      <c r="VZE864" s="4"/>
      <c r="VZF864" s="4"/>
      <c r="VZG864" s="4"/>
      <c r="VZH864" s="4"/>
      <c r="VZI864" s="4"/>
      <c r="VZJ864" s="4"/>
      <c r="VZK864" s="4"/>
      <c r="VZL864" s="4"/>
      <c r="VZM864" s="4"/>
      <c r="VZN864" s="4"/>
      <c r="VZO864" s="4"/>
      <c r="VZP864" s="4"/>
      <c r="VZQ864" s="4"/>
      <c r="VZR864" s="4"/>
      <c r="VZS864" s="4"/>
      <c r="VZT864" s="4"/>
      <c r="VZU864" s="4"/>
      <c r="VZV864" s="4"/>
      <c r="VZW864" s="4"/>
      <c r="VZX864" s="4"/>
      <c r="VZY864" s="4"/>
      <c r="VZZ864" s="4"/>
      <c r="WAA864" s="4"/>
      <c r="WAB864" s="4"/>
      <c r="WAC864" s="4"/>
      <c r="WAD864" s="4"/>
      <c r="WAE864" s="4"/>
      <c r="WAF864" s="4"/>
      <c r="WAG864" s="4"/>
      <c r="WAH864" s="4"/>
      <c r="WAI864" s="4"/>
      <c r="WAJ864" s="4"/>
      <c r="WAK864" s="4"/>
      <c r="WAL864" s="4"/>
      <c r="WAM864" s="4"/>
      <c r="WAN864" s="4"/>
      <c r="WAO864" s="4"/>
      <c r="WAP864" s="4"/>
      <c r="WAQ864" s="4"/>
      <c r="WAR864" s="4"/>
      <c r="WAS864" s="4"/>
      <c r="WAT864" s="4"/>
      <c r="WAU864" s="4"/>
      <c r="WAV864" s="4"/>
      <c r="WAW864" s="4"/>
      <c r="WAX864" s="4"/>
      <c r="WAY864" s="4"/>
      <c r="WAZ864" s="4"/>
      <c r="WBA864" s="4"/>
      <c r="WBB864" s="4"/>
      <c r="WBC864" s="4"/>
      <c r="WBD864" s="4"/>
      <c r="WBE864" s="4"/>
      <c r="WBF864" s="4"/>
      <c r="WBG864" s="4"/>
      <c r="WBH864" s="4"/>
      <c r="WBI864" s="4"/>
      <c r="WBJ864" s="4"/>
      <c r="WBL864" s="4"/>
      <c r="WBN864" s="4"/>
      <c r="WBO864" s="4"/>
      <c r="WBP864" s="4"/>
      <c r="WBQ864" s="4"/>
      <c r="WBR864" s="4"/>
      <c r="WBS864" s="4"/>
      <c r="WBT864" s="4"/>
      <c r="WBU864" s="4"/>
      <c r="WBZ864" s="4"/>
      <c r="WCA864" s="4"/>
      <c r="WCB864" s="4"/>
      <c r="WCC864" s="4"/>
      <c r="WCD864" s="4"/>
      <c r="WCE864" s="4"/>
      <c r="WCF864" s="4"/>
      <c r="WCG864" s="4"/>
      <c r="WCH864" s="4"/>
      <c r="WCI864" s="4"/>
      <c r="WCJ864" s="4"/>
      <c r="WCK864" s="4"/>
      <c r="WCL864" s="4"/>
      <c r="WCM864" s="4"/>
      <c r="WCN864" s="4"/>
      <c r="WCO864" s="4"/>
      <c r="WCP864" s="4"/>
      <c r="WCQ864" s="4"/>
      <c r="WCR864" s="4"/>
      <c r="WCS864" s="4"/>
      <c r="WCT864" s="4"/>
      <c r="WCU864" s="4"/>
      <c r="WCV864" s="4"/>
      <c r="WCW864" s="4"/>
      <c r="WCX864" s="4"/>
      <c r="WCY864" s="4"/>
      <c r="WCZ864" s="4"/>
      <c r="WDA864" s="4"/>
      <c r="WDB864" s="4"/>
      <c r="WDC864" s="4"/>
      <c r="WDD864" s="4"/>
      <c r="WDE864" s="4"/>
      <c r="WDF864" s="4"/>
      <c r="WDG864" s="4"/>
      <c r="WDH864" s="4"/>
      <c r="WDI864" s="4"/>
      <c r="WDJ864" s="4"/>
      <c r="WDK864" s="4"/>
      <c r="WDL864" s="4"/>
      <c r="WDM864" s="4"/>
      <c r="WDN864" s="4"/>
      <c r="WDO864" s="4"/>
      <c r="WDP864" s="4"/>
      <c r="WDQ864" s="4"/>
      <c r="WDR864" s="4"/>
      <c r="WDS864" s="4"/>
      <c r="WDT864" s="4"/>
      <c r="WDU864" s="4"/>
      <c r="WDV864" s="4"/>
      <c r="WDW864" s="4"/>
      <c r="WDX864" s="4"/>
      <c r="WDY864" s="4"/>
      <c r="WDZ864" s="4"/>
      <c r="WEA864" s="4"/>
      <c r="WEB864" s="4"/>
      <c r="WEC864" s="4"/>
      <c r="WED864" s="4"/>
      <c r="WEE864" s="4"/>
      <c r="WEF864" s="4"/>
      <c r="WEG864" s="4"/>
      <c r="WEH864" s="4"/>
      <c r="WEI864" s="4"/>
      <c r="WEJ864" s="4"/>
      <c r="WEK864" s="4"/>
      <c r="WEL864" s="4"/>
      <c r="WEM864" s="4"/>
      <c r="WEN864" s="4"/>
      <c r="WEO864" s="4"/>
      <c r="WEP864" s="4"/>
      <c r="WEQ864" s="4"/>
      <c r="WER864" s="4"/>
      <c r="WES864" s="4"/>
      <c r="WET864" s="4"/>
      <c r="WEU864" s="4"/>
      <c r="WEV864" s="4"/>
      <c r="WEW864" s="4"/>
      <c r="WEX864" s="4"/>
      <c r="WEY864" s="4"/>
      <c r="WEZ864" s="4"/>
      <c r="WFA864" s="4"/>
      <c r="WFB864" s="4"/>
      <c r="WFC864" s="4"/>
      <c r="WFD864" s="4"/>
      <c r="WFE864" s="4"/>
      <c r="WFF864" s="4"/>
      <c r="WFG864" s="4"/>
      <c r="WFH864" s="4"/>
      <c r="WFI864" s="4"/>
      <c r="WFJ864" s="4"/>
      <c r="WFK864" s="4"/>
      <c r="WFL864" s="4"/>
      <c r="WFM864" s="4"/>
      <c r="WFN864" s="4"/>
      <c r="WFO864" s="4"/>
      <c r="WFP864" s="4"/>
      <c r="WFQ864" s="4"/>
      <c r="WFR864" s="4"/>
      <c r="WFS864" s="4"/>
      <c r="WFT864" s="4"/>
      <c r="WFU864" s="4"/>
      <c r="WFV864" s="4"/>
      <c r="WFW864" s="4"/>
      <c r="WFX864" s="4"/>
      <c r="WFY864" s="4"/>
      <c r="WFZ864" s="4"/>
      <c r="WGA864" s="4"/>
      <c r="WGB864" s="4"/>
      <c r="WGC864" s="4"/>
      <c r="WGD864" s="4"/>
      <c r="WGE864" s="4"/>
      <c r="WGF864" s="4"/>
      <c r="WGG864" s="4"/>
      <c r="WGH864" s="4"/>
      <c r="WGI864" s="4"/>
      <c r="WGJ864" s="4"/>
      <c r="WGK864" s="4"/>
      <c r="WGL864" s="4"/>
      <c r="WGM864" s="4"/>
      <c r="WGN864" s="4"/>
      <c r="WGO864" s="4"/>
      <c r="WGP864" s="4"/>
      <c r="WGQ864" s="4"/>
      <c r="WGR864" s="4"/>
      <c r="WGS864" s="4"/>
      <c r="WGT864" s="4"/>
      <c r="WGU864" s="4"/>
      <c r="WGV864" s="4"/>
      <c r="WGW864" s="4"/>
      <c r="WGX864" s="4"/>
      <c r="WGY864" s="4"/>
      <c r="WGZ864" s="4"/>
      <c r="WHA864" s="4"/>
      <c r="WHB864" s="4"/>
      <c r="WHC864" s="4"/>
      <c r="WHD864" s="4"/>
      <c r="WHE864" s="4"/>
      <c r="WHF864" s="4"/>
      <c r="WHG864" s="4"/>
      <c r="WHH864" s="4"/>
      <c r="WHI864" s="4"/>
      <c r="WHJ864" s="4"/>
      <c r="WHK864" s="4"/>
      <c r="WHL864" s="4"/>
      <c r="WHM864" s="4"/>
      <c r="WHN864" s="4"/>
      <c r="WHO864" s="4"/>
      <c r="WHP864" s="4"/>
      <c r="WHQ864" s="4"/>
      <c r="WHR864" s="4"/>
      <c r="WHS864" s="4"/>
      <c r="WHT864" s="4"/>
      <c r="WHU864" s="4"/>
      <c r="WHV864" s="4"/>
      <c r="WHW864" s="4"/>
      <c r="WHX864" s="4"/>
      <c r="WHY864" s="4"/>
      <c r="WHZ864" s="4"/>
      <c r="WIA864" s="4"/>
      <c r="WIB864" s="4"/>
      <c r="WIC864" s="4"/>
      <c r="WID864" s="4"/>
      <c r="WIE864" s="4"/>
      <c r="WIF864" s="4"/>
      <c r="WIG864" s="4"/>
      <c r="WIH864" s="4"/>
      <c r="WII864" s="4"/>
      <c r="WIJ864" s="4"/>
      <c r="WIK864" s="4"/>
      <c r="WIL864" s="4"/>
      <c r="WIM864" s="4"/>
      <c r="WIN864" s="4"/>
      <c r="WIO864" s="4"/>
      <c r="WIP864" s="4"/>
      <c r="WIQ864" s="4"/>
      <c r="WIR864" s="4"/>
      <c r="WIS864" s="4"/>
      <c r="WIT864" s="4"/>
      <c r="WIU864" s="4"/>
      <c r="WIV864" s="4"/>
      <c r="WIW864" s="4"/>
      <c r="WIX864" s="4"/>
      <c r="WIY864" s="4"/>
      <c r="WIZ864" s="4"/>
      <c r="WJA864" s="4"/>
      <c r="WJB864" s="4"/>
      <c r="WJC864" s="4"/>
      <c r="WJD864" s="4"/>
      <c r="WJE864" s="4"/>
      <c r="WJF864" s="4"/>
      <c r="WJG864" s="4"/>
      <c r="WJH864" s="4"/>
      <c r="WJI864" s="4"/>
      <c r="WJJ864" s="4"/>
      <c r="WJK864" s="4"/>
      <c r="WJL864" s="4"/>
      <c r="WJM864" s="4"/>
      <c r="WJN864" s="4"/>
      <c r="WJO864" s="4"/>
      <c r="WJP864" s="4"/>
      <c r="WJQ864" s="4"/>
      <c r="WJR864" s="4"/>
      <c r="WJS864" s="4"/>
      <c r="WJT864" s="4"/>
      <c r="WJU864" s="4"/>
      <c r="WJV864" s="4"/>
      <c r="WJW864" s="4"/>
      <c r="WJX864" s="4"/>
      <c r="WJY864" s="4"/>
      <c r="WJZ864" s="4"/>
      <c r="WKA864" s="4"/>
      <c r="WKB864" s="4"/>
      <c r="WKC864" s="4"/>
      <c r="WKD864" s="4"/>
      <c r="WKE864" s="4"/>
      <c r="WKF864" s="4"/>
      <c r="WKG864" s="4"/>
      <c r="WKH864" s="4"/>
      <c r="WKI864" s="4"/>
      <c r="WKJ864" s="4"/>
      <c r="WKK864" s="4"/>
      <c r="WKL864" s="4"/>
      <c r="WKM864" s="4"/>
      <c r="WKN864" s="4"/>
      <c r="WKO864" s="4"/>
      <c r="WKP864" s="4"/>
      <c r="WKQ864" s="4"/>
      <c r="WKR864" s="4"/>
      <c r="WKS864" s="4"/>
      <c r="WKT864" s="4"/>
      <c r="WKU864" s="4"/>
      <c r="WKV864" s="4"/>
      <c r="WKW864" s="4"/>
      <c r="WKX864" s="4"/>
      <c r="WKY864" s="4"/>
      <c r="WKZ864" s="4"/>
      <c r="WLA864" s="4"/>
      <c r="WLB864" s="4"/>
      <c r="WLC864" s="4"/>
      <c r="WLD864" s="4"/>
      <c r="WLE864" s="4"/>
      <c r="WLF864" s="4"/>
      <c r="WLH864" s="4"/>
      <c r="WLJ864" s="4"/>
      <c r="WLK864" s="4"/>
      <c r="WLL864" s="4"/>
      <c r="WLM864" s="4"/>
      <c r="WLN864" s="4"/>
      <c r="WLO864" s="4"/>
      <c r="WLP864" s="4"/>
      <c r="WLQ864" s="4"/>
      <c r="WLV864" s="4"/>
      <c r="WLW864" s="4"/>
      <c r="WLX864" s="4"/>
      <c r="WLY864" s="4"/>
      <c r="WLZ864" s="4"/>
      <c r="WMA864" s="4"/>
      <c r="WMB864" s="4"/>
      <c r="WMC864" s="4"/>
      <c r="WMD864" s="4"/>
      <c r="WME864" s="4"/>
      <c r="WMF864" s="4"/>
      <c r="WMG864" s="4"/>
      <c r="WMH864" s="4"/>
      <c r="WMI864" s="4"/>
      <c r="WMJ864" s="4"/>
      <c r="WMK864" s="4"/>
      <c r="WML864" s="4"/>
      <c r="WMM864" s="4"/>
      <c r="WMN864" s="4"/>
      <c r="WMO864" s="4"/>
      <c r="WMP864" s="4"/>
      <c r="WMQ864" s="4"/>
      <c r="WMR864" s="4"/>
      <c r="WMS864" s="4"/>
      <c r="WMT864" s="4"/>
      <c r="WMU864" s="4"/>
      <c r="WMV864" s="4"/>
      <c r="WMW864" s="4"/>
      <c r="WMX864" s="4"/>
      <c r="WMY864" s="4"/>
      <c r="WMZ864" s="4"/>
      <c r="WNA864" s="4"/>
      <c r="WNB864" s="4"/>
      <c r="WNC864" s="4"/>
      <c r="WND864" s="4"/>
      <c r="WNE864" s="4"/>
      <c r="WNF864" s="4"/>
      <c r="WNG864" s="4"/>
      <c r="WNH864" s="4"/>
      <c r="WNI864" s="4"/>
      <c r="WNJ864" s="4"/>
      <c r="WNK864" s="4"/>
      <c r="WNL864" s="4"/>
      <c r="WNM864" s="4"/>
      <c r="WNN864" s="4"/>
      <c r="WNO864" s="4"/>
      <c r="WNP864" s="4"/>
      <c r="WNQ864" s="4"/>
      <c r="WNR864" s="4"/>
      <c r="WNS864" s="4"/>
      <c r="WNT864" s="4"/>
      <c r="WNU864" s="4"/>
      <c r="WNV864" s="4"/>
      <c r="WNW864" s="4"/>
      <c r="WNX864" s="4"/>
      <c r="WNY864" s="4"/>
      <c r="WNZ864" s="4"/>
      <c r="WOA864" s="4"/>
      <c r="WOB864" s="4"/>
      <c r="WOC864" s="4"/>
      <c r="WOD864" s="4"/>
      <c r="WOE864" s="4"/>
      <c r="WOF864" s="4"/>
      <c r="WOG864" s="4"/>
      <c r="WOH864" s="4"/>
      <c r="WOI864" s="4"/>
      <c r="WOJ864" s="4"/>
      <c r="WOK864" s="4"/>
      <c r="WOL864" s="4"/>
      <c r="WOM864" s="4"/>
      <c r="WON864" s="4"/>
      <c r="WOO864" s="4"/>
      <c r="WOP864" s="4"/>
      <c r="WOQ864" s="4"/>
      <c r="WOR864" s="4"/>
      <c r="WOS864" s="4"/>
      <c r="WOT864" s="4"/>
      <c r="WOU864" s="4"/>
      <c r="WOV864" s="4"/>
      <c r="WOW864" s="4"/>
      <c r="WOX864" s="4"/>
      <c r="WOY864" s="4"/>
      <c r="WOZ864" s="4"/>
      <c r="WPA864" s="4"/>
      <c r="WPB864" s="4"/>
      <c r="WPC864" s="4"/>
      <c r="WPD864" s="4"/>
      <c r="WPE864" s="4"/>
      <c r="WPF864" s="4"/>
      <c r="WPG864" s="4"/>
      <c r="WPH864" s="4"/>
      <c r="WPI864" s="4"/>
      <c r="WPJ864" s="4"/>
      <c r="WPK864" s="4"/>
      <c r="WPL864" s="4"/>
      <c r="WPM864" s="4"/>
      <c r="WPN864" s="4"/>
      <c r="WPO864" s="4"/>
      <c r="WPP864" s="4"/>
      <c r="WPQ864" s="4"/>
      <c r="WPR864" s="4"/>
      <c r="WPS864" s="4"/>
      <c r="WPT864" s="4"/>
      <c r="WPU864" s="4"/>
      <c r="WPV864" s="4"/>
      <c r="WPW864" s="4"/>
      <c r="WPX864" s="4"/>
      <c r="WPY864" s="4"/>
      <c r="WPZ864" s="4"/>
      <c r="WQA864" s="4"/>
      <c r="WQB864" s="4"/>
      <c r="WQC864" s="4"/>
      <c r="WQD864" s="4"/>
      <c r="WQE864" s="4"/>
      <c r="WQF864" s="4"/>
      <c r="WQG864" s="4"/>
      <c r="WQH864" s="4"/>
      <c r="WQI864" s="4"/>
      <c r="WQJ864" s="4"/>
      <c r="WQK864" s="4"/>
      <c r="WQL864" s="4"/>
      <c r="WQM864" s="4"/>
      <c r="WQN864" s="4"/>
      <c r="WQO864" s="4"/>
      <c r="WQP864" s="4"/>
      <c r="WQQ864" s="4"/>
      <c r="WQR864" s="4"/>
      <c r="WQS864" s="4"/>
      <c r="WQT864" s="4"/>
      <c r="WQU864" s="4"/>
      <c r="WQV864" s="4"/>
      <c r="WQW864" s="4"/>
      <c r="WQX864" s="4"/>
      <c r="WQY864" s="4"/>
      <c r="WQZ864" s="4"/>
      <c r="WRA864" s="4"/>
      <c r="WRB864" s="4"/>
      <c r="WRC864" s="4"/>
      <c r="WRD864" s="4"/>
      <c r="WRE864" s="4"/>
      <c r="WRF864" s="4"/>
      <c r="WRG864" s="4"/>
      <c r="WRH864" s="4"/>
      <c r="WRI864" s="4"/>
      <c r="WRJ864" s="4"/>
      <c r="WRK864" s="4"/>
      <c r="WRL864" s="4"/>
      <c r="WRM864" s="4"/>
      <c r="WRN864" s="4"/>
      <c r="WRO864" s="4"/>
      <c r="WRP864" s="4"/>
      <c r="WRQ864" s="4"/>
      <c r="WRR864" s="4"/>
      <c r="WRS864" s="4"/>
      <c r="WRT864" s="4"/>
      <c r="WRU864" s="4"/>
      <c r="WRV864" s="4"/>
      <c r="WRW864" s="4"/>
      <c r="WRX864" s="4"/>
      <c r="WRY864" s="4"/>
      <c r="WRZ864" s="4"/>
      <c r="WSA864" s="4"/>
      <c r="WSB864" s="4"/>
      <c r="WSC864" s="4"/>
      <c r="WSD864" s="4"/>
      <c r="WSE864" s="4"/>
      <c r="WSF864" s="4"/>
      <c r="WSG864" s="4"/>
      <c r="WSH864" s="4"/>
      <c r="WSI864" s="4"/>
      <c r="WSJ864" s="4"/>
      <c r="WSK864" s="4"/>
      <c r="WSL864" s="4"/>
      <c r="WSM864" s="4"/>
      <c r="WSN864" s="4"/>
      <c r="WSO864" s="4"/>
      <c r="WSP864" s="4"/>
      <c r="WSQ864" s="4"/>
      <c r="WSR864" s="4"/>
      <c r="WSS864" s="4"/>
      <c r="WST864" s="4"/>
      <c r="WSU864" s="4"/>
      <c r="WSV864" s="4"/>
      <c r="WSW864" s="4"/>
      <c r="WSX864" s="4"/>
      <c r="WSY864" s="4"/>
      <c r="WSZ864" s="4"/>
      <c r="WTA864" s="4"/>
      <c r="WTB864" s="4"/>
      <c r="WTC864" s="4"/>
      <c r="WTD864" s="4"/>
      <c r="WTE864" s="4"/>
      <c r="WTF864" s="4"/>
      <c r="WTG864" s="4"/>
      <c r="WTH864" s="4"/>
      <c r="WTI864" s="4"/>
      <c r="WTJ864" s="4"/>
      <c r="WTK864" s="4"/>
      <c r="WTL864" s="4"/>
      <c r="WTM864" s="4"/>
      <c r="WTN864" s="4"/>
      <c r="WTO864" s="4"/>
      <c r="WTP864" s="4"/>
      <c r="WTQ864" s="4"/>
      <c r="WTR864" s="4"/>
      <c r="WTS864" s="4"/>
      <c r="WTT864" s="4"/>
      <c r="WTU864" s="4"/>
      <c r="WTV864" s="4"/>
      <c r="WTW864" s="4"/>
      <c r="WTX864" s="4"/>
      <c r="WTY864" s="4"/>
      <c r="WTZ864" s="4"/>
      <c r="WUA864" s="4"/>
      <c r="WUB864" s="4"/>
      <c r="WUC864" s="4"/>
      <c r="WUD864" s="4"/>
      <c r="WUE864" s="4"/>
      <c r="WUF864" s="4"/>
      <c r="WUG864" s="4"/>
      <c r="WUH864" s="4"/>
      <c r="WUI864" s="4"/>
      <c r="WUJ864" s="4"/>
      <c r="WUK864" s="4"/>
      <c r="WUL864" s="4"/>
      <c r="WUM864" s="4"/>
      <c r="WUN864" s="4"/>
      <c r="WUO864" s="4"/>
      <c r="WUP864" s="4"/>
      <c r="WUQ864" s="4"/>
      <c r="WUR864" s="4"/>
      <c r="WUS864" s="4"/>
      <c r="WUT864" s="4"/>
      <c r="WUU864" s="4"/>
      <c r="WUV864" s="4"/>
      <c r="WUW864" s="4"/>
      <c r="WUX864" s="4"/>
      <c r="WUY864" s="4"/>
      <c r="WUZ864" s="4"/>
      <c r="WVA864" s="4"/>
      <c r="WVB864" s="4"/>
      <c r="WVD864" s="4"/>
      <c r="WVF864" s="4"/>
      <c r="WVG864" s="4"/>
      <c r="WVH864" s="4"/>
      <c r="WVI864" s="4"/>
      <c r="WVJ864" s="4"/>
      <c r="WVK864" s="4"/>
      <c r="WVL864" s="4"/>
      <c r="WVM864" s="4"/>
      <c r="WVR864" s="4"/>
      <c r="WVS864" s="4"/>
      <c r="WVT864" s="4"/>
      <c r="WVU864" s="4"/>
      <c r="WVV864" s="4"/>
      <c r="WVW864" s="4"/>
      <c r="WVX864" s="4"/>
      <c r="WVY864" s="4"/>
      <c r="WVZ864" s="4"/>
      <c r="WWA864" s="4"/>
      <c r="WWB864" s="4"/>
      <c r="WWC864" s="4"/>
      <c r="WWD864" s="4"/>
      <c r="WWE864" s="4"/>
      <c r="WWF864" s="4"/>
      <c r="WWG864" s="4"/>
      <c r="WWH864" s="4"/>
      <c r="WWI864" s="4"/>
      <c r="WWJ864" s="4"/>
      <c r="WWK864" s="4"/>
      <c r="WWL864" s="4"/>
      <c r="WWM864" s="4"/>
      <c r="WWN864" s="4"/>
      <c r="WWO864" s="4"/>
      <c r="WWP864" s="4"/>
      <c r="WWQ864" s="4"/>
      <c r="WWR864" s="4"/>
      <c r="WWS864" s="4"/>
      <c r="WWT864" s="4"/>
      <c r="WWU864" s="4"/>
      <c r="WWV864" s="4"/>
      <c r="WWW864" s="4"/>
      <c r="WWX864" s="4"/>
      <c r="WWY864" s="4"/>
      <c r="WWZ864" s="4"/>
      <c r="WXA864" s="4"/>
      <c r="WXB864" s="4"/>
      <c r="WXC864" s="4"/>
      <c r="WXD864" s="4"/>
      <c r="WXE864" s="4"/>
      <c r="WXF864" s="4"/>
      <c r="WXG864" s="4"/>
      <c r="WXH864" s="4"/>
      <c r="WXI864" s="4"/>
      <c r="WXJ864" s="4"/>
      <c r="WXK864" s="4"/>
      <c r="WXL864" s="4"/>
      <c r="WXM864" s="4"/>
      <c r="WXN864" s="4"/>
      <c r="WXO864" s="4"/>
      <c r="WXP864" s="4"/>
      <c r="WXQ864" s="4"/>
      <c r="WXR864" s="4"/>
      <c r="WXS864" s="4"/>
      <c r="WXT864" s="4"/>
      <c r="WXU864" s="4"/>
      <c r="WXV864" s="4"/>
      <c r="WXW864" s="4"/>
      <c r="WXX864" s="4"/>
      <c r="WXY864" s="4"/>
      <c r="WXZ864" s="4"/>
      <c r="WYA864" s="4"/>
      <c r="WYB864" s="4"/>
      <c r="WYC864" s="4"/>
      <c r="WYD864" s="4"/>
      <c r="WYE864" s="4"/>
      <c r="WYF864" s="4"/>
      <c r="WYG864" s="4"/>
      <c r="WYH864" s="4"/>
      <c r="WYI864" s="4"/>
      <c r="WYJ864" s="4"/>
      <c r="WYK864" s="4"/>
      <c r="WYL864" s="4"/>
      <c r="WYM864" s="4"/>
      <c r="WYN864" s="4"/>
      <c r="WYO864" s="4"/>
      <c r="WYP864" s="4"/>
      <c r="WYQ864" s="4"/>
      <c r="WYR864" s="4"/>
      <c r="WYS864" s="4"/>
      <c r="WYT864" s="4"/>
      <c r="WYU864" s="4"/>
      <c r="WYV864" s="4"/>
      <c r="WYW864" s="4"/>
      <c r="WYX864" s="4"/>
      <c r="WYY864" s="4"/>
      <c r="WYZ864" s="4"/>
      <c r="WZA864" s="4"/>
      <c r="WZB864" s="4"/>
      <c r="WZC864" s="4"/>
      <c r="WZD864" s="4"/>
      <c r="WZE864" s="4"/>
      <c r="WZF864" s="4"/>
      <c r="WZG864" s="4"/>
      <c r="WZH864" s="4"/>
      <c r="WZI864" s="4"/>
      <c r="WZJ864" s="4"/>
      <c r="WZK864" s="4"/>
      <c r="WZL864" s="4"/>
      <c r="WZM864" s="4"/>
      <c r="WZN864" s="4"/>
      <c r="WZO864" s="4"/>
      <c r="WZP864" s="4"/>
      <c r="WZQ864" s="4"/>
      <c r="WZR864" s="4"/>
      <c r="WZS864" s="4"/>
      <c r="WZT864" s="4"/>
      <c r="WZU864" s="4"/>
      <c r="WZV864" s="4"/>
      <c r="WZW864" s="4"/>
      <c r="WZX864" s="4"/>
      <c r="WZY864" s="4"/>
      <c r="WZZ864" s="4"/>
      <c r="XAA864" s="4"/>
      <c r="XAB864" s="4"/>
      <c r="XAC864" s="4"/>
      <c r="XAD864" s="4"/>
      <c r="XAE864" s="4"/>
      <c r="XAF864" s="4"/>
      <c r="XAG864" s="4"/>
      <c r="XAH864" s="4"/>
      <c r="XAI864" s="4"/>
      <c r="XAJ864" s="4"/>
      <c r="XAK864" s="4"/>
      <c r="XAL864" s="4"/>
      <c r="XAM864" s="4"/>
      <c r="XAN864" s="4"/>
      <c r="XAO864" s="4"/>
      <c r="XAP864" s="4"/>
      <c r="XAQ864" s="4"/>
      <c r="XAR864" s="4"/>
      <c r="XAS864" s="4"/>
      <c r="XAT864" s="4"/>
      <c r="XAU864" s="4"/>
      <c r="XAV864" s="4"/>
      <c r="XAW864" s="4"/>
      <c r="XAX864" s="4"/>
      <c r="XAY864" s="4"/>
      <c r="XAZ864" s="4"/>
      <c r="XBA864" s="4"/>
      <c r="XBB864" s="4"/>
      <c r="XBC864" s="4"/>
      <c r="XBD864" s="4"/>
      <c r="XBE864" s="4"/>
      <c r="XBF864" s="4"/>
      <c r="XBG864" s="4"/>
      <c r="XBH864" s="4"/>
      <c r="XBI864" s="4"/>
      <c r="XBJ864" s="4"/>
      <c r="XBK864" s="4"/>
      <c r="XBL864" s="4"/>
      <c r="XBM864" s="4"/>
      <c r="XBN864" s="4"/>
      <c r="XBO864" s="4"/>
      <c r="XBP864" s="4"/>
      <c r="XBQ864" s="4"/>
      <c r="XBR864" s="4"/>
      <c r="XBS864" s="4"/>
      <c r="XBT864" s="4"/>
      <c r="XBU864" s="4"/>
      <c r="XBV864" s="4"/>
      <c r="XBW864" s="4"/>
      <c r="XBX864" s="4"/>
      <c r="XBY864" s="4"/>
      <c r="XBZ864" s="4"/>
      <c r="XCA864" s="4"/>
      <c r="XCB864" s="4"/>
      <c r="XCC864" s="4"/>
      <c r="XCD864" s="4"/>
      <c r="XCE864" s="4"/>
      <c r="XCF864" s="4"/>
      <c r="XCG864" s="4"/>
      <c r="XCH864" s="4"/>
      <c r="XCI864" s="4"/>
      <c r="XCJ864" s="4"/>
      <c r="XCK864" s="4"/>
      <c r="XCL864" s="4"/>
      <c r="XCM864" s="4"/>
      <c r="XCN864" s="4"/>
      <c r="XCO864" s="4"/>
      <c r="XCP864" s="4"/>
      <c r="XCQ864" s="4"/>
      <c r="XCR864" s="4"/>
      <c r="XCS864" s="4"/>
      <c r="XCT864" s="4"/>
      <c r="XCU864" s="4"/>
      <c r="XCV864" s="4"/>
      <c r="XCW864" s="4"/>
      <c r="XCX864" s="4"/>
      <c r="XCY864" s="4"/>
      <c r="XCZ864" s="4"/>
      <c r="XDA864" s="4"/>
      <c r="XDB864" s="4"/>
      <c r="XDC864" s="4"/>
      <c r="XDD864" s="4"/>
      <c r="XDE864" s="4"/>
      <c r="XDF864" s="4"/>
      <c r="XDG864" s="4"/>
      <c r="XDH864" s="4"/>
      <c r="XDI864" s="4"/>
      <c r="XDJ864" s="4"/>
      <c r="XDK864" s="4"/>
      <c r="XDL864" s="4"/>
      <c r="XDM864" s="4"/>
      <c r="XDN864" s="4"/>
      <c r="XDO864" s="4"/>
      <c r="XDP864" s="4"/>
      <c r="XDQ864" s="4"/>
      <c r="XDR864" s="4"/>
      <c r="XDS864" s="4"/>
      <c r="XDT864" s="4"/>
      <c r="XDU864" s="4"/>
      <c r="XDV864" s="4"/>
      <c r="XDW864" s="4"/>
      <c r="XDX864" s="4"/>
      <c r="XDY864" s="4"/>
      <c r="XDZ864" s="4"/>
      <c r="XEA864" s="4"/>
      <c r="XEB864" s="4"/>
      <c r="XEC864" s="4"/>
      <c r="XED864" s="4"/>
      <c r="XEE864" s="4"/>
      <c r="XEF864" s="4"/>
      <c r="XEG864" s="4"/>
      <c r="XEH864" s="4"/>
      <c r="XEI864" s="4"/>
      <c r="XEJ864" s="4"/>
      <c r="XEK864" s="4"/>
      <c r="XEL864" s="4"/>
      <c r="XEM864" s="4"/>
      <c r="XEN864" s="4"/>
      <c r="XEO864" s="4"/>
      <c r="XEP864" s="4"/>
      <c r="XEQ864" s="4"/>
      <c r="XER864" s="4"/>
      <c r="XES864" s="4"/>
      <c r="XET864" s="4"/>
      <c r="XEU864" s="4"/>
      <c r="XEV864" s="4"/>
      <c r="XEW864" s="4"/>
      <c r="XEX864" s="4"/>
      <c r="XEY864" s="4"/>
      <c r="XEZ864" s="4"/>
      <c r="XFA864" s="4"/>
      <c r="XFB864" s="4"/>
      <c r="XFC864" s="4"/>
      <c r="XFD864" s="4"/>
    </row>
    <row r="865" s="2" customFormat="1" ht="16.5" hidden="1" customHeight="1" spans="1:14">
      <c r="A865" s="44" t="s">
        <v>143</v>
      </c>
      <c r="B865" s="31"/>
      <c r="C865" s="31"/>
      <c r="D865" s="31"/>
      <c r="E865" s="32"/>
      <c r="F865" s="31"/>
      <c r="G865" s="28"/>
      <c r="H865" s="29"/>
      <c r="I865" s="31">
        <v>1076.82</v>
      </c>
      <c r="J865" s="28"/>
      <c r="K865" s="32"/>
      <c r="M865" s="4">
        <v>1</v>
      </c>
      <c r="N865" s="63"/>
    </row>
    <row r="866" s="2" customFormat="1" ht="16.5" hidden="1" customHeight="1" spans="1:14">
      <c r="A866" s="44" t="s">
        <v>144</v>
      </c>
      <c r="B866" s="31"/>
      <c r="C866" s="31"/>
      <c r="D866" s="31"/>
      <c r="E866" s="32"/>
      <c r="F866" s="31"/>
      <c r="G866" s="28"/>
      <c r="H866" s="29"/>
      <c r="I866" s="31">
        <v>100</v>
      </c>
      <c r="J866" s="28"/>
      <c r="K866" s="32"/>
      <c r="M866" s="4">
        <v>1</v>
      </c>
      <c r="N866" s="63"/>
    </row>
    <row r="867" s="2" customFormat="1" ht="16.5" hidden="1" customHeight="1" spans="1:14">
      <c r="A867" s="44" t="s">
        <v>145</v>
      </c>
      <c r="B867" s="31"/>
      <c r="C867" s="31"/>
      <c r="D867" s="31"/>
      <c r="E867" s="32"/>
      <c r="F867" s="31"/>
      <c r="G867" s="28"/>
      <c r="H867" s="29"/>
      <c r="I867" s="31">
        <v>0</v>
      </c>
      <c r="J867" s="28"/>
      <c r="K867" s="32"/>
      <c r="M867" s="4">
        <v>1</v>
      </c>
      <c r="N867" s="63"/>
    </row>
    <row r="868" s="2" customFormat="1" ht="16.5" hidden="1" customHeight="1" spans="1:14">
      <c r="A868" s="44" t="s">
        <v>788</v>
      </c>
      <c r="B868" s="31"/>
      <c r="C868" s="31"/>
      <c r="D868" s="31"/>
      <c r="E868" s="32"/>
      <c r="F868" s="31"/>
      <c r="G868" s="28"/>
      <c r="H868" s="29"/>
      <c r="I868" s="31">
        <v>0</v>
      </c>
      <c r="J868" s="28"/>
      <c r="K868" s="32"/>
      <c r="M868" s="4">
        <v>1</v>
      </c>
      <c r="N868" s="63"/>
    </row>
    <row r="869" s="2" customFormat="1" ht="16.5" hidden="1" customHeight="1" spans="1:14">
      <c r="A869" s="44" t="s">
        <v>789</v>
      </c>
      <c r="B869" s="31"/>
      <c r="C869" s="31"/>
      <c r="D869" s="31"/>
      <c r="E869" s="32"/>
      <c r="F869" s="31"/>
      <c r="G869" s="28"/>
      <c r="H869" s="29"/>
      <c r="I869" s="31">
        <v>0</v>
      </c>
      <c r="J869" s="28"/>
      <c r="K869" s="32"/>
      <c r="M869" s="4">
        <v>1</v>
      </c>
      <c r="N869" s="63"/>
    </row>
    <row r="870" s="2" customFormat="1" ht="16.5" hidden="1" customHeight="1" spans="1:14">
      <c r="A870" s="44" t="s">
        <v>790</v>
      </c>
      <c r="B870" s="31"/>
      <c r="C870" s="31"/>
      <c r="D870" s="31"/>
      <c r="E870" s="32"/>
      <c r="F870" s="31"/>
      <c r="G870" s="28"/>
      <c r="H870" s="29"/>
      <c r="I870" s="31">
        <v>0</v>
      </c>
      <c r="J870" s="28"/>
      <c r="K870" s="32"/>
      <c r="M870" s="4">
        <v>1</v>
      </c>
      <c r="N870" s="63"/>
    </row>
    <row r="871" s="2" customFormat="1" ht="16.5" hidden="1" customHeight="1" spans="1:14">
      <c r="A871" s="44" t="s">
        <v>791</v>
      </c>
      <c r="B871" s="31"/>
      <c r="C871" s="31"/>
      <c r="D871" s="31"/>
      <c r="E871" s="32"/>
      <c r="F871" s="31"/>
      <c r="G871" s="28"/>
      <c r="H871" s="29"/>
      <c r="I871" s="31">
        <v>770</v>
      </c>
      <c r="J871" s="28"/>
      <c r="K871" s="32"/>
      <c r="M871" s="4">
        <v>1</v>
      </c>
      <c r="N871" s="63"/>
    </row>
    <row r="872" s="2" customFormat="1" ht="16.5" hidden="1" customHeight="1" spans="1:14">
      <c r="A872" s="44" t="s">
        <v>152</v>
      </c>
      <c r="B872" s="31"/>
      <c r="C872" s="31"/>
      <c r="D872" s="31"/>
      <c r="E872" s="32"/>
      <c r="F872" s="31"/>
      <c r="G872" s="28"/>
      <c r="H872" s="29"/>
      <c r="I872" s="31">
        <v>0</v>
      </c>
      <c r="J872" s="28"/>
      <c r="K872" s="32"/>
      <c r="M872" s="4">
        <v>1</v>
      </c>
      <c r="N872" s="63"/>
    </row>
    <row r="873" s="2" customFormat="1" ht="16.5" hidden="1" customHeight="1" spans="1:14">
      <c r="A873" s="44" t="s">
        <v>792</v>
      </c>
      <c r="B873" s="31"/>
      <c r="C873" s="31"/>
      <c r="D873" s="31"/>
      <c r="E873" s="32"/>
      <c r="F873" s="31"/>
      <c r="G873" s="28"/>
      <c r="H873" s="29"/>
      <c r="I873" s="31">
        <f>3452+65</f>
        <v>3517</v>
      </c>
      <c r="J873" s="28"/>
      <c r="K873" s="32"/>
      <c r="M873" s="4">
        <v>1</v>
      </c>
      <c r="N873" s="63"/>
    </row>
    <row r="874" s="2" customFormat="1" ht="16.5" customHeight="1" spans="1:16384">
      <c r="A874" s="44" t="s">
        <v>793</v>
      </c>
      <c r="B874" s="31">
        <v>501</v>
      </c>
      <c r="C874" s="31">
        <v>1700</v>
      </c>
      <c r="D874" s="31">
        <v>1637</v>
      </c>
      <c r="E874" s="108">
        <f t="shared" si="43"/>
        <v>96.2941176470588</v>
      </c>
      <c r="F874" s="31">
        <v>79</v>
      </c>
      <c r="G874" s="31">
        <f>D874-F874</f>
        <v>1558</v>
      </c>
      <c r="H874" s="109">
        <f t="shared" si="44"/>
        <v>1972.15189873418</v>
      </c>
      <c r="I874" s="31">
        <v>1766</v>
      </c>
      <c r="J874" s="31">
        <f>I874-B874</f>
        <v>1265</v>
      </c>
      <c r="K874" s="108">
        <f>J874/B874*100</f>
        <v>252.49500998004</v>
      </c>
      <c r="L874" s="4"/>
      <c r="M874" s="4"/>
      <c r="N874" s="63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/>
      <c r="FI874" s="4"/>
      <c r="FJ874" s="4"/>
      <c r="FK874" s="4"/>
      <c r="FL874" s="4"/>
      <c r="FM874" s="4"/>
      <c r="FN874" s="4"/>
      <c r="FO874" s="4"/>
      <c r="FP874" s="4"/>
      <c r="FQ874" s="4"/>
      <c r="FR874" s="4"/>
      <c r="FS874" s="4"/>
      <c r="FT874" s="4"/>
      <c r="FU874" s="4"/>
      <c r="FV874" s="4"/>
      <c r="FW874" s="4"/>
      <c r="FX874" s="4"/>
      <c r="FY874" s="4"/>
      <c r="FZ874" s="4"/>
      <c r="GA874" s="4"/>
      <c r="GB874" s="4"/>
      <c r="GC874" s="4"/>
      <c r="GD874" s="4"/>
      <c r="GE874" s="4"/>
      <c r="GF874" s="4"/>
      <c r="GG874" s="4"/>
      <c r="GH874" s="4"/>
      <c r="GI874" s="4"/>
      <c r="GJ874" s="4"/>
      <c r="GK874" s="4"/>
      <c r="GL874" s="4"/>
      <c r="GM874" s="4"/>
      <c r="GN874" s="4"/>
      <c r="GO874" s="4"/>
      <c r="GP874" s="4"/>
      <c r="GQ874" s="4"/>
      <c r="GR874" s="4"/>
      <c r="GS874" s="4"/>
      <c r="GT874" s="4"/>
      <c r="GU874" s="4"/>
      <c r="GV874" s="4"/>
      <c r="GW874" s="4"/>
      <c r="GX874" s="4"/>
      <c r="GY874" s="4"/>
      <c r="GZ874" s="4"/>
      <c r="HA874" s="4"/>
      <c r="HB874" s="4"/>
      <c r="HC874" s="4"/>
      <c r="HD874" s="4"/>
      <c r="HE874" s="4"/>
      <c r="HF874" s="4"/>
      <c r="HG874" s="4"/>
      <c r="HH874" s="4"/>
      <c r="HI874" s="4"/>
      <c r="HJ874" s="4"/>
      <c r="HK874" s="4"/>
      <c r="HL874" s="4"/>
      <c r="HM874" s="4"/>
      <c r="HN874" s="4"/>
      <c r="HO874" s="4"/>
      <c r="HP874" s="4"/>
      <c r="HQ874" s="4"/>
      <c r="HR874" s="4"/>
      <c r="HS874" s="4"/>
      <c r="HT874" s="4"/>
      <c r="HU874" s="4"/>
      <c r="HV874" s="4"/>
      <c r="HW874" s="4"/>
      <c r="HX874" s="4"/>
      <c r="HY874" s="4"/>
      <c r="HZ874" s="4"/>
      <c r="IA874" s="4"/>
      <c r="IB874" s="4"/>
      <c r="IC874" s="4"/>
      <c r="ID874" s="4"/>
      <c r="IE874" s="4"/>
      <c r="IF874" s="4"/>
      <c r="IG874" s="4"/>
      <c r="IH874" s="4"/>
      <c r="II874" s="4"/>
      <c r="IJ874" s="4"/>
      <c r="IK874" s="4"/>
      <c r="IL874" s="4"/>
      <c r="IM874" s="4"/>
      <c r="IN874" s="4"/>
      <c r="IO874" s="4"/>
      <c r="IP874" s="4"/>
      <c r="IR874" s="4"/>
      <c r="IT874" s="4"/>
      <c r="IU874" s="4"/>
      <c r="IV874" s="4"/>
      <c r="IW874" s="4"/>
      <c r="IX874" s="4"/>
      <c r="IY874" s="4"/>
      <c r="IZ874" s="4"/>
      <c r="JA874" s="4"/>
      <c r="JF874" s="4"/>
      <c r="JG874" s="4"/>
      <c r="JH874" s="4"/>
      <c r="JI874" s="4"/>
      <c r="JJ874" s="4"/>
      <c r="JK874" s="4"/>
      <c r="JL874" s="4"/>
      <c r="JM874" s="4"/>
      <c r="JN874" s="4"/>
      <c r="JO874" s="4"/>
      <c r="JP874" s="4"/>
      <c r="JQ874" s="4"/>
      <c r="JR874" s="4"/>
      <c r="JS874" s="4"/>
      <c r="JT874" s="4"/>
      <c r="JU874" s="4"/>
      <c r="JV874" s="4"/>
      <c r="JW874" s="4"/>
      <c r="JX874" s="4"/>
      <c r="JY874" s="4"/>
      <c r="JZ874" s="4"/>
      <c r="KA874" s="4"/>
      <c r="KB874" s="4"/>
      <c r="KC874" s="4"/>
      <c r="KD874" s="4"/>
      <c r="KE874" s="4"/>
      <c r="KF874" s="4"/>
      <c r="KG874" s="4"/>
      <c r="KH874" s="4"/>
      <c r="KI874" s="4"/>
      <c r="KJ874" s="4"/>
      <c r="KK874" s="4"/>
      <c r="KL874" s="4"/>
      <c r="KM874" s="4"/>
      <c r="KN874" s="4"/>
      <c r="KO874" s="4"/>
      <c r="KP874" s="4"/>
      <c r="KQ874" s="4"/>
      <c r="KR874" s="4"/>
      <c r="KS874" s="4"/>
      <c r="KT874" s="4"/>
      <c r="KU874" s="4"/>
      <c r="KV874" s="4"/>
      <c r="KW874" s="4"/>
      <c r="KX874" s="4"/>
      <c r="KY874" s="4"/>
      <c r="KZ874" s="4"/>
      <c r="LA874" s="4"/>
      <c r="LB874" s="4"/>
      <c r="LC874" s="4"/>
      <c r="LD874" s="4"/>
      <c r="LE874" s="4"/>
      <c r="LF874" s="4"/>
      <c r="LG874" s="4"/>
      <c r="LH874" s="4"/>
      <c r="LI874" s="4"/>
      <c r="LJ874" s="4"/>
      <c r="LK874" s="4"/>
      <c r="LL874" s="4"/>
      <c r="LM874" s="4"/>
      <c r="LN874" s="4"/>
      <c r="LO874" s="4"/>
      <c r="LP874" s="4"/>
      <c r="LQ874" s="4"/>
      <c r="LR874" s="4"/>
      <c r="LS874" s="4"/>
      <c r="LT874" s="4"/>
      <c r="LU874" s="4"/>
      <c r="LV874" s="4"/>
      <c r="LW874" s="4"/>
      <c r="LX874" s="4"/>
      <c r="LY874" s="4"/>
      <c r="LZ874" s="4"/>
      <c r="MA874" s="4"/>
      <c r="MB874" s="4"/>
      <c r="MC874" s="4"/>
      <c r="MD874" s="4"/>
      <c r="ME874" s="4"/>
      <c r="MF874" s="4"/>
      <c r="MG874" s="4"/>
      <c r="MH874" s="4"/>
      <c r="MI874" s="4"/>
      <c r="MJ874" s="4"/>
      <c r="MK874" s="4"/>
      <c r="ML874" s="4"/>
      <c r="MM874" s="4"/>
      <c r="MN874" s="4"/>
      <c r="MO874" s="4"/>
      <c r="MP874" s="4"/>
      <c r="MQ874" s="4"/>
      <c r="MR874" s="4"/>
      <c r="MS874" s="4"/>
      <c r="MT874" s="4"/>
      <c r="MU874" s="4"/>
      <c r="MV874" s="4"/>
      <c r="MW874" s="4"/>
      <c r="MX874" s="4"/>
      <c r="MY874" s="4"/>
      <c r="MZ874" s="4"/>
      <c r="NA874" s="4"/>
      <c r="NB874" s="4"/>
      <c r="NC874" s="4"/>
      <c r="ND874" s="4"/>
      <c r="NE874" s="4"/>
      <c r="NF874" s="4"/>
      <c r="NG874" s="4"/>
      <c r="NH874" s="4"/>
      <c r="NI874" s="4"/>
      <c r="NJ874" s="4"/>
      <c r="NK874" s="4"/>
      <c r="NL874" s="4"/>
      <c r="NM874" s="4"/>
      <c r="NN874" s="4"/>
      <c r="NO874" s="4"/>
      <c r="NP874" s="4"/>
      <c r="NQ874" s="4"/>
      <c r="NR874" s="4"/>
      <c r="NS874" s="4"/>
      <c r="NT874" s="4"/>
      <c r="NU874" s="4"/>
      <c r="NV874" s="4"/>
      <c r="NW874" s="4"/>
      <c r="NX874" s="4"/>
      <c r="NY874" s="4"/>
      <c r="NZ874" s="4"/>
      <c r="OA874" s="4"/>
      <c r="OB874" s="4"/>
      <c r="OC874" s="4"/>
      <c r="OD874" s="4"/>
      <c r="OE874" s="4"/>
      <c r="OF874" s="4"/>
      <c r="OG874" s="4"/>
      <c r="OH874" s="4"/>
      <c r="OI874" s="4"/>
      <c r="OJ874" s="4"/>
      <c r="OK874" s="4"/>
      <c r="OL874" s="4"/>
      <c r="OM874" s="4"/>
      <c r="ON874" s="4"/>
      <c r="OO874" s="4"/>
      <c r="OP874" s="4"/>
      <c r="OQ874" s="4"/>
      <c r="OR874" s="4"/>
      <c r="OS874" s="4"/>
      <c r="OT874" s="4"/>
      <c r="OU874" s="4"/>
      <c r="OV874" s="4"/>
      <c r="OW874" s="4"/>
      <c r="OX874" s="4"/>
      <c r="OY874" s="4"/>
      <c r="OZ874" s="4"/>
      <c r="PA874" s="4"/>
      <c r="PB874" s="4"/>
      <c r="PC874" s="4"/>
      <c r="PD874" s="4"/>
      <c r="PE874" s="4"/>
      <c r="PF874" s="4"/>
      <c r="PG874" s="4"/>
      <c r="PH874" s="4"/>
      <c r="PI874" s="4"/>
      <c r="PJ874" s="4"/>
      <c r="PK874" s="4"/>
      <c r="PL874" s="4"/>
      <c r="PM874" s="4"/>
      <c r="PN874" s="4"/>
      <c r="PO874" s="4"/>
      <c r="PP874" s="4"/>
      <c r="PQ874" s="4"/>
      <c r="PR874" s="4"/>
      <c r="PS874" s="4"/>
      <c r="PT874" s="4"/>
      <c r="PU874" s="4"/>
      <c r="PV874" s="4"/>
      <c r="PW874" s="4"/>
      <c r="PX874" s="4"/>
      <c r="PY874" s="4"/>
      <c r="PZ874" s="4"/>
      <c r="QA874" s="4"/>
      <c r="QB874" s="4"/>
      <c r="QC874" s="4"/>
      <c r="QD874" s="4"/>
      <c r="QE874" s="4"/>
      <c r="QF874" s="4"/>
      <c r="QG874" s="4"/>
      <c r="QH874" s="4"/>
      <c r="QI874" s="4"/>
      <c r="QJ874" s="4"/>
      <c r="QK874" s="4"/>
      <c r="QL874" s="4"/>
      <c r="QM874" s="4"/>
      <c r="QN874" s="4"/>
      <c r="QO874" s="4"/>
      <c r="QP874" s="4"/>
      <c r="QQ874" s="4"/>
      <c r="QR874" s="4"/>
      <c r="QS874" s="4"/>
      <c r="QT874" s="4"/>
      <c r="QU874" s="4"/>
      <c r="QV874" s="4"/>
      <c r="QW874" s="4"/>
      <c r="QX874" s="4"/>
      <c r="QY874" s="4"/>
      <c r="QZ874" s="4"/>
      <c r="RA874" s="4"/>
      <c r="RB874" s="4"/>
      <c r="RC874" s="4"/>
      <c r="RD874" s="4"/>
      <c r="RE874" s="4"/>
      <c r="RF874" s="4"/>
      <c r="RG874" s="4"/>
      <c r="RH874" s="4"/>
      <c r="RI874" s="4"/>
      <c r="RJ874" s="4"/>
      <c r="RK874" s="4"/>
      <c r="RL874" s="4"/>
      <c r="RM874" s="4"/>
      <c r="RN874" s="4"/>
      <c r="RO874" s="4"/>
      <c r="RP874" s="4"/>
      <c r="RQ874" s="4"/>
      <c r="RR874" s="4"/>
      <c r="RS874" s="4"/>
      <c r="RT874" s="4"/>
      <c r="RU874" s="4"/>
      <c r="RV874" s="4"/>
      <c r="RW874" s="4"/>
      <c r="RX874" s="4"/>
      <c r="RY874" s="4"/>
      <c r="RZ874" s="4"/>
      <c r="SA874" s="4"/>
      <c r="SB874" s="4"/>
      <c r="SC874" s="4"/>
      <c r="SD874" s="4"/>
      <c r="SE874" s="4"/>
      <c r="SF874" s="4"/>
      <c r="SG874" s="4"/>
      <c r="SH874" s="4"/>
      <c r="SI874" s="4"/>
      <c r="SJ874" s="4"/>
      <c r="SK874" s="4"/>
      <c r="SL874" s="4"/>
      <c r="SN874" s="4"/>
      <c r="SP874" s="4"/>
      <c r="SQ874" s="4"/>
      <c r="SR874" s="4"/>
      <c r="SS874" s="4"/>
      <c r="ST874" s="4"/>
      <c r="SU874" s="4"/>
      <c r="SV874" s="4"/>
      <c r="SW874" s="4"/>
      <c r="TB874" s="4"/>
      <c r="TC874" s="4"/>
      <c r="TD874" s="4"/>
      <c r="TE874" s="4"/>
      <c r="TF874" s="4"/>
      <c r="TG874" s="4"/>
      <c r="TH874" s="4"/>
      <c r="TI874" s="4"/>
      <c r="TJ874" s="4"/>
      <c r="TK874" s="4"/>
      <c r="TL874" s="4"/>
      <c r="TM874" s="4"/>
      <c r="TN874" s="4"/>
      <c r="TO874" s="4"/>
      <c r="TP874" s="4"/>
      <c r="TQ874" s="4"/>
      <c r="TR874" s="4"/>
      <c r="TS874" s="4"/>
      <c r="TT874" s="4"/>
      <c r="TU874" s="4"/>
      <c r="TV874" s="4"/>
      <c r="TW874" s="4"/>
      <c r="TX874" s="4"/>
      <c r="TY874" s="4"/>
      <c r="TZ874" s="4"/>
      <c r="UA874" s="4"/>
      <c r="UB874" s="4"/>
      <c r="UC874" s="4"/>
      <c r="UD874" s="4"/>
      <c r="UE874" s="4"/>
      <c r="UF874" s="4"/>
      <c r="UG874" s="4"/>
      <c r="UH874" s="4"/>
      <c r="UI874" s="4"/>
      <c r="UJ874" s="4"/>
      <c r="UK874" s="4"/>
      <c r="UL874" s="4"/>
      <c r="UM874" s="4"/>
      <c r="UN874" s="4"/>
      <c r="UO874" s="4"/>
      <c r="UP874" s="4"/>
      <c r="UQ874" s="4"/>
      <c r="UR874" s="4"/>
      <c r="US874" s="4"/>
      <c r="UT874" s="4"/>
      <c r="UU874" s="4"/>
      <c r="UV874" s="4"/>
      <c r="UW874" s="4"/>
      <c r="UX874" s="4"/>
      <c r="UY874" s="4"/>
      <c r="UZ874" s="4"/>
      <c r="VA874" s="4"/>
      <c r="VB874" s="4"/>
      <c r="VC874" s="4"/>
      <c r="VD874" s="4"/>
      <c r="VE874" s="4"/>
      <c r="VF874" s="4"/>
      <c r="VG874" s="4"/>
      <c r="VH874" s="4"/>
      <c r="VI874" s="4"/>
      <c r="VJ874" s="4"/>
      <c r="VK874" s="4"/>
      <c r="VL874" s="4"/>
      <c r="VM874" s="4"/>
      <c r="VN874" s="4"/>
      <c r="VO874" s="4"/>
      <c r="VP874" s="4"/>
      <c r="VQ874" s="4"/>
      <c r="VR874" s="4"/>
      <c r="VS874" s="4"/>
      <c r="VT874" s="4"/>
      <c r="VU874" s="4"/>
      <c r="VV874" s="4"/>
      <c r="VW874" s="4"/>
      <c r="VX874" s="4"/>
      <c r="VY874" s="4"/>
      <c r="VZ874" s="4"/>
      <c r="WA874" s="4"/>
      <c r="WB874" s="4"/>
      <c r="WC874" s="4"/>
      <c r="WD874" s="4"/>
      <c r="WE874" s="4"/>
      <c r="WF874" s="4"/>
      <c r="WG874" s="4"/>
      <c r="WH874" s="4"/>
      <c r="WI874" s="4"/>
      <c r="WJ874" s="4"/>
      <c r="WK874" s="4"/>
      <c r="WL874" s="4"/>
      <c r="WM874" s="4"/>
      <c r="WN874" s="4"/>
      <c r="WO874" s="4"/>
      <c r="WP874" s="4"/>
      <c r="WQ874" s="4"/>
      <c r="WR874" s="4"/>
      <c r="WS874" s="4"/>
      <c r="WT874" s="4"/>
      <c r="WU874" s="4"/>
      <c r="WV874" s="4"/>
      <c r="WW874" s="4"/>
      <c r="WX874" s="4"/>
      <c r="WY874" s="4"/>
      <c r="WZ874" s="4"/>
      <c r="XA874" s="4"/>
      <c r="XB874" s="4"/>
      <c r="XC874" s="4"/>
      <c r="XD874" s="4"/>
      <c r="XE874" s="4"/>
      <c r="XF874" s="4"/>
      <c r="XG874" s="4"/>
      <c r="XH874" s="4"/>
      <c r="XI874" s="4"/>
      <c r="XJ874" s="4"/>
      <c r="XK874" s="4"/>
      <c r="XL874" s="4"/>
      <c r="XM874" s="4"/>
      <c r="XN874" s="4"/>
      <c r="XO874" s="4"/>
      <c r="XP874" s="4"/>
      <c r="XQ874" s="4"/>
      <c r="XR874" s="4"/>
      <c r="XS874" s="4"/>
      <c r="XT874" s="4"/>
      <c r="XU874" s="4"/>
      <c r="XV874" s="4"/>
      <c r="XW874" s="4"/>
      <c r="XX874" s="4"/>
      <c r="XY874" s="4"/>
      <c r="XZ874" s="4"/>
      <c r="YA874" s="4"/>
      <c r="YB874" s="4"/>
      <c r="YC874" s="4"/>
      <c r="YD874" s="4"/>
      <c r="YE874" s="4"/>
      <c r="YF874" s="4"/>
      <c r="YG874" s="4"/>
      <c r="YH874" s="4"/>
      <c r="YI874" s="4"/>
      <c r="YJ874" s="4"/>
      <c r="YK874" s="4"/>
      <c r="YL874" s="4"/>
      <c r="YM874" s="4"/>
      <c r="YN874" s="4"/>
      <c r="YO874" s="4"/>
      <c r="YP874" s="4"/>
      <c r="YQ874" s="4"/>
      <c r="YR874" s="4"/>
      <c r="YS874" s="4"/>
      <c r="YT874" s="4"/>
      <c r="YU874" s="4"/>
      <c r="YV874" s="4"/>
      <c r="YW874" s="4"/>
      <c r="YX874" s="4"/>
      <c r="YY874" s="4"/>
      <c r="YZ874" s="4"/>
      <c r="ZA874" s="4"/>
      <c r="ZB874" s="4"/>
      <c r="ZC874" s="4"/>
      <c r="ZD874" s="4"/>
      <c r="ZE874" s="4"/>
      <c r="ZF874" s="4"/>
      <c r="ZG874" s="4"/>
      <c r="ZH874" s="4"/>
      <c r="ZI874" s="4"/>
      <c r="ZJ874" s="4"/>
      <c r="ZK874" s="4"/>
      <c r="ZL874" s="4"/>
      <c r="ZM874" s="4"/>
      <c r="ZN874" s="4"/>
      <c r="ZO874" s="4"/>
      <c r="ZP874" s="4"/>
      <c r="ZQ874" s="4"/>
      <c r="ZR874" s="4"/>
      <c r="ZS874" s="4"/>
      <c r="ZT874" s="4"/>
      <c r="ZU874" s="4"/>
      <c r="ZV874" s="4"/>
      <c r="ZW874" s="4"/>
      <c r="ZX874" s="4"/>
      <c r="ZY874" s="4"/>
      <c r="ZZ874" s="4"/>
      <c r="AAA874" s="4"/>
      <c r="AAB874" s="4"/>
      <c r="AAC874" s="4"/>
      <c r="AAD874" s="4"/>
      <c r="AAE874" s="4"/>
      <c r="AAF874" s="4"/>
      <c r="AAG874" s="4"/>
      <c r="AAH874" s="4"/>
      <c r="AAI874" s="4"/>
      <c r="AAJ874" s="4"/>
      <c r="AAK874" s="4"/>
      <c r="AAL874" s="4"/>
      <c r="AAM874" s="4"/>
      <c r="AAN874" s="4"/>
      <c r="AAO874" s="4"/>
      <c r="AAP874" s="4"/>
      <c r="AAQ874" s="4"/>
      <c r="AAR874" s="4"/>
      <c r="AAS874" s="4"/>
      <c r="AAT874" s="4"/>
      <c r="AAU874" s="4"/>
      <c r="AAV874" s="4"/>
      <c r="AAW874" s="4"/>
      <c r="AAX874" s="4"/>
      <c r="AAY874" s="4"/>
      <c r="AAZ874" s="4"/>
      <c r="ABA874" s="4"/>
      <c r="ABB874" s="4"/>
      <c r="ABC874" s="4"/>
      <c r="ABD874" s="4"/>
      <c r="ABE874" s="4"/>
      <c r="ABF874" s="4"/>
      <c r="ABG874" s="4"/>
      <c r="ABH874" s="4"/>
      <c r="ABI874" s="4"/>
      <c r="ABJ874" s="4"/>
      <c r="ABK874" s="4"/>
      <c r="ABL874" s="4"/>
      <c r="ABM874" s="4"/>
      <c r="ABN874" s="4"/>
      <c r="ABO874" s="4"/>
      <c r="ABP874" s="4"/>
      <c r="ABQ874" s="4"/>
      <c r="ABR874" s="4"/>
      <c r="ABS874" s="4"/>
      <c r="ABT874" s="4"/>
      <c r="ABU874" s="4"/>
      <c r="ABV874" s="4"/>
      <c r="ABW874" s="4"/>
      <c r="ABX874" s="4"/>
      <c r="ABY874" s="4"/>
      <c r="ABZ874" s="4"/>
      <c r="ACA874" s="4"/>
      <c r="ACB874" s="4"/>
      <c r="ACC874" s="4"/>
      <c r="ACD874" s="4"/>
      <c r="ACE874" s="4"/>
      <c r="ACF874" s="4"/>
      <c r="ACG874" s="4"/>
      <c r="ACH874" s="4"/>
      <c r="ACJ874" s="4"/>
      <c r="ACL874" s="4"/>
      <c r="ACM874" s="4"/>
      <c r="ACN874" s="4"/>
      <c r="ACO874" s="4"/>
      <c r="ACP874" s="4"/>
      <c r="ACQ874" s="4"/>
      <c r="ACR874" s="4"/>
      <c r="ACS874" s="4"/>
      <c r="ACX874" s="4"/>
      <c r="ACY874" s="4"/>
      <c r="ACZ874" s="4"/>
      <c r="ADA874" s="4"/>
      <c r="ADB874" s="4"/>
      <c r="ADC874" s="4"/>
      <c r="ADD874" s="4"/>
      <c r="ADE874" s="4"/>
      <c r="ADF874" s="4"/>
      <c r="ADG874" s="4"/>
      <c r="ADH874" s="4"/>
      <c r="ADI874" s="4"/>
      <c r="ADJ874" s="4"/>
      <c r="ADK874" s="4"/>
      <c r="ADL874" s="4"/>
      <c r="ADM874" s="4"/>
      <c r="ADN874" s="4"/>
      <c r="ADO874" s="4"/>
      <c r="ADP874" s="4"/>
      <c r="ADQ874" s="4"/>
      <c r="ADR874" s="4"/>
      <c r="ADS874" s="4"/>
      <c r="ADT874" s="4"/>
      <c r="ADU874" s="4"/>
      <c r="ADV874" s="4"/>
      <c r="ADW874" s="4"/>
      <c r="ADX874" s="4"/>
      <c r="ADY874" s="4"/>
      <c r="ADZ874" s="4"/>
      <c r="AEA874" s="4"/>
      <c r="AEB874" s="4"/>
      <c r="AEC874" s="4"/>
      <c r="AED874" s="4"/>
      <c r="AEE874" s="4"/>
      <c r="AEF874" s="4"/>
      <c r="AEG874" s="4"/>
      <c r="AEH874" s="4"/>
      <c r="AEI874" s="4"/>
      <c r="AEJ874" s="4"/>
      <c r="AEK874" s="4"/>
      <c r="AEL874" s="4"/>
      <c r="AEM874" s="4"/>
      <c r="AEN874" s="4"/>
      <c r="AEO874" s="4"/>
      <c r="AEP874" s="4"/>
      <c r="AEQ874" s="4"/>
      <c r="AER874" s="4"/>
      <c r="AES874" s="4"/>
      <c r="AET874" s="4"/>
      <c r="AEU874" s="4"/>
      <c r="AEV874" s="4"/>
      <c r="AEW874" s="4"/>
      <c r="AEX874" s="4"/>
      <c r="AEY874" s="4"/>
      <c r="AEZ874" s="4"/>
      <c r="AFA874" s="4"/>
      <c r="AFB874" s="4"/>
      <c r="AFC874" s="4"/>
      <c r="AFD874" s="4"/>
      <c r="AFE874" s="4"/>
      <c r="AFF874" s="4"/>
      <c r="AFG874" s="4"/>
      <c r="AFH874" s="4"/>
      <c r="AFI874" s="4"/>
      <c r="AFJ874" s="4"/>
      <c r="AFK874" s="4"/>
      <c r="AFL874" s="4"/>
      <c r="AFM874" s="4"/>
      <c r="AFN874" s="4"/>
      <c r="AFO874" s="4"/>
      <c r="AFP874" s="4"/>
      <c r="AFQ874" s="4"/>
      <c r="AFR874" s="4"/>
      <c r="AFS874" s="4"/>
      <c r="AFT874" s="4"/>
      <c r="AFU874" s="4"/>
      <c r="AFV874" s="4"/>
      <c r="AFW874" s="4"/>
      <c r="AFX874" s="4"/>
      <c r="AFY874" s="4"/>
      <c r="AFZ874" s="4"/>
      <c r="AGA874" s="4"/>
      <c r="AGB874" s="4"/>
      <c r="AGC874" s="4"/>
      <c r="AGD874" s="4"/>
      <c r="AGE874" s="4"/>
      <c r="AGF874" s="4"/>
      <c r="AGG874" s="4"/>
      <c r="AGH874" s="4"/>
      <c r="AGI874" s="4"/>
      <c r="AGJ874" s="4"/>
      <c r="AGK874" s="4"/>
      <c r="AGL874" s="4"/>
      <c r="AGM874" s="4"/>
      <c r="AGN874" s="4"/>
      <c r="AGO874" s="4"/>
      <c r="AGP874" s="4"/>
      <c r="AGQ874" s="4"/>
      <c r="AGR874" s="4"/>
      <c r="AGS874" s="4"/>
      <c r="AGT874" s="4"/>
      <c r="AGU874" s="4"/>
      <c r="AGV874" s="4"/>
      <c r="AGW874" s="4"/>
      <c r="AGX874" s="4"/>
      <c r="AGY874" s="4"/>
      <c r="AGZ874" s="4"/>
      <c r="AHA874" s="4"/>
      <c r="AHB874" s="4"/>
      <c r="AHC874" s="4"/>
      <c r="AHD874" s="4"/>
      <c r="AHE874" s="4"/>
      <c r="AHF874" s="4"/>
      <c r="AHG874" s="4"/>
      <c r="AHH874" s="4"/>
      <c r="AHI874" s="4"/>
      <c r="AHJ874" s="4"/>
      <c r="AHK874" s="4"/>
      <c r="AHL874" s="4"/>
      <c r="AHM874" s="4"/>
      <c r="AHN874" s="4"/>
      <c r="AHO874" s="4"/>
      <c r="AHP874" s="4"/>
      <c r="AHQ874" s="4"/>
      <c r="AHR874" s="4"/>
      <c r="AHS874" s="4"/>
      <c r="AHT874" s="4"/>
      <c r="AHU874" s="4"/>
      <c r="AHV874" s="4"/>
      <c r="AHW874" s="4"/>
      <c r="AHX874" s="4"/>
      <c r="AHY874" s="4"/>
      <c r="AHZ874" s="4"/>
      <c r="AIA874" s="4"/>
      <c r="AIB874" s="4"/>
      <c r="AIC874" s="4"/>
      <c r="AID874" s="4"/>
      <c r="AIE874" s="4"/>
      <c r="AIF874" s="4"/>
      <c r="AIG874" s="4"/>
      <c r="AIH874" s="4"/>
      <c r="AII874" s="4"/>
      <c r="AIJ874" s="4"/>
      <c r="AIK874" s="4"/>
      <c r="AIL874" s="4"/>
      <c r="AIM874" s="4"/>
      <c r="AIN874" s="4"/>
      <c r="AIO874" s="4"/>
      <c r="AIP874" s="4"/>
      <c r="AIQ874" s="4"/>
      <c r="AIR874" s="4"/>
      <c r="AIS874" s="4"/>
      <c r="AIT874" s="4"/>
      <c r="AIU874" s="4"/>
      <c r="AIV874" s="4"/>
      <c r="AIW874" s="4"/>
      <c r="AIX874" s="4"/>
      <c r="AIY874" s="4"/>
      <c r="AIZ874" s="4"/>
      <c r="AJA874" s="4"/>
      <c r="AJB874" s="4"/>
      <c r="AJC874" s="4"/>
      <c r="AJD874" s="4"/>
      <c r="AJE874" s="4"/>
      <c r="AJF874" s="4"/>
      <c r="AJG874" s="4"/>
      <c r="AJH874" s="4"/>
      <c r="AJI874" s="4"/>
      <c r="AJJ874" s="4"/>
      <c r="AJK874" s="4"/>
      <c r="AJL874" s="4"/>
      <c r="AJM874" s="4"/>
      <c r="AJN874" s="4"/>
      <c r="AJO874" s="4"/>
      <c r="AJP874" s="4"/>
      <c r="AJQ874" s="4"/>
      <c r="AJR874" s="4"/>
      <c r="AJS874" s="4"/>
      <c r="AJT874" s="4"/>
      <c r="AJU874" s="4"/>
      <c r="AJV874" s="4"/>
      <c r="AJW874" s="4"/>
      <c r="AJX874" s="4"/>
      <c r="AJY874" s="4"/>
      <c r="AJZ874" s="4"/>
      <c r="AKA874" s="4"/>
      <c r="AKB874" s="4"/>
      <c r="AKC874" s="4"/>
      <c r="AKD874" s="4"/>
      <c r="AKE874" s="4"/>
      <c r="AKF874" s="4"/>
      <c r="AKG874" s="4"/>
      <c r="AKH874" s="4"/>
      <c r="AKI874" s="4"/>
      <c r="AKJ874" s="4"/>
      <c r="AKK874" s="4"/>
      <c r="AKL874" s="4"/>
      <c r="AKM874" s="4"/>
      <c r="AKN874" s="4"/>
      <c r="AKO874" s="4"/>
      <c r="AKP874" s="4"/>
      <c r="AKQ874" s="4"/>
      <c r="AKR874" s="4"/>
      <c r="AKS874" s="4"/>
      <c r="AKT874" s="4"/>
      <c r="AKU874" s="4"/>
      <c r="AKV874" s="4"/>
      <c r="AKW874" s="4"/>
      <c r="AKX874" s="4"/>
      <c r="AKY874" s="4"/>
      <c r="AKZ874" s="4"/>
      <c r="ALA874" s="4"/>
      <c r="ALB874" s="4"/>
      <c r="ALC874" s="4"/>
      <c r="ALD874" s="4"/>
      <c r="ALE874" s="4"/>
      <c r="ALF874" s="4"/>
      <c r="ALG874" s="4"/>
      <c r="ALH874" s="4"/>
      <c r="ALI874" s="4"/>
      <c r="ALJ874" s="4"/>
      <c r="ALK874" s="4"/>
      <c r="ALL874" s="4"/>
      <c r="ALM874" s="4"/>
      <c r="ALN874" s="4"/>
      <c r="ALO874" s="4"/>
      <c r="ALP874" s="4"/>
      <c r="ALQ874" s="4"/>
      <c r="ALR874" s="4"/>
      <c r="ALS874" s="4"/>
      <c r="ALT874" s="4"/>
      <c r="ALU874" s="4"/>
      <c r="ALV874" s="4"/>
      <c r="ALW874" s="4"/>
      <c r="ALX874" s="4"/>
      <c r="ALY874" s="4"/>
      <c r="ALZ874" s="4"/>
      <c r="AMA874" s="4"/>
      <c r="AMB874" s="4"/>
      <c r="AMC874" s="4"/>
      <c r="AMD874" s="4"/>
      <c r="AMF874" s="4"/>
      <c r="AMH874" s="4"/>
      <c r="AMI874" s="4"/>
      <c r="AMJ874" s="4"/>
      <c r="AMK874" s="4"/>
      <c r="AML874" s="4"/>
      <c r="AMM874" s="4"/>
      <c r="AMN874" s="4"/>
      <c r="AMO874" s="4"/>
      <c r="AMT874" s="4"/>
      <c r="AMU874" s="4"/>
      <c r="AMV874" s="4"/>
      <c r="AMW874" s="4"/>
      <c r="AMX874" s="4"/>
      <c r="AMY874" s="4"/>
      <c r="AMZ874" s="4"/>
      <c r="ANA874" s="4"/>
      <c r="ANB874" s="4"/>
      <c r="ANC874" s="4"/>
      <c r="AND874" s="4"/>
      <c r="ANE874" s="4"/>
      <c r="ANF874" s="4"/>
      <c r="ANG874" s="4"/>
      <c r="ANH874" s="4"/>
      <c r="ANI874" s="4"/>
      <c r="ANJ874" s="4"/>
      <c r="ANK874" s="4"/>
      <c r="ANL874" s="4"/>
      <c r="ANM874" s="4"/>
      <c r="ANN874" s="4"/>
      <c r="ANO874" s="4"/>
      <c r="ANP874" s="4"/>
      <c r="ANQ874" s="4"/>
      <c r="ANR874" s="4"/>
      <c r="ANS874" s="4"/>
      <c r="ANT874" s="4"/>
      <c r="ANU874" s="4"/>
      <c r="ANV874" s="4"/>
      <c r="ANW874" s="4"/>
      <c r="ANX874" s="4"/>
      <c r="ANY874" s="4"/>
      <c r="ANZ874" s="4"/>
      <c r="AOA874" s="4"/>
      <c r="AOB874" s="4"/>
      <c r="AOC874" s="4"/>
      <c r="AOD874" s="4"/>
      <c r="AOE874" s="4"/>
      <c r="AOF874" s="4"/>
      <c r="AOG874" s="4"/>
      <c r="AOH874" s="4"/>
      <c r="AOI874" s="4"/>
      <c r="AOJ874" s="4"/>
      <c r="AOK874" s="4"/>
      <c r="AOL874" s="4"/>
      <c r="AOM874" s="4"/>
      <c r="AON874" s="4"/>
      <c r="AOO874" s="4"/>
      <c r="AOP874" s="4"/>
      <c r="AOQ874" s="4"/>
      <c r="AOR874" s="4"/>
      <c r="AOS874" s="4"/>
      <c r="AOT874" s="4"/>
      <c r="AOU874" s="4"/>
      <c r="AOV874" s="4"/>
      <c r="AOW874" s="4"/>
      <c r="AOX874" s="4"/>
      <c r="AOY874" s="4"/>
      <c r="AOZ874" s="4"/>
      <c r="APA874" s="4"/>
      <c r="APB874" s="4"/>
      <c r="APC874" s="4"/>
      <c r="APD874" s="4"/>
      <c r="APE874" s="4"/>
      <c r="APF874" s="4"/>
      <c r="APG874" s="4"/>
      <c r="APH874" s="4"/>
      <c r="API874" s="4"/>
      <c r="APJ874" s="4"/>
      <c r="APK874" s="4"/>
      <c r="APL874" s="4"/>
      <c r="APM874" s="4"/>
      <c r="APN874" s="4"/>
      <c r="APO874" s="4"/>
      <c r="APP874" s="4"/>
      <c r="APQ874" s="4"/>
      <c r="APR874" s="4"/>
      <c r="APS874" s="4"/>
      <c r="APT874" s="4"/>
      <c r="APU874" s="4"/>
      <c r="APV874" s="4"/>
      <c r="APW874" s="4"/>
      <c r="APX874" s="4"/>
      <c r="APY874" s="4"/>
      <c r="APZ874" s="4"/>
      <c r="AQA874" s="4"/>
      <c r="AQB874" s="4"/>
      <c r="AQC874" s="4"/>
      <c r="AQD874" s="4"/>
      <c r="AQE874" s="4"/>
      <c r="AQF874" s="4"/>
      <c r="AQG874" s="4"/>
      <c r="AQH874" s="4"/>
      <c r="AQI874" s="4"/>
      <c r="AQJ874" s="4"/>
      <c r="AQK874" s="4"/>
      <c r="AQL874" s="4"/>
      <c r="AQM874" s="4"/>
      <c r="AQN874" s="4"/>
      <c r="AQO874" s="4"/>
      <c r="AQP874" s="4"/>
      <c r="AQQ874" s="4"/>
      <c r="AQR874" s="4"/>
      <c r="AQS874" s="4"/>
      <c r="AQT874" s="4"/>
      <c r="AQU874" s="4"/>
      <c r="AQV874" s="4"/>
      <c r="AQW874" s="4"/>
      <c r="AQX874" s="4"/>
      <c r="AQY874" s="4"/>
      <c r="AQZ874" s="4"/>
      <c r="ARA874" s="4"/>
      <c r="ARB874" s="4"/>
      <c r="ARC874" s="4"/>
      <c r="ARD874" s="4"/>
      <c r="ARE874" s="4"/>
      <c r="ARF874" s="4"/>
      <c r="ARG874" s="4"/>
      <c r="ARH874" s="4"/>
      <c r="ARI874" s="4"/>
      <c r="ARJ874" s="4"/>
      <c r="ARK874" s="4"/>
      <c r="ARL874" s="4"/>
      <c r="ARM874" s="4"/>
      <c r="ARN874" s="4"/>
      <c r="ARO874" s="4"/>
      <c r="ARP874" s="4"/>
      <c r="ARQ874" s="4"/>
      <c r="ARR874" s="4"/>
      <c r="ARS874" s="4"/>
      <c r="ART874" s="4"/>
      <c r="ARU874" s="4"/>
      <c r="ARV874" s="4"/>
      <c r="ARW874" s="4"/>
      <c r="ARX874" s="4"/>
      <c r="ARY874" s="4"/>
      <c r="ARZ874" s="4"/>
      <c r="ASA874" s="4"/>
      <c r="ASB874" s="4"/>
      <c r="ASC874" s="4"/>
      <c r="ASD874" s="4"/>
      <c r="ASE874" s="4"/>
      <c r="ASF874" s="4"/>
      <c r="ASG874" s="4"/>
      <c r="ASH874" s="4"/>
      <c r="ASI874" s="4"/>
      <c r="ASJ874" s="4"/>
      <c r="ASK874" s="4"/>
      <c r="ASL874" s="4"/>
      <c r="ASM874" s="4"/>
      <c r="ASN874" s="4"/>
      <c r="ASO874" s="4"/>
      <c r="ASP874" s="4"/>
      <c r="ASQ874" s="4"/>
      <c r="ASR874" s="4"/>
      <c r="ASS874" s="4"/>
      <c r="AST874" s="4"/>
      <c r="ASU874" s="4"/>
      <c r="ASV874" s="4"/>
      <c r="ASW874" s="4"/>
      <c r="ASX874" s="4"/>
      <c r="ASY874" s="4"/>
      <c r="ASZ874" s="4"/>
      <c r="ATA874" s="4"/>
      <c r="ATB874" s="4"/>
      <c r="ATC874" s="4"/>
      <c r="ATD874" s="4"/>
      <c r="ATE874" s="4"/>
      <c r="ATF874" s="4"/>
      <c r="ATG874" s="4"/>
      <c r="ATH874" s="4"/>
      <c r="ATI874" s="4"/>
      <c r="ATJ874" s="4"/>
      <c r="ATK874" s="4"/>
      <c r="ATL874" s="4"/>
      <c r="ATM874" s="4"/>
      <c r="ATN874" s="4"/>
      <c r="ATO874" s="4"/>
      <c r="ATP874" s="4"/>
      <c r="ATQ874" s="4"/>
      <c r="ATR874" s="4"/>
      <c r="ATS874" s="4"/>
      <c r="ATT874" s="4"/>
      <c r="ATU874" s="4"/>
      <c r="ATV874" s="4"/>
      <c r="ATW874" s="4"/>
      <c r="ATX874" s="4"/>
      <c r="ATY874" s="4"/>
      <c r="ATZ874" s="4"/>
      <c r="AUA874" s="4"/>
      <c r="AUB874" s="4"/>
      <c r="AUC874" s="4"/>
      <c r="AUD874" s="4"/>
      <c r="AUE874" s="4"/>
      <c r="AUF874" s="4"/>
      <c r="AUG874" s="4"/>
      <c r="AUH874" s="4"/>
      <c r="AUI874" s="4"/>
      <c r="AUJ874" s="4"/>
      <c r="AUK874" s="4"/>
      <c r="AUL874" s="4"/>
      <c r="AUM874" s="4"/>
      <c r="AUN874" s="4"/>
      <c r="AUO874" s="4"/>
      <c r="AUP874" s="4"/>
      <c r="AUQ874" s="4"/>
      <c r="AUR874" s="4"/>
      <c r="AUS874" s="4"/>
      <c r="AUT874" s="4"/>
      <c r="AUU874" s="4"/>
      <c r="AUV874" s="4"/>
      <c r="AUW874" s="4"/>
      <c r="AUX874" s="4"/>
      <c r="AUY874" s="4"/>
      <c r="AUZ874" s="4"/>
      <c r="AVA874" s="4"/>
      <c r="AVB874" s="4"/>
      <c r="AVC874" s="4"/>
      <c r="AVD874" s="4"/>
      <c r="AVE874" s="4"/>
      <c r="AVF874" s="4"/>
      <c r="AVG874" s="4"/>
      <c r="AVH874" s="4"/>
      <c r="AVI874" s="4"/>
      <c r="AVJ874" s="4"/>
      <c r="AVK874" s="4"/>
      <c r="AVL874" s="4"/>
      <c r="AVM874" s="4"/>
      <c r="AVN874" s="4"/>
      <c r="AVO874" s="4"/>
      <c r="AVP874" s="4"/>
      <c r="AVQ874" s="4"/>
      <c r="AVR874" s="4"/>
      <c r="AVS874" s="4"/>
      <c r="AVT874" s="4"/>
      <c r="AVU874" s="4"/>
      <c r="AVV874" s="4"/>
      <c r="AVW874" s="4"/>
      <c r="AVX874" s="4"/>
      <c r="AVY874" s="4"/>
      <c r="AVZ874" s="4"/>
      <c r="AWB874" s="4"/>
      <c r="AWD874" s="4"/>
      <c r="AWE874" s="4"/>
      <c r="AWF874" s="4"/>
      <c r="AWG874" s="4"/>
      <c r="AWH874" s="4"/>
      <c r="AWI874" s="4"/>
      <c r="AWJ874" s="4"/>
      <c r="AWK874" s="4"/>
      <c r="AWP874" s="4"/>
      <c r="AWQ874" s="4"/>
      <c r="AWR874" s="4"/>
      <c r="AWS874" s="4"/>
      <c r="AWT874" s="4"/>
      <c r="AWU874" s="4"/>
      <c r="AWV874" s="4"/>
      <c r="AWW874" s="4"/>
      <c r="AWX874" s="4"/>
      <c r="AWY874" s="4"/>
      <c r="AWZ874" s="4"/>
      <c r="AXA874" s="4"/>
      <c r="AXB874" s="4"/>
      <c r="AXC874" s="4"/>
      <c r="AXD874" s="4"/>
      <c r="AXE874" s="4"/>
      <c r="AXF874" s="4"/>
      <c r="AXG874" s="4"/>
      <c r="AXH874" s="4"/>
      <c r="AXI874" s="4"/>
      <c r="AXJ874" s="4"/>
      <c r="AXK874" s="4"/>
      <c r="AXL874" s="4"/>
      <c r="AXM874" s="4"/>
      <c r="AXN874" s="4"/>
      <c r="AXO874" s="4"/>
      <c r="AXP874" s="4"/>
      <c r="AXQ874" s="4"/>
      <c r="AXR874" s="4"/>
      <c r="AXS874" s="4"/>
      <c r="AXT874" s="4"/>
      <c r="AXU874" s="4"/>
      <c r="AXV874" s="4"/>
      <c r="AXW874" s="4"/>
      <c r="AXX874" s="4"/>
      <c r="AXY874" s="4"/>
      <c r="AXZ874" s="4"/>
      <c r="AYA874" s="4"/>
      <c r="AYB874" s="4"/>
      <c r="AYC874" s="4"/>
      <c r="AYD874" s="4"/>
      <c r="AYE874" s="4"/>
      <c r="AYF874" s="4"/>
      <c r="AYG874" s="4"/>
      <c r="AYH874" s="4"/>
      <c r="AYI874" s="4"/>
      <c r="AYJ874" s="4"/>
      <c r="AYK874" s="4"/>
      <c r="AYL874" s="4"/>
      <c r="AYM874" s="4"/>
      <c r="AYN874" s="4"/>
      <c r="AYO874" s="4"/>
      <c r="AYP874" s="4"/>
      <c r="AYQ874" s="4"/>
      <c r="AYR874" s="4"/>
      <c r="AYS874" s="4"/>
      <c r="AYT874" s="4"/>
      <c r="AYU874" s="4"/>
      <c r="AYV874" s="4"/>
      <c r="AYW874" s="4"/>
      <c r="AYX874" s="4"/>
      <c r="AYY874" s="4"/>
      <c r="AYZ874" s="4"/>
      <c r="AZA874" s="4"/>
      <c r="AZB874" s="4"/>
      <c r="AZC874" s="4"/>
      <c r="AZD874" s="4"/>
      <c r="AZE874" s="4"/>
      <c r="AZF874" s="4"/>
      <c r="AZG874" s="4"/>
      <c r="AZH874" s="4"/>
      <c r="AZI874" s="4"/>
      <c r="AZJ874" s="4"/>
      <c r="AZK874" s="4"/>
      <c r="AZL874" s="4"/>
      <c r="AZM874" s="4"/>
      <c r="AZN874" s="4"/>
      <c r="AZO874" s="4"/>
      <c r="AZP874" s="4"/>
      <c r="AZQ874" s="4"/>
      <c r="AZR874" s="4"/>
      <c r="AZS874" s="4"/>
      <c r="AZT874" s="4"/>
      <c r="AZU874" s="4"/>
      <c r="AZV874" s="4"/>
      <c r="AZW874" s="4"/>
      <c r="AZX874" s="4"/>
      <c r="AZY874" s="4"/>
      <c r="AZZ874" s="4"/>
      <c r="BAA874" s="4"/>
      <c r="BAB874" s="4"/>
      <c r="BAC874" s="4"/>
      <c r="BAD874" s="4"/>
      <c r="BAE874" s="4"/>
      <c r="BAF874" s="4"/>
      <c r="BAG874" s="4"/>
      <c r="BAH874" s="4"/>
      <c r="BAI874" s="4"/>
      <c r="BAJ874" s="4"/>
      <c r="BAK874" s="4"/>
      <c r="BAL874" s="4"/>
      <c r="BAM874" s="4"/>
      <c r="BAN874" s="4"/>
      <c r="BAO874" s="4"/>
      <c r="BAP874" s="4"/>
      <c r="BAQ874" s="4"/>
      <c r="BAR874" s="4"/>
      <c r="BAS874" s="4"/>
      <c r="BAT874" s="4"/>
      <c r="BAU874" s="4"/>
      <c r="BAV874" s="4"/>
      <c r="BAW874" s="4"/>
      <c r="BAX874" s="4"/>
      <c r="BAY874" s="4"/>
      <c r="BAZ874" s="4"/>
      <c r="BBA874" s="4"/>
      <c r="BBB874" s="4"/>
      <c r="BBC874" s="4"/>
      <c r="BBD874" s="4"/>
      <c r="BBE874" s="4"/>
      <c r="BBF874" s="4"/>
      <c r="BBG874" s="4"/>
      <c r="BBH874" s="4"/>
      <c r="BBI874" s="4"/>
      <c r="BBJ874" s="4"/>
      <c r="BBK874" s="4"/>
      <c r="BBL874" s="4"/>
      <c r="BBM874" s="4"/>
      <c r="BBN874" s="4"/>
      <c r="BBO874" s="4"/>
      <c r="BBP874" s="4"/>
      <c r="BBQ874" s="4"/>
      <c r="BBR874" s="4"/>
      <c r="BBS874" s="4"/>
      <c r="BBT874" s="4"/>
      <c r="BBU874" s="4"/>
      <c r="BBV874" s="4"/>
      <c r="BBW874" s="4"/>
      <c r="BBX874" s="4"/>
      <c r="BBY874" s="4"/>
      <c r="BBZ874" s="4"/>
      <c r="BCA874" s="4"/>
      <c r="BCB874" s="4"/>
      <c r="BCC874" s="4"/>
      <c r="BCD874" s="4"/>
      <c r="BCE874" s="4"/>
      <c r="BCF874" s="4"/>
      <c r="BCG874" s="4"/>
      <c r="BCH874" s="4"/>
      <c r="BCI874" s="4"/>
      <c r="BCJ874" s="4"/>
      <c r="BCK874" s="4"/>
      <c r="BCL874" s="4"/>
      <c r="BCM874" s="4"/>
      <c r="BCN874" s="4"/>
      <c r="BCO874" s="4"/>
      <c r="BCP874" s="4"/>
      <c r="BCQ874" s="4"/>
      <c r="BCR874" s="4"/>
      <c r="BCS874" s="4"/>
      <c r="BCT874" s="4"/>
      <c r="BCU874" s="4"/>
      <c r="BCV874" s="4"/>
      <c r="BCW874" s="4"/>
      <c r="BCX874" s="4"/>
      <c r="BCY874" s="4"/>
      <c r="BCZ874" s="4"/>
      <c r="BDA874" s="4"/>
      <c r="BDB874" s="4"/>
      <c r="BDC874" s="4"/>
      <c r="BDD874" s="4"/>
      <c r="BDE874" s="4"/>
      <c r="BDF874" s="4"/>
      <c r="BDG874" s="4"/>
      <c r="BDH874" s="4"/>
      <c r="BDI874" s="4"/>
      <c r="BDJ874" s="4"/>
      <c r="BDK874" s="4"/>
      <c r="BDL874" s="4"/>
      <c r="BDM874" s="4"/>
      <c r="BDN874" s="4"/>
      <c r="BDO874" s="4"/>
      <c r="BDP874" s="4"/>
      <c r="BDQ874" s="4"/>
      <c r="BDR874" s="4"/>
      <c r="BDS874" s="4"/>
      <c r="BDT874" s="4"/>
      <c r="BDU874" s="4"/>
      <c r="BDV874" s="4"/>
      <c r="BDW874" s="4"/>
      <c r="BDX874" s="4"/>
      <c r="BDY874" s="4"/>
      <c r="BDZ874" s="4"/>
      <c r="BEA874" s="4"/>
      <c r="BEB874" s="4"/>
      <c r="BEC874" s="4"/>
      <c r="BED874" s="4"/>
      <c r="BEE874" s="4"/>
      <c r="BEF874" s="4"/>
      <c r="BEG874" s="4"/>
      <c r="BEH874" s="4"/>
      <c r="BEI874" s="4"/>
      <c r="BEJ874" s="4"/>
      <c r="BEK874" s="4"/>
      <c r="BEL874" s="4"/>
      <c r="BEM874" s="4"/>
      <c r="BEN874" s="4"/>
      <c r="BEO874" s="4"/>
      <c r="BEP874" s="4"/>
      <c r="BEQ874" s="4"/>
      <c r="BER874" s="4"/>
      <c r="BES874" s="4"/>
      <c r="BET874" s="4"/>
      <c r="BEU874" s="4"/>
      <c r="BEV874" s="4"/>
      <c r="BEW874" s="4"/>
      <c r="BEX874" s="4"/>
      <c r="BEY874" s="4"/>
      <c r="BEZ874" s="4"/>
      <c r="BFA874" s="4"/>
      <c r="BFB874" s="4"/>
      <c r="BFC874" s="4"/>
      <c r="BFD874" s="4"/>
      <c r="BFE874" s="4"/>
      <c r="BFF874" s="4"/>
      <c r="BFG874" s="4"/>
      <c r="BFH874" s="4"/>
      <c r="BFI874" s="4"/>
      <c r="BFJ874" s="4"/>
      <c r="BFK874" s="4"/>
      <c r="BFL874" s="4"/>
      <c r="BFM874" s="4"/>
      <c r="BFN874" s="4"/>
      <c r="BFO874" s="4"/>
      <c r="BFP874" s="4"/>
      <c r="BFQ874" s="4"/>
      <c r="BFR874" s="4"/>
      <c r="BFS874" s="4"/>
      <c r="BFT874" s="4"/>
      <c r="BFU874" s="4"/>
      <c r="BFV874" s="4"/>
      <c r="BFX874" s="4"/>
      <c r="BFZ874" s="4"/>
      <c r="BGA874" s="4"/>
      <c r="BGB874" s="4"/>
      <c r="BGC874" s="4"/>
      <c r="BGD874" s="4"/>
      <c r="BGE874" s="4"/>
      <c r="BGF874" s="4"/>
      <c r="BGG874" s="4"/>
      <c r="BGL874" s="4"/>
      <c r="BGM874" s="4"/>
      <c r="BGN874" s="4"/>
      <c r="BGO874" s="4"/>
      <c r="BGP874" s="4"/>
      <c r="BGQ874" s="4"/>
      <c r="BGR874" s="4"/>
      <c r="BGS874" s="4"/>
      <c r="BGT874" s="4"/>
      <c r="BGU874" s="4"/>
      <c r="BGV874" s="4"/>
      <c r="BGW874" s="4"/>
      <c r="BGX874" s="4"/>
      <c r="BGY874" s="4"/>
      <c r="BGZ874" s="4"/>
      <c r="BHA874" s="4"/>
      <c r="BHB874" s="4"/>
      <c r="BHC874" s="4"/>
      <c r="BHD874" s="4"/>
      <c r="BHE874" s="4"/>
      <c r="BHF874" s="4"/>
      <c r="BHG874" s="4"/>
      <c r="BHH874" s="4"/>
      <c r="BHI874" s="4"/>
      <c r="BHJ874" s="4"/>
      <c r="BHK874" s="4"/>
      <c r="BHL874" s="4"/>
      <c r="BHM874" s="4"/>
      <c r="BHN874" s="4"/>
      <c r="BHO874" s="4"/>
      <c r="BHP874" s="4"/>
      <c r="BHQ874" s="4"/>
      <c r="BHR874" s="4"/>
      <c r="BHS874" s="4"/>
      <c r="BHT874" s="4"/>
      <c r="BHU874" s="4"/>
      <c r="BHV874" s="4"/>
      <c r="BHW874" s="4"/>
      <c r="BHX874" s="4"/>
      <c r="BHY874" s="4"/>
      <c r="BHZ874" s="4"/>
      <c r="BIA874" s="4"/>
      <c r="BIB874" s="4"/>
      <c r="BIC874" s="4"/>
      <c r="BID874" s="4"/>
      <c r="BIE874" s="4"/>
      <c r="BIF874" s="4"/>
      <c r="BIG874" s="4"/>
      <c r="BIH874" s="4"/>
      <c r="BII874" s="4"/>
      <c r="BIJ874" s="4"/>
      <c r="BIK874" s="4"/>
      <c r="BIL874" s="4"/>
      <c r="BIM874" s="4"/>
      <c r="BIN874" s="4"/>
      <c r="BIO874" s="4"/>
      <c r="BIP874" s="4"/>
      <c r="BIQ874" s="4"/>
      <c r="BIR874" s="4"/>
      <c r="BIS874" s="4"/>
      <c r="BIT874" s="4"/>
      <c r="BIU874" s="4"/>
      <c r="BIV874" s="4"/>
      <c r="BIW874" s="4"/>
      <c r="BIX874" s="4"/>
      <c r="BIY874" s="4"/>
      <c r="BIZ874" s="4"/>
      <c r="BJA874" s="4"/>
      <c r="BJB874" s="4"/>
      <c r="BJC874" s="4"/>
      <c r="BJD874" s="4"/>
      <c r="BJE874" s="4"/>
      <c r="BJF874" s="4"/>
      <c r="BJG874" s="4"/>
      <c r="BJH874" s="4"/>
      <c r="BJI874" s="4"/>
      <c r="BJJ874" s="4"/>
      <c r="BJK874" s="4"/>
      <c r="BJL874" s="4"/>
      <c r="BJM874" s="4"/>
      <c r="BJN874" s="4"/>
      <c r="BJO874" s="4"/>
      <c r="BJP874" s="4"/>
      <c r="BJQ874" s="4"/>
      <c r="BJR874" s="4"/>
      <c r="BJS874" s="4"/>
      <c r="BJT874" s="4"/>
      <c r="BJU874" s="4"/>
      <c r="BJV874" s="4"/>
      <c r="BJW874" s="4"/>
      <c r="BJX874" s="4"/>
      <c r="BJY874" s="4"/>
      <c r="BJZ874" s="4"/>
      <c r="BKA874" s="4"/>
      <c r="BKB874" s="4"/>
      <c r="BKC874" s="4"/>
      <c r="BKD874" s="4"/>
      <c r="BKE874" s="4"/>
      <c r="BKF874" s="4"/>
      <c r="BKG874" s="4"/>
      <c r="BKH874" s="4"/>
      <c r="BKI874" s="4"/>
      <c r="BKJ874" s="4"/>
      <c r="BKK874" s="4"/>
      <c r="BKL874" s="4"/>
      <c r="BKM874" s="4"/>
      <c r="BKN874" s="4"/>
      <c r="BKO874" s="4"/>
      <c r="BKP874" s="4"/>
      <c r="BKQ874" s="4"/>
      <c r="BKR874" s="4"/>
      <c r="BKS874" s="4"/>
      <c r="BKT874" s="4"/>
      <c r="BKU874" s="4"/>
      <c r="BKV874" s="4"/>
      <c r="BKW874" s="4"/>
      <c r="BKX874" s="4"/>
      <c r="BKY874" s="4"/>
      <c r="BKZ874" s="4"/>
      <c r="BLA874" s="4"/>
      <c r="BLB874" s="4"/>
      <c r="BLC874" s="4"/>
      <c r="BLD874" s="4"/>
      <c r="BLE874" s="4"/>
      <c r="BLF874" s="4"/>
      <c r="BLG874" s="4"/>
      <c r="BLH874" s="4"/>
      <c r="BLI874" s="4"/>
      <c r="BLJ874" s="4"/>
      <c r="BLK874" s="4"/>
      <c r="BLL874" s="4"/>
      <c r="BLM874" s="4"/>
      <c r="BLN874" s="4"/>
      <c r="BLO874" s="4"/>
      <c r="BLP874" s="4"/>
      <c r="BLQ874" s="4"/>
      <c r="BLR874" s="4"/>
      <c r="BLS874" s="4"/>
      <c r="BLT874" s="4"/>
      <c r="BLU874" s="4"/>
      <c r="BLV874" s="4"/>
      <c r="BLW874" s="4"/>
      <c r="BLX874" s="4"/>
      <c r="BLY874" s="4"/>
      <c r="BLZ874" s="4"/>
      <c r="BMA874" s="4"/>
      <c r="BMB874" s="4"/>
      <c r="BMC874" s="4"/>
      <c r="BMD874" s="4"/>
      <c r="BME874" s="4"/>
      <c r="BMF874" s="4"/>
      <c r="BMG874" s="4"/>
      <c r="BMH874" s="4"/>
      <c r="BMI874" s="4"/>
      <c r="BMJ874" s="4"/>
      <c r="BMK874" s="4"/>
      <c r="BML874" s="4"/>
      <c r="BMM874" s="4"/>
      <c r="BMN874" s="4"/>
      <c r="BMO874" s="4"/>
      <c r="BMP874" s="4"/>
      <c r="BMQ874" s="4"/>
      <c r="BMR874" s="4"/>
      <c r="BMS874" s="4"/>
      <c r="BMT874" s="4"/>
      <c r="BMU874" s="4"/>
      <c r="BMV874" s="4"/>
      <c r="BMW874" s="4"/>
      <c r="BMX874" s="4"/>
      <c r="BMY874" s="4"/>
      <c r="BMZ874" s="4"/>
      <c r="BNA874" s="4"/>
      <c r="BNB874" s="4"/>
      <c r="BNC874" s="4"/>
      <c r="BND874" s="4"/>
      <c r="BNE874" s="4"/>
      <c r="BNF874" s="4"/>
      <c r="BNG874" s="4"/>
      <c r="BNH874" s="4"/>
      <c r="BNI874" s="4"/>
      <c r="BNJ874" s="4"/>
      <c r="BNK874" s="4"/>
      <c r="BNL874" s="4"/>
      <c r="BNM874" s="4"/>
      <c r="BNN874" s="4"/>
      <c r="BNO874" s="4"/>
      <c r="BNP874" s="4"/>
      <c r="BNQ874" s="4"/>
      <c r="BNR874" s="4"/>
      <c r="BNS874" s="4"/>
      <c r="BNT874" s="4"/>
      <c r="BNU874" s="4"/>
      <c r="BNV874" s="4"/>
      <c r="BNW874" s="4"/>
      <c r="BNX874" s="4"/>
      <c r="BNY874" s="4"/>
      <c r="BNZ874" s="4"/>
      <c r="BOA874" s="4"/>
      <c r="BOB874" s="4"/>
      <c r="BOC874" s="4"/>
      <c r="BOD874" s="4"/>
      <c r="BOE874" s="4"/>
      <c r="BOF874" s="4"/>
      <c r="BOG874" s="4"/>
      <c r="BOH874" s="4"/>
      <c r="BOI874" s="4"/>
      <c r="BOJ874" s="4"/>
      <c r="BOK874" s="4"/>
      <c r="BOL874" s="4"/>
      <c r="BOM874" s="4"/>
      <c r="BON874" s="4"/>
      <c r="BOO874" s="4"/>
      <c r="BOP874" s="4"/>
      <c r="BOQ874" s="4"/>
      <c r="BOR874" s="4"/>
      <c r="BOS874" s="4"/>
      <c r="BOT874" s="4"/>
      <c r="BOU874" s="4"/>
      <c r="BOV874" s="4"/>
      <c r="BOW874" s="4"/>
      <c r="BOX874" s="4"/>
      <c r="BOY874" s="4"/>
      <c r="BOZ874" s="4"/>
      <c r="BPA874" s="4"/>
      <c r="BPB874" s="4"/>
      <c r="BPC874" s="4"/>
      <c r="BPD874" s="4"/>
      <c r="BPE874" s="4"/>
      <c r="BPF874" s="4"/>
      <c r="BPG874" s="4"/>
      <c r="BPH874" s="4"/>
      <c r="BPI874" s="4"/>
      <c r="BPJ874" s="4"/>
      <c r="BPK874" s="4"/>
      <c r="BPL874" s="4"/>
      <c r="BPM874" s="4"/>
      <c r="BPN874" s="4"/>
      <c r="BPO874" s="4"/>
      <c r="BPP874" s="4"/>
      <c r="BPQ874" s="4"/>
      <c r="BPR874" s="4"/>
      <c r="BPT874" s="4"/>
      <c r="BPV874" s="4"/>
      <c r="BPW874" s="4"/>
      <c r="BPX874" s="4"/>
      <c r="BPY874" s="4"/>
      <c r="BPZ874" s="4"/>
      <c r="BQA874" s="4"/>
      <c r="BQB874" s="4"/>
      <c r="BQC874" s="4"/>
      <c r="BQH874" s="4"/>
      <c r="BQI874" s="4"/>
      <c r="BQJ874" s="4"/>
      <c r="BQK874" s="4"/>
      <c r="BQL874" s="4"/>
      <c r="BQM874" s="4"/>
      <c r="BQN874" s="4"/>
      <c r="BQO874" s="4"/>
      <c r="BQP874" s="4"/>
      <c r="BQQ874" s="4"/>
      <c r="BQR874" s="4"/>
      <c r="BQS874" s="4"/>
      <c r="BQT874" s="4"/>
      <c r="BQU874" s="4"/>
      <c r="BQV874" s="4"/>
      <c r="BQW874" s="4"/>
      <c r="BQX874" s="4"/>
      <c r="BQY874" s="4"/>
      <c r="BQZ874" s="4"/>
      <c r="BRA874" s="4"/>
      <c r="BRB874" s="4"/>
      <c r="BRC874" s="4"/>
      <c r="BRD874" s="4"/>
      <c r="BRE874" s="4"/>
      <c r="BRF874" s="4"/>
      <c r="BRG874" s="4"/>
      <c r="BRH874" s="4"/>
      <c r="BRI874" s="4"/>
      <c r="BRJ874" s="4"/>
      <c r="BRK874" s="4"/>
      <c r="BRL874" s="4"/>
      <c r="BRM874" s="4"/>
      <c r="BRN874" s="4"/>
      <c r="BRO874" s="4"/>
      <c r="BRP874" s="4"/>
      <c r="BRQ874" s="4"/>
      <c r="BRR874" s="4"/>
      <c r="BRS874" s="4"/>
      <c r="BRT874" s="4"/>
      <c r="BRU874" s="4"/>
      <c r="BRV874" s="4"/>
      <c r="BRW874" s="4"/>
      <c r="BRX874" s="4"/>
      <c r="BRY874" s="4"/>
      <c r="BRZ874" s="4"/>
      <c r="BSA874" s="4"/>
      <c r="BSB874" s="4"/>
      <c r="BSC874" s="4"/>
      <c r="BSD874" s="4"/>
      <c r="BSE874" s="4"/>
      <c r="BSF874" s="4"/>
      <c r="BSG874" s="4"/>
      <c r="BSH874" s="4"/>
      <c r="BSI874" s="4"/>
      <c r="BSJ874" s="4"/>
      <c r="BSK874" s="4"/>
      <c r="BSL874" s="4"/>
      <c r="BSM874" s="4"/>
      <c r="BSN874" s="4"/>
      <c r="BSO874" s="4"/>
      <c r="BSP874" s="4"/>
      <c r="BSQ874" s="4"/>
      <c r="BSR874" s="4"/>
      <c r="BSS874" s="4"/>
      <c r="BST874" s="4"/>
      <c r="BSU874" s="4"/>
      <c r="BSV874" s="4"/>
      <c r="BSW874" s="4"/>
      <c r="BSX874" s="4"/>
      <c r="BSY874" s="4"/>
      <c r="BSZ874" s="4"/>
      <c r="BTA874" s="4"/>
      <c r="BTB874" s="4"/>
      <c r="BTC874" s="4"/>
      <c r="BTD874" s="4"/>
      <c r="BTE874" s="4"/>
      <c r="BTF874" s="4"/>
      <c r="BTG874" s="4"/>
      <c r="BTH874" s="4"/>
      <c r="BTI874" s="4"/>
      <c r="BTJ874" s="4"/>
      <c r="BTK874" s="4"/>
      <c r="BTL874" s="4"/>
      <c r="BTM874" s="4"/>
      <c r="BTN874" s="4"/>
      <c r="BTO874" s="4"/>
      <c r="BTP874" s="4"/>
      <c r="BTQ874" s="4"/>
      <c r="BTR874" s="4"/>
      <c r="BTS874" s="4"/>
      <c r="BTT874" s="4"/>
      <c r="BTU874" s="4"/>
      <c r="BTV874" s="4"/>
      <c r="BTW874" s="4"/>
      <c r="BTX874" s="4"/>
      <c r="BTY874" s="4"/>
      <c r="BTZ874" s="4"/>
      <c r="BUA874" s="4"/>
      <c r="BUB874" s="4"/>
      <c r="BUC874" s="4"/>
      <c r="BUD874" s="4"/>
      <c r="BUE874" s="4"/>
      <c r="BUF874" s="4"/>
      <c r="BUG874" s="4"/>
      <c r="BUH874" s="4"/>
      <c r="BUI874" s="4"/>
      <c r="BUJ874" s="4"/>
      <c r="BUK874" s="4"/>
      <c r="BUL874" s="4"/>
      <c r="BUM874" s="4"/>
      <c r="BUN874" s="4"/>
      <c r="BUO874" s="4"/>
      <c r="BUP874" s="4"/>
      <c r="BUQ874" s="4"/>
      <c r="BUR874" s="4"/>
      <c r="BUS874" s="4"/>
      <c r="BUT874" s="4"/>
      <c r="BUU874" s="4"/>
      <c r="BUV874" s="4"/>
      <c r="BUW874" s="4"/>
      <c r="BUX874" s="4"/>
      <c r="BUY874" s="4"/>
      <c r="BUZ874" s="4"/>
      <c r="BVA874" s="4"/>
      <c r="BVB874" s="4"/>
      <c r="BVC874" s="4"/>
      <c r="BVD874" s="4"/>
      <c r="BVE874" s="4"/>
      <c r="BVF874" s="4"/>
      <c r="BVG874" s="4"/>
      <c r="BVH874" s="4"/>
      <c r="BVI874" s="4"/>
      <c r="BVJ874" s="4"/>
      <c r="BVK874" s="4"/>
      <c r="BVL874" s="4"/>
      <c r="BVM874" s="4"/>
      <c r="BVN874" s="4"/>
      <c r="BVO874" s="4"/>
      <c r="BVP874" s="4"/>
      <c r="BVQ874" s="4"/>
      <c r="BVR874" s="4"/>
      <c r="BVS874" s="4"/>
      <c r="BVT874" s="4"/>
      <c r="BVU874" s="4"/>
      <c r="BVV874" s="4"/>
      <c r="BVW874" s="4"/>
      <c r="BVX874" s="4"/>
      <c r="BVY874" s="4"/>
      <c r="BVZ874" s="4"/>
      <c r="BWA874" s="4"/>
      <c r="BWB874" s="4"/>
      <c r="BWC874" s="4"/>
      <c r="BWD874" s="4"/>
      <c r="BWE874" s="4"/>
      <c r="BWF874" s="4"/>
      <c r="BWG874" s="4"/>
      <c r="BWH874" s="4"/>
      <c r="BWI874" s="4"/>
      <c r="BWJ874" s="4"/>
      <c r="BWK874" s="4"/>
      <c r="BWL874" s="4"/>
      <c r="BWM874" s="4"/>
      <c r="BWN874" s="4"/>
      <c r="BWO874" s="4"/>
      <c r="BWP874" s="4"/>
      <c r="BWQ874" s="4"/>
      <c r="BWR874" s="4"/>
      <c r="BWS874" s="4"/>
      <c r="BWT874" s="4"/>
      <c r="BWU874" s="4"/>
      <c r="BWV874" s="4"/>
      <c r="BWW874" s="4"/>
      <c r="BWX874" s="4"/>
      <c r="BWY874" s="4"/>
      <c r="BWZ874" s="4"/>
      <c r="BXA874" s="4"/>
      <c r="BXB874" s="4"/>
      <c r="BXC874" s="4"/>
      <c r="BXD874" s="4"/>
      <c r="BXE874" s="4"/>
      <c r="BXF874" s="4"/>
      <c r="BXG874" s="4"/>
      <c r="BXH874" s="4"/>
      <c r="BXI874" s="4"/>
      <c r="BXJ874" s="4"/>
      <c r="BXK874" s="4"/>
      <c r="BXL874" s="4"/>
      <c r="BXM874" s="4"/>
      <c r="BXN874" s="4"/>
      <c r="BXO874" s="4"/>
      <c r="BXP874" s="4"/>
      <c r="BXQ874" s="4"/>
      <c r="BXR874" s="4"/>
      <c r="BXS874" s="4"/>
      <c r="BXT874" s="4"/>
      <c r="BXU874" s="4"/>
      <c r="BXV874" s="4"/>
      <c r="BXW874" s="4"/>
      <c r="BXX874" s="4"/>
      <c r="BXY874" s="4"/>
      <c r="BXZ874" s="4"/>
      <c r="BYA874" s="4"/>
      <c r="BYB874" s="4"/>
      <c r="BYC874" s="4"/>
      <c r="BYD874" s="4"/>
      <c r="BYE874" s="4"/>
      <c r="BYF874" s="4"/>
      <c r="BYG874" s="4"/>
      <c r="BYH874" s="4"/>
      <c r="BYI874" s="4"/>
      <c r="BYJ874" s="4"/>
      <c r="BYK874" s="4"/>
      <c r="BYL874" s="4"/>
      <c r="BYM874" s="4"/>
      <c r="BYN874" s="4"/>
      <c r="BYO874" s="4"/>
      <c r="BYP874" s="4"/>
      <c r="BYQ874" s="4"/>
      <c r="BYR874" s="4"/>
      <c r="BYS874" s="4"/>
      <c r="BYT874" s="4"/>
      <c r="BYU874" s="4"/>
      <c r="BYV874" s="4"/>
      <c r="BYW874" s="4"/>
      <c r="BYX874" s="4"/>
      <c r="BYY874" s="4"/>
      <c r="BYZ874" s="4"/>
      <c r="BZA874" s="4"/>
      <c r="BZB874" s="4"/>
      <c r="BZC874" s="4"/>
      <c r="BZD874" s="4"/>
      <c r="BZE874" s="4"/>
      <c r="BZF874" s="4"/>
      <c r="BZG874" s="4"/>
      <c r="BZH874" s="4"/>
      <c r="BZI874" s="4"/>
      <c r="BZJ874" s="4"/>
      <c r="BZK874" s="4"/>
      <c r="BZL874" s="4"/>
      <c r="BZM874" s="4"/>
      <c r="BZN874" s="4"/>
      <c r="BZP874" s="4"/>
      <c r="BZR874" s="4"/>
      <c r="BZS874" s="4"/>
      <c r="BZT874" s="4"/>
      <c r="BZU874" s="4"/>
      <c r="BZV874" s="4"/>
      <c r="BZW874" s="4"/>
      <c r="BZX874" s="4"/>
      <c r="BZY874" s="4"/>
      <c r="CAD874" s="4"/>
      <c r="CAE874" s="4"/>
      <c r="CAF874" s="4"/>
      <c r="CAG874" s="4"/>
      <c r="CAH874" s="4"/>
      <c r="CAI874" s="4"/>
      <c r="CAJ874" s="4"/>
      <c r="CAK874" s="4"/>
      <c r="CAL874" s="4"/>
      <c r="CAM874" s="4"/>
      <c r="CAN874" s="4"/>
      <c r="CAO874" s="4"/>
      <c r="CAP874" s="4"/>
      <c r="CAQ874" s="4"/>
      <c r="CAR874" s="4"/>
      <c r="CAS874" s="4"/>
      <c r="CAT874" s="4"/>
      <c r="CAU874" s="4"/>
      <c r="CAV874" s="4"/>
      <c r="CAW874" s="4"/>
      <c r="CAX874" s="4"/>
      <c r="CAY874" s="4"/>
      <c r="CAZ874" s="4"/>
      <c r="CBA874" s="4"/>
      <c r="CBB874" s="4"/>
      <c r="CBC874" s="4"/>
      <c r="CBD874" s="4"/>
      <c r="CBE874" s="4"/>
      <c r="CBF874" s="4"/>
      <c r="CBG874" s="4"/>
      <c r="CBH874" s="4"/>
      <c r="CBI874" s="4"/>
      <c r="CBJ874" s="4"/>
      <c r="CBK874" s="4"/>
      <c r="CBL874" s="4"/>
      <c r="CBM874" s="4"/>
      <c r="CBN874" s="4"/>
      <c r="CBO874" s="4"/>
      <c r="CBP874" s="4"/>
      <c r="CBQ874" s="4"/>
      <c r="CBR874" s="4"/>
      <c r="CBS874" s="4"/>
      <c r="CBT874" s="4"/>
      <c r="CBU874" s="4"/>
      <c r="CBV874" s="4"/>
      <c r="CBW874" s="4"/>
      <c r="CBX874" s="4"/>
      <c r="CBY874" s="4"/>
      <c r="CBZ874" s="4"/>
      <c r="CCA874" s="4"/>
      <c r="CCB874" s="4"/>
      <c r="CCC874" s="4"/>
      <c r="CCD874" s="4"/>
      <c r="CCE874" s="4"/>
      <c r="CCF874" s="4"/>
      <c r="CCG874" s="4"/>
      <c r="CCH874" s="4"/>
      <c r="CCI874" s="4"/>
      <c r="CCJ874" s="4"/>
      <c r="CCK874" s="4"/>
      <c r="CCL874" s="4"/>
      <c r="CCM874" s="4"/>
      <c r="CCN874" s="4"/>
      <c r="CCO874" s="4"/>
      <c r="CCP874" s="4"/>
      <c r="CCQ874" s="4"/>
      <c r="CCR874" s="4"/>
      <c r="CCS874" s="4"/>
      <c r="CCT874" s="4"/>
      <c r="CCU874" s="4"/>
      <c r="CCV874" s="4"/>
      <c r="CCW874" s="4"/>
      <c r="CCX874" s="4"/>
      <c r="CCY874" s="4"/>
      <c r="CCZ874" s="4"/>
      <c r="CDA874" s="4"/>
      <c r="CDB874" s="4"/>
      <c r="CDC874" s="4"/>
      <c r="CDD874" s="4"/>
      <c r="CDE874" s="4"/>
      <c r="CDF874" s="4"/>
      <c r="CDG874" s="4"/>
      <c r="CDH874" s="4"/>
      <c r="CDI874" s="4"/>
      <c r="CDJ874" s="4"/>
      <c r="CDK874" s="4"/>
      <c r="CDL874" s="4"/>
      <c r="CDM874" s="4"/>
      <c r="CDN874" s="4"/>
      <c r="CDO874" s="4"/>
      <c r="CDP874" s="4"/>
      <c r="CDQ874" s="4"/>
      <c r="CDR874" s="4"/>
      <c r="CDS874" s="4"/>
      <c r="CDT874" s="4"/>
      <c r="CDU874" s="4"/>
      <c r="CDV874" s="4"/>
      <c r="CDW874" s="4"/>
      <c r="CDX874" s="4"/>
      <c r="CDY874" s="4"/>
      <c r="CDZ874" s="4"/>
      <c r="CEA874" s="4"/>
      <c r="CEB874" s="4"/>
      <c r="CEC874" s="4"/>
      <c r="CED874" s="4"/>
      <c r="CEE874" s="4"/>
      <c r="CEF874" s="4"/>
      <c r="CEG874" s="4"/>
      <c r="CEH874" s="4"/>
      <c r="CEI874" s="4"/>
      <c r="CEJ874" s="4"/>
      <c r="CEK874" s="4"/>
      <c r="CEL874" s="4"/>
      <c r="CEM874" s="4"/>
      <c r="CEN874" s="4"/>
      <c r="CEO874" s="4"/>
      <c r="CEP874" s="4"/>
      <c r="CEQ874" s="4"/>
      <c r="CER874" s="4"/>
      <c r="CES874" s="4"/>
      <c r="CET874" s="4"/>
      <c r="CEU874" s="4"/>
      <c r="CEV874" s="4"/>
      <c r="CEW874" s="4"/>
      <c r="CEX874" s="4"/>
      <c r="CEY874" s="4"/>
      <c r="CEZ874" s="4"/>
      <c r="CFA874" s="4"/>
      <c r="CFB874" s="4"/>
      <c r="CFC874" s="4"/>
      <c r="CFD874" s="4"/>
      <c r="CFE874" s="4"/>
      <c r="CFF874" s="4"/>
      <c r="CFG874" s="4"/>
      <c r="CFH874" s="4"/>
      <c r="CFI874" s="4"/>
      <c r="CFJ874" s="4"/>
      <c r="CFK874" s="4"/>
      <c r="CFL874" s="4"/>
      <c r="CFM874" s="4"/>
      <c r="CFN874" s="4"/>
      <c r="CFO874" s="4"/>
      <c r="CFP874" s="4"/>
      <c r="CFQ874" s="4"/>
      <c r="CFR874" s="4"/>
      <c r="CFS874" s="4"/>
      <c r="CFT874" s="4"/>
      <c r="CFU874" s="4"/>
      <c r="CFV874" s="4"/>
      <c r="CFW874" s="4"/>
      <c r="CFX874" s="4"/>
      <c r="CFY874" s="4"/>
      <c r="CFZ874" s="4"/>
      <c r="CGA874" s="4"/>
      <c r="CGB874" s="4"/>
      <c r="CGC874" s="4"/>
      <c r="CGD874" s="4"/>
      <c r="CGE874" s="4"/>
      <c r="CGF874" s="4"/>
      <c r="CGG874" s="4"/>
      <c r="CGH874" s="4"/>
      <c r="CGI874" s="4"/>
      <c r="CGJ874" s="4"/>
      <c r="CGK874" s="4"/>
      <c r="CGL874" s="4"/>
      <c r="CGM874" s="4"/>
      <c r="CGN874" s="4"/>
      <c r="CGO874" s="4"/>
      <c r="CGP874" s="4"/>
      <c r="CGQ874" s="4"/>
      <c r="CGR874" s="4"/>
      <c r="CGS874" s="4"/>
      <c r="CGT874" s="4"/>
      <c r="CGU874" s="4"/>
      <c r="CGV874" s="4"/>
      <c r="CGW874" s="4"/>
      <c r="CGX874" s="4"/>
      <c r="CGY874" s="4"/>
      <c r="CGZ874" s="4"/>
      <c r="CHA874" s="4"/>
      <c r="CHB874" s="4"/>
      <c r="CHC874" s="4"/>
      <c r="CHD874" s="4"/>
      <c r="CHE874" s="4"/>
      <c r="CHF874" s="4"/>
      <c r="CHG874" s="4"/>
      <c r="CHH874" s="4"/>
      <c r="CHI874" s="4"/>
      <c r="CHJ874" s="4"/>
      <c r="CHK874" s="4"/>
      <c r="CHL874" s="4"/>
      <c r="CHM874" s="4"/>
      <c r="CHN874" s="4"/>
      <c r="CHO874" s="4"/>
      <c r="CHP874" s="4"/>
      <c r="CHQ874" s="4"/>
      <c r="CHR874" s="4"/>
      <c r="CHS874" s="4"/>
      <c r="CHT874" s="4"/>
      <c r="CHU874" s="4"/>
      <c r="CHV874" s="4"/>
      <c r="CHW874" s="4"/>
      <c r="CHX874" s="4"/>
      <c r="CHY874" s="4"/>
      <c r="CHZ874" s="4"/>
      <c r="CIA874" s="4"/>
      <c r="CIB874" s="4"/>
      <c r="CIC874" s="4"/>
      <c r="CID874" s="4"/>
      <c r="CIE874" s="4"/>
      <c r="CIF874" s="4"/>
      <c r="CIG874" s="4"/>
      <c r="CIH874" s="4"/>
      <c r="CII874" s="4"/>
      <c r="CIJ874" s="4"/>
      <c r="CIK874" s="4"/>
      <c r="CIL874" s="4"/>
      <c r="CIM874" s="4"/>
      <c r="CIN874" s="4"/>
      <c r="CIO874" s="4"/>
      <c r="CIP874" s="4"/>
      <c r="CIQ874" s="4"/>
      <c r="CIR874" s="4"/>
      <c r="CIS874" s="4"/>
      <c r="CIT874" s="4"/>
      <c r="CIU874" s="4"/>
      <c r="CIV874" s="4"/>
      <c r="CIW874" s="4"/>
      <c r="CIX874" s="4"/>
      <c r="CIY874" s="4"/>
      <c r="CIZ874" s="4"/>
      <c r="CJA874" s="4"/>
      <c r="CJB874" s="4"/>
      <c r="CJC874" s="4"/>
      <c r="CJD874" s="4"/>
      <c r="CJE874" s="4"/>
      <c r="CJF874" s="4"/>
      <c r="CJG874" s="4"/>
      <c r="CJH874" s="4"/>
      <c r="CJI874" s="4"/>
      <c r="CJJ874" s="4"/>
      <c r="CJL874" s="4"/>
      <c r="CJN874" s="4"/>
      <c r="CJO874" s="4"/>
      <c r="CJP874" s="4"/>
      <c r="CJQ874" s="4"/>
      <c r="CJR874" s="4"/>
      <c r="CJS874" s="4"/>
      <c r="CJT874" s="4"/>
      <c r="CJU874" s="4"/>
      <c r="CJZ874" s="4"/>
      <c r="CKA874" s="4"/>
      <c r="CKB874" s="4"/>
      <c r="CKC874" s="4"/>
      <c r="CKD874" s="4"/>
      <c r="CKE874" s="4"/>
      <c r="CKF874" s="4"/>
      <c r="CKG874" s="4"/>
      <c r="CKH874" s="4"/>
      <c r="CKI874" s="4"/>
      <c r="CKJ874" s="4"/>
      <c r="CKK874" s="4"/>
      <c r="CKL874" s="4"/>
      <c r="CKM874" s="4"/>
      <c r="CKN874" s="4"/>
      <c r="CKO874" s="4"/>
      <c r="CKP874" s="4"/>
      <c r="CKQ874" s="4"/>
      <c r="CKR874" s="4"/>
      <c r="CKS874" s="4"/>
      <c r="CKT874" s="4"/>
      <c r="CKU874" s="4"/>
      <c r="CKV874" s="4"/>
      <c r="CKW874" s="4"/>
      <c r="CKX874" s="4"/>
      <c r="CKY874" s="4"/>
      <c r="CKZ874" s="4"/>
      <c r="CLA874" s="4"/>
      <c r="CLB874" s="4"/>
      <c r="CLC874" s="4"/>
      <c r="CLD874" s="4"/>
      <c r="CLE874" s="4"/>
      <c r="CLF874" s="4"/>
      <c r="CLG874" s="4"/>
      <c r="CLH874" s="4"/>
      <c r="CLI874" s="4"/>
      <c r="CLJ874" s="4"/>
      <c r="CLK874" s="4"/>
      <c r="CLL874" s="4"/>
      <c r="CLM874" s="4"/>
      <c r="CLN874" s="4"/>
      <c r="CLO874" s="4"/>
      <c r="CLP874" s="4"/>
      <c r="CLQ874" s="4"/>
      <c r="CLR874" s="4"/>
      <c r="CLS874" s="4"/>
      <c r="CLT874" s="4"/>
      <c r="CLU874" s="4"/>
      <c r="CLV874" s="4"/>
      <c r="CLW874" s="4"/>
      <c r="CLX874" s="4"/>
      <c r="CLY874" s="4"/>
      <c r="CLZ874" s="4"/>
      <c r="CMA874" s="4"/>
      <c r="CMB874" s="4"/>
      <c r="CMC874" s="4"/>
      <c r="CMD874" s="4"/>
      <c r="CME874" s="4"/>
      <c r="CMF874" s="4"/>
      <c r="CMG874" s="4"/>
      <c r="CMH874" s="4"/>
      <c r="CMI874" s="4"/>
      <c r="CMJ874" s="4"/>
      <c r="CMK874" s="4"/>
      <c r="CML874" s="4"/>
      <c r="CMM874" s="4"/>
      <c r="CMN874" s="4"/>
      <c r="CMO874" s="4"/>
      <c r="CMP874" s="4"/>
      <c r="CMQ874" s="4"/>
      <c r="CMR874" s="4"/>
      <c r="CMS874" s="4"/>
      <c r="CMT874" s="4"/>
      <c r="CMU874" s="4"/>
      <c r="CMV874" s="4"/>
      <c r="CMW874" s="4"/>
      <c r="CMX874" s="4"/>
      <c r="CMY874" s="4"/>
      <c r="CMZ874" s="4"/>
      <c r="CNA874" s="4"/>
      <c r="CNB874" s="4"/>
      <c r="CNC874" s="4"/>
      <c r="CND874" s="4"/>
      <c r="CNE874" s="4"/>
      <c r="CNF874" s="4"/>
      <c r="CNG874" s="4"/>
      <c r="CNH874" s="4"/>
      <c r="CNI874" s="4"/>
      <c r="CNJ874" s="4"/>
      <c r="CNK874" s="4"/>
      <c r="CNL874" s="4"/>
      <c r="CNM874" s="4"/>
      <c r="CNN874" s="4"/>
      <c r="CNO874" s="4"/>
      <c r="CNP874" s="4"/>
      <c r="CNQ874" s="4"/>
      <c r="CNR874" s="4"/>
      <c r="CNS874" s="4"/>
      <c r="CNT874" s="4"/>
      <c r="CNU874" s="4"/>
      <c r="CNV874" s="4"/>
      <c r="CNW874" s="4"/>
      <c r="CNX874" s="4"/>
      <c r="CNY874" s="4"/>
      <c r="CNZ874" s="4"/>
      <c r="COA874" s="4"/>
      <c r="COB874" s="4"/>
      <c r="COC874" s="4"/>
      <c r="COD874" s="4"/>
      <c r="COE874" s="4"/>
      <c r="COF874" s="4"/>
      <c r="COG874" s="4"/>
      <c r="COH874" s="4"/>
      <c r="COI874" s="4"/>
      <c r="COJ874" s="4"/>
      <c r="COK874" s="4"/>
      <c r="COL874" s="4"/>
      <c r="COM874" s="4"/>
      <c r="CON874" s="4"/>
      <c r="COO874" s="4"/>
      <c r="COP874" s="4"/>
      <c r="COQ874" s="4"/>
      <c r="COR874" s="4"/>
      <c r="COS874" s="4"/>
      <c r="COT874" s="4"/>
      <c r="COU874" s="4"/>
      <c r="COV874" s="4"/>
      <c r="COW874" s="4"/>
      <c r="COX874" s="4"/>
      <c r="COY874" s="4"/>
      <c r="COZ874" s="4"/>
      <c r="CPA874" s="4"/>
      <c r="CPB874" s="4"/>
      <c r="CPC874" s="4"/>
      <c r="CPD874" s="4"/>
      <c r="CPE874" s="4"/>
      <c r="CPF874" s="4"/>
      <c r="CPG874" s="4"/>
      <c r="CPH874" s="4"/>
      <c r="CPI874" s="4"/>
      <c r="CPJ874" s="4"/>
      <c r="CPK874" s="4"/>
      <c r="CPL874" s="4"/>
      <c r="CPM874" s="4"/>
      <c r="CPN874" s="4"/>
      <c r="CPO874" s="4"/>
      <c r="CPP874" s="4"/>
      <c r="CPQ874" s="4"/>
      <c r="CPR874" s="4"/>
      <c r="CPS874" s="4"/>
      <c r="CPT874" s="4"/>
      <c r="CPU874" s="4"/>
      <c r="CPV874" s="4"/>
      <c r="CPW874" s="4"/>
      <c r="CPX874" s="4"/>
      <c r="CPY874" s="4"/>
      <c r="CPZ874" s="4"/>
      <c r="CQA874" s="4"/>
      <c r="CQB874" s="4"/>
      <c r="CQC874" s="4"/>
      <c r="CQD874" s="4"/>
      <c r="CQE874" s="4"/>
      <c r="CQF874" s="4"/>
      <c r="CQG874" s="4"/>
      <c r="CQH874" s="4"/>
      <c r="CQI874" s="4"/>
      <c r="CQJ874" s="4"/>
      <c r="CQK874" s="4"/>
      <c r="CQL874" s="4"/>
      <c r="CQM874" s="4"/>
      <c r="CQN874" s="4"/>
      <c r="CQO874" s="4"/>
      <c r="CQP874" s="4"/>
      <c r="CQQ874" s="4"/>
      <c r="CQR874" s="4"/>
      <c r="CQS874" s="4"/>
      <c r="CQT874" s="4"/>
      <c r="CQU874" s="4"/>
      <c r="CQV874" s="4"/>
      <c r="CQW874" s="4"/>
      <c r="CQX874" s="4"/>
      <c r="CQY874" s="4"/>
      <c r="CQZ874" s="4"/>
      <c r="CRA874" s="4"/>
      <c r="CRB874" s="4"/>
      <c r="CRC874" s="4"/>
      <c r="CRD874" s="4"/>
      <c r="CRE874" s="4"/>
      <c r="CRF874" s="4"/>
      <c r="CRG874" s="4"/>
      <c r="CRH874" s="4"/>
      <c r="CRI874" s="4"/>
      <c r="CRJ874" s="4"/>
      <c r="CRK874" s="4"/>
      <c r="CRL874" s="4"/>
      <c r="CRM874" s="4"/>
      <c r="CRN874" s="4"/>
      <c r="CRO874" s="4"/>
      <c r="CRP874" s="4"/>
      <c r="CRQ874" s="4"/>
      <c r="CRR874" s="4"/>
      <c r="CRS874" s="4"/>
      <c r="CRT874" s="4"/>
      <c r="CRU874" s="4"/>
      <c r="CRV874" s="4"/>
      <c r="CRW874" s="4"/>
      <c r="CRX874" s="4"/>
      <c r="CRY874" s="4"/>
      <c r="CRZ874" s="4"/>
      <c r="CSA874" s="4"/>
      <c r="CSB874" s="4"/>
      <c r="CSC874" s="4"/>
      <c r="CSD874" s="4"/>
      <c r="CSE874" s="4"/>
      <c r="CSF874" s="4"/>
      <c r="CSG874" s="4"/>
      <c r="CSH874" s="4"/>
      <c r="CSI874" s="4"/>
      <c r="CSJ874" s="4"/>
      <c r="CSK874" s="4"/>
      <c r="CSL874" s="4"/>
      <c r="CSM874" s="4"/>
      <c r="CSN874" s="4"/>
      <c r="CSO874" s="4"/>
      <c r="CSP874" s="4"/>
      <c r="CSQ874" s="4"/>
      <c r="CSR874" s="4"/>
      <c r="CSS874" s="4"/>
      <c r="CST874" s="4"/>
      <c r="CSU874" s="4"/>
      <c r="CSV874" s="4"/>
      <c r="CSW874" s="4"/>
      <c r="CSX874" s="4"/>
      <c r="CSY874" s="4"/>
      <c r="CSZ874" s="4"/>
      <c r="CTA874" s="4"/>
      <c r="CTB874" s="4"/>
      <c r="CTC874" s="4"/>
      <c r="CTD874" s="4"/>
      <c r="CTE874" s="4"/>
      <c r="CTF874" s="4"/>
      <c r="CTH874" s="4"/>
      <c r="CTJ874" s="4"/>
      <c r="CTK874" s="4"/>
      <c r="CTL874" s="4"/>
      <c r="CTM874" s="4"/>
      <c r="CTN874" s="4"/>
      <c r="CTO874" s="4"/>
      <c r="CTP874" s="4"/>
      <c r="CTQ874" s="4"/>
      <c r="CTV874" s="4"/>
      <c r="CTW874" s="4"/>
      <c r="CTX874" s="4"/>
      <c r="CTY874" s="4"/>
      <c r="CTZ874" s="4"/>
      <c r="CUA874" s="4"/>
      <c r="CUB874" s="4"/>
      <c r="CUC874" s="4"/>
      <c r="CUD874" s="4"/>
      <c r="CUE874" s="4"/>
      <c r="CUF874" s="4"/>
      <c r="CUG874" s="4"/>
      <c r="CUH874" s="4"/>
      <c r="CUI874" s="4"/>
      <c r="CUJ874" s="4"/>
      <c r="CUK874" s="4"/>
      <c r="CUL874" s="4"/>
      <c r="CUM874" s="4"/>
      <c r="CUN874" s="4"/>
      <c r="CUO874" s="4"/>
      <c r="CUP874" s="4"/>
      <c r="CUQ874" s="4"/>
      <c r="CUR874" s="4"/>
      <c r="CUS874" s="4"/>
      <c r="CUT874" s="4"/>
      <c r="CUU874" s="4"/>
      <c r="CUV874" s="4"/>
      <c r="CUW874" s="4"/>
      <c r="CUX874" s="4"/>
      <c r="CUY874" s="4"/>
      <c r="CUZ874" s="4"/>
      <c r="CVA874" s="4"/>
      <c r="CVB874" s="4"/>
      <c r="CVC874" s="4"/>
      <c r="CVD874" s="4"/>
      <c r="CVE874" s="4"/>
      <c r="CVF874" s="4"/>
      <c r="CVG874" s="4"/>
      <c r="CVH874" s="4"/>
      <c r="CVI874" s="4"/>
      <c r="CVJ874" s="4"/>
      <c r="CVK874" s="4"/>
      <c r="CVL874" s="4"/>
      <c r="CVM874" s="4"/>
      <c r="CVN874" s="4"/>
      <c r="CVO874" s="4"/>
      <c r="CVP874" s="4"/>
      <c r="CVQ874" s="4"/>
      <c r="CVR874" s="4"/>
      <c r="CVS874" s="4"/>
      <c r="CVT874" s="4"/>
      <c r="CVU874" s="4"/>
      <c r="CVV874" s="4"/>
      <c r="CVW874" s="4"/>
      <c r="CVX874" s="4"/>
      <c r="CVY874" s="4"/>
      <c r="CVZ874" s="4"/>
      <c r="CWA874" s="4"/>
      <c r="CWB874" s="4"/>
      <c r="CWC874" s="4"/>
      <c r="CWD874" s="4"/>
      <c r="CWE874" s="4"/>
      <c r="CWF874" s="4"/>
      <c r="CWG874" s="4"/>
      <c r="CWH874" s="4"/>
      <c r="CWI874" s="4"/>
      <c r="CWJ874" s="4"/>
      <c r="CWK874" s="4"/>
      <c r="CWL874" s="4"/>
      <c r="CWM874" s="4"/>
      <c r="CWN874" s="4"/>
      <c r="CWO874" s="4"/>
      <c r="CWP874" s="4"/>
      <c r="CWQ874" s="4"/>
      <c r="CWR874" s="4"/>
      <c r="CWS874" s="4"/>
      <c r="CWT874" s="4"/>
      <c r="CWU874" s="4"/>
      <c r="CWV874" s="4"/>
      <c r="CWW874" s="4"/>
      <c r="CWX874" s="4"/>
      <c r="CWY874" s="4"/>
      <c r="CWZ874" s="4"/>
      <c r="CXA874" s="4"/>
      <c r="CXB874" s="4"/>
      <c r="CXC874" s="4"/>
      <c r="CXD874" s="4"/>
      <c r="CXE874" s="4"/>
      <c r="CXF874" s="4"/>
      <c r="CXG874" s="4"/>
      <c r="CXH874" s="4"/>
      <c r="CXI874" s="4"/>
      <c r="CXJ874" s="4"/>
      <c r="CXK874" s="4"/>
      <c r="CXL874" s="4"/>
      <c r="CXM874" s="4"/>
      <c r="CXN874" s="4"/>
      <c r="CXO874" s="4"/>
      <c r="CXP874" s="4"/>
      <c r="CXQ874" s="4"/>
      <c r="CXR874" s="4"/>
      <c r="CXS874" s="4"/>
      <c r="CXT874" s="4"/>
      <c r="CXU874" s="4"/>
      <c r="CXV874" s="4"/>
      <c r="CXW874" s="4"/>
      <c r="CXX874" s="4"/>
      <c r="CXY874" s="4"/>
      <c r="CXZ874" s="4"/>
      <c r="CYA874" s="4"/>
      <c r="CYB874" s="4"/>
      <c r="CYC874" s="4"/>
      <c r="CYD874" s="4"/>
      <c r="CYE874" s="4"/>
      <c r="CYF874" s="4"/>
      <c r="CYG874" s="4"/>
      <c r="CYH874" s="4"/>
      <c r="CYI874" s="4"/>
      <c r="CYJ874" s="4"/>
      <c r="CYK874" s="4"/>
      <c r="CYL874" s="4"/>
      <c r="CYM874" s="4"/>
      <c r="CYN874" s="4"/>
      <c r="CYO874" s="4"/>
      <c r="CYP874" s="4"/>
      <c r="CYQ874" s="4"/>
      <c r="CYR874" s="4"/>
      <c r="CYS874" s="4"/>
      <c r="CYT874" s="4"/>
      <c r="CYU874" s="4"/>
      <c r="CYV874" s="4"/>
      <c r="CYW874" s="4"/>
      <c r="CYX874" s="4"/>
      <c r="CYY874" s="4"/>
      <c r="CYZ874" s="4"/>
      <c r="CZA874" s="4"/>
      <c r="CZB874" s="4"/>
      <c r="CZC874" s="4"/>
      <c r="CZD874" s="4"/>
      <c r="CZE874" s="4"/>
      <c r="CZF874" s="4"/>
      <c r="CZG874" s="4"/>
      <c r="CZH874" s="4"/>
      <c r="CZI874" s="4"/>
      <c r="CZJ874" s="4"/>
      <c r="CZK874" s="4"/>
      <c r="CZL874" s="4"/>
      <c r="CZM874" s="4"/>
      <c r="CZN874" s="4"/>
      <c r="CZO874" s="4"/>
      <c r="CZP874" s="4"/>
      <c r="CZQ874" s="4"/>
      <c r="CZR874" s="4"/>
      <c r="CZS874" s="4"/>
      <c r="CZT874" s="4"/>
      <c r="CZU874" s="4"/>
      <c r="CZV874" s="4"/>
      <c r="CZW874" s="4"/>
      <c r="CZX874" s="4"/>
      <c r="CZY874" s="4"/>
      <c r="CZZ874" s="4"/>
      <c r="DAA874" s="4"/>
      <c r="DAB874" s="4"/>
      <c r="DAC874" s="4"/>
      <c r="DAD874" s="4"/>
      <c r="DAE874" s="4"/>
      <c r="DAF874" s="4"/>
      <c r="DAG874" s="4"/>
      <c r="DAH874" s="4"/>
      <c r="DAI874" s="4"/>
      <c r="DAJ874" s="4"/>
      <c r="DAK874" s="4"/>
      <c r="DAL874" s="4"/>
      <c r="DAM874" s="4"/>
      <c r="DAN874" s="4"/>
      <c r="DAO874" s="4"/>
      <c r="DAP874" s="4"/>
      <c r="DAQ874" s="4"/>
      <c r="DAR874" s="4"/>
      <c r="DAS874" s="4"/>
      <c r="DAT874" s="4"/>
      <c r="DAU874" s="4"/>
      <c r="DAV874" s="4"/>
      <c r="DAW874" s="4"/>
      <c r="DAX874" s="4"/>
      <c r="DAY874" s="4"/>
      <c r="DAZ874" s="4"/>
      <c r="DBA874" s="4"/>
      <c r="DBB874" s="4"/>
      <c r="DBC874" s="4"/>
      <c r="DBD874" s="4"/>
      <c r="DBE874" s="4"/>
      <c r="DBF874" s="4"/>
      <c r="DBG874" s="4"/>
      <c r="DBH874" s="4"/>
      <c r="DBI874" s="4"/>
      <c r="DBJ874" s="4"/>
      <c r="DBK874" s="4"/>
      <c r="DBL874" s="4"/>
      <c r="DBM874" s="4"/>
      <c r="DBN874" s="4"/>
      <c r="DBO874" s="4"/>
      <c r="DBP874" s="4"/>
      <c r="DBQ874" s="4"/>
      <c r="DBR874" s="4"/>
      <c r="DBS874" s="4"/>
      <c r="DBT874" s="4"/>
      <c r="DBU874" s="4"/>
      <c r="DBV874" s="4"/>
      <c r="DBW874" s="4"/>
      <c r="DBX874" s="4"/>
      <c r="DBY874" s="4"/>
      <c r="DBZ874" s="4"/>
      <c r="DCA874" s="4"/>
      <c r="DCB874" s="4"/>
      <c r="DCC874" s="4"/>
      <c r="DCD874" s="4"/>
      <c r="DCE874" s="4"/>
      <c r="DCF874" s="4"/>
      <c r="DCG874" s="4"/>
      <c r="DCH874" s="4"/>
      <c r="DCI874" s="4"/>
      <c r="DCJ874" s="4"/>
      <c r="DCK874" s="4"/>
      <c r="DCL874" s="4"/>
      <c r="DCM874" s="4"/>
      <c r="DCN874" s="4"/>
      <c r="DCO874" s="4"/>
      <c r="DCP874" s="4"/>
      <c r="DCQ874" s="4"/>
      <c r="DCR874" s="4"/>
      <c r="DCS874" s="4"/>
      <c r="DCT874" s="4"/>
      <c r="DCU874" s="4"/>
      <c r="DCV874" s="4"/>
      <c r="DCW874" s="4"/>
      <c r="DCX874" s="4"/>
      <c r="DCY874" s="4"/>
      <c r="DCZ874" s="4"/>
      <c r="DDA874" s="4"/>
      <c r="DDB874" s="4"/>
      <c r="DDD874" s="4"/>
      <c r="DDF874" s="4"/>
      <c r="DDG874" s="4"/>
      <c r="DDH874" s="4"/>
      <c r="DDI874" s="4"/>
      <c r="DDJ874" s="4"/>
      <c r="DDK874" s="4"/>
      <c r="DDL874" s="4"/>
      <c r="DDM874" s="4"/>
      <c r="DDR874" s="4"/>
      <c r="DDS874" s="4"/>
      <c r="DDT874" s="4"/>
      <c r="DDU874" s="4"/>
      <c r="DDV874" s="4"/>
      <c r="DDW874" s="4"/>
      <c r="DDX874" s="4"/>
      <c r="DDY874" s="4"/>
      <c r="DDZ874" s="4"/>
      <c r="DEA874" s="4"/>
      <c r="DEB874" s="4"/>
      <c r="DEC874" s="4"/>
      <c r="DED874" s="4"/>
      <c r="DEE874" s="4"/>
      <c r="DEF874" s="4"/>
      <c r="DEG874" s="4"/>
      <c r="DEH874" s="4"/>
      <c r="DEI874" s="4"/>
      <c r="DEJ874" s="4"/>
      <c r="DEK874" s="4"/>
      <c r="DEL874" s="4"/>
      <c r="DEM874" s="4"/>
      <c r="DEN874" s="4"/>
      <c r="DEO874" s="4"/>
      <c r="DEP874" s="4"/>
      <c r="DEQ874" s="4"/>
      <c r="DER874" s="4"/>
      <c r="DES874" s="4"/>
      <c r="DET874" s="4"/>
      <c r="DEU874" s="4"/>
      <c r="DEV874" s="4"/>
      <c r="DEW874" s="4"/>
      <c r="DEX874" s="4"/>
      <c r="DEY874" s="4"/>
      <c r="DEZ874" s="4"/>
      <c r="DFA874" s="4"/>
      <c r="DFB874" s="4"/>
      <c r="DFC874" s="4"/>
      <c r="DFD874" s="4"/>
      <c r="DFE874" s="4"/>
      <c r="DFF874" s="4"/>
      <c r="DFG874" s="4"/>
      <c r="DFH874" s="4"/>
      <c r="DFI874" s="4"/>
      <c r="DFJ874" s="4"/>
      <c r="DFK874" s="4"/>
      <c r="DFL874" s="4"/>
      <c r="DFM874" s="4"/>
      <c r="DFN874" s="4"/>
      <c r="DFO874" s="4"/>
      <c r="DFP874" s="4"/>
      <c r="DFQ874" s="4"/>
      <c r="DFR874" s="4"/>
      <c r="DFS874" s="4"/>
      <c r="DFT874" s="4"/>
      <c r="DFU874" s="4"/>
      <c r="DFV874" s="4"/>
      <c r="DFW874" s="4"/>
      <c r="DFX874" s="4"/>
      <c r="DFY874" s="4"/>
      <c r="DFZ874" s="4"/>
      <c r="DGA874" s="4"/>
      <c r="DGB874" s="4"/>
      <c r="DGC874" s="4"/>
      <c r="DGD874" s="4"/>
      <c r="DGE874" s="4"/>
      <c r="DGF874" s="4"/>
      <c r="DGG874" s="4"/>
      <c r="DGH874" s="4"/>
      <c r="DGI874" s="4"/>
      <c r="DGJ874" s="4"/>
      <c r="DGK874" s="4"/>
      <c r="DGL874" s="4"/>
      <c r="DGM874" s="4"/>
      <c r="DGN874" s="4"/>
      <c r="DGO874" s="4"/>
      <c r="DGP874" s="4"/>
      <c r="DGQ874" s="4"/>
      <c r="DGR874" s="4"/>
      <c r="DGS874" s="4"/>
      <c r="DGT874" s="4"/>
      <c r="DGU874" s="4"/>
      <c r="DGV874" s="4"/>
      <c r="DGW874" s="4"/>
      <c r="DGX874" s="4"/>
      <c r="DGY874" s="4"/>
      <c r="DGZ874" s="4"/>
      <c r="DHA874" s="4"/>
      <c r="DHB874" s="4"/>
      <c r="DHC874" s="4"/>
      <c r="DHD874" s="4"/>
      <c r="DHE874" s="4"/>
      <c r="DHF874" s="4"/>
      <c r="DHG874" s="4"/>
      <c r="DHH874" s="4"/>
      <c r="DHI874" s="4"/>
      <c r="DHJ874" s="4"/>
      <c r="DHK874" s="4"/>
      <c r="DHL874" s="4"/>
      <c r="DHM874" s="4"/>
      <c r="DHN874" s="4"/>
      <c r="DHO874" s="4"/>
      <c r="DHP874" s="4"/>
      <c r="DHQ874" s="4"/>
      <c r="DHR874" s="4"/>
      <c r="DHS874" s="4"/>
      <c r="DHT874" s="4"/>
      <c r="DHU874" s="4"/>
      <c r="DHV874" s="4"/>
      <c r="DHW874" s="4"/>
      <c r="DHX874" s="4"/>
      <c r="DHY874" s="4"/>
      <c r="DHZ874" s="4"/>
      <c r="DIA874" s="4"/>
      <c r="DIB874" s="4"/>
      <c r="DIC874" s="4"/>
      <c r="DID874" s="4"/>
      <c r="DIE874" s="4"/>
      <c r="DIF874" s="4"/>
      <c r="DIG874" s="4"/>
      <c r="DIH874" s="4"/>
      <c r="DII874" s="4"/>
      <c r="DIJ874" s="4"/>
      <c r="DIK874" s="4"/>
      <c r="DIL874" s="4"/>
      <c r="DIM874" s="4"/>
      <c r="DIN874" s="4"/>
      <c r="DIO874" s="4"/>
      <c r="DIP874" s="4"/>
      <c r="DIQ874" s="4"/>
      <c r="DIR874" s="4"/>
      <c r="DIS874" s="4"/>
      <c r="DIT874" s="4"/>
      <c r="DIU874" s="4"/>
      <c r="DIV874" s="4"/>
      <c r="DIW874" s="4"/>
      <c r="DIX874" s="4"/>
      <c r="DIY874" s="4"/>
      <c r="DIZ874" s="4"/>
      <c r="DJA874" s="4"/>
      <c r="DJB874" s="4"/>
      <c r="DJC874" s="4"/>
      <c r="DJD874" s="4"/>
      <c r="DJE874" s="4"/>
      <c r="DJF874" s="4"/>
      <c r="DJG874" s="4"/>
      <c r="DJH874" s="4"/>
      <c r="DJI874" s="4"/>
      <c r="DJJ874" s="4"/>
      <c r="DJK874" s="4"/>
      <c r="DJL874" s="4"/>
      <c r="DJM874" s="4"/>
      <c r="DJN874" s="4"/>
      <c r="DJO874" s="4"/>
      <c r="DJP874" s="4"/>
      <c r="DJQ874" s="4"/>
      <c r="DJR874" s="4"/>
      <c r="DJS874" s="4"/>
      <c r="DJT874" s="4"/>
      <c r="DJU874" s="4"/>
      <c r="DJV874" s="4"/>
      <c r="DJW874" s="4"/>
      <c r="DJX874" s="4"/>
      <c r="DJY874" s="4"/>
      <c r="DJZ874" s="4"/>
      <c r="DKA874" s="4"/>
      <c r="DKB874" s="4"/>
      <c r="DKC874" s="4"/>
      <c r="DKD874" s="4"/>
      <c r="DKE874" s="4"/>
      <c r="DKF874" s="4"/>
      <c r="DKG874" s="4"/>
      <c r="DKH874" s="4"/>
      <c r="DKI874" s="4"/>
      <c r="DKJ874" s="4"/>
      <c r="DKK874" s="4"/>
      <c r="DKL874" s="4"/>
      <c r="DKM874" s="4"/>
      <c r="DKN874" s="4"/>
      <c r="DKO874" s="4"/>
      <c r="DKP874" s="4"/>
      <c r="DKQ874" s="4"/>
      <c r="DKR874" s="4"/>
      <c r="DKS874" s="4"/>
      <c r="DKT874" s="4"/>
      <c r="DKU874" s="4"/>
      <c r="DKV874" s="4"/>
      <c r="DKW874" s="4"/>
      <c r="DKX874" s="4"/>
      <c r="DKY874" s="4"/>
      <c r="DKZ874" s="4"/>
      <c r="DLA874" s="4"/>
      <c r="DLB874" s="4"/>
      <c r="DLC874" s="4"/>
      <c r="DLD874" s="4"/>
      <c r="DLE874" s="4"/>
      <c r="DLF874" s="4"/>
      <c r="DLG874" s="4"/>
      <c r="DLH874" s="4"/>
      <c r="DLI874" s="4"/>
      <c r="DLJ874" s="4"/>
      <c r="DLK874" s="4"/>
      <c r="DLL874" s="4"/>
      <c r="DLM874" s="4"/>
      <c r="DLN874" s="4"/>
      <c r="DLO874" s="4"/>
      <c r="DLP874" s="4"/>
      <c r="DLQ874" s="4"/>
      <c r="DLR874" s="4"/>
      <c r="DLS874" s="4"/>
      <c r="DLT874" s="4"/>
      <c r="DLU874" s="4"/>
      <c r="DLV874" s="4"/>
      <c r="DLW874" s="4"/>
      <c r="DLX874" s="4"/>
      <c r="DLY874" s="4"/>
      <c r="DLZ874" s="4"/>
      <c r="DMA874" s="4"/>
      <c r="DMB874" s="4"/>
      <c r="DMC874" s="4"/>
      <c r="DMD874" s="4"/>
      <c r="DME874" s="4"/>
      <c r="DMF874" s="4"/>
      <c r="DMG874" s="4"/>
      <c r="DMH874" s="4"/>
      <c r="DMI874" s="4"/>
      <c r="DMJ874" s="4"/>
      <c r="DMK874" s="4"/>
      <c r="DML874" s="4"/>
      <c r="DMM874" s="4"/>
      <c r="DMN874" s="4"/>
      <c r="DMO874" s="4"/>
      <c r="DMP874" s="4"/>
      <c r="DMQ874" s="4"/>
      <c r="DMR874" s="4"/>
      <c r="DMS874" s="4"/>
      <c r="DMT874" s="4"/>
      <c r="DMU874" s="4"/>
      <c r="DMV874" s="4"/>
      <c r="DMW874" s="4"/>
      <c r="DMX874" s="4"/>
      <c r="DMZ874" s="4"/>
      <c r="DNB874" s="4"/>
      <c r="DNC874" s="4"/>
      <c r="DND874" s="4"/>
      <c r="DNE874" s="4"/>
      <c r="DNF874" s="4"/>
      <c r="DNG874" s="4"/>
      <c r="DNH874" s="4"/>
      <c r="DNI874" s="4"/>
      <c r="DNN874" s="4"/>
      <c r="DNO874" s="4"/>
      <c r="DNP874" s="4"/>
      <c r="DNQ874" s="4"/>
      <c r="DNR874" s="4"/>
      <c r="DNS874" s="4"/>
      <c r="DNT874" s="4"/>
      <c r="DNU874" s="4"/>
      <c r="DNV874" s="4"/>
      <c r="DNW874" s="4"/>
      <c r="DNX874" s="4"/>
      <c r="DNY874" s="4"/>
      <c r="DNZ874" s="4"/>
      <c r="DOA874" s="4"/>
      <c r="DOB874" s="4"/>
      <c r="DOC874" s="4"/>
      <c r="DOD874" s="4"/>
      <c r="DOE874" s="4"/>
      <c r="DOF874" s="4"/>
      <c r="DOG874" s="4"/>
      <c r="DOH874" s="4"/>
      <c r="DOI874" s="4"/>
      <c r="DOJ874" s="4"/>
      <c r="DOK874" s="4"/>
      <c r="DOL874" s="4"/>
      <c r="DOM874" s="4"/>
      <c r="DON874" s="4"/>
      <c r="DOO874" s="4"/>
      <c r="DOP874" s="4"/>
      <c r="DOQ874" s="4"/>
      <c r="DOR874" s="4"/>
      <c r="DOS874" s="4"/>
      <c r="DOT874" s="4"/>
      <c r="DOU874" s="4"/>
      <c r="DOV874" s="4"/>
      <c r="DOW874" s="4"/>
      <c r="DOX874" s="4"/>
      <c r="DOY874" s="4"/>
      <c r="DOZ874" s="4"/>
      <c r="DPA874" s="4"/>
      <c r="DPB874" s="4"/>
      <c r="DPC874" s="4"/>
      <c r="DPD874" s="4"/>
      <c r="DPE874" s="4"/>
      <c r="DPF874" s="4"/>
      <c r="DPG874" s="4"/>
      <c r="DPH874" s="4"/>
      <c r="DPI874" s="4"/>
      <c r="DPJ874" s="4"/>
      <c r="DPK874" s="4"/>
      <c r="DPL874" s="4"/>
      <c r="DPM874" s="4"/>
      <c r="DPN874" s="4"/>
      <c r="DPO874" s="4"/>
      <c r="DPP874" s="4"/>
      <c r="DPQ874" s="4"/>
      <c r="DPR874" s="4"/>
      <c r="DPS874" s="4"/>
      <c r="DPT874" s="4"/>
      <c r="DPU874" s="4"/>
      <c r="DPV874" s="4"/>
      <c r="DPW874" s="4"/>
      <c r="DPX874" s="4"/>
      <c r="DPY874" s="4"/>
      <c r="DPZ874" s="4"/>
      <c r="DQA874" s="4"/>
      <c r="DQB874" s="4"/>
      <c r="DQC874" s="4"/>
      <c r="DQD874" s="4"/>
      <c r="DQE874" s="4"/>
      <c r="DQF874" s="4"/>
      <c r="DQG874" s="4"/>
      <c r="DQH874" s="4"/>
      <c r="DQI874" s="4"/>
      <c r="DQJ874" s="4"/>
      <c r="DQK874" s="4"/>
      <c r="DQL874" s="4"/>
      <c r="DQM874" s="4"/>
      <c r="DQN874" s="4"/>
      <c r="DQO874" s="4"/>
      <c r="DQP874" s="4"/>
      <c r="DQQ874" s="4"/>
      <c r="DQR874" s="4"/>
      <c r="DQS874" s="4"/>
      <c r="DQT874" s="4"/>
      <c r="DQU874" s="4"/>
      <c r="DQV874" s="4"/>
      <c r="DQW874" s="4"/>
      <c r="DQX874" s="4"/>
      <c r="DQY874" s="4"/>
      <c r="DQZ874" s="4"/>
      <c r="DRA874" s="4"/>
      <c r="DRB874" s="4"/>
      <c r="DRC874" s="4"/>
      <c r="DRD874" s="4"/>
      <c r="DRE874" s="4"/>
      <c r="DRF874" s="4"/>
      <c r="DRG874" s="4"/>
      <c r="DRH874" s="4"/>
      <c r="DRI874" s="4"/>
      <c r="DRJ874" s="4"/>
      <c r="DRK874" s="4"/>
      <c r="DRL874" s="4"/>
      <c r="DRM874" s="4"/>
      <c r="DRN874" s="4"/>
      <c r="DRO874" s="4"/>
      <c r="DRP874" s="4"/>
      <c r="DRQ874" s="4"/>
      <c r="DRR874" s="4"/>
      <c r="DRS874" s="4"/>
      <c r="DRT874" s="4"/>
      <c r="DRU874" s="4"/>
      <c r="DRV874" s="4"/>
      <c r="DRW874" s="4"/>
      <c r="DRX874" s="4"/>
      <c r="DRY874" s="4"/>
      <c r="DRZ874" s="4"/>
      <c r="DSA874" s="4"/>
      <c r="DSB874" s="4"/>
      <c r="DSC874" s="4"/>
      <c r="DSD874" s="4"/>
      <c r="DSE874" s="4"/>
      <c r="DSF874" s="4"/>
      <c r="DSG874" s="4"/>
      <c r="DSH874" s="4"/>
      <c r="DSI874" s="4"/>
      <c r="DSJ874" s="4"/>
      <c r="DSK874" s="4"/>
      <c r="DSL874" s="4"/>
      <c r="DSM874" s="4"/>
      <c r="DSN874" s="4"/>
      <c r="DSO874" s="4"/>
      <c r="DSP874" s="4"/>
      <c r="DSQ874" s="4"/>
      <c r="DSR874" s="4"/>
      <c r="DSS874" s="4"/>
      <c r="DST874" s="4"/>
      <c r="DSU874" s="4"/>
      <c r="DSV874" s="4"/>
      <c r="DSW874" s="4"/>
      <c r="DSX874" s="4"/>
      <c r="DSY874" s="4"/>
      <c r="DSZ874" s="4"/>
      <c r="DTA874" s="4"/>
      <c r="DTB874" s="4"/>
      <c r="DTC874" s="4"/>
      <c r="DTD874" s="4"/>
      <c r="DTE874" s="4"/>
      <c r="DTF874" s="4"/>
      <c r="DTG874" s="4"/>
      <c r="DTH874" s="4"/>
      <c r="DTI874" s="4"/>
      <c r="DTJ874" s="4"/>
      <c r="DTK874" s="4"/>
      <c r="DTL874" s="4"/>
      <c r="DTM874" s="4"/>
      <c r="DTN874" s="4"/>
      <c r="DTO874" s="4"/>
      <c r="DTP874" s="4"/>
      <c r="DTQ874" s="4"/>
      <c r="DTR874" s="4"/>
      <c r="DTS874" s="4"/>
      <c r="DTT874" s="4"/>
      <c r="DTU874" s="4"/>
      <c r="DTV874" s="4"/>
      <c r="DTW874" s="4"/>
      <c r="DTX874" s="4"/>
      <c r="DTY874" s="4"/>
      <c r="DTZ874" s="4"/>
      <c r="DUA874" s="4"/>
      <c r="DUB874" s="4"/>
      <c r="DUC874" s="4"/>
      <c r="DUD874" s="4"/>
      <c r="DUE874" s="4"/>
      <c r="DUF874" s="4"/>
      <c r="DUG874" s="4"/>
      <c r="DUH874" s="4"/>
      <c r="DUI874" s="4"/>
      <c r="DUJ874" s="4"/>
      <c r="DUK874" s="4"/>
      <c r="DUL874" s="4"/>
      <c r="DUM874" s="4"/>
      <c r="DUN874" s="4"/>
      <c r="DUO874" s="4"/>
      <c r="DUP874" s="4"/>
      <c r="DUQ874" s="4"/>
      <c r="DUR874" s="4"/>
      <c r="DUS874" s="4"/>
      <c r="DUT874" s="4"/>
      <c r="DUU874" s="4"/>
      <c r="DUV874" s="4"/>
      <c r="DUW874" s="4"/>
      <c r="DUX874" s="4"/>
      <c r="DUY874" s="4"/>
      <c r="DUZ874" s="4"/>
      <c r="DVA874" s="4"/>
      <c r="DVB874" s="4"/>
      <c r="DVC874" s="4"/>
      <c r="DVD874" s="4"/>
      <c r="DVE874" s="4"/>
      <c r="DVF874" s="4"/>
      <c r="DVG874" s="4"/>
      <c r="DVH874" s="4"/>
      <c r="DVI874" s="4"/>
      <c r="DVJ874" s="4"/>
      <c r="DVK874" s="4"/>
      <c r="DVL874" s="4"/>
      <c r="DVM874" s="4"/>
      <c r="DVN874" s="4"/>
      <c r="DVO874" s="4"/>
      <c r="DVP874" s="4"/>
      <c r="DVQ874" s="4"/>
      <c r="DVR874" s="4"/>
      <c r="DVS874" s="4"/>
      <c r="DVT874" s="4"/>
      <c r="DVU874" s="4"/>
      <c r="DVV874" s="4"/>
      <c r="DVW874" s="4"/>
      <c r="DVX874" s="4"/>
      <c r="DVY874" s="4"/>
      <c r="DVZ874" s="4"/>
      <c r="DWA874" s="4"/>
      <c r="DWB874" s="4"/>
      <c r="DWC874" s="4"/>
      <c r="DWD874" s="4"/>
      <c r="DWE874" s="4"/>
      <c r="DWF874" s="4"/>
      <c r="DWG874" s="4"/>
      <c r="DWH874" s="4"/>
      <c r="DWI874" s="4"/>
      <c r="DWJ874" s="4"/>
      <c r="DWK874" s="4"/>
      <c r="DWL874" s="4"/>
      <c r="DWM874" s="4"/>
      <c r="DWN874" s="4"/>
      <c r="DWO874" s="4"/>
      <c r="DWP874" s="4"/>
      <c r="DWQ874" s="4"/>
      <c r="DWR874" s="4"/>
      <c r="DWS874" s="4"/>
      <c r="DWT874" s="4"/>
      <c r="DWV874" s="4"/>
      <c r="DWX874" s="4"/>
      <c r="DWY874" s="4"/>
      <c r="DWZ874" s="4"/>
      <c r="DXA874" s="4"/>
      <c r="DXB874" s="4"/>
      <c r="DXC874" s="4"/>
      <c r="DXD874" s="4"/>
      <c r="DXE874" s="4"/>
      <c r="DXJ874" s="4"/>
      <c r="DXK874" s="4"/>
      <c r="DXL874" s="4"/>
      <c r="DXM874" s="4"/>
      <c r="DXN874" s="4"/>
      <c r="DXO874" s="4"/>
      <c r="DXP874" s="4"/>
      <c r="DXQ874" s="4"/>
      <c r="DXR874" s="4"/>
      <c r="DXS874" s="4"/>
      <c r="DXT874" s="4"/>
      <c r="DXU874" s="4"/>
      <c r="DXV874" s="4"/>
      <c r="DXW874" s="4"/>
      <c r="DXX874" s="4"/>
      <c r="DXY874" s="4"/>
      <c r="DXZ874" s="4"/>
      <c r="DYA874" s="4"/>
      <c r="DYB874" s="4"/>
      <c r="DYC874" s="4"/>
      <c r="DYD874" s="4"/>
      <c r="DYE874" s="4"/>
      <c r="DYF874" s="4"/>
      <c r="DYG874" s="4"/>
      <c r="DYH874" s="4"/>
      <c r="DYI874" s="4"/>
      <c r="DYJ874" s="4"/>
      <c r="DYK874" s="4"/>
      <c r="DYL874" s="4"/>
      <c r="DYM874" s="4"/>
      <c r="DYN874" s="4"/>
      <c r="DYO874" s="4"/>
      <c r="DYP874" s="4"/>
      <c r="DYQ874" s="4"/>
      <c r="DYR874" s="4"/>
      <c r="DYS874" s="4"/>
      <c r="DYT874" s="4"/>
      <c r="DYU874" s="4"/>
      <c r="DYV874" s="4"/>
      <c r="DYW874" s="4"/>
      <c r="DYX874" s="4"/>
      <c r="DYY874" s="4"/>
      <c r="DYZ874" s="4"/>
      <c r="DZA874" s="4"/>
      <c r="DZB874" s="4"/>
      <c r="DZC874" s="4"/>
      <c r="DZD874" s="4"/>
      <c r="DZE874" s="4"/>
      <c r="DZF874" s="4"/>
      <c r="DZG874" s="4"/>
      <c r="DZH874" s="4"/>
      <c r="DZI874" s="4"/>
      <c r="DZJ874" s="4"/>
      <c r="DZK874" s="4"/>
      <c r="DZL874" s="4"/>
      <c r="DZM874" s="4"/>
      <c r="DZN874" s="4"/>
      <c r="DZO874" s="4"/>
      <c r="DZP874" s="4"/>
      <c r="DZQ874" s="4"/>
      <c r="DZR874" s="4"/>
      <c r="DZS874" s="4"/>
      <c r="DZT874" s="4"/>
      <c r="DZU874" s="4"/>
      <c r="DZV874" s="4"/>
      <c r="DZW874" s="4"/>
      <c r="DZX874" s="4"/>
      <c r="DZY874" s="4"/>
      <c r="DZZ874" s="4"/>
      <c r="EAA874" s="4"/>
      <c r="EAB874" s="4"/>
      <c r="EAC874" s="4"/>
      <c r="EAD874" s="4"/>
      <c r="EAE874" s="4"/>
      <c r="EAF874" s="4"/>
      <c r="EAG874" s="4"/>
      <c r="EAH874" s="4"/>
      <c r="EAI874" s="4"/>
      <c r="EAJ874" s="4"/>
      <c r="EAK874" s="4"/>
      <c r="EAL874" s="4"/>
      <c r="EAM874" s="4"/>
      <c r="EAN874" s="4"/>
      <c r="EAO874" s="4"/>
      <c r="EAP874" s="4"/>
      <c r="EAQ874" s="4"/>
      <c r="EAR874" s="4"/>
      <c r="EAS874" s="4"/>
      <c r="EAT874" s="4"/>
      <c r="EAU874" s="4"/>
      <c r="EAV874" s="4"/>
      <c r="EAW874" s="4"/>
      <c r="EAX874" s="4"/>
      <c r="EAY874" s="4"/>
      <c r="EAZ874" s="4"/>
      <c r="EBA874" s="4"/>
      <c r="EBB874" s="4"/>
      <c r="EBC874" s="4"/>
      <c r="EBD874" s="4"/>
      <c r="EBE874" s="4"/>
      <c r="EBF874" s="4"/>
      <c r="EBG874" s="4"/>
      <c r="EBH874" s="4"/>
      <c r="EBI874" s="4"/>
      <c r="EBJ874" s="4"/>
      <c r="EBK874" s="4"/>
      <c r="EBL874" s="4"/>
      <c r="EBM874" s="4"/>
      <c r="EBN874" s="4"/>
      <c r="EBO874" s="4"/>
      <c r="EBP874" s="4"/>
      <c r="EBQ874" s="4"/>
      <c r="EBR874" s="4"/>
      <c r="EBS874" s="4"/>
      <c r="EBT874" s="4"/>
      <c r="EBU874" s="4"/>
      <c r="EBV874" s="4"/>
      <c r="EBW874" s="4"/>
      <c r="EBX874" s="4"/>
      <c r="EBY874" s="4"/>
      <c r="EBZ874" s="4"/>
      <c r="ECA874" s="4"/>
      <c r="ECB874" s="4"/>
      <c r="ECC874" s="4"/>
      <c r="ECD874" s="4"/>
      <c r="ECE874" s="4"/>
      <c r="ECF874" s="4"/>
      <c r="ECG874" s="4"/>
      <c r="ECH874" s="4"/>
      <c r="ECI874" s="4"/>
      <c r="ECJ874" s="4"/>
      <c r="ECK874" s="4"/>
      <c r="ECL874" s="4"/>
      <c r="ECM874" s="4"/>
      <c r="ECN874" s="4"/>
      <c r="ECO874" s="4"/>
      <c r="ECP874" s="4"/>
      <c r="ECQ874" s="4"/>
      <c r="ECR874" s="4"/>
      <c r="ECS874" s="4"/>
      <c r="ECT874" s="4"/>
      <c r="ECU874" s="4"/>
      <c r="ECV874" s="4"/>
      <c r="ECW874" s="4"/>
      <c r="ECX874" s="4"/>
      <c r="ECY874" s="4"/>
      <c r="ECZ874" s="4"/>
      <c r="EDA874" s="4"/>
      <c r="EDB874" s="4"/>
      <c r="EDC874" s="4"/>
      <c r="EDD874" s="4"/>
      <c r="EDE874" s="4"/>
      <c r="EDF874" s="4"/>
      <c r="EDG874" s="4"/>
      <c r="EDH874" s="4"/>
      <c r="EDI874" s="4"/>
      <c r="EDJ874" s="4"/>
      <c r="EDK874" s="4"/>
      <c r="EDL874" s="4"/>
      <c r="EDM874" s="4"/>
      <c r="EDN874" s="4"/>
      <c r="EDO874" s="4"/>
      <c r="EDP874" s="4"/>
      <c r="EDQ874" s="4"/>
      <c r="EDR874" s="4"/>
      <c r="EDS874" s="4"/>
      <c r="EDT874" s="4"/>
      <c r="EDU874" s="4"/>
      <c r="EDV874" s="4"/>
      <c r="EDW874" s="4"/>
      <c r="EDX874" s="4"/>
      <c r="EDY874" s="4"/>
      <c r="EDZ874" s="4"/>
      <c r="EEA874" s="4"/>
      <c r="EEB874" s="4"/>
      <c r="EEC874" s="4"/>
      <c r="EED874" s="4"/>
      <c r="EEE874" s="4"/>
      <c r="EEF874" s="4"/>
      <c r="EEG874" s="4"/>
      <c r="EEH874" s="4"/>
      <c r="EEI874" s="4"/>
      <c r="EEJ874" s="4"/>
      <c r="EEK874" s="4"/>
      <c r="EEL874" s="4"/>
      <c r="EEM874" s="4"/>
      <c r="EEN874" s="4"/>
      <c r="EEO874" s="4"/>
      <c r="EEP874" s="4"/>
      <c r="EEQ874" s="4"/>
      <c r="EER874" s="4"/>
      <c r="EES874" s="4"/>
      <c r="EET874" s="4"/>
      <c r="EEU874" s="4"/>
      <c r="EEV874" s="4"/>
      <c r="EEW874" s="4"/>
      <c r="EEX874" s="4"/>
      <c r="EEY874" s="4"/>
      <c r="EEZ874" s="4"/>
      <c r="EFA874" s="4"/>
      <c r="EFB874" s="4"/>
      <c r="EFC874" s="4"/>
      <c r="EFD874" s="4"/>
      <c r="EFE874" s="4"/>
      <c r="EFF874" s="4"/>
      <c r="EFG874" s="4"/>
      <c r="EFH874" s="4"/>
      <c r="EFI874" s="4"/>
      <c r="EFJ874" s="4"/>
      <c r="EFK874" s="4"/>
      <c r="EFL874" s="4"/>
      <c r="EFM874" s="4"/>
      <c r="EFN874" s="4"/>
      <c r="EFO874" s="4"/>
      <c r="EFP874" s="4"/>
      <c r="EFQ874" s="4"/>
      <c r="EFR874" s="4"/>
      <c r="EFS874" s="4"/>
      <c r="EFT874" s="4"/>
      <c r="EFU874" s="4"/>
      <c r="EFV874" s="4"/>
      <c r="EFW874" s="4"/>
      <c r="EFX874" s="4"/>
      <c r="EFY874" s="4"/>
      <c r="EFZ874" s="4"/>
      <c r="EGA874" s="4"/>
      <c r="EGB874" s="4"/>
      <c r="EGC874" s="4"/>
      <c r="EGD874" s="4"/>
      <c r="EGE874" s="4"/>
      <c r="EGF874" s="4"/>
      <c r="EGG874" s="4"/>
      <c r="EGH874" s="4"/>
      <c r="EGI874" s="4"/>
      <c r="EGJ874" s="4"/>
      <c r="EGK874" s="4"/>
      <c r="EGL874" s="4"/>
      <c r="EGM874" s="4"/>
      <c r="EGN874" s="4"/>
      <c r="EGO874" s="4"/>
      <c r="EGP874" s="4"/>
      <c r="EGR874" s="4"/>
      <c r="EGT874" s="4"/>
      <c r="EGU874" s="4"/>
      <c r="EGV874" s="4"/>
      <c r="EGW874" s="4"/>
      <c r="EGX874" s="4"/>
      <c r="EGY874" s="4"/>
      <c r="EGZ874" s="4"/>
      <c r="EHA874" s="4"/>
      <c r="EHF874" s="4"/>
      <c r="EHG874" s="4"/>
      <c r="EHH874" s="4"/>
      <c r="EHI874" s="4"/>
      <c r="EHJ874" s="4"/>
      <c r="EHK874" s="4"/>
      <c r="EHL874" s="4"/>
      <c r="EHM874" s="4"/>
      <c r="EHN874" s="4"/>
      <c r="EHO874" s="4"/>
      <c r="EHP874" s="4"/>
      <c r="EHQ874" s="4"/>
      <c r="EHR874" s="4"/>
      <c r="EHS874" s="4"/>
      <c r="EHT874" s="4"/>
      <c r="EHU874" s="4"/>
      <c r="EHV874" s="4"/>
      <c r="EHW874" s="4"/>
      <c r="EHX874" s="4"/>
      <c r="EHY874" s="4"/>
      <c r="EHZ874" s="4"/>
      <c r="EIA874" s="4"/>
      <c r="EIB874" s="4"/>
      <c r="EIC874" s="4"/>
      <c r="EID874" s="4"/>
      <c r="EIE874" s="4"/>
      <c r="EIF874" s="4"/>
      <c r="EIG874" s="4"/>
      <c r="EIH874" s="4"/>
      <c r="EII874" s="4"/>
      <c r="EIJ874" s="4"/>
      <c r="EIK874" s="4"/>
      <c r="EIL874" s="4"/>
      <c r="EIM874" s="4"/>
      <c r="EIN874" s="4"/>
      <c r="EIO874" s="4"/>
      <c r="EIP874" s="4"/>
      <c r="EIQ874" s="4"/>
      <c r="EIR874" s="4"/>
      <c r="EIS874" s="4"/>
      <c r="EIT874" s="4"/>
      <c r="EIU874" s="4"/>
      <c r="EIV874" s="4"/>
      <c r="EIW874" s="4"/>
      <c r="EIX874" s="4"/>
      <c r="EIY874" s="4"/>
      <c r="EIZ874" s="4"/>
      <c r="EJA874" s="4"/>
      <c r="EJB874" s="4"/>
      <c r="EJC874" s="4"/>
      <c r="EJD874" s="4"/>
      <c r="EJE874" s="4"/>
      <c r="EJF874" s="4"/>
      <c r="EJG874" s="4"/>
      <c r="EJH874" s="4"/>
      <c r="EJI874" s="4"/>
      <c r="EJJ874" s="4"/>
      <c r="EJK874" s="4"/>
      <c r="EJL874" s="4"/>
      <c r="EJM874" s="4"/>
      <c r="EJN874" s="4"/>
      <c r="EJO874" s="4"/>
      <c r="EJP874" s="4"/>
      <c r="EJQ874" s="4"/>
      <c r="EJR874" s="4"/>
      <c r="EJS874" s="4"/>
      <c r="EJT874" s="4"/>
      <c r="EJU874" s="4"/>
      <c r="EJV874" s="4"/>
      <c r="EJW874" s="4"/>
      <c r="EJX874" s="4"/>
      <c r="EJY874" s="4"/>
      <c r="EJZ874" s="4"/>
      <c r="EKA874" s="4"/>
      <c r="EKB874" s="4"/>
      <c r="EKC874" s="4"/>
      <c r="EKD874" s="4"/>
      <c r="EKE874" s="4"/>
      <c r="EKF874" s="4"/>
      <c r="EKG874" s="4"/>
      <c r="EKH874" s="4"/>
      <c r="EKI874" s="4"/>
      <c r="EKJ874" s="4"/>
      <c r="EKK874" s="4"/>
      <c r="EKL874" s="4"/>
      <c r="EKM874" s="4"/>
      <c r="EKN874" s="4"/>
      <c r="EKO874" s="4"/>
      <c r="EKP874" s="4"/>
      <c r="EKQ874" s="4"/>
      <c r="EKR874" s="4"/>
      <c r="EKS874" s="4"/>
      <c r="EKT874" s="4"/>
      <c r="EKU874" s="4"/>
      <c r="EKV874" s="4"/>
      <c r="EKW874" s="4"/>
      <c r="EKX874" s="4"/>
      <c r="EKY874" s="4"/>
      <c r="EKZ874" s="4"/>
      <c r="ELA874" s="4"/>
      <c r="ELB874" s="4"/>
      <c r="ELC874" s="4"/>
      <c r="ELD874" s="4"/>
      <c r="ELE874" s="4"/>
      <c r="ELF874" s="4"/>
      <c r="ELG874" s="4"/>
      <c r="ELH874" s="4"/>
      <c r="ELI874" s="4"/>
      <c r="ELJ874" s="4"/>
      <c r="ELK874" s="4"/>
      <c r="ELL874" s="4"/>
      <c r="ELM874" s="4"/>
      <c r="ELN874" s="4"/>
      <c r="ELO874" s="4"/>
      <c r="ELP874" s="4"/>
      <c r="ELQ874" s="4"/>
      <c r="ELR874" s="4"/>
      <c r="ELS874" s="4"/>
      <c r="ELT874" s="4"/>
      <c r="ELU874" s="4"/>
      <c r="ELV874" s="4"/>
      <c r="ELW874" s="4"/>
      <c r="ELX874" s="4"/>
      <c r="ELY874" s="4"/>
      <c r="ELZ874" s="4"/>
      <c r="EMA874" s="4"/>
      <c r="EMB874" s="4"/>
      <c r="EMC874" s="4"/>
      <c r="EMD874" s="4"/>
      <c r="EME874" s="4"/>
      <c r="EMF874" s="4"/>
      <c r="EMG874" s="4"/>
      <c r="EMH874" s="4"/>
      <c r="EMI874" s="4"/>
      <c r="EMJ874" s="4"/>
      <c r="EMK874" s="4"/>
      <c r="EML874" s="4"/>
      <c r="EMM874" s="4"/>
      <c r="EMN874" s="4"/>
      <c r="EMO874" s="4"/>
      <c r="EMP874" s="4"/>
      <c r="EMQ874" s="4"/>
      <c r="EMR874" s="4"/>
      <c r="EMS874" s="4"/>
      <c r="EMT874" s="4"/>
      <c r="EMU874" s="4"/>
      <c r="EMV874" s="4"/>
      <c r="EMW874" s="4"/>
      <c r="EMX874" s="4"/>
      <c r="EMY874" s="4"/>
      <c r="EMZ874" s="4"/>
      <c r="ENA874" s="4"/>
      <c r="ENB874" s="4"/>
      <c r="ENC874" s="4"/>
      <c r="END874" s="4"/>
      <c r="ENE874" s="4"/>
      <c r="ENF874" s="4"/>
      <c r="ENG874" s="4"/>
      <c r="ENH874" s="4"/>
      <c r="ENI874" s="4"/>
      <c r="ENJ874" s="4"/>
      <c r="ENK874" s="4"/>
      <c r="ENL874" s="4"/>
      <c r="ENM874" s="4"/>
      <c r="ENN874" s="4"/>
      <c r="ENO874" s="4"/>
      <c r="ENP874" s="4"/>
      <c r="ENQ874" s="4"/>
      <c r="ENR874" s="4"/>
      <c r="ENS874" s="4"/>
      <c r="ENT874" s="4"/>
      <c r="ENU874" s="4"/>
      <c r="ENV874" s="4"/>
      <c r="ENW874" s="4"/>
      <c r="ENX874" s="4"/>
      <c r="ENY874" s="4"/>
      <c r="ENZ874" s="4"/>
      <c r="EOA874" s="4"/>
      <c r="EOB874" s="4"/>
      <c r="EOC874" s="4"/>
      <c r="EOD874" s="4"/>
      <c r="EOE874" s="4"/>
      <c r="EOF874" s="4"/>
      <c r="EOG874" s="4"/>
      <c r="EOH874" s="4"/>
      <c r="EOI874" s="4"/>
      <c r="EOJ874" s="4"/>
      <c r="EOK874" s="4"/>
      <c r="EOL874" s="4"/>
      <c r="EOM874" s="4"/>
      <c r="EON874" s="4"/>
      <c r="EOO874" s="4"/>
      <c r="EOP874" s="4"/>
      <c r="EOQ874" s="4"/>
      <c r="EOR874" s="4"/>
      <c r="EOS874" s="4"/>
      <c r="EOT874" s="4"/>
      <c r="EOU874" s="4"/>
      <c r="EOV874" s="4"/>
      <c r="EOW874" s="4"/>
      <c r="EOX874" s="4"/>
      <c r="EOY874" s="4"/>
      <c r="EOZ874" s="4"/>
      <c r="EPA874" s="4"/>
      <c r="EPB874" s="4"/>
      <c r="EPC874" s="4"/>
      <c r="EPD874" s="4"/>
      <c r="EPE874" s="4"/>
      <c r="EPF874" s="4"/>
      <c r="EPG874" s="4"/>
      <c r="EPH874" s="4"/>
      <c r="EPI874" s="4"/>
      <c r="EPJ874" s="4"/>
      <c r="EPK874" s="4"/>
      <c r="EPL874" s="4"/>
      <c r="EPM874" s="4"/>
      <c r="EPN874" s="4"/>
      <c r="EPO874" s="4"/>
      <c r="EPP874" s="4"/>
      <c r="EPQ874" s="4"/>
      <c r="EPR874" s="4"/>
      <c r="EPS874" s="4"/>
      <c r="EPT874" s="4"/>
      <c r="EPU874" s="4"/>
      <c r="EPV874" s="4"/>
      <c r="EPW874" s="4"/>
      <c r="EPX874" s="4"/>
      <c r="EPY874" s="4"/>
      <c r="EPZ874" s="4"/>
      <c r="EQA874" s="4"/>
      <c r="EQB874" s="4"/>
      <c r="EQC874" s="4"/>
      <c r="EQD874" s="4"/>
      <c r="EQE874" s="4"/>
      <c r="EQF874" s="4"/>
      <c r="EQG874" s="4"/>
      <c r="EQH874" s="4"/>
      <c r="EQI874" s="4"/>
      <c r="EQJ874" s="4"/>
      <c r="EQK874" s="4"/>
      <c r="EQL874" s="4"/>
      <c r="EQN874" s="4"/>
      <c r="EQP874" s="4"/>
      <c r="EQQ874" s="4"/>
      <c r="EQR874" s="4"/>
      <c r="EQS874" s="4"/>
      <c r="EQT874" s="4"/>
      <c r="EQU874" s="4"/>
      <c r="EQV874" s="4"/>
      <c r="EQW874" s="4"/>
      <c r="ERB874" s="4"/>
      <c r="ERC874" s="4"/>
      <c r="ERD874" s="4"/>
      <c r="ERE874" s="4"/>
      <c r="ERF874" s="4"/>
      <c r="ERG874" s="4"/>
      <c r="ERH874" s="4"/>
      <c r="ERI874" s="4"/>
      <c r="ERJ874" s="4"/>
      <c r="ERK874" s="4"/>
      <c r="ERL874" s="4"/>
      <c r="ERM874" s="4"/>
      <c r="ERN874" s="4"/>
      <c r="ERO874" s="4"/>
      <c r="ERP874" s="4"/>
      <c r="ERQ874" s="4"/>
      <c r="ERR874" s="4"/>
      <c r="ERS874" s="4"/>
      <c r="ERT874" s="4"/>
      <c r="ERU874" s="4"/>
      <c r="ERV874" s="4"/>
      <c r="ERW874" s="4"/>
      <c r="ERX874" s="4"/>
      <c r="ERY874" s="4"/>
      <c r="ERZ874" s="4"/>
      <c r="ESA874" s="4"/>
      <c r="ESB874" s="4"/>
      <c r="ESC874" s="4"/>
      <c r="ESD874" s="4"/>
      <c r="ESE874" s="4"/>
      <c r="ESF874" s="4"/>
      <c r="ESG874" s="4"/>
      <c r="ESH874" s="4"/>
      <c r="ESI874" s="4"/>
      <c r="ESJ874" s="4"/>
      <c r="ESK874" s="4"/>
      <c r="ESL874" s="4"/>
      <c r="ESM874" s="4"/>
      <c r="ESN874" s="4"/>
      <c r="ESO874" s="4"/>
      <c r="ESP874" s="4"/>
      <c r="ESQ874" s="4"/>
      <c r="ESR874" s="4"/>
      <c r="ESS874" s="4"/>
      <c r="EST874" s="4"/>
      <c r="ESU874" s="4"/>
      <c r="ESV874" s="4"/>
      <c r="ESW874" s="4"/>
      <c r="ESX874" s="4"/>
      <c r="ESY874" s="4"/>
      <c r="ESZ874" s="4"/>
      <c r="ETA874" s="4"/>
      <c r="ETB874" s="4"/>
      <c r="ETC874" s="4"/>
      <c r="ETD874" s="4"/>
      <c r="ETE874" s="4"/>
      <c r="ETF874" s="4"/>
      <c r="ETG874" s="4"/>
      <c r="ETH874" s="4"/>
      <c r="ETI874" s="4"/>
      <c r="ETJ874" s="4"/>
      <c r="ETK874" s="4"/>
      <c r="ETL874" s="4"/>
      <c r="ETM874" s="4"/>
      <c r="ETN874" s="4"/>
      <c r="ETO874" s="4"/>
      <c r="ETP874" s="4"/>
      <c r="ETQ874" s="4"/>
      <c r="ETR874" s="4"/>
      <c r="ETS874" s="4"/>
      <c r="ETT874" s="4"/>
      <c r="ETU874" s="4"/>
      <c r="ETV874" s="4"/>
      <c r="ETW874" s="4"/>
      <c r="ETX874" s="4"/>
      <c r="ETY874" s="4"/>
      <c r="ETZ874" s="4"/>
      <c r="EUA874" s="4"/>
      <c r="EUB874" s="4"/>
      <c r="EUC874" s="4"/>
      <c r="EUD874" s="4"/>
      <c r="EUE874" s="4"/>
      <c r="EUF874" s="4"/>
      <c r="EUG874" s="4"/>
      <c r="EUH874" s="4"/>
      <c r="EUI874" s="4"/>
      <c r="EUJ874" s="4"/>
      <c r="EUK874" s="4"/>
      <c r="EUL874" s="4"/>
      <c r="EUM874" s="4"/>
      <c r="EUN874" s="4"/>
      <c r="EUO874" s="4"/>
      <c r="EUP874" s="4"/>
      <c r="EUQ874" s="4"/>
      <c r="EUR874" s="4"/>
      <c r="EUS874" s="4"/>
      <c r="EUT874" s="4"/>
      <c r="EUU874" s="4"/>
      <c r="EUV874" s="4"/>
      <c r="EUW874" s="4"/>
      <c r="EUX874" s="4"/>
      <c r="EUY874" s="4"/>
      <c r="EUZ874" s="4"/>
      <c r="EVA874" s="4"/>
      <c r="EVB874" s="4"/>
      <c r="EVC874" s="4"/>
      <c r="EVD874" s="4"/>
      <c r="EVE874" s="4"/>
      <c r="EVF874" s="4"/>
      <c r="EVG874" s="4"/>
      <c r="EVH874" s="4"/>
      <c r="EVI874" s="4"/>
      <c r="EVJ874" s="4"/>
      <c r="EVK874" s="4"/>
      <c r="EVL874" s="4"/>
      <c r="EVM874" s="4"/>
      <c r="EVN874" s="4"/>
      <c r="EVO874" s="4"/>
      <c r="EVP874" s="4"/>
      <c r="EVQ874" s="4"/>
      <c r="EVR874" s="4"/>
      <c r="EVS874" s="4"/>
      <c r="EVT874" s="4"/>
      <c r="EVU874" s="4"/>
      <c r="EVV874" s="4"/>
      <c r="EVW874" s="4"/>
      <c r="EVX874" s="4"/>
      <c r="EVY874" s="4"/>
      <c r="EVZ874" s="4"/>
      <c r="EWA874" s="4"/>
      <c r="EWB874" s="4"/>
      <c r="EWC874" s="4"/>
      <c r="EWD874" s="4"/>
      <c r="EWE874" s="4"/>
      <c r="EWF874" s="4"/>
      <c r="EWG874" s="4"/>
      <c r="EWH874" s="4"/>
      <c r="EWI874" s="4"/>
      <c r="EWJ874" s="4"/>
      <c r="EWK874" s="4"/>
      <c r="EWL874" s="4"/>
      <c r="EWM874" s="4"/>
      <c r="EWN874" s="4"/>
      <c r="EWO874" s="4"/>
      <c r="EWP874" s="4"/>
      <c r="EWQ874" s="4"/>
      <c r="EWR874" s="4"/>
      <c r="EWS874" s="4"/>
      <c r="EWT874" s="4"/>
      <c r="EWU874" s="4"/>
      <c r="EWV874" s="4"/>
      <c r="EWW874" s="4"/>
      <c r="EWX874" s="4"/>
      <c r="EWY874" s="4"/>
      <c r="EWZ874" s="4"/>
      <c r="EXA874" s="4"/>
      <c r="EXB874" s="4"/>
      <c r="EXC874" s="4"/>
      <c r="EXD874" s="4"/>
      <c r="EXE874" s="4"/>
      <c r="EXF874" s="4"/>
      <c r="EXG874" s="4"/>
      <c r="EXH874" s="4"/>
      <c r="EXI874" s="4"/>
      <c r="EXJ874" s="4"/>
      <c r="EXK874" s="4"/>
      <c r="EXL874" s="4"/>
      <c r="EXM874" s="4"/>
      <c r="EXN874" s="4"/>
      <c r="EXO874" s="4"/>
      <c r="EXP874" s="4"/>
      <c r="EXQ874" s="4"/>
      <c r="EXR874" s="4"/>
      <c r="EXS874" s="4"/>
      <c r="EXT874" s="4"/>
      <c r="EXU874" s="4"/>
      <c r="EXV874" s="4"/>
      <c r="EXW874" s="4"/>
      <c r="EXX874" s="4"/>
      <c r="EXY874" s="4"/>
      <c r="EXZ874" s="4"/>
      <c r="EYA874" s="4"/>
      <c r="EYB874" s="4"/>
      <c r="EYC874" s="4"/>
      <c r="EYD874" s="4"/>
      <c r="EYE874" s="4"/>
      <c r="EYF874" s="4"/>
      <c r="EYG874" s="4"/>
      <c r="EYH874" s="4"/>
      <c r="EYI874" s="4"/>
      <c r="EYJ874" s="4"/>
      <c r="EYK874" s="4"/>
      <c r="EYL874" s="4"/>
      <c r="EYM874" s="4"/>
      <c r="EYN874" s="4"/>
      <c r="EYO874" s="4"/>
      <c r="EYP874" s="4"/>
      <c r="EYQ874" s="4"/>
      <c r="EYR874" s="4"/>
      <c r="EYS874" s="4"/>
      <c r="EYT874" s="4"/>
      <c r="EYU874" s="4"/>
      <c r="EYV874" s="4"/>
      <c r="EYW874" s="4"/>
      <c r="EYX874" s="4"/>
      <c r="EYY874" s="4"/>
      <c r="EYZ874" s="4"/>
      <c r="EZA874" s="4"/>
      <c r="EZB874" s="4"/>
      <c r="EZC874" s="4"/>
      <c r="EZD874" s="4"/>
      <c r="EZE874" s="4"/>
      <c r="EZF874" s="4"/>
      <c r="EZG874" s="4"/>
      <c r="EZH874" s="4"/>
      <c r="EZI874" s="4"/>
      <c r="EZJ874" s="4"/>
      <c r="EZK874" s="4"/>
      <c r="EZL874" s="4"/>
      <c r="EZM874" s="4"/>
      <c r="EZN874" s="4"/>
      <c r="EZO874" s="4"/>
      <c r="EZP874" s="4"/>
      <c r="EZQ874" s="4"/>
      <c r="EZR874" s="4"/>
      <c r="EZS874" s="4"/>
      <c r="EZT874" s="4"/>
      <c r="EZU874" s="4"/>
      <c r="EZV874" s="4"/>
      <c r="EZW874" s="4"/>
      <c r="EZX874" s="4"/>
      <c r="EZY874" s="4"/>
      <c r="EZZ874" s="4"/>
      <c r="FAA874" s="4"/>
      <c r="FAB874" s="4"/>
      <c r="FAC874" s="4"/>
      <c r="FAD874" s="4"/>
      <c r="FAE874" s="4"/>
      <c r="FAF874" s="4"/>
      <c r="FAG874" s="4"/>
      <c r="FAH874" s="4"/>
      <c r="FAJ874" s="4"/>
      <c r="FAL874" s="4"/>
      <c r="FAM874" s="4"/>
      <c r="FAN874" s="4"/>
      <c r="FAO874" s="4"/>
      <c r="FAP874" s="4"/>
      <c r="FAQ874" s="4"/>
      <c r="FAR874" s="4"/>
      <c r="FAS874" s="4"/>
      <c r="FAX874" s="4"/>
      <c r="FAY874" s="4"/>
      <c r="FAZ874" s="4"/>
      <c r="FBA874" s="4"/>
      <c r="FBB874" s="4"/>
      <c r="FBC874" s="4"/>
      <c r="FBD874" s="4"/>
      <c r="FBE874" s="4"/>
      <c r="FBF874" s="4"/>
      <c r="FBG874" s="4"/>
      <c r="FBH874" s="4"/>
      <c r="FBI874" s="4"/>
      <c r="FBJ874" s="4"/>
      <c r="FBK874" s="4"/>
      <c r="FBL874" s="4"/>
      <c r="FBM874" s="4"/>
      <c r="FBN874" s="4"/>
      <c r="FBO874" s="4"/>
      <c r="FBP874" s="4"/>
      <c r="FBQ874" s="4"/>
      <c r="FBR874" s="4"/>
      <c r="FBS874" s="4"/>
      <c r="FBT874" s="4"/>
      <c r="FBU874" s="4"/>
      <c r="FBV874" s="4"/>
      <c r="FBW874" s="4"/>
      <c r="FBX874" s="4"/>
      <c r="FBY874" s="4"/>
      <c r="FBZ874" s="4"/>
      <c r="FCA874" s="4"/>
      <c r="FCB874" s="4"/>
      <c r="FCC874" s="4"/>
      <c r="FCD874" s="4"/>
      <c r="FCE874" s="4"/>
      <c r="FCF874" s="4"/>
      <c r="FCG874" s="4"/>
      <c r="FCH874" s="4"/>
      <c r="FCI874" s="4"/>
      <c r="FCJ874" s="4"/>
      <c r="FCK874" s="4"/>
      <c r="FCL874" s="4"/>
      <c r="FCM874" s="4"/>
      <c r="FCN874" s="4"/>
      <c r="FCO874" s="4"/>
      <c r="FCP874" s="4"/>
      <c r="FCQ874" s="4"/>
      <c r="FCR874" s="4"/>
      <c r="FCS874" s="4"/>
      <c r="FCT874" s="4"/>
      <c r="FCU874" s="4"/>
      <c r="FCV874" s="4"/>
      <c r="FCW874" s="4"/>
      <c r="FCX874" s="4"/>
      <c r="FCY874" s="4"/>
      <c r="FCZ874" s="4"/>
      <c r="FDA874" s="4"/>
      <c r="FDB874" s="4"/>
      <c r="FDC874" s="4"/>
      <c r="FDD874" s="4"/>
      <c r="FDE874" s="4"/>
      <c r="FDF874" s="4"/>
      <c r="FDG874" s="4"/>
      <c r="FDH874" s="4"/>
      <c r="FDI874" s="4"/>
      <c r="FDJ874" s="4"/>
      <c r="FDK874" s="4"/>
      <c r="FDL874" s="4"/>
      <c r="FDM874" s="4"/>
      <c r="FDN874" s="4"/>
      <c r="FDO874" s="4"/>
      <c r="FDP874" s="4"/>
      <c r="FDQ874" s="4"/>
      <c r="FDR874" s="4"/>
      <c r="FDS874" s="4"/>
      <c r="FDT874" s="4"/>
      <c r="FDU874" s="4"/>
      <c r="FDV874" s="4"/>
      <c r="FDW874" s="4"/>
      <c r="FDX874" s="4"/>
      <c r="FDY874" s="4"/>
      <c r="FDZ874" s="4"/>
      <c r="FEA874" s="4"/>
      <c r="FEB874" s="4"/>
      <c r="FEC874" s="4"/>
      <c r="FED874" s="4"/>
      <c r="FEE874" s="4"/>
      <c r="FEF874" s="4"/>
      <c r="FEG874" s="4"/>
      <c r="FEH874" s="4"/>
      <c r="FEI874" s="4"/>
      <c r="FEJ874" s="4"/>
      <c r="FEK874" s="4"/>
      <c r="FEL874" s="4"/>
      <c r="FEM874" s="4"/>
      <c r="FEN874" s="4"/>
      <c r="FEO874" s="4"/>
      <c r="FEP874" s="4"/>
      <c r="FEQ874" s="4"/>
      <c r="FER874" s="4"/>
      <c r="FES874" s="4"/>
      <c r="FET874" s="4"/>
      <c r="FEU874" s="4"/>
      <c r="FEV874" s="4"/>
      <c r="FEW874" s="4"/>
      <c r="FEX874" s="4"/>
      <c r="FEY874" s="4"/>
      <c r="FEZ874" s="4"/>
      <c r="FFA874" s="4"/>
      <c r="FFB874" s="4"/>
      <c r="FFC874" s="4"/>
      <c r="FFD874" s="4"/>
      <c r="FFE874" s="4"/>
      <c r="FFF874" s="4"/>
      <c r="FFG874" s="4"/>
      <c r="FFH874" s="4"/>
      <c r="FFI874" s="4"/>
      <c r="FFJ874" s="4"/>
      <c r="FFK874" s="4"/>
      <c r="FFL874" s="4"/>
      <c r="FFM874" s="4"/>
      <c r="FFN874" s="4"/>
      <c r="FFO874" s="4"/>
      <c r="FFP874" s="4"/>
      <c r="FFQ874" s="4"/>
      <c r="FFR874" s="4"/>
      <c r="FFS874" s="4"/>
      <c r="FFT874" s="4"/>
      <c r="FFU874" s="4"/>
      <c r="FFV874" s="4"/>
      <c r="FFW874" s="4"/>
      <c r="FFX874" s="4"/>
      <c r="FFY874" s="4"/>
      <c r="FFZ874" s="4"/>
      <c r="FGA874" s="4"/>
      <c r="FGB874" s="4"/>
      <c r="FGC874" s="4"/>
      <c r="FGD874" s="4"/>
      <c r="FGE874" s="4"/>
      <c r="FGF874" s="4"/>
      <c r="FGG874" s="4"/>
      <c r="FGH874" s="4"/>
      <c r="FGI874" s="4"/>
      <c r="FGJ874" s="4"/>
      <c r="FGK874" s="4"/>
      <c r="FGL874" s="4"/>
      <c r="FGM874" s="4"/>
      <c r="FGN874" s="4"/>
      <c r="FGO874" s="4"/>
      <c r="FGP874" s="4"/>
      <c r="FGQ874" s="4"/>
      <c r="FGR874" s="4"/>
      <c r="FGS874" s="4"/>
      <c r="FGT874" s="4"/>
      <c r="FGU874" s="4"/>
      <c r="FGV874" s="4"/>
      <c r="FGW874" s="4"/>
      <c r="FGX874" s="4"/>
      <c r="FGY874" s="4"/>
      <c r="FGZ874" s="4"/>
      <c r="FHA874" s="4"/>
      <c r="FHB874" s="4"/>
      <c r="FHC874" s="4"/>
      <c r="FHD874" s="4"/>
      <c r="FHE874" s="4"/>
      <c r="FHF874" s="4"/>
      <c r="FHG874" s="4"/>
      <c r="FHH874" s="4"/>
      <c r="FHI874" s="4"/>
      <c r="FHJ874" s="4"/>
      <c r="FHK874" s="4"/>
      <c r="FHL874" s="4"/>
      <c r="FHM874" s="4"/>
      <c r="FHN874" s="4"/>
      <c r="FHO874" s="4"/>
      <c r="FHP874" s="4"/>
      <c r="FHQ874" s="4"/>
      <c r="FHR874" s="4"/>
      <c r="FHS874" s="4"/>
      <c r="FHT874" s="4"/>
      <c r="FHU874" s="4"/>
      <c r="FHV874" s="4"/>
      <c r="FHW874" s="4"/>
      <c r="FHX874" s="4"/>
      <c r="FHY874" s="4"/>
      <c r="FHZ874" s="4"/>
      <c r="FIA874" s="4"/>
      <c r="FIB874" s="4"/>
      <c r="FIC874" s="4"/>
      <c r="FID874" s="4"/>
      <c r="FIE874" s="4"/>
      <c r="FIF874" s="4"/>
      <c r="FIG874" s="4"/>
      <c r="FIH874" s="4"/>
      <c r="FII874" s="4"/>
      <c r="FIJ874" s="4"/>
      <c r="FIK874" s="4"/>
      <c r="FIL874" s="4"/>
      <c r="FIM874" s="4"/>
      <c r="FIN874" s="4"/>
      <c r="FIO874" s="4"/>
      <c r="FIP874" s="4"/>
      <c r="FIQ874" s="4"/>
      <c r="FIR874" s="4"/>
      <c r="FIS874" s="4"/>
      <c r="FIT874" s="4"/>
      <c r="FIU874" s="4"/>
      <c r="FIV874" s="4"/>
      <c r="FIW874" s="4"/>
      <c r="FIX874" s="4"/>
      <c r="FIY874" s="4"/>
      <c r="FIZ874" s="4"/>
      <c r="FJA874" s="4"/>
      <c r="FJB874" s="4"/>
      <c r="FJC874" s="4"/>
      <c r="FJD874" s="4"/>
      <c r="FJE874" s="4"/>
      <c r="FJF874" s="4"/>
      <c r="FJG874" s="4"/>
      <c r="FJH874" s="4"/>
      <c r="FJI874" s="4"/>
      <c r="FJJ874" s="4"/>
      <c r="FJK874" s="4"/>
      <c r="FJL874" s="4"/>
      <c r="FJM874" s="4"/>
      <c r="FJN874" s="4"/>
      <c r="FJO874" s="4"/>
      <c r="FJP874" s="4"/>
      <c r="FJQ874" s="4"/>
      <c r="FJR874" s="4"/>
      <c r="FJS874" s="4"/>
      <c r="FJT874" s="4"/>
      <c r="FJU874" s="4"/>
      <c r="FJV874" s="4"/>
      <c r="FJW874" s="4"/>
      <c r="FJX874" s="4"/>
      <c r="FJY874" s="4"/>
      <c r="FJZ874" s="4"/>
      <c r="FKA874" s="4"/>
      <c r="FKB874" s="4"/>
      <c r="FKC874" s="4"/>
      <c r="FKD874" s="4"/>
      <c r="FKF874" s="4"/>
      <c r="FKH874" s="4"/>
      <c r="FKI874" s="4"/>
      <c r="FKJ874" s="4"/>
      <c r="FKK874" s="4"/>
      <c r="FKL874" s="4"/>
      <c r="FKM874" s="4"/>
      <c r="FKN874" s="4"/>
      <c r="FKO874" s="4"/>
      <c r="FKT874" s="4"/>
      <c r="FKU874" s="4"/>
      <c r="FKV874" s="4"/>
      <c r="FKW874" s="4"/>
      <c r="FKX874" s="4"/>
      <c r="FKY874" s="4"/>
      <c r="FKZ874" s="4"/>
      <c r="FLA874" s="4"/>
      <c r="FLB874" s="4"/>
      <c r="FLC874" s="4"/>
      <c r="FLD874" s="4"/>
      <c r="FLE874" s="4"/>
      <c r="FLF874" s="4"/>
      <c r="FLG874" s="4"/>
      <c r="FLH874" s="4"/>
      <c r="FLI874" s="4"/>
      <c r="FLJ874" s="4"/>
      <c r="FLK874" s="4"/>
      <c r="FLL874" s="4"/>
      <c r="FLM874" s="4"/>
      <c r="FLN874" s="4"/>
      <c r="FLO874" s="4"/>
      <c r="FLP874" s="4"/>
      <c r="FLQ874" s="4"/>
      <c r="FLR874" s="4"/>
      <c r="FLS874" s="4"/>
      <c r="FLT874" s="4"/>
      <c r="FLU874" s="4"/>
      <c r="FLV874" s="4"/>
      <c r="FLW874" s="4"/>
      <c r="FLX874" s="4"/>
      <c r="FLY874" s="4"/>
      <c r="FLZ874" s="4"/>
      <c r="FMA874" s="4"/>
      <c r="FMB874" s="4"/>
      <c r="FMC874" s="4"/>
      <c r="FMD874" s="4"/>
      <c r="FME874" s="4"/>
      <c r="FMF874" s="4"/>
      <c r="FMG874" s="4"/>
      <c r="FMH874" s="4"/>
      <c r="FMI874" s="4"/>
      <c r="FMJ874" s="4"/>
      <c r="FMK874" s="4"/>
      <c r="FML874" s="4"/>
      <c r="FMM874" s="4"/>
      <c r="FMN874" s="4"/>
      <c r="FMO874" s="4"/>
      <c r="FMP874" s="4"/>
      <c r="FMQ874" s="4"/>
      <c r="FMR874" s="4"/>
      <c r="FMS874" s="4"/>
      <c r="FMT874" s="4"/>
      <c r="FMU874" s="4"/>
      <c r="FMV874" s="4"/>
      <c r="FMW874" s="4"/>
      <c r="FMX874" s="4"/>
      <c r="FMY874" s="4"/>
      <c r="FMZ874" s="4"/>
      <c r="FNA874" s="4"/>
      <c r="FNB874" s="4"/>
      <c r="FNC874" s="4"/>
      <c r="FND874" s="4"/>
      <c r="FNE874" s="4"/>
      <c r="FNF874" s="4"/>
      <c r="FNG874" s="4"/>
      <c r="FNH874" s="4"/>
      <c r="FNI874" s="4"/>
      <c r="FNJ874" s="4"/>
      <c r="FNK874" s="4"/>
      <c r="FNL874" s="4"/>
      <c r="FNM874" s="4"/>
      <c r="FNN874" s="4"/>
      <c r="FNO874" s="4"/>
      <c r="FNP874" s="4"/>
      <c r="FNQ874" s="4"/>
      <c r="FNR874" s="4"/>
      <c r="FNS874" s="4"/>
      <c r="FNT874" s="4"/>
      <c r="FNU874" s="4"/>
      <c r="FNV874" s="4"/>
      <c r="FNW874" s="4"/>
      <c r="FNX874" s="4"/>
      <c r="FNY874" s="4"/>
      <c r="FNZ874" s="4"/>
      <c r="FOA874" s="4"/>
      <c r="FOB874" s="4"/>
      <c r="FOC874" s="4"/>
      <c r="FOD874" s="4"/>
      <c r="FOE874" s="4"/>
      <c r="FOF874" s="4"/>
      <c r="FOG874" s="4"/>
      <c r="FOH874" s="4"/>
      <c r="FOI874" s="4"/>
      <c r="FOJ874" s="4"/>
      <c r="FOK874" s="4"/>
      <c r="FOL874" s="4"/>
      <c r="FOM874" s="4"/>
      <c r="FON874" s="4"/>
      <c r="FOO874" s="4"/>
      <c r="FOP874" s="4"/>
      <c r="FOQ874" s="4"/>
      <c r="FOR874" s="4"/>
      <c r="FOS874" s="4"/>
      <c r="FOT874" s="4"/>
      <c r="FOU874" s="4"/>
      <c r="FOV874" s="4"/>
      <c r="FOW874" s="4"/>
      <c r="FOX874" s="4"/>
      <c r="FOY874" s="4"/>
      <c r="FOZ874" s="4"/>
      <c r="FPA874" s="4"/>
      <c r="FPB874" s="4"/>
      <c r="FPC874" s="4"/>
      <c r="FPD874" s="4"/>
      <c r="FPE874" s="4"/>
      <c r="FPF874" s="4"/>
      <c r="FPG874" s="4"/>
      <c r="FPH874" s="4"/>
      <c r="FPI874" s="4"/>
      <c r="FPJ874" s="4"/>
      <c r="FPK874" s="4"/>
      <c r="FPL874" s="4"/>
      <c r="FPM874" s="4"/>
      <c r="FPN874" s="4"/>
      <c r="FPO874" s="4"/>
      <c r="FPP874" s="4"/>
      <c r="FPQ874" s="4"/>
      <c r="FPR874" s="4"/>
      <c r="FPS874" s="4"/>
      <c r="FPT874" s="4"/>
      <c r="FPU874" s="4"/>
      <c r="FPV874" s="4"/>
      <c r="FPW874" s="4"/>
      <c r="FPX874" s="4"/>
      <c r="FPY874" s="4"/>
      <c r="FPZ874" s="4"/>
      <c r="FQA874" s="4"/>
      <c r="FQB874" s="4"/>
      <c r="FQC874" s="4"/>
      <c r="FQD874" s="4"/>
      <c r="FQE874" s="4"/>
      <c r="FQF874" s="4"/>
      <c r="FQG874" s="4"/>
      <c r="FQH874" s="4"/>
      <c r="FQI874" s="4"/>
      <c r="FQJ874" s="4"/>
      <c r="FQK874" s="4"/>
      <c r="FQL874" s="4"/>
      <c r="FQM874" s="4"/>
      <c r="FQN874" s="4"/>
      <c r="FQO874" s="4"/>
      <c r="FQP874" s="4"/>
      <c r="FQQ874" s="4"/>
      <c r="FQR874" s="4"/>
      <c r="FQS874" s="4"/>
      <c r="FQT874" s="4"/>
      <c r="FQU874" s="4"/>
      <c r="FQV874" s="4"/>
      <c r="FQW874" s="4"/>
      <c r="FQX874" s="4"/>
      <c r="FQY874" s="4"/>
      <c r="FQZ874" s="4"/>
      <c r="FRA874" s="4"/>
      <c r="FRB874" s="4"/>
      <c r="FRC874" s="4"/>
      <c r="FRD874" s="4"/>
      <c r="FRE874" s="4"/>
      <c r="FRF874" s="4"/>
      <c r="FRG874" s="4"/>
      <c r="FRH874" s="4"/>
      <c r="FRI874" s="4"/>
      <c r="FRJ874" s="4"/>
      <c r="FRK874" s="4"/>
      <c r="FRL874" s="4"/>
      <c r="FRM874" s="4"/>
      <c r="FRN874" s="4"/>
      <c r="FRO874" s="4"/>
      <c r="FRP874" s="4"/>
      <c r="FRQ874" s="4"/>
      <c r="FRR874" s="4"/>
      <c r="FRS874" s="4"/>
      <c r="FRT874" s="4"/>
      <c r="FRU874" s="4"/>
      <c r="FRV874" s="4"/>
      <c r="FRW874" s="4"/>
      <c r="FRX874" s="4"/>
      <c r="FRY874" s="4"/>
      <c r="FRZ874" s="4"/>
      <c r="FSA874" s="4"/>
      <c r="FSB874" s="4"/>
      <c r="FSC874" s="4"/>
      <c r="FSD874" s="4"/>
      <c r="FSE874" s="4"/>
      <c r="FSF874" s="4"/>
      <c r="FSG874" s="4"/>
      <c r="FSH874" s="4"/>
      <c r="FSI874" s="4"/>
      <c r="FSJ874" s="4"/>
      <c r="FSK874" s="4"/>
      <c r="FSL874" s="4"/>
      <c r="FSM874" s="4"/>
      <c r="FSN874" s="4"/>
      <c r="FSO874" s="4"/>
      <c r="FSP874" s="4"/>
      <c r="FSQ874" s="4"/>
      <c r="FSR874" s="4"/>
      <c r="FSS874" s="4"/>
      <c r="FST874" s="4"/>
      <c r="FSU874" s="4"/>
      <c r="FSV874" s="4"/>
      <c r="FSW874" s="4"/>
      <c r="FSX874" s="4"/>
      <c r="FSY874" s="4"/>
      <c r="FSZ874" s="4"/>
      <c r="FTA874" s="4"/>
      <c r="FTB874" s="4"/>
      <c r="FTC874" s="4"/>
      <c r="FTD874" s="4"/>
      <c r="FTE874" s="4"/>
      <c r="FTF874" s="4"/>
      <c r="FTG874" s="4"/>
      <c r="FTH874" s="4"/>
      <c r="FTI874" s="4"/>
      <c r="FTJ874" s="4"/>
      <c r="FTK874" s="4"/>
      <c r="FTL874" s="4"/>
      <c r="FTM874" s="4"/>
      <c r="FTN874" s="4"/>
      <c r="FTO874" s="4"/>
      <c r="FTP874" s="4"/>
      <c r="FTQ874" s="4"/>
      <c r="FTR874" s="4"/>
      <c r="FTS874" s="4"/>
      <c r="FTT874" s="4"/>
      <c r="FTU874" s="4"/>
      <c r="FTV874" s="4"/>
      <c r="FTW874" s="4"/>
      <c r="FTX874" s="4"/>
      <c r="FTY874" s="4"/>
      <c r="FTZ874" s="4"/>
      <c r="FUB874" s="4"/>
      <c r="FUD874" s="4"/>
      <c r="FUE874" s="4"/>
      <c r="FUF874" s="4"/>
      <c r="FUG874" s="4"/>
      <c r="FUH874" s="4"/>
      <c r="FUI874" s="4"/>
      <c r="FUJ874" s="4"/>
      <c r="FUK874" s="4"/>
      <c r="FUP874" s="4"/>
      <c r="FUQ874" s="4"/>
      <c r="FUR874" s="4"/>
      <c r="FUS874" s="4"/>
      <c r="FUT874" s="4"/>
      <c r="FUU874" s="4"/>
      <c r="FUV874" s="4"/>
      <c r="FUW874" s="4"/>
      <c r="FUX874" s="4"/>
      <c r="FUY874" s="4"/>
      <c r="FUZ874" s="4"/>
      <c r="FVA874" s="4"/>
      <c r="FVB874" s="4"/>
      <c r="FVC874" s="4"/>
      <c r="FVD874" s="4"/>
      <c r="FVE874" s="4"/>
      <c r="FVF874" s="4"/>
      <c r="FVG874" s="4"/>
      <c r="FVH874" s="4"/>
      <c r="FVI874" s="4"/>
      <c r="FVJ874" s="4"/>
      <c r="FVK874" s="4"/>
      <c r="FVL874" s="4"/>
      <c r="FVM874" s="4"/>
      <c r="FVN874" s="4"/>
      <c r="FVO874" s="4"/>
      <c r="FVP874" s="4"/>
      <c r="FVQ874" s="4"/>
      <c r="FVR874" s="4"/>
      <c r="FVS874" s="4"/>
      <c r="FVT874" s="4"/>
      <c r="FVU874" s="4"/>
      <c r="FVV874" s="4"/>
      <c r="FVW874" s="4"/>
      <c r="FVX874" s="4"/>
      <c r="FVY874" s="4"/>
      <c r="FVZ874" s="4"/>
      <c r="FWA874" s="4"/>
      <c r="FWB874" s="4"/>
      <c r="FWC874" s="4"/>
      <c r="FWD874" s="4"/>
      <c r="FWE874" s="4"/>
      <c r="FWF874" s="4"/>
      <c r="FWG874" s="4"/>
      <c r="FWH874" s="4"/>
      <c r="FWI874" s="4"/>
      <c r="FWJ874" s="4"/>
      <c r="FWK874" s="4"/>
      <c r="FWL874" s="4"/>
      <c r="FWM874" s="4"/>
      <c r="FWN874" s="4"/>
      <c r="FWO874" s="4"/>
      <c r="FWP874" s="4"/>
      <c r="FWQ874" s="4"/>
      <c r="FWR874" s="4"/>
      <c r="FWS874" s="4"/>
      <c r="FWT874" s="4"/>
      <c r="FWU874" s="4"/>
      <c r="FWV874" s="4"/>
      <c r="FWW874" s="4"/>
      <c r="FWX874" s="4"/>
      <c r="FWY874" s="4"/>
      <c r="FWZ874" s="4"/>
      <c r="FXA874" s="4"/>
      <c r="FXB874" s="4"/>
      <c r="FXC874" s="4"/>
      <c r="FXD874" s="4"/>
      <c r="FXE874" s="4"/>
      <c r="FXF874" s="4"/>
      <c r="FXG874" s="4"/>
      <c r="FXH874" s="4"/>
      <c r="FXI874" s="4"/>
      <c r="FXJ874" s="4"/>
      <c r="FXK874" s="4"/>
      <c r="FXL874" s="4"/>
      <c r="FXM874" s="4"/>
      <c r="FXN874" s="4"/>
      <c r="FXO874" s="4"/>
      <c r="FXP874" s="4"/>
      <c r="FXQ874" s="4"/>
      <c r="FXR874" s="4"/>
      <c r="FXS874" s="4"/>
      <c r="FXT874" s="4"/>
      <c r="FXU874" s="4"/>
      <c r="FXV874" s="4"/>
      <c r="FXW874" s="4"/>
      <c r="FXX874" s="4"/>
      <c r="FXY874" s="4"/>
      <c r="FXZ874" s="4"/>
      <c r="FYA874" s="4"/>
      <c r="FYB874" s="4"/>
      <c r="FYC874" s="4"/>
      <c r="FYD874" s="4"/>
      <c r="FYE874" s="4"/>
      <c r="FYF874" s="4"/>
      <c r="FYG874" s="4"/>
      <c r="FYH874" s="4"/>
      <c r="FYI874" s="4"/>
      <c r="FYJ874" s="4"/>
      <c r="FYK874" s="4"/>
      <c r="FYL874" s="4"/>
      <c r="FYM874" s="4"/>
      <c r="FYN874" s="4"/>
      <c r="FYO874" s="4"/>
      <c r="FYP874" s="4"/>
      <c r="FYQ874" s="4"/>
      <c r="FYR874" s="4"/>
      <c r="FYS874" s="4"/>
      <c r="FYT874" s="4"/>
      <c r="FYU874" s="4"/>
      <c r="FYV874" s="4"/>
      <c r="FYW874" s="4"/>
      <c r="FYX874" s="4"/>
      <c r="FYY874" s="4"/>
      <c r="FYZ874" s="4"/>
      <c r="FZA874" s="4"/>
      <c r="FZB874" s="4"/>
      <c r="FZC874" s="4"/>
      <c r="FZD874" s="4"/>
      <c r="FZE874" s="4"/>
      <c r="FZF874" s="4"/>
      <c r="FZG874" s="4"/>
      <c r="FZH874" s="4"/>
      <c r="FZI874" s="4"/>
      <c r="FZJ874" s="4"/>
      <c r="FZK874" s="4"/>
      <c r="FZL874" s="4"/>
      <c r="FZM874" s="4"/>
      <c r="FZN874" s="4"/>
      <c r="FZO874" s="4"/>
      <c r="FZP874" s="4"/>
      <c r="FZQ874" s="4"/>
      <c r="FZR874" s="4"/>
      <c r="FZS874" s="4"/>
      <c r="FZT874" s="4"/>
      <c r="FZU874" s="4"/>
      <c r="FZV874" s="4"/>
      <c r="FZW874" s="4"/>
      <c r="FZX874" s="4"/>
      <c r="FZY874" s="4"/>
      <c r="FZZ874" s="4"/>
      <c r="GAA874" s="4"/>
      <c r="GAB874" s="4"/>
      <c r="GAC874" s="4"/>
      <c r="GAD874" s="4"/>
      <c r="GAE874" s="4"/>
      <c r="GAF874" s="4"/>
      <c r="GAG874" s="4"/>
      <c r="GAH874" s="4"/>
      <c r="GAI874" s="4"/>
      <c r="GAJ874" s="4"/>
      <c r="GAK874" s="4"/>
      <c r="GAL874" s="4"/>
      <c r="GAM874" s="4"/>
      <c r="GAN874" s="4"/>
      <c r="GAO874" s="4"/>
      <c r="GAP874" s="4"/>
      <c r="GAQ874" s="4"/>
      <c r="GAR874" s="4"/>
      <c r="GAS874" s="4"/>
      <c r="GAT874" s="4"/>
      <c r="GAU874" s="4"/>
      <c r="GAV874" s="4"/>
      <c r="GAW874" s="4"/>
      <c r="GAX874" s="4"/>
      <c r="GAY874" s="4"/>
      <c r="GAZ874" s="4"/>
      <c r="GBA874" s="4"/>
      <c r="GBB874" s="4"/>
      <c r="GBC874" s="4"/>
      <c r="GBD874" s="4"/>
      <c r="GBE874" s="4"/>
      <c r="GBF874" s="4"/>
      <c r="GBG874" s="4"/>
      <c r="GBH874" s="4"/>
      <c r="GBI874" s="4"/>
      <c r="GBJ874" s="4"/>
      <c r="GBK874" s="4"/>
      <c r="GBL874" s="4"/>
      <c r="GBM874" s="4"/>
      <c r="GBN874" s="4"/>
      <c r="GBO874" s="4"/>
      <c r="GBP874" s="4"/>
      <c r="GBQ874" s="4"/>
      <c r="GBR874" s="4"/>
      <c r="GBS874" s="4"/>
      <c r="GBT874" s="4"/>
      <c r="GBU874" s="4"/>
      <c r="GBV874" s="4"/>
      <c r="GBW874" s="4"/>
      <c r="GBX874" s="4"/>
      <c r="GBY874" s="4"/>
      <c r="GBZ874" s="4"/>
      <c r="GCA874" s="4"/>
      <c r="GCB874" s="4"/>
      <c r="GCC874" s="4"/>
      <c r="GCD874" s="4"/>
      <c r="GCE874" s="4"/>
      <c r="GCF874" s="4"/>
      <c r="GCG874" s="4"/>
      <c r="GCH874" s="4"/>
      <c r="GCI874" s="4"/>
      <c r="GCJ874" s="4"/>
      <c r="GCK874" s="4"/>
      <c r="GCL874" s="4"/>
      <c r="GCM874" s="4"/>
      <c r="GCN874" s="4"/>
      <c r="GCO874" s="4"/>
      <c r="GCP874" s="4"/>
      <c r="GCQ874" s="4"/>
      <c r="GCR874" s="4"/>
      <c r="GCS874" s="4"/>
      <c r="GCT874" s="4"/>
      <c r="GCU874" s="4"/>
      <c r="GCV874" s="4"/>
      <c r="GCW874" s="4"/>
      <c r="GCX874" s="4"/>
      <c r="GCY874" s="4"/>
      <c r="GCZ874" s="4"/>
      <c r="GDA874" s="4"/>
      <c r="GDB874" s="4"/>
      <c r="GDC874" s="4"/>
      <c r="GDD874" s="4"/>
      <c r="GDE874" s="4"/>
      <c r="GDF874" s="4"/>
      <c r="GDG874" s="4"/>
      <c r="GDH874" s="4"/>
      <c r="GDI874" s="4"/>
      <c r="GDJ874" s="4"/>
      <c r="GDK874" s="4"/>
      <c r="GDL874" s="4"/>
      <c r="GDM874" s="4"/>
      <c r="GDN874" s="4"/>
      <c r="GDO874" s="4"/>
      <c r="GDP874" s="4"/>
      <c r="GDQ874" s="4"/>
      <c r="GDR874" s="4"/>
      <c r="GDS874" s="4"/>
      <c r="GDT874" s="4"/>
      <c r="GDU874" s="4"/>
      <c r="GDV874" s="4"/>
      <c r="GDX874" s="4"/>
      <c r="GDZ874" s="4"/>
      <c r="GEA874" s="4"/>
      <c r="GEB874" s="4"/>
      <c r="GEC874" s="4"/>
      <c r="GED874" s="4"/>
      <c r="GEE874" s="4"/>
      <c r="GEF874" s="4"/>
      <c r="GEG874" s="4"/>
      <c r="GEL874" s="4"/>
      <c r="GEM874" s="4"/>
      <c r="GEN874" s="4"/>
      <c r="GEO874" s="4"/>
      <c r="GEP874" s="4"/>
      <c r="GEQ874" s="4"/>
      <c r="GER874" s="4"/>
      <c r="GES874" s="4"/>
      <c r="GET874" s="4"/>
      <c r="GEU874" s="4"/>
      <c r="GEV874" s="4"/>
      <c r="GEW874" s="4"/>
      <c r="GEX874" s="4"/>
      <c r="GEY874" s="4"/>
      <c r="GEZ874" s="4"/>
      <c r="GFA874" s="4"/>
      <c r="GFB874" s="4"/>
      <c r="GFC874" s="4"/>
      <c r="GFD874" s="4"/>
      <c r="GFE874" s="4"/>
      <c r="GFF874" s="4"/>
      <c r="GFG874" s="4"/>
      <c r="GFH874" s="4"/>
      <c r="GFI874" s="4"/>
      <c r="GFJ874" s="4"/>
      <c r="GFK874" s="4"/>
      <c r="GFL874" s="4"/>
      <c r="GFM874" s="4"/>
      <c r="GFN874" s="4"/>
      <c r="GFO874" s="4"/>
      <c r="GFP874" s="4"/>
      <c r="GFQ874" s="4"/>
      <c r="GFR874" s="4"/>
      <c r="GFS874" s="4"/>
      <c r="GFT874" s="4"/>
      <c r="GFU874" s="4"/>
      <c r="GFV874" s="4"/>
      <c r="GFW874" s="4"/>
      <c r="GFX874" s="4"/>
      <c r="GFY874" s="4"/>
      <c r="GFZ874" s="4"/>
      <c r="GGA874" s="4"/>
      <c r="GGB874" s="4"/>
      <c r="GGC874" s="4"/>
      <c r="GGD874" s="4"/>
      <c r="GGE874" s="4"/>
      <c r="GGF874" s="4"/>
      <c r="GGG874" s="4"/>
      <c r="GGH874" s="4"/>
      <c r="GGI874" s="4"/>
      <c r="GGJ874" s="4"/>
      <c r="GGK874" s="4"/>
      <c r="GGL874" s="4"/>
      <c r="GGM874" s="4"/>
      <c r="GGN874" s="4"/>
      <c r="GGO874" s="4"/>
      <c r="GGP874" s="4"/>
      <c r="GGQ874" s="4"/>
      <c r="GGR874" s="4"/>
      <c r="GGS874" s="4"/>
      <c r="GGT874" s="4"/>
      <c r="GGU874" s="4"/>
      <c r="GGV874" s="4"/>
      <c r="GGW874" s="4"/>
      <c r="GGX874" s="4"/>
      <c r="GGY874" s="4"/>
      <c r="GGZ874" s="4"/>
      <c r="GHA874" s="4"/>
      <c r="GHB874" s="4"/>
      <c r="GHC874" s="4"/>
      <c r="GHD874" s="4"/>
      <c r="GHE874" s="4"/>
      <c r="GHF874" s="4"/>
      <c r="GHG874" s="4"/>
      <c r="GHH874" s="4"/>
      <c r="GHI874" s="4"/>
      <c r="GHJ874" s="4"/>
      <c r="GHK874" s="4"/>
      <c r="GHL874" s="4"/>
      <c r="GHM874" s="4"/>
      <c r="GHN874" s="4"/>
      <c r="GHO874" s="4"/>
      <c r="GHP874" s="4"/>
      <c r="GHQ874" s="4"/>
      <c r="GHR874" s="4"/>
      <c r="GHS874" s="4"/>
      <c r="GHT874" s="4"/>
      <c r="GHU874" s="4"/>
      <c r="GHV874" s="4"/>
      <c r="GHW874" s="4"/>
      <c r="GHX874" s="4"/>
      <c r="GHY874" s="4"/>
      <c r="GHZ874" s="4"/>
      <c r="GIA874" s="4"/>
      <c r="GIB874" s="4"/>
      <c r="GIC874" s="4"/>
      <c r="GID874" s="4"/>
      <c r="GIE874" s="4"/>
      <c r="GIF874" s="4"/>
      <c r="GIG874" s="4"/>
      <c r="GIH874" s="4"/>
      <c r="GII874" s="4"/>
      <c r="GIJ874" s="4"/>
      <c r="GIK874" s="4"/>
      <c r="GIL874" s="4"/>
      <c r="GIM874" s="4"/>
      <c r="GIN874" s="4"/>
      <c r="GIO874" s="4"/>
      <c r="GIP874" s="4"/>
      <c r="GIQ874" s="4"/>
      <c r="GIR874" s="4"/>
      <c r="GIS874" s="4"/>
      <c r="GIT874" s="4"/>
      <c r="GIU874" s="4"/>
      <c r="GIV874" s="4"/>
      <c r="GIW874" s="4"/>
      <c r="GIX874" s="4"/>
      <c r="GIY874" s="4"/>
      <c r="GIZ874" s="4"/>
      <c r="GJA874" s="4"/>
      <c r="GJB874" s="4"/>
      <c r="GJC874" s="4"/>
      <c r="GJD874" s="4"/>
      <c r="GJE874" s="4"/>
      <c r="GJF874" s="4"/>
      <c r="GJG874" s="4"/>
      <c r="GJH874" s="4"/>
      <c r="GJI874" s="4"/>
      <c r="GJJ874" s="4"/>
      <c r="GJK874" s="4"/>
      <c r="GJL874" s="4"/>
      <c r="GJM874" s="4"/>
      <c r="GJN874" s="4"/>
      <c r="GJO874" s="4"/>
      <c r="GJP874" s="4"/>
      <c r="GJQ874" s="4"/>
      <c r="GJR874" s="4"/>
      <c r="GJS874" s="4"/>
      <c r="GJT874" s="4"/>
      <c r="GJU874" s="4"/>
      <c r="GJV874" s="4"/>
      <c r="GJW874" s="4"/>
      <c r="GJX874" s="4"/>
      <c r="GJY874" s="4"/>
      <c r="GJZ874" s="4"/>
      <c r="GKA874" s="4"/>
      <c r="GKB874" s="4"/>
      <c r="GKC874" s="4"/>
      <c r="GKD874" s="4"/>
      <c r="GKE874" s="4"/>
      <c r="GKF874" s="4"/>
      <c r="GKG874" s="4"/>
      <c r="GKH874" s="4"/>
      <c r="GKI874" s="4"/>
      <c r="GKJ874" s="4"/>
      <c r="GKK874" s="4"/>
      <c r="GKL874" s="4"/>
      <c r="GKM874" s="4"/>
      <c r="GKN874" s="4"/>
      <c r="GKO874" s="4"/>
      <c r="GKP874" s="4"/>
      <c r="GKQ874" s="4"/>
      <c r="GKR874" s="4"/>
      <c r="GKS874" s="4"/>
      <c r="GKT874" s="4"/>
      <c r="GKU874" s="4"/>
      <c r="GKV874" s="4"/>
      <c r="GKW874" s="4"/>
      <c r="GKX874" s="4"/>
      <c r="GKY874" s="4"/>
      <c r="GKZ874" s="4"/>
      <c r="GLA874" s="4"/>
      <c r="GLB874" s="4"/>
      <c r="GLC874" s="4"/>
      <c r="GLD874" s="4"/>
      <c r="GLE874" s="4"/>
      <c r="GLF874" s="4"/>
      <c r="GLG874" s="4"/>
      <c r="GLH874" s="4"/>
      <c r="GLI874" s="4"/>
      <c r="GLJ874" s="4"/>
      <c r="GLK874" s="4"/>
      <c r="GLL874" s="4"/>
      <c r="GLM874" s="4"/>
      <c r="GLN874" s="4"/>
      <c r="GLO874" s="4"/>
      <c r="GLP874" s="4"/>
      <c r="GLQ874" s="4"/>
      <c r="GLR874" s="4"/>
      <c r="GLS874" s="4"/>
      <c r="GLT874" s="4"/>
      <c r="GLU874" s="4"/>
      <c r="GLV874" s="4"/>
      <c r="GLW874" s="4"/>
      <c r="GLX874" s="4"/>
      <c r="GLY874" s="4"/>
      <c r="GLZ874" s="4"/>
      <c r="GMA874" s="4"/>
      <c r="GMB874" s="4"/>
      <c r="GMC874" s="4"/>
      <c r="GMD874" s="4"/>
      <c r="GME874" s="4"/>
      <c r="GMF874" s="4"/>
      <c r="GMG874" s="4"/>
      <c r="GMH874" s="4"/>
      <c r="GMI874" s="4"/>
      <c r="GMJ874" s="4"/>
      <c r="GMK874" s="4"/>
      <c r="GML874" s="4"/>
      <c r="GMM874" s="4"/>
      <c r="GMN874" s="4"/>
      <c r="GMO874" s="4"/>
      <c r="GMP874" s="4"/>
      <c r="GMQ874" s="4"/>
      <c r="GMR874" s="4"/>
      <c r="GMS874" s="4"/>
      <c r="GMT874" s="4"/>
      <c r="GMU874" s="4"/>
      <c r="GMV874" s="4"/>
      <c r="GMW874" s="4"/>
      <c r="GMX874" s="4"/>
      <c r="GMY874" s="4"/>
      <c r="GMZ874" s="4"/>
      <c r="GNA874" s="4"/>
      <c r="GNB874" s="4"/>
      <c r="GNC874" s="4"/>
      <c r="GND874" s="4"/>
      <c r="GNE874" s="4"/>
      <c r="GNF874" s="4"/>
      <c r="GNG874" s="4"/>
      <c r="GNH874" s="4"/>
      <c r="GNI874" s="4"/>
      <c r="GNJ874" s="4"/>
      <c r="GNK874" s="4"/>
      <c r="GNL874" s="4"/>
      <c r="GNM874" s="4"/>
      <c r="GNN874" s="4"/>
      <c r="GNO874" s="4"/>
      <c r="GNP874" s="4"/>
      <c r="GNQ874" s="4"/>
      <c r="GNR874" s="4"/>
      <c r="GNT874" s="4"/>
      <c r="GNV874" s="4"/>
      <c r="GNW874" s="4"/>
      <c r="GNX874" s="4"/>
      <c r="GNY874" s="4"/>
      <c r="GNZ874" s="4"/>
      <c r="GOA874" s="4"/>
      <c r="GOB874" s="4"/>
      <c r="GOC874" s="4"/>
      <c r="GOH874" s="4"/>
      <c r="GOI874" s="4"/>
      <c r="GOJ874" s="4"/>
      <c r="GOK874" s="4"/>
      <c r="GOL874" s="4"/>
      <c r="GOM874" s="4"/>
      <c r="GON874" s="4"/>
      <c r="GOO874" s="4"/>
      <c r="GOP874" s="4"/>
      <c r="GOQ874" s="4"/>
      <c r="GOR874" s="4"/>
      <c r="GOS874" s="4"/>
      <c r="GOT874" s="4"/>
      <c r="GOU874" s="4"/>
      <c r="GOV874" s="4"/>
      <c r="GOW874" s="4"/>
      <c r="GOX874" s="4"/>
      <c r="GOY874" s="4"/>
      <c r="GOZ874" s="4"/>
      <c r="GPA874" s="4"/>
      <c r="GPB874" s="4"/>
      <c r="GPC874" s="4"/>
      <c r="GPD874" s="4"/>
      <c r="GPE874" s="4"/>
      <c r="GPF874" s="4"/>
      <c r="GPG874" s="4"/>
      <c r="GPH874" s="4"/>
      <c r="GPI874" s="4"/>
      <c r="GPJ874" s="4"/>
      <c r="GPK874" s="4"/>
      <c r="GPL874" s="4"/>
      <c r="GPM874" s="4"/>
      <c r="GPN874" s="4"/>
      <c r="GPO874" s="4"/>
      <c r="GPP874" s="4"/>
      <c r="GPQ874" s="4"/>
      <c r="GPR874" s="4"/>
      <c r="GPS874" s="4"/>
      <c r="GPT874" s="4"/>
      <c r="GPU874" s="4"/>
      <c r="GPV874" s="4"/>
      <c r="GPW874" s="4"/>
      <c r="GPX874" s="4"/>
      <c r="GPY874" s="4"/>
      <c r="GPZ874" s="4"/>
      <c r="GQA874" s="4"/>
      <c r="GQB874" s="4"/>
      <c r="GQC874" s="4"/>
      <c r="GQD874" s="4"/>
      <c r="GQE874" s="4"/>
      <c r="GQF874" s="4"/>
      <c r="GQG874" s="4"/>
      <c r="GQH874" s="4"/>
      <c r="GQI874" s="4"/>
      <c r="GQJ874" s="4"/>
      <c r="GQK874" s="4"/>
      <c r="GQL874" s="4"/>
      <c r="GQM874" s="4"/>
      <c r="GQN874" s="4"/>
      <c r="GQO874" s="4"/>
      <c r="GQP874" s="4"/>
      <c r="GQQ874" s="4"/>
      <c r="GQR874" s="4"/>
      <c r="GQS874" s="4"/>
      <c r="GQT874" s="4"/>
      <c r="GQU874" s="4"/>
      <c r="GQV874" s="4"/>
      <c r="GQW874" s="4"/>
      <c r="GQX874" s="4"/>
      <c r="GQY874" s="4"/>
      <c r="GQZ874" s="4"/>
      <c r="GRA874" s="4"/>
      <c r="GRB874" s="4"/>
      <c r="GRC874" s="4"/>
      <c r="GRD874" s="4"/>
      <c r="GRE874" s="4"/>
      <c r="GRF874" s="4"/>
      <c r="GRG874" s="4"/>
      <c r="GRH874" s="4"/>
      <c r="GRI874" s="4"/>
      <c r="GRJ874" s="4"/>
      <c r="GRK874" s="4"/>
      <c r="GRL874" s="4"/>
      <c r="GRM874" s="4"/>
      <c r="GRN874" s="4"/>
      <c r="GRO874" s="4"/>
      <c r="GRP874" s="4"/>
      <c r="GRQ874" s="4"/>
      <c r="GRR874" s="4"/>
      <c r="GRS874" s="4"/>
      <c r="GRT874" s="4"/>
      <c r="GRU874" s="4"/>
      <c r="GRV874" s="4"/>
      <c r="GRW874" s="4"/>
      <c r="GRX874" s="4"/>
      <c r="GRY874" s="4"/>
      <c r="GRZ874" s="4"/>
      <c r="GSA874" s="4"/>
      <c r="GSB874" s="4"/>
      <c r="GSC874" s="4"/>
      <c r="GSD874" s="4"/>
      <c r="GSE874" s="4"/>
      <c r="GSF874" s="4"/>
      <c r="GSG874" s="4"/>
      <c r="GSH874" s="4"/>
      <c r="GSI874" s="4"/>
      <c r="GSJ874" s="4"/>
      <c r="GSK874" s="4"/>
      <c r="GSL874" s="4"/>
      <c r="GSM874" s="4"/>
      <c r="GSN874" s="4"/>
      <c r="GSO874" s="4"/>
      <c r="GSP874" s="4"/>
      <c r="GSQ874" s="4"/>
      <c r="GSR874" s="4"/>
      <c r="GSS874" s="4"/>
      <c r="GST874" s="4"/>
      <c r="GSU874" s="4"/>
      <c r="GSV874" s="4"/>
      <c r="GSW874" s="4"/>
      <c r="GSX874" s="4"/>
      <c r="GSY874" s="4"/>
      <c r="GSZ874" s="4"/>
      <c r="GTA874" s="4"/>
      <c r="GTB874" s="4"/>
      <c r="GTC874" s="4"/>
      <c r="GTD874" s="4"/>
      <c r="GTE874" s="4"/>
      <c r="GTF874" s="4"/>
      <c r="GTG874" s="4"/>
      <c r="GTH874" s="4"/>
      <c r="GTI874" s="4"/>
      <c r="GTJ874" s="4"/>
      <c r="GTK874" s="4"/>
      <c r="GTL874" s="4"/>
      <c r="GTM874" s="4"/>
      <c r="GTN874" s="4"/>
      <c r="GTO874" s="4"/>
      <c r="GTP874" s="4"/>
      <c r="GTQ874" s="4"/>
      <c r="GTR874" s="4"/>
      <c r="GTS874" s="4"/>
      <c r="GTT874" s="4"/>
      <c r="GTU874" s="4"/>
      <c r="GTV874" s="4"/>
      <c r="GTW874" s="4"/>
      <c r="GTX874" s="4"/>
      <c r="GTY874" s="4"/>
      <c r="GTZ874" s="4"/>
      <c r="GUA874" s="4"/>
      <c r="GUB874" s="4"/>
      <c r="GUC874" s="4"/>
      <c r="GUD874" s="4"/>
      <c r="GUE874" s="4"/>
      <c r="GUF874" s="4"/>
      <c r="GUG874" s="4"/>
      <c r="GUH874" s="4"/>
      <c r="GUI874" s="4"/>
      <c r="GUJ874" s="4"/>
      <c r="GUK874" s="4"/>
      <c r="GUL874" s="4"/>
      <c r="GUM874" s="4"/>
      <c r="GUN874" s="4"/>
      <c r="GUO874" s="4"/>
      <c r="GUP874" s="4"/>
      <c r="GUQ874" s="4"/>
      <c r="GUR874" s="4"/>
      <c r="GUS874" s="4"/>
      <c r="GUT874" s="4"/>
      <c r="GUU874" s="4"/>
      <c r="GUV874" s="4"/>
      <c r="GUW874" s="4"/>
      <c r="GUX874" s="4"/>
      <c r="GUY874" s="4"/>
      <c r="GUZ874" s="4"/>
      <c r="GVA874" s="4"/>
      <c r="GVB874" s="4"/>
      <c r="GVC874" s="4"/>
      <c r="GVD874" s="4"/>
      <c r="GVE874" s="4"/>
      <c r="GVF874" s="4"/>
      <c r="GVG874" s="4"/>
      <c r="GVH874" s="4"/>
      <c r="GVI874" s="4"/>
      <c r="GVJ874" s="4"/>
      <c r="GVK874" s="4"/>
      <c r="GVL874" s="4"/>
      <c r="GVM874" s="4"/>
      <c r="GVN874" s="4"/>
      <c r="GVO874" s="4"/>
      <c r="GVP874" s="4"/>
      <c r="GVQ874" s="4"/>
      <c r="GVR874" s="4"/>
      <c r="GVS874" s="4"/>
      <c r="GVT874" s="4"/>
      <c r="GVU874" s="4"/>
      <c r="GVV874" s="4"/>
      <c r="GVW874" s="4"/>
      <c r="GVX874" s="4"/>
      <c r="GVY874" s="4"/>
      <c r="GVZ874" s="4"/>
      <c r="GWA874" s="4"/>
      <c r="GWB874" s="4"/>
      <c r="GWC874" s="4"/>
      <c r="GWD874" s="4"/>
      <c r="GWE874" s="4"/>
      <c r="GWF874" s="4"/>
      <c r="GWG874" s="4"/>
      <c r="GWH874" s="4"/>
      <c r="GWI874" s="4"/>
      <c r="GWJ874" s="4"/>
      <c r="GWK874" s="4"/>
      <c r="GWL874" s="4"/>
      <c r="GWM874" s="4"/>
      <c r="GWN874" s="4"/>
      <c r="GWO874" s="4"/>
      <c r="GWP874" s="4"/>
      <c r="GWQ874" s="4"/>
      <c r="GWR874" s="4"/>
      <c r="GWS874" s="4"/>
      <c r="GWT874" s="4"/>
      <c r="GWU874" s="4"/>
      <c r="GWV874" s="4"/>
      <c r="GWW874" s="4"/>
      <c r="GWX874" s="4"/>
      <c r="GWY874" s="4"/>
      <c r="GWZ874" s="4"/>
      <c r="GXA874" s="4"/>
      <c r="GXB874" s="4"/>
      <c r="GXC874" s="4"/>
      <c r="GXD874" s="4"/>
      <c r="GXE874" s="4"/>
      <c r="GXF874" s="4"/>
      <c r="GXG874" s="4"/>
      <c r="GXH874" s="4"/>
      <c r="GXI874" s="4"/>
      <c r="GXJ874" s="4"/>
      <c r="GXK874" s="4"/>
      <c r="GXL874" s="4"/>
      <c r="GXM874" s="4"/>
      <c r="GXN874" s="4"/>
      <c r="GXP874" s="4"/>
      <c r="GXR874" s="4"/>
      <c r="GXS874" s="4"/>
      <c r="GXT874" s="4"/>
      <c r="GXU874" s="4"/>
      <c r="GXV874" s="4"/>
      <c r="GXW874" s="4"/>
      <c r="GXX874" s="4"/>
      <c r="GXY874" s="4"/>
      <c r="GYD874" s="4"/>
      <c r="GYE874" s="4"/>
      <c r="GYF874" s="4"/>
      <c r="GYG874" s="4"/>
      <c r="GYH874" s="4"/>
      <c r="GYI874" s="4"/>
      <c r="GYJ874" s="4"/>
      <c r="GYK874" s="4"/>
      <c r="GYL874" s="4"/>
      <c r="GYM874" s="4"/>
      <c r="GYN874" s="4"/>
      <c r="GYO874" s="4"/>
      <c r="GYP874" s="4"/>
      <c r="GYQ874" s="4"/>
      <c r="GYR874" s="4"/>
      <c r="GYS874" s="4"/>
      <c r="GYT874" s="4"/>
      <c r="GYU874" s="4"/>
      <c r="GYV874" s="4"/>
      <c r="GYW874" s="4"/>
      <c r="GYX874" s="4"/>
      <c r="GYY874" s="4"/>
      <c r="GYZ874" s="4"/>
      <c r="GZA874" s="4"/>
      <c r="GZB874" s="4"/>
      <c r="GZC874" s="4"/>
      <c r="GZD874" s="4"/>
      <c r="GZE874" s="4"/>
      <c r="GZF874" s="4"/>
      <c r="GZG874" s="4"/>
      <c r="GZH874" s="4"/>
      <c r="GZI874" s="4"/>
      <c r="GZJ874" s="4"/>
      <c r="GZK874" s="4"/>
      <c r="GZL874" s="4"/>
      <c r="GZM874" s="4"/>
      <c r="GZN874" s="4"/>
      <c r="GZO874" s="4"/>
      <c r="GZP874" s="4"/>
      <c r="GZQ874" s="4"/>
      <c r="GZR874" s="4"/>
      <c r="GZS874" s="4"/>
      <c r="GZT874" s="4"/>
      <c r="GZU874" s="4"/>
      <c r="GZV874" s="4"/>
      <c r="GZW874" s="4"/>
      <c r="GZX874" s="4"/>
      <c r="GZY874" s="4"/>
      <c r="GZZ874" s="4"/>
      <c r="HAA874" s="4"/>
      <c r="HAB874" s="4"/>
      <c r="HAC874" s="4"/>
      <c r="HAD874" s="4"/>
      <c r="HAE874" s="4"/>
      <c r="HAF874" s="4"/>
      <c r="HAG874" s="4"/>
      <c r="HAH874" s="4"/>
      <c r="HAI874" s="4"/>
      <c r="HAJ874" s="4"/>
      <c r="HAK874" s="4"/>
      <c r="HAL874" s="4"/>
      <c r="HAM874" s="4"/>
      <c r="HAN874" s="4"/>
      <c r="HAO874" s="4"/>
      <c r="HAP874" s="4"/>
      <c r="HAQ874" s="4"/>
      <c r="HAR874" s="4"/>
      <c r="HAS874" s="4"/>
      <c r="HAT874" s="4"/>
      <c r="HAU874" s="4"/>
      <c r="HAV874" s="4"/>
      <c r="HAW874" s="4"/>
      <c r="HAX874" s="4"/>
      <c r="HAY874" s="4"/>
      <c r="HAZ874" s="4"/>
      <c r="HBA874" s="4"/>
      <c r="HBB874" s="4"/>
      <c r="HBC874" s="4"/>
      <c r="HBD874" s="4"/>
      <c r="HBE874" s="4"/>
      <c r="HBF874" s="4"/>
      <c r="HBG874" s="4"/>
      <c r="HBH874" s="4"/>
      <c r="HBI874" s="4"/>
      <c r="HBJ874" s="4"/>
      <c r="HBK874" s="4"/>
      <c r="HBL874" s="4"/>
      <c r="HBM874" s="4"/>
      <c r="HBN874" s="4"/>
      <c r="HBO874" s="4"/>
      <c r="HBP874" s="4"/>
      <c r="HBQ874" s="4"/>
      <c r="HBR874" s="4"/>
      <c r="HBS874" s="4"/>
      <c r="HBT874" s="4"/>
      <c r="HBU874" s="4"/>
      <c r="HBV874" s="4"/>
      <c r="HBW874" s="4"/>
      <c r="HBX874" s="4"/>
      <c r="HBY874" s="4"/>
      <c r="HBZ874" s="4"/>
      <c r="HCA874" s="4"/>
      <c r="HCB874" s="4"/>
      <c r="HCC874" s="4"/>
      <c r="HCD874" s="4"/>
      <c r="HCE874" s="4"/>
      <c r="HCF874" s="4"/>
      <c r="HCG874" s="4"/>
      <c r="HCH874" s="4"/>
      <c r="HCI874" s="4"/>
      <c r="HCJ874" s="4"/>
      <c r="HCK874" s="4"/>
      <c r="HCL874" s="4"/>
      <c r="HCM874" s="4"/>
      <c r="HCN874" s="4"/>
      <c r="HCO874" s="4"/>
      <c r="HCP874" s="4"/>
      <c r="HCQ874" s="4"/>
      <c r="HCR874" s="4"/>
      <c r="HCS874" s="4"/>
      <c r="HCT874" s="4"/>
      <c r="HCU874" s="4"/>
      <c r="HCV874" s="4"/>
      <c r="HCW874" s="4"/>
      <c r="HCX874" s="4"/>
      <c r="HCY874" s="4"/>
      <c r="HCZ874" s="4"/>
      <c r="HDA874" s="4"/>
      <c r="HDB874" s="4"/>
      <c r="HDC874" s="4"/>
      <c r="HDD874" s="4"/>
      <c r="HDE874" s="4"/>
      <c r="HDF874" s="4"/>
      <c r="HDG874" s="4"/>
      <c r="HDH874" s="4"/>
      <c r="HDI874" s="4"/>
      <c r="HDJ874" s="4"/>
      <c r="HDK874" s="4"/>
      <c r="HDL874" s="4"/>
      <c r="HDM874" s="4"/>
      <c r="HDN874" s="4"/>
      <c r="HDO874" s="4"/>
      <c r="HDP874" s="4"/>
      <c r="HDQ874" s="4"/>
      <c r="HDR874" s="4"/>
      <c r="HDS874" s="4"/>
      <c r="HDT874" s="4"/>
      <c r="HDU874" s="4"/>
      <c r="HDV874" s="4"/>
      <c r="HDW874" s="4"/>
      <c r="HDX874" s="4"/>
      <c r="HDY874" s="4"/>
      <c r="HDZ874" s="4"/>
      <c r="HEA874" s="4"/>
      <c r="HEB874" s="4"/>
      <c r="HEC874" s="4"/>
      <c r="HED874" s="4"/>
      <c r="HEE874" s="4"/>
      <c r="HEF874" s="4"/>
      <c r="HEG874" s="4"/>
      <c r="HEH874" s="4"/>
      <c r="HEI874" s="4"/>
      <c r="HEJ874" s="4"/>
      <c r="HEK874" s="4"/>
      <c r="HEL874" s="4"/>
      <c r="HEM874" s="4"/>
      <c r="HEN874" s="4"/>
      <c r="HEO874" s="4"/>
      <c r="HEP874" s="4"/>
      <c r="HEQ874" s="4"/>
      <c r="HER874" s="4"/>
      <c r="HES874" s="4"/>
      <c r="HET874" s="4"/>
      <c r="HEU874" s="4"/>
      <c r="HEV874" s="4"/>
      <c r="HEW874" s="4"/>
      <c r="HEX874" s="4"/>
      <c r="HEY874" s="4"/>
      <c r="HEZ874" s="4"/>
      <c r="HFA874" s="4"/>
      <c r="HFB874" s="4"/>
      <c r="HFC874" s="4"/>
      <c r="HFD874" s="4"/>
      <c r="HFE874" s="4"/>
      <c r="HFF874" s="4"/>
      <c r="HFG874" s="4"/>
      <c r="HFH874" s="4"/>
      <c r="HFI874" s="4"/>
      <c r="HFJ874" s="4"/>
      <c r="HFK874" s="4"/>
      <c r="HFL874" s="4"/>
      <c r="HFM874" s="4"/>
      <c r="HFN874" s="4"/>
      <c r="HFO874" s="4"/>
      <c r="HFP874" s="4"/>
      <c r="HFQ874" s="4"/>
      <c r="HFR874" s="4"/>
      <c r="HFS874" s="4"/>
      <c r="HFT874" s="4"/>
      <c r="HFU874" s="4"/>
      <c r="HFV874" s="4"/>
      <c r="HFW874" s="4"/>
      <c r="HFX874" s="4"/>
      <c r="HFY874" s="4"/>
      <c r="HFZ874" s="4"/>
      <c r="HGA874" s="4"/>
      <c r="HGB874" s="4"/>
      <c r="HGC874" s="4"/>
      <c r="HGD874" s="4"/>
      <c r="HGE874" s="4"/>
      <c r="HGF874" s="4"/>
      <c r="HGG874" s="4"/>
      <c r="HGH874" s="4"/>
      <c r="HGI874" s="4"/>
      <c r="HGJ874" s="4"/>
      <c r="HGK874" s="4"/>
      <c r="HGL874" s="4"/>
      <c r="HGM874" s="4"/>
      <c r="HGN874" s="4"/>
      <c r="HGO874" s="4"/>
      <c r="HGP874" s="4"/>
      <c r="HGQ874" s="4"/>
      <c r="HGR874" s="4"/>
      <c r="HGS874" s="4"/>
      <c r="HGT874" s="4"/>
      <c r="HGU874" s="4"/>
      <c r="HGV874" s="4"/>
      <c r="HGW874" s="4"/>
      <c r="HGX874" s="4"/>
      <c r="HGY874" s="4"/>
      <c r="HGZ874" s="4"/>
      <c r="HHA874" s="4"/>
      <c r="HHB874" s="4"/>
      <c r="HHC874" s="4"/>
      <c r="HHD874" s="4"/>
      <c r="HHE874" s="4"/>
      <c r="HHF874" s="4"/>
      <c r="HHG874" s="4"/>
      <c r="HHH874" s="4"/>
      <c r="HHI874" s="4"/>
      <c r="HHJ874" s="4"/>
      <c r="HHL874" s="4"/>
      <c r="HHN874" s="4"/>
      <c r="HHO874" s="4"/>
      <c r="HHP874" s="4"/>
      <c r="HHQ874" s="4"/>
      <c r="HHR874" s="4"/>
      <c r="HHS874" s="4"/>
      <c r="HHT874" s="4"/>
      <c r="HHU874" s="4"/>
      <c r="HHZ874" s="4"/>
      <c r="HIA874" s="4"/>
      <c r="HIB874" s="4"/>
      <c r="HIC874" s="4"/>
      <c r="HID874" s="4"/>
      <c r="HIE874" s="4"/>
      <c r="HIF874" s="4"/>
      <c r="HIG874" s="4"/>
      <c r="HIH874" s="4"/>
      <c r="HII874" s="4"/>
      <c r="HIJ874" s="4"/>
      <c r="HIK874" s="4"/>
      <c r="HIL874" s="4"/>
      <c r="HIM874" s="4"/>
      <c r="HIN874" s="4"/>
      <c r="HIO874" s="4"/>
      <c r="HIP874" s="4"/>
      <c r="HIQ874" s="4"/>
      <c r="HIR874" s="4"/>
      <c r="HIS874" s="4"/>
      <c r="HIT874" s="4"/>
      <c r="HIU874" s="4"/>
      <c r="HIV874" s="4"/>
      <c r="HIW874" s="4"/>
      <c r="HIX874" s="4"/>
      <c r="HIY874" s="4"/>
      <c r="HIZ874" s="4"/>
      <c r="HJA874" s="4"/>
      <c r="HJB874" s="4"/>
      <c r="HJC874" s="4"/>
      <c r="HJD874" s="4"/>
      <c r="HJE874" s="4"/>
      <c r="HJF874" s="4"/>
      <c r="HJG874" s="4"/>
      <c r="HJH874" s="4"/>
      <c r="HJI874" s="4"/>
      <c r="HJJ874" s="4"/>
      <c r="HJK874" s="4"/>
      <c r="HJL874" s="4"/>
      <c r="HJM874" s="4"/>
      <c r="HJN874" s="4"/>
      <c r="HJO874" s="4"/>
      <c r="HJP874" s="4"/>
      <c r="HJQ874" s="4"/>
      <c r="HJR874" s="4"/>
      <c r="HJS874" s="4"/>
      <c r="HJT874" s="4"/>
      <c r="HJU874" s="4"/>
      <c r="HJV874" s="4"/>
      <c r="HJW874" s="4"/>
      <c r="HJX874" s="4"/>
      <c r="HJY874" s="4"/>
      <c r="HJZ874" s="4"/>
      <c r="HKA874" s="4"/>
      <c r="HKB874" s="4"/>
      <c r="HKC874" s="4"/>
      <c r="HKD874" s="4"/>
      <c r="HKE874" s="4"/>
      <c r="HKF874" s="4"/>
      <c r="HKG874" s="4"/>
      <c r="HKH874" s="4"/>
      <c r="HKI874" s="4"/>
      <c r="HKJ874" s="4"/>
      <c r="HKK874" s="4"/>
      <c r="HKL874" s="4"/>
      <c r="HKM874" s="4"/>
      <c r="HKN874" s="4"/>
      <c r="HKO874" s="4"/>
      <c r="HKP874" s="4"/>
      <c r="HKQ874" s="4"/>
      <c r="HKR874" s="4"/>
      <c r="HKS874" s="4"/>
      <c r="HKT874" s="4"/>
      <c r="HKU874" s="4"/>
      <c r="HKV874" s="4"/>
      <c r="HKW874" s="4"/>
      <c r="HKX874" s="4"/>
      <c r="HKY874" s="4"/>
      <c r="HKZ874" s="4"/>
      <c r="HLA874" s="4"/>
      <c r="HLB874" s="4"/>
      <c r="HLC874" s="4"/>
      <c r="HLD874" s="4"/>
      <c r="HLE874" s="4"/>
      <c r="HLF874" s="4"/>
      <c r="HLG874" s="4"/>
      <c r="HLH874" s="4"/>
      <c r="HLI874" s="4"/>
      <c r="HLJ874" s="4"/>
      <c r="HLK874" s="4"/>
      <c r="HLL874" s="4"/>
      <c r="HLM874" s="4"/>
      <c r="HLN874" s="4"/>
      <c r="HLO874" s="4"/>
      <c r="HLP874" s="4"/>
      <c r="HLQ874" s="4"/>
      <c r="HLR874" s="4"/>
      <c r="HLS874" s="4"/>
      <c r="HLT874" s="4"/>
      <c r="HLU874" s="4"/>
      <c r="HLV874" s="4"/>
      <c r="HLW874" s="4"/>
      <c r="HLX874" s="4"/>
      <c r="HLY874" s="4"/>
      <c r="HLZ874" s="4"/>
      <c r="HMA874" s="4"/>
      <c r="HMB874" s="4"/>
      <c r="HMC874" s="4"/>
      <c r="HMD874" s="4"/>
      <c r="HME874" s="4"/>
      <c r="HMF874" s="4"/>
      <c r="HMG874" s="4"/>
      <c r="HMH874" s="4"/>
      <c r="HMI874" s="4"/>
      <c r="HMJ874" s="4"/>
      <c r="HMK874" s="4"/>
      <c r="HML874" s="4"/>
      <c r="HMM874" s="4"/>
      <c r="HMN874" s="4"/>
      <c r="HMO874" s="4"/>
      <c r="HMP874" s="4"/>
      <c r="HMQ874" s="4"/>
      <c r="HMR874" s="4"/>
      <c r="HMS874" s="4"/>
      <c r="HMT874" s="4"/>
      <c r="HMU874" s="4"/>
      <c r="HMV874" s="4"/>
      <c r="HMW874" s="4"/>
      <c r="HMX874" s="4"/>
      <c r="HMY874" s="4"/>
      <c r="HMZ874" s="4"/>
      <c r="HNA874" s="4"/>
      <c r="HNB874" s="4"/>
      <c r="HNC874" s="4"/>
      <c r="HND874" s="4"/>
      <c r="HNE874" s="4"/>
      <c r="HNF874" s="4"/>
      <c r="HNG874" s="4"/>
      <c r="HNH874" s="4"/>
      <c r="HNI874" s="4"/>
      <c r="HNJ874" s="4"/>
      <c r="HNK874" s="4"/>
      <c r="HNL874" s="4"/>
      <c r="HNM874" s="4"/>
      <c r="HNN874" s="4"/>
      <c r="HNO874" s="4"/>
      <c r="HNP874" s="4"/>
      <c r="HNQ874" s="4"/>
      <c r="HNR874" s="4"/>
      <c r="HNS874" s="4"/>
      <c r="HNT874" s="4"/>
      <c r="HNU874" s="4"/>
      <c r="HNV874" s="4"/>
      <c r="HNW874" s="4"/>
      <c r="HNX874" s="4"/>
      <c r="HNY874" s="4"/>
      <c r="HNZ874" s="4"/>
      <c r="HOA874" s="4"/>
      <c r="HOB874" s="4"/>
      <c r="HOC874" s="4"/>
      <c r="HOD874" s="4"/>
      <c r="HOE874" s="4"/>
      <c r="HOF874" s="4"/>
      <c r="HOG874" s="4"/>
      <c r="HOH874" s="4"/>
      <c r="HOI874" s="4"/>
      <c r="HOJ874" s="4"/>
      <c r="HOK874" s="4"/>
      <c r="HOL874" s="4"/>
      <c r="HOM874" s="4"/>
      <c r="HON874" s="4"/>
      <c r="HOO874" s="4"/>
      <c r="HOP874" s="4"/>
      <c r="HOQ874" s="4"/>
      <c r="HOR874" s="4"/>
      <c r="HOS874" s="4"/>
      <c r="HOT874" s="4"/>
      <c r="HOU874" s="4"/>
      <c r="HOV874" s="4"/>
      <c r="HOW874" s="4"/>
      <c r="HOX874" s="4"/>
      <c r="HOY874" s="4"/>
      <c r="HOZ874" s="4"/>
      <c r="HPA874" s="4"/>
      <c r="HPB874" s="4"/>
      <c r="HPC874" s="4"/>
      <c r="HPD874" s="4"/>
      <c r="HPE874" s="4"/>
      <c r="HPF874" s="4"/>
      <c r="HPG874" s="4"/>
      <c r="HPH874" s="4"/>
      <c r="HPI874" s="4"/>
      <c r="HPJ874" s="4"/>
      <c r="HPK874" s="4"/>
      <c r="HPL874" s="4"/>
      <c r="HPM874" s="4"/>
      <c r="HPN874" s="4"/>
      <c r="HPO874" s="4"/>
      <c r="HPP874" s="4"/>
      <c r="HPQ874" s="4"/>
      <c r="HPR874" s="4"/>
      <c r="HPS874" s="4"/>
      <c r="HPT874" s="4"/>
      <c r="HPU874" s="4"/>
      <c r="HPV874" s="4"/>
      <c r="HPW874" s="4"/>
      <c r="HPX874" s="4"/>
      <c r="HPY874" s="4"/>
      <c r="HPZ874" s="4"/>
      <c r="HQA874" s="4"/>
      <c r="HQB874" s="4"/>
      <c r="HQC874" s="4"/>
      <c r="HQD874" s="4"/>
      <c r="HQE874" s="4"/>
      <c r="HQF874" s="4"/>
      <c r="HQG874" s="4"/>
      <c r="HQH874" s="4"/>
      <c r="HQI874" s="4"/>
      <c r="HQJ874" s="4"/>
      <c r="HQK874" s="4"/>
      <c r="HQL874" s="4"/>
      <c r="HQM874" s="4"/>
      <c r="HQN874" s="4"/>
      <c r="HQO874" s="4"/>
      <c r="HQP874" s="4"/>
      <c r="HQQ874" s="4"/>
      <c r="HQR874" s="4"/>
      <c r="HQS874" s="4"/>
      <c r="HQT874" s="4"/>
      <c r="HQU874" s="4"/>
      <c r="HQV874" s="4"/>
      <c r="HQW874" s="4"/>
      <c r="HQX874" s="4"/>
      <c r="HQY874" s="4"/>
      <c r="HQZ874" s="4"/>
      <c r="HRA874" s="4"/>
      <c r="HRB874" s="4"/>
      <c r="HRC874" s="4"/>
      <c r="HRD874" s="4"/>
      <c r="HRE874" s="4"/>
      <c r="HRF874" s="4"/>
      <c r="HRH874" s="4"/>
      <c r="HRJ874" s="4"/>
      <c r="HRK874" s="4"/>
      <c r="HRL874" s="4"/>
      <c r="HRM874" s="4"/>
      <c r="HRN874" s="4"/>
      <c r="HRO874" s="4"/>
      <c r="HRP874" s="4"/>
      <c r="HRQ874" s="4"/>
      <c r="HRV874" s="4"/>
      <c r="HRW874" s="4"/>
      <c r="HRX874" s="4"/>
      <c r="HRY874" s="4"/>
      <c r="HRZ874" s="4"/>
      <c r="HSA874" s="4"/>
      <c r="HSB874" s="4"/>
      <c r="HSC874" s="4"/>
      <c r="HSD874" s="4"/>
      <c r="HSE874" s="4"/>
      <c r="HSF874" s="4"/>
      <c r="HSG874" s="4"/>
      <c r="HSH874" s="4"/>
      <c r="HSI874" s="4"/>
      <c r="HSJ874" s="4"/>
      <c r="HSK874" s="4"/>
      <c r="HSL874" s="4"/>
      <c r="HSM874" s="4"/>
      <c r="HSN874" s="4"/>
      <c r="HSO874" s="4"/>
      <c r="HSP874" s="4"/>
      <c r="HSQ874" s="4"/>
      <c r="HSR874" s="4"/>
      <c r="HSS874" s="4"/>
      <c r="HST874" s="4"/>
      <c r="HSU874" s="4"/>
      <c r="HSV874" s="4"/>
      <c r="HSW874" s="4"/>
      <c r="HSX874" s="4"/>
      <c r="HSY874" s="4"/>
      <c r="HSZ874" s="4"/>
      <c r="HTA874" s="4"/>
      <c r="HTB874" s="4"/>
      <c r="HTC874" s="4"/>
      <c r="HTD874" s="4"/>
      <c r="HTE874" s="4"/>
      <c r="HTF874" s="4"/>
      <c r="HTG874" s="4"/>
      <c r="HTH874" s="4"/>
      <c r="HTI874" s="4"/>
      <c r="HTJ874" s="4"/>
      <c r="HTK874" s="4"/>
      <c r="HTL874" s="4"/>
      <c r="HTM874" s="4"/>
      <c r="HTN874" s="4"/>
      <c r="HTO874" s="4"/>
      <c r="HTP874" s="4"/>
      <c r="HTQ874" s="4"/>
      <c r="HTR874" s="4"/>
      <c r="HTS874" s="4"/>
      <c r="HTT874" s="4"/>
      <c r="HTU874" s="4"/>
      <c r="HTV874" s="4"/>
      <c r="HTW874" s="4"/>
      <c r="HTX874" s="4"/>
      <c r="HTY874" s="4"/>
      <c r="HTZ874" s="4"/>
      <c r="HUA874" s="4"/>
      <c r="HUB874" s="4"/>
      <c r="HUC874" s="4"/>
      <c r="HUD874" s="4"/>
      <c r="HUE874" s="4"/>
      <c r="HUF874" s="4"/>
      <c r="HUG874" s="4"/>
      <c r="HUH874" s="4"/>
      <c r="HUI874" s="4"/>
      <c r="HUJ874" s="4"/>
      <c r="HUK874" s="4"/>
      <c r="HUL874" s="4"/>
      <c r="HUM874" s="4"/>
      <c r="HUN874" s="4"/>
      <c r="HUO874" s="4"/>
      <c r="HUP874" s="4"/>
      <c r="HUQ874" s="4"/>
      <c r="HUR874" s="4"/>
      <c r="HUS874" s="4"/>
      <c r="HUT874" s="4"/>
      <c r="HUU874" s="4"/>
      <c r="HUV874" s="4"/>
      <c r="HUW874" s="4"/>
      <c r="HUX874" s="4"/>
      <c r="HUY874" s="4"/>
      <c r="HUZ874" s="4"/>
      <c r="HVA874" s="4"/>
      <c r="HVB874" s="4"/>
      <c r="HVC874" s="4"/>
      <c r="HVD874" s="4"/>
      <c r="HVE874" s="4"/>
      <c r="HVF874" s="4"/>
      <c r="HVG874" s="4"/>
      <c r="HVH874" s="4"/>
      <c r="HVI874" s="4"/>
      <c r="HVJ874" s="4"/>
      <c r="HVK874" s="4"/>
      <c r="HVL874" s="4"/>
      <c r="HVM874" s="4"/>
      <c r="HVN874" s="4"/>
      <c r="HVO874" s="4"/>
      <c r="HVP874" s="4"/>
      <c r="HVQ874" s="4"/>
      <c r="HVR874" s="4"/>
      <c r="HVS874" s="4"/>
      <c r="HVT874" s="4"/>
      <c r="HVU874" s="4"/>
      <c r="HVV874" s="4"/>
      <c r="HVW874" s="4"/>
      <c r="HVX874" s="4"/>
      <c r="HVY874" s="4"/>
      <c r="HVZ874" s="4"/>
      <c r="HWA874" s="4"/>
      <c r="HWB874" s="4"/>
      <c r="HWC874" s="4"/>
      <c r="HWD874" s="4"/>
      <c r="HWE874" s="4"/>
      <c r="HWF874" s="4"/>
      <c r="HWG874" s="4"/>
      <c r="HWH874" s="4"/>
      <c r="HWI874" s="4"/>
      <c r="HWJ874" s="4"/>
      <c r="HWK874" s="4"/>
      <c r="HWL874" s="4"/>
      <c r="HWM874" s="4"/>
      <c r="HWN874" s="4"/>
      <c r="HWO874" s="4"/>
      <c r="HWP874" s="4"/>
      <c r="HWQ874" s="4"/>
      <c r="HWR874" s="4"/>
      <c r="HWS874" s="4"/>
      <c r="HWT874" s="4"/>
      <c r="HWU874" s="4"/>
      <c r="HWV874" s="4"/>
      <c r="HWW874" s="4"/>
      <c r="HWX874" s="4"/>
      <c r="HWY874" s="4"/>
      <c r="HWZ874" s="4"/>
      <c r="HXA874" s="4"/>
      <c r="HXB874" s="4"/>
      <c r="HXC874" s="4"/>
      <c r="HXD874" s="4"/>
      <c r="HXE874" s="4"/>
      <c r="HXF874" s="4"/>
      <c r="HXG874" s="4"/>
      <c r="HXH874" s="4"/>
      <c r="HXI874" s="4"/>
      <c r="HXJ874" s="4"/>
      <c r="HXK874" s="4"/>
      <c r="HXL874" s="4"/>
      <c r="HXM874" s="4"/>
      <c r="HXN874" s="4"/>
      <c r="HXO874" s="4"/>
      <c r="HXP874" s="4"/>
      <c r="HXQ874" s="4"/>
      <c r="HXR874" s="4"/>
      <c r="HXS874" s="4"/>
      <c r="HXT874" s="4"/>
      <c r="HXU874" s="4"/>
      <c r="HXV874" s="4"/>
      <c r="HXW874" s="4"/>
      <c r="HXX874" s="4"/>
      <c r="HXY874" s="4"/>
      <c r="HXZ874" s="4"/>
      <c r="HYA874" s="4"/>
      <c r="HYB874" s="4"/>
      <c r="HYC874" s="4"/>
      <c r="HYD874" s="4"/>
      <c r="HYE874" s="4"/>
      <c r="HYF874" s="4"/>
      <c r="HYG874" s="4"/>
      <c r="HYH874" s="4"/>
      <c r="HYI874" s="4"/>
      <c r="HYJ874" s="4"/>
      <c r="HYK874" s="4"/>
      <c r="HYL874" s="4"/>
      <c r="HYM874" s="4"/>
      <c r="HYN874" s="4"/>
      <c r="HYO874" s="4"/>
      <c r="HYP874" s="4"/>
      <c r="HYQ874" s="4"/>
      <c r="HYR874" s="4"/>
      <c r="HYS874" s="4"/>
      <c r="HYT874" s="4"/>
      <c r="HYU874" s="4"/>
      <c r="HYV874" s="4"/>
      <c r="HYW874" s="4"/>
      <c r="HYX874" s="4"/>
      <c r="HYY874" s="4"/>
      <c r="HYZ874" s="4"/>
      <c r="HZA874" s="4"/>
      <c r="HZB874" s="4"/>
      <c r="HZC874" s="4"/>
      <c r="HZD874" s="4"/>
      <c r="HZE874" s="4"/>
      <c r="HZF874" s="4"/>
      <c r="HZG874" s="4"/>
      <c r="HZH874" s="4"/>
      <c r="HZI874" s="4"/>
      <c r="HZJ874" s="4"/>
      <c r="HZK874" s="4"/>
      <c r="HZL874" s="4"/>
      <c r="HZM874" s="4"/>
      <c r="HZN874" s="4"/>
      <c r="HZO874" s="4"/>
      <c r="HZP874" s="4"/>
      <c r="HZQ874" s="4"/>
      <c r="HZR874" s="4"/>
      <c r="HZS874" s="4"/>
      <c r="HZT874" s="4"/>
      <c r="HZU874" s="4"/>
      <c r="HZV874" s="4"/>
      <c r="HZW874" s="4"/>
      <c r="HZX874" s="4"/>
      <c r="HZY874" s="4"/>
      <c r="HZZ874" s="4"/>
      <c r="IAA874" s="4"/>
      <c r="IAB874" s="4"/>
      <c r="IAC874" s="4"/>
      <c r="IAD874" s="4"/>
      <c r="IAE874" s="4"/>
      <c r="IAF874" s="4"/>
      <c r="IAG874" s="4"/>
      <c r="IAH874" s="4"/>
      <c r="IAI874" s="4"/>
      <c r="IAJ874" s="4"/>
      <c r="IAK874" s="4"/>
      <c r="IAL874" s="4"/>
      <c r="IAM874" s="4"/>
      <c r="IAN874" s="4"/>
      <c r="IAO874" s="4"/>
      <c r="IAP874" s="4"/>
      <c r="IAQ874" s="4"/>
      <c r="IAR874" s="4"/>
      <c r="IAS874" s="4"/>
      <c r="IAT874" s="4"/>
      <c r="IAU874" s="4"/>
      <c r="IAV874" s="4"/>
      <c r="IAW874" s="4"/>
      <c r="IAX874" s="4"/>
      <c r="IAY874" s="4"/>
      <c r="IAZ874" s="4"/>
      <c r="IBA874" s="4"/>
      <c r="IBB874" s="4"/>
      <c r="IBD874" s="4"/>
      <c r="IBF874" s="4"/>
      <c r="IBG874" s="4"/>
      <c r="IBH874" s="4"/>
      <c r="IBI874" s="4"/>
      <c r="IBJ874" s="4"/>
      <c r="IBK874" s="4"/>
      <c r="IBL874" s="4"/>
      <c r="IBM874" s="4"/>
      <c r="IBR874" s="4"/>
      <c r="IBS874" s="4"/>
      <c r="IBT874" s="4"/>
      <c r="IBU874" s="4"/>
      <c r="IBV874" s="4"/>
      <c r="IBW874" s="4"/>
      <c r="IBX874" s="4"/>
      <c r="IBY874" s="4"/>
      <c r="IBZ874" s="4"/>
      <c r="ICA874" s="4"/>
      <c r="ICB874" s="4"/>
      <c r="ICC874" s="4"/>
      <c r="ICD874" s="4"/>
      <c r="ICE874" s="4"/>
      <c r="ICF874" s="4"/>
      <c r="ICG874" s="4"/>
      <c r="ICH874" s="4"/>
      <c r="ICI874" s="4"/>
      <c r="ICJ874" s="4"/>
      <c r="ICK874" s="4"/>
      <c r="ICL874" s="4"/>
      <c r="ICM874" s="4"/>
      <c r="ICN874" s="4"/>
      <c r="ICO874" s="4"/>
      <c r="ICP874" s="4"/>
      <c r="ICQ874" s="4"/>
      <c r="ICR874" s="4"/>
      <c r="ICS874" s="4"/>
      <c r="ICT874" s="4"/>
      <c r="ICU874" s="4"/>
      <c r="ICV874" s="4"/>
      <c r="ICW874" s="4"/>
      <c r="ICX874" s="4"/>
      <c r="ICY874" s="4"/>
      <c r="ICZ874" s="4"/>
      <c r="IDA874" s="4"/>
      <c r="IDB874" s="4"/>
      <c r="IDC874" s="4"/>
      <c r="IDD874" s="4"/>
      <c r="IDE874" s="4"/>
      <c r="IDF874" s="4"/>
      <c r="IDG874" s="4"/>
      <c r="IDH874" s="4"/>
      <c r="IDI874" s="4"/>
      <c r="IDJ874" s="4"/>
      <c r="IDK874" s="4"/>
      <c r="IDL874" s="4"/>
      <c r="IDM874" s="4"/>
      <c r="IDN874" s="4"/>
      <c r="IDO874" s="4"/>
      <c r="IDP874" s="4"/>
      <c r="IDQ874" s="4"/>
      <c r="IDR874" s="4"/>
      <c r="IDS874" s="4"/>
      <c r="IDT874" s="4"/>
      <c r="IDU874" s="4"/>
      <c r="IDV874" s="4"/>
      <c r="IDW874" s="4"/>
      <c r="IDX874" s="4"/>
      <c r="IDY874" s="4"/>
      <c r="IDZ874" s="4"/>
      <c r="IEA874" s="4"/>
      <c r="IEB874" s="4"/>
      <c r="IEC874" s="4"/>
      <c r="IED874" s="4"/>
      <c r="IEE874" s="4"/>
      <c r="IEF874" s="4"/>
      <c r="IEG874" s="4"/>
      <c r="IEH874" s="4"/>
      <c r="IEI874" s="4"/>
      <c r="IEJ874" s="4"/>
      <c r="IEK874" s="4"/>
      <c r="IEL874" s="4"/>
      <c r="IEM874" s="4"/>
      <c r="IEN874" s="4"/>
      <c r="IEO874" s="4"/>
      <c r="IEP874" s="4"/>
      <c r="IEQ874" s="4"/>
      <c r="IER874" s="4"/>
      <c r="IES874" s="4"/>
      <c r="IET874" s="4"/>
      <c r="IEU874" s="4"/>
      <c r="IEV874" s="4"/>
      <c r="IEW874" s="4"/>
      <c r="IEX874" s="4"/>
      <c r="IEY874" s="4"/>
      <c r="IEZ874" s="4"/>
      <c r="IFA874" s="4"/>
      <c r="IFB874" s="4"/>
      <c r="IFC874" s="4"/>
      <c r="IFD874" s="4"/>
      <c r="IFE874" s="4"/>
      <c r="IFF874" s="4"/>
      <c r="IFG874" s="4"/>
      <c r="IFH874" s="4"/>
      <c r="IFI874" s="4"/>
      <c r="IFJ874" s="4"/>
      <c r="IFK874" s="4"/>
      <c r="IFL874" s="4"/>
      <c r="IFM874" s="4"/>
      <c r="IFN874" s="4"/>
      <c r="IFO874" s="4"/>
      <c r="IFP874" s="4"/>
      <c r="IFQ874" s="4"/>
      <c r="IFR874" s="4"/>
      <c r="IFS874" s="4"/>
      <c r="IFT874" s="4"/>
      <c r="IFU874" s="4"/>
      <c r="IFV874" s="4"/>
      <c r="IFW874" s="4"/>
      <c r="IFX874" s="4"/>
      <c r="IFY874" s="4"/>
      <c r="IFZ874" s="4"/>
      <c r="IGA874" s="4"/>
      <c r="IGB874" s="4"/>
      <c r="IGC874" s="4"/>
      <c r="IGD874" s="4"/>
      <c r="IGE874" s="4"/>
      <c r="IGF874" s="4"/>
      <c r="IGG874" s="4"/>
      <c r="IGH874" s="4"/>
      <c r="IGI874" s="4"/>
      <c r="IGJ874" s="4"/>
      <c r="IGK874" s="4"/>
      <c r="IGL874" s="4"/>
      <c r="IGM874" s="4"/>
      <c r="IGN874" s="4"/>
      <c r="IGO874" s="4"/>
      <c r="IGP874" s="4"/>
      <c r="IGQ874" s="4"/>
      <c r="IGR874" s="4"/>
      <c r="IGS874" s="4"/>
      <c r="IGT874" s="4"/>
      <c r="IGU874" s="4"/>
      <c r="IGV874" s="4"/>
      <c r="IGW874" s="4"/>
      <c r="IGX874" s="4"/>
      <c r="IGY874" s="4"/>
      <c r="IGZ874" s="4"/>
      <c r="IHA874" s="4"/>
      <c r="IHB874" s="4"/>
      <c r="IHC874" s="4"/>
      <c r="IHD874" s="4"/>
      <c r="IHE874" s="4"/>
      <c r="IHF874" s="4"/>
      <c r="IHG874" s="4"/>
      <c r="IHH874" s="4"/>
      <c r="IHI874" s="4"/>
      <c r="IHJ874" s="4"/>
      <c r="IHK874" s="4"/>
      <c r="IHL874" s="4"/>
      <c r="IHM874" s="4"/>
      <c r="IHN874" s="4"/>
      <c r="IHO874" s="4"/>
      <c r="IHP874" s="4"/>
      <c r="IHQ874" s="4"/>
      <c r="IHR874" s="4"/>
      <c r="IHS874" s="4"/>
      <c r="IHT874" s="4"/>
      <c r="IHU874" s="4"/>
      <c r="IHV874" s="4"/>
      <c r="IHW874" s="4"/>
      <c r="IHX874" s="4"/>
      <c r="IHY874" s="4"/>
      <c r="IHZ874" s="4"/>
      <c r="IIA874" s="4"/>
      <c r="IIB874" s="4"/>
      <c r="IIC874" s="4"/>
      <c r="IID874" s="4"/>
      <c r="IIE874" s="4"/>
      <c r="IIF874" s="4"/>
      <c r="IIG874" s="4"/>
      <c r="IIH874" s="4"/>
      <c r="III874" s="4"/>
      <c r="IIJ874" s="4"/>
      <c r="IIK874" s="4"/>
      <c r="IIL874" s="4"/>
      <c r="IIM874" s="4"/>
      <c r="IIN874" s="4"/>
      <c r="IIO874" s="4"/>
      <c r="IIP874" s="4"/>
      <c r="IIQ874" s="4"/>
      <c r="IIR874" s="4"/>
      <c r="IIS874" s="4"/>
      <c r="IIT874" s="4"/>
      <c r="IIU874" s="4"/>
      <c r="IIV874" s="4"/>
      <c r="IIW874" s="4"/>
      <c r="IIX874" s="4"/>
      <c r="IIY874" s="4"/>
      <c r="IIZ874" s="4"/>
      <c r="IJA874" s="4"/>
      <c r="IJB874" s="4"/>
      <c r="IJC874" s="4"/>
      <c r="IJD874" s="4"/>
      <c r="IJE874" s="4"/>
      <c r="IJF874" s="4"/>
      <c r="IJG874" s="4"/>
      <c r="IJH874" s="4"/>
      <c r="IJI874" s="4"/>
      <c r="IJJ874" s="4"/>
      <c r="IJK874" s="4"/>
      <c r="IJL874" s="4"/>
      <c r="IJM874" s="4"/>
      <c r="IJN874" s="4"/>
      <c r="IJO874" s="4"/>
      <c r="IJP874" s="4"/>
      <c r="IJQ874" s="4"/>
      <c r="IJR874" s="4"/>
      <c r="IJS874" s="4"/>
      <c r="IJT874" s="4"/>
      <c r="IJU874" s="4"/>
      <c r="IJV874" s="4"/>
      <c r="IJW874" s="4"/>
      <c r="IJX874" s="4"/>
      <c r="IJY874" s="4"/>
      <c r="IJZ874" s="4"/>
      <c r="IKA874" s="4"/>
      <c r="IKB874" s="4"/>
      <c r="IKC874" s="4"/>
      <c r="IKD874" s="4"/>
      <c r="IKE874" s="4"/>
      <c r="IKF874" s="4"/>
      <c r="IKG874" s="4"/>
      <c r="IKH874" s="4"/>
      <c r="IKI874" s="4"/>
      <c r="IKJ874" s="4"/>
      <c r="IKK874" s="4"/>
      <c r="IKL874" s="4"/>
      <c r="IKM874" s="4"/>
      <c r="IKN874" s="4"/>
      <c r="IKO874" s="4"/>
      <c r="IKP874" s="4"/>
      <c r="IKQ874" s="4"/>
      <c r="IKR874" s="4"/>
      <c r="IKS874" s="4"/>
      <c r="IKT874" s="4"/>
      <c r="IKU874" s="4"/>
      <c r="IKV874" s="4"/>
      <c r="IKW874" s="4"/>
      <c r="IKX874" s="4"/>
      <c r="IKZ874" s="4"/>
      <c r="ILB874" s="4"/>
      <c r="ILC874" s="4"/>
      <c r="ILD874" s="4"/>
      <c r="ILE874" s="4"/>
      <c r="ILF874" s="4"/>
      <c r="ILG874" s="4"/>
      <c r="ILH874" s="4"/>
      <c r="ILI874" s="4"/>
      <c r="ILN874" s="4"/>
      <c r="ILO874" s="4"/>
      <c r="ILP874" s="4"/>
      <c r="ILQ874" s="4"/>
      <c r="ILR874" s="4"/>
      <c r="ILS874" s="4"/>
      <c r="ILT874" s="4"/>
      <c r="ILU874" s="4"/>
      <c r="ILV874" s="4"/>
      <c r="ILW874" s="4"/>
      <c r="ILX874" s="4"/>
      <c r="ILY874" s="4"/>
      <c r="ILZ874" s="4"/>
      <c r="IMA874" s="4"/>
      <c r="IMB874" s="4"/>
      <c r="IMC874" s="4"/>
      <c r="IMD874" s="4"/>
      <c r="IME874" s="4"/>
      <c r="IMF874" s="4"/>
      <c r="IMG874" s="4"/>
      <c r="IMH874" s="4"/>
      <c r="IMI874" s="4"/>
      <c r="IMJ874" s="4"/>
      <c r="IMK874" s="4"/>
      <c r="IML874" s="4"/>
      <c r="IMM874" s="4"/>
      <c r="IMN874" s="4"/>
      <c r="IMO874" s="4"/>
      <c r="IMP874" s="4"/>
      <c r="IMQ874" s="4"/>
      <c r="IMR874" s="4"/>
      <c r="IMS874" s="4"/>
      <c r="IMT874" s="4"/>
      <c r="IMU874" s="4"/>
      <c r="IMV874" s="4"/>
      <c r="IMW874" s="4"/>
      <c r="IMX874" s="4"/>
      <c r="IMY874" s="4"/>
      <c r="IMZ874" s="4"/>
      <c r="INA874" s="4"/>
      <c r="INB874" s="4"/>
      <c r="INC874" s="4"/>
      <c r="IND874" s="4"/>
      <c r="INE874" s="4"/>
      <c r="INF874" s="4"/>
      <c r="ING874" s="4"/>
      <c r="INH874" s="4"/>
      <c r="INI874" s="4"/>
      <c r="INJ874" s="4"/>
      <c r="INK874" s="4"/>
      <c r="INL874" s="4"/>
      <c r="INM874" s="4"/>
      <c r="INN874" s="4"/>
      <c r="INO874" s="4"/>
      <c r="INP874" s="4"/>
      <c r="INQ874" s="4"/>
      <c r="INR874" s="4"/>
      <c r="INS874" s="4"/>
      <c r="INT874" s="4"/>
      <c r="INU874" s="4"/>
      <c r="INV874" s="4"/>
      <c r="INW874" s="4"/>
      <c r="INX874" s="4"/>
      <c r="INY874" s="4"/>
      <c r="INZ874" s="4"/>
      <c r="IOA874" s="4"/>
      <c r="IOB874" s="4"/>
      <c r="IOC874" s="4"/>
      <c r="IOD874" s="4"/>
      <c r="IOE874" s="4"/>
      <c r="IOF874" s="4"/>
      <c r="IOG874" s="4"/>
      <c r="IOH874" s="4"/>
      <c r="IOI874" s="4"/>
      <c r="IOJ874" s="4"/>
      <c r="IOK874" s="4"/>
      <c r="IOL874" s="4"/>
      <c r="IOM874" s="4"/>
      <c r="ION874" s="4"/>
      <c r="IOO874" s="4"/>
      <c r="IOP874" s="4"/>
      <c r="IOQ874" s="4"/>
      <c r="IOR874" s="4"/>
      <c r="IOS874" s="4"/>
      <c r="IOT874" s="4"/>
      <c r="IOU874" s="4"/>
      <c r="IOV874" s="4"/>
      <c r="IOW874" s="4"/>
      <c r="IOX874" s="4"/>
      <c r="IOY874" s="4"/>
      <c r="IOZ874" s="4"/>
      <c r="IPA874" s="4"/>
      <c r="IPB874" s="4"/>
      <c r="IPC874" s="4"/>
      <c r="IPD874" s="4"/>
      <c r="IPE874" s="4"/>
      <c r="IPF874" s="4"/>
      <c r="IPG874" s="4"/>
      <c r="IPH874" s="4"/>
      <c r="IPI874" s="4"/>
      <c r="IPJ874" s="4"/>
      <c r="IPK874" s="4"/>
      <c r="IPL874" s="4"/>
      <c r="IPM874" s="4"/>
      <c r="IPN874" s="4"/>
      <c r="IPO874" s="4"/>
      <c r="IPP874" s="4"/>
      <c r="IPQ874" s="4"/>
      <c r="IPR874" s="4"/>
      <c r="IPS874" s="4"/>
      <c r="IPT874" s="4"/>
      <c r="IPU874" s="4"/>
      <c r="IPV874" s="4"/>
      <c r="IPW874" s="4"/>
      <c r="IPX874" s="4"/>
      <c r="IPY874" s="4"/>
      <c r="IPZ874" s="4"/>
      <c r="IQA874" s="4"/>
      <c r="IQB874" s="4"/>
      <c r="IQC874" s="4"/>
      <c r="IQD874" s="4"/>
      <c r="IQE874" s="4"/>
      <c r="IQF874" s="4"/>
      <c r="IQG874" s="4"/>
      <c r="IQH874" s="4"/>
      <c r="IQI874" s="4"/>
      <c r="IQJ874" s="4"/>
      <c r="IQK874" s="4"/>
      <c r="IQL874" s="4"/>
      <c r="IQM874" s="4"/>
      <c r="IQN874" s="4"/>
      <c r="IQO874" s="4"/>
      <c r="IQP874" s="4"/>
      <c r="IQQ874" s="4"/>
      <c r="IQR874" s="4"/>
      <c r="IQS874" s="4"/>
      <c r="IQT874" s="4"/>
      <c r="IQU874" s="4"/>
      <c r="IQV874" s="4"/>
      <c r="IQW874" s="4"/>
      <c r="IQX874" s="4"/>
      <c r="IQY874" s="4"/>
      <c r="IQZ874" s="4"/>
      <c r="IRA874" s="4"/>
      <c r="IRB874" s="4"/>
      <c r="IRC874" s="4"/>
      <c r="IRD874" s="4"/>
      <c r="IRE874" s="4"/>
      <c r="IRF874" s="4"/>
      <c r="IRG874" s="4"/>
      <c r="IRH874" s="4"/>
      <c r="IRI874" s="4"/>
      <c r="IRJ874" s="4"/>
      <c r="IRK874" s="4"/>
      <c r="IRL874" s="4"/>
      <c r="IRM874" s="4"/>
      <c r="IRN874" s="4"/>
      <c r="IRO874" s="4"/>
      <c r="IRP874" s="4"/>
      <c r="IRQ874" s="4"/>
      <c r="IRR874" s="4"/>
      <c r="IRS874" s="4"/>
      <c r="IRT874" s="4"/>
      <c r="IRU874" s="4"/>
      <c r="IRV874" s="4"/>
      <c r="IRW874" s="4"/>
      <c r="IRX874" s="4"/>
      <c r="IRY874" s="4"/>
      <c r="IRZ874" s="4"/>
      <c r="ISA874" s="4"/>
      <c r="ISB874" s="4"/>
      <c r="ISC874" s="4"/>
      <c r="ISD874" s="4"/>
      <c r="ISE874" s="4"/>
      <c r="ISF874" s="4"/>
      <c r="ISG874" s="4"/>
      <c r="ISH874" s="4"/>
      <c r="ISI874" s="4"/>
      <c r="ISJ874" s="4"/>
      <c r="ISK874" s="4"/>
      <c r="ISL874" s="4"/>
      <c r="ISM874" s="4"/>
      <c r="ISN874" s="4"/>
      <c r="ISO874" s="4"/>
      <c r="ISP874" s="4"/>
      <c r="ISQ874" s="4"/>
      <c r="ISR874" s="4"/>
      <c r="ISS874" s="4"/>
      <c r="IST874" s="4"/>
      <c r="ISU874" s="4"/>
      <c r="ISV874" s="4"/>
      <c r="ISW874" s="4"/>
      <c r="ISX874" s="4"/>
      <c r="ISY874" s="4"/>
      <c r="ISZ874" s="4"/>
      <c r="ITA874" s="4"/>
      <c r="ITB874" s="4"/>
      <c r="ITC874" s="4"/>
      <c r="ITD874" s="4"/>
      <c r="ITE874" s="4"/>
      <c r="ITF874" s="4"/>
      <c r="ITG874" s="4"/>
      <c r="ITH874" s="4"/>
      <c r="ITI874" s="4"/>
      <c r="ITJ874" s="4"/>
      <c r="ITK874" s="4"/>
      <c r="ITL874" s="4"/>
      <c r="ITM874" s="4"/>
      <c r="ITN874" s="4"/>
      <c r="ITO874" s="4"/>
      <c r="ITP874" s="4"/>
      <c r="ITQ874" s="4"/>
      <c r="ITR874" s="4"/>
      <c r="ITS874" s="4"/>
      <c r="ITT874" s="4"/>
      <c r="ITU874" s="4"/>
      <c r="ITV874" s="4"/>
      <c r="ITW874" s="4"/>
      <c r="ITX874" s="4"/>
      <c r="ITY874" s="4"/>
      <c r="ITZ874" s="4"/>
      <c r="IUA874" s="4"/>
      <c r="IUB874" s="4"/>
      <c r="IUC874" s="4"/>
      <c r="IUD874" s="4"/>
      <c r="IUE874" s="4"/>
      <c r="IUF874" s="4"/>
      <c r="IUG874" s="4"/>
      <c r="IUH874" s="4"/>
      <c r="IUI874" s="4"/>
      <c r="IUJ874" s="4"/>
      <c r="IUK874" s="4"/>
      <c r="IUL874" s="4"/>
      <c r="IUM874" s="4"/>
      <c r="IUN874" s="4"/>
      <c r="IUO874" s="4"/>
      <c r="IUP874" s="4"/>
      <c r="IUQ874" s="4"/>
      <c r="IUR874" s="4"/>
      <c r="IUS874" s="4"/>
      <c r="IUT874" s="4"/>
      <c r="IUV874" s="4"/>
      <c r="IUX874" s="4"/>
      <c r="IUY874" s="4"/>
      <c r="IUZ874" s="4"/>
      <c r="IVA874" s="4"/>
      <c r="IVB874" s="4"/>
      <c r="IVC874" s="4"/>
      <c r="IVD874" s="4"/>
      <c r="IVE874" s="4"/>
      <c r="IVJ874" s="4"/>
      <c r="IVK874" s="4"/>
      <c r="IVL874" s="4"/>
      <c r="IVM874" s="4"/>
      <c r="IVN874" s="4"/>
      <c r="IVO874" s="4"/>
      <c r="IVP874" s="4"/>
      <c r="IVQ874" s="4"/>
      <c r="IVR874" s="4"/>
      <c r="IVS874" s="4"/>
      <c r="IVT874" s="4"/>
      <c r="IVU874" s="4"/>
      <c r="IVV874" s="4"/>
      <c r="IVW874" s="4"/>
      <c r="IVX874" s="4"/>
      <c r="IVY874" s="4"/>
      <c r="IVZ874" s="4"/>
      <c r="IWA874" s="4"/>
      <c r="IWB874" s="4"/>
      <c r="IWC874" s="4"/>
      <c r="IWD874" s="4"/>
      <c r="IWE874" s="4"/>
      <c r="IWF874" s="4"/>
      <c r="IWG874" s="4"/>
      <c r="IWH874" s="4"/>
      <c r="IWI874" s="4"/>
      <c r="IWJ874" s="4"/>
      <c r="IWK874" s="4"/>
      <c r="IWL874" s="4"/>
      <c r="IWM874" s="4"/>
      <c r="IWN874" s="4"/>
      <c r="IWO874" s="4"/>
      <c r="IWP874" s="4"/>
      <c r="IWQ874" s="4"/>
      <c r="IWR874" s="4"/>
      <c r="IWS874" s="4"/>
      <c r="IWT874" s="4"/>
      <c r="IWU874" s="4"/>
      <c r="IWV874" s="4"/>
      <c r="IWW874" s="4"/>
      <c r="IWX874" s="4"/>
      <c r="IWY874" s="4"/>
      <c r="IWZ874" s="4"/>
      <c r="IXA874" s="4"/>
      <c r="IXB874" s="4"/>
      <c r="IXC874" s="4"/>
      <c r="IXD874" s="4"/>
      <c r="IXE874" s="4"/>
      <c r="IXF874" s="4"/>
      <c r="IXG874" s="4"/>
      <c r="IXH874" s="4"/>
      <c r="IXI874" s="4"/>
      <c r="IXJ874" s="4"/>
      <c r="IXK874" s="4"/>
      <c r="IXL874" s="4"/>
      <c r="IXM874" s="4"/>
      <c r="IXN874" s="4"/>
      <c r="IXO874" s="4"/>
      <c r="IXP874" s="4"/>
      <c r="IXQ874" s="4"/>
      <c r="IXR874" s="4"/>
      <c r="IXS874" s="4"/>
      <c r="IXT874" s="4"/>
      <c r="IXU874" s="4"/>
      <c r="IXV874" s="4"/>
      <c r="IXW874" s="4"/>
      <c r="IXX874" s="4"/>
      <c r="IXY874" s="4"/>
      <c r="IXZ874" s="4"/>
      <c r="IYA874" s="4"/>
      <c r="IYB874" s="4"/>
      <c r="IYC874" s="4"/>
      <c r="IYD874" s="4"/>
      <c r="IYE874" s="4"/>
      <c r="IYF874" s="4"/>
      <c r="IYG874" s="4"/>
      <c r="IYH874" s="4"/>
      <c r="IYI874" s="4"/>
      <c r="IYJ874" s="4"/>
      <c r="IYK874" s="4"/>
      <c r="IYL874" s="4"/>
      <c r="IYM874" s="4"/>
      <c r="IYN874" s="4"/>
      <c r="IYO874" s="4"/>
      <c r="IYP874" s="4"/>
      <c r="IYQ874" s="4"/>
      <c r="IYR874" s="4"/>
      <c r="IYS874" s="4"/>
      <c r="IYT874" s="4"/>
      <c r="IYU874" s="4"/>
      <c r="IYV874" s="4"/>
      <c r="IYW874" s="4"/>
      <c r="IYX874" s="4"/>
      <c r="IYY874" s="4"/>
      <c r="IYZ874" s="4"/>
      <c r="IZA874" s="4"/>
      <c r="IZB874" s="4"/>
      <c r="IZC874" s="4"/>
      <c r="IZD874" s="4"/>
      <c r="IZE874" s="4"/>
      <c r="IZF874" s="4"/>
      <c r="IZG874" s="4"/>
      <c r="IZH874" s="4"/>
      <c r="IZI874" s="4"/>
      <c r="IZJ874" s="4"/>
      <c r="IZK874" s="4"/>
      <c r="IZL874" s="4"/>
      <c r="IZM874" s="4"/>
      <c r="IZN874" s="4"/>
      <c r="IZO874" s="4"/>
      <c r="IZP874" s="4"/>
      <c r="IZQ874" s="4"/>
      <c r="IZR874" s="4"/>
      <c r="IZS874" s="4"/>
      <c r="IZT874" s="4"/>
      <c r="IZU874" s="4"/>
      <c r="IZV874" s="4"/>
      <c r="IZW874" s="4"/>
      <c r="IZX874" s="4"/>
      <c r="IZY874" s="4"/>
      <c r="IZZ874" s="4"/>
      <c r="JAA874" s="4"/>
      <c r="JAB874" s="4"/>
      <c r="JAC874" s="4"/>
      <c r="JAD874" s="4"/>
      <c r="JAE874" s="4"/>
      <c r="JAF874" s="4"/>
      <c r="JAG874" s="4"/>
      <c r="JAH874" s="4"/>
      <c r="JAI874" s="4"/>
      <c r="JAJ874" s="4"/>
      <c r="JAK874" s="4"/>
      <c r="JAL874" s="4"/>
      <c r="JAM874" s="4"/>
      <c r="JAN874" s="4"/>
      <c r="JAO874" s="4"/>
      <c r="JAP874" s="4"/>
      <c r="JAQ874" s="4"/>
      <c r="JAR874" s="4"/>
      <c r="JAS874" s="4"/>
      <c r="JAT874" s="4"/>
      <c r="JAU874" s="4"/>
      <c r="JAV874" s="4"/>
      <c r="JAW874" s="4"/>
      <c r="JAX874" s="4"/>
      <c r="JAY874" s="4"/>
      <c r="JAZ874" s="4"/>
      <c r="JBA874" s="4"/>
      <c r="JBB874" s="4"/>
      <c r="JBC874" s="4"/>
      <c r="JBD874" s="4"/>
      <c r="JBE874" s="4"/>
      <c r="JBF874" s="4"/>
      <c r="JBG874" s="4"/>
      <c r="JBH874" s="4"/>
      <c r="JBI874" s="4"/>
      <c r="JBJ874" s="4"/>
      <c r="JBK874" s="4"/>
      <c r="JBL874" s="4"/>
      <c r="JBM874" s="4"/>
      <c r="JBN874" s="4"/>
      <c r="JBO874" s="4"/>
      <c r="JBP874" s="4"/>
      <c r="JBQ874" s="4"/>
      <c r="JBR874" s="4"/>
      <c r="JBS874" s="4"/>
      <c r="JBT874" s="4"/>
      <c r="JBU874" s="4"/>
      <c r="JBV874" s="4"/>
      <c r="JBW874" s="4"/>
      <c r="JBX874" s="4"/>
      <c r="JBY874" s="4"/>
      <c r="JBZ874" s="4"/>
      <c r="JCA874" s="4"/>
      <c r="JCB874" s="4"/>
      <c r="JCC874" s="4"/>
      <c r="JCD874" s="4"/>
      <c r="JCE874" s="4"/>
      <c r="JCF874" s="4"/>
      <c r="JCG874" s="4"/>
      <c r="JCH874" s="4"/>
      <c r="JCI874" s="4"/>
      <c r="JCJ874" s="4"/>
      <c r="JCK874" s="4"/>
      <c r="JCL874" s="4"/>
      <c r="JCM874" s="4"/>
      <c r="JCN874" s="4"/>
      <c r="JCO874" s="4"/>
      <c r="JCP874" s="4"/>
      <c r="JCQ874" s="4"/>
      <c r="JCR874" s="4"/>
      <c r="JCS874" s="4"/>
      <c r="JCT874" s="4"/>
      <c r="JCU874" s="4"/>
      <c r="JCV874" s="4"/>
      <c r="JCW874" s="4"/>
      <c r="JCX874" s="4"/>
      <c r="JCY874" s="4"/>
      <c r="JCZ874" s="4"/>
      <c r="JDA874" s="4"/>
      <c r="JDB874" s="4"/>
      <c r="JDC874" s="4"/>
      <c r="JDD874" s="4"/>
      <c r="JDE874" s="4"/>
      <c r="JDF874" s="4"/>
      <c r="JDG874" s="4"/>
      <c r="JDH874" s="4"/>
      <c r="JDI874" s="4"/>
      <c r="JDJ874" s="4"/>
      <c r="JDK874" s="4"/>
      <c r="JDL874" s="4"/>
      <c r="JDM874" s="4"/>
      <c r="JDN874" s="4"/>
      <c r="JDO874" s="4"/>
      <c r="JDP874" s="4"/>
      <c r="JDQ874" s="4"/>
      <c r="JDR874" s="4"/>
      <c r="JDS874" s="4"/>
      <c r="JDT874" s="4"/>
      <c r="JDU874" s="4"/>
      <c r="JDV874" s="4"/>
      <c r="JDW874" s="4"/>
      <c r="JDX874" s="4"/>
      <c r="JDY874" s="4"/>
      <c r="JDZ874" s="4"/>
      <c r="JEA874" s="4"/>
      <c r="JEB874" s="4"/>
      <c r="JEC874" s="4"/>
      <c r="JED874" s="4"/>
      <c r="JEE874" s="4"/>
      <c r="JEF874" s="4"/>
      <c r="JEG874" s="4"/>
      <c r="JEH874" s="4"/>
      <c r="JEI874" s="4"/>
      <c r="JEJ874" s="4"/>
      <c r="JEK874" s="4"/>
      <c r="JEL874" s="4"/>
      <c r="JEM874" s="4"/>
      <c r="JEN874" s="4"/>
      <c r="JEO874" s="4"/>
      <c r="JEP874" s="4"/>
      <c r="JER874" s="4"/>
      <c r="JET874" s="4"/>
      <c r="JEU874" s="4"/>
      <c r="JEV874" s="4"/>
      <c r="JEW874" s="4"/>
      <c r="JEX874" s="4"/>
      <c r="JEY874" s="4"/>
      <c r="JEZ874" s="4"/>
      <c r="JFA874" s="4"/>
      <c r="JFF874" s="4"/>
      <c r="JFG874" s="4"/>
      <c r="JFH874" s="4"/>
      <c r="JFI874" s="4"/>
      <c r="JFJ874" s="4"/>
      <c r="JFK874" s="4"/>
      <c r="JFL874" s="4"/>
      <c r="JFM874" s="4"/>
      <c r="JFN874" s="4"/>
      <c r="JFO874" s="4"/>
      <c r="JFP874" s="4"/>
      <c r="JFQ874" s="4"/>
      <c r="JFR874" s="4"/>
      <c r="JFS874" s="4"/>
      <c r="JFT874" s="4"/>
      <c r="JFU874" s="4"/>
      <c r="JFV874" s="4"/>
      <c r="JFW874" s="4"/>
      <c r="JFX874" s="4"/>
      <c r="JFY874" s="4"/>
      <c r="JFZ874" s="4"/>
      <c r="JGA874" s="4"/>
      <c r="JGB874" s="4"/>
      <c r="JGC874" s="4"/>
      <c r="JGD874" s="4"/>
      <c r="JGE874" s="4"/>
      <c r="JGF874" s="4"/>
      <c r="JGG874" s="4"/>
      <c r="JGH874" s="4"/>
      <c r="JGI874" s="4"/>
      <c r="JGJ874" s="4"/>
      <c r="JGK874" s="4"/>
      <c r="JGL874" s="4"/>
      <c r="JGM874" s="4"/>
      <c r="JGN874" s="4"/>
      <c r="JGO874" s="4"/>
      <c r="JGP874" s="4"/>
      <c r="JGQ874" s="4"/>
      <c r="JGR874" s="4"/>
      <c r="JGS874" s="4"/>
      <c r="JGT874" s="4"/>
      <c r="JGU874" s="4"/>
      <c r="JGV874" s="4"/>
      <c r="JGW874" s="4"/>
      <c r="JGX874" s="4"/>
      <c r="JGY874" s="4"/>
      <c r="JGZ874" s="4"/>
      <c r="JHA874" s="4"/>
      <c r="JHB874" s="4"/>
      <c r="JHC874" s="4"/>
      <c r="JHD874" s="4"/>
      <c r="JHE874" s="4"/>
      <c r="JHF874" s="4"/>
      <c r="JHG874" s="4"/>
      <c r="JHH874" s="4"/>
      <c r="JHI874" s="4"/>
      <c r="JHJ874" s="4"/>
      <c r="JHK874" s="4"/>
      <c r="JHL874" s="4"/>
      <c r="JHM874" s="4"/>
      <c r="JHN874" s="4"/>
      <c r="JHO874" s="4"/>
      <c r="JHP874" s="4"/>
      <c r="JHQ874" s="4"/>
      <c r="JHR874" s="4"/>
      <c r="JHS874" s="4"/>
      <c r="JHT874" s="4"/>
      <c r="JHU874" s="4"/>
      <c r="JHV874" s="4"/>
      <c r="JHW874" s="4"/>
      <c r="JHX874" s="4"/>
      <c r="JHY874" s="4"/>
      <c r="JHZ874" s="4"/>
      <c r="JIA874" s="4"/>
      <c r="JIB874" s="4"/>
      <c r="JIC874" s="4"/>
      <c r="JID874" s="4"/>
      <c r="JIE874" s="4"/>
      <c r="JIF874" s="4"/>
      <c r="JIG874" s="4"/>
      <c r="JIH874" s="4"/>
      <c r="JII874" s="4"/>
      <c r="JIJ874" s="4"/>
      <c r="JIK874" s="4"/>
      <c r="JIL874" s="4"/>
      <c r="JIM874" s="4"/>
      <c r="JIN874" s="4"/>
      <c r="JIO874" s="4"/>
      <c r="JIP874" s="4"/>
      <c r="JIQ874" s="4"/>
      <c r="JIR874" s="4"/>
      <c r="JIS874" s="4"/>
      <c r="JIT874" s="4"/>
      <c r="JIU874" s="4"/>
      <c r="JIV874" s="4"/>
      <c r="JIW874" s="4"/>
      <c r="JIX874" s="4"/>
      <c r="JIY874" s="4"/>
      <c r="JIZ874" s="4"/>
      <c r="JJA874" s="4"/>
      <c r="JJB874" s="4"/>
      <c r="JJC874" s="4"/>
      <c r="JJD874" s="4"/>
      <c r="JJE874" s="4"/>
      <c r="JJF874" s="4"/>
      <c r="JJG874" s="4"/>
      <c r="JJH874" s="4"/>
      <c r="JJI874" s="4"/>
      <c r="JJJ874" s="4"/>
      <c r="JJK874" s="4"/>
      <c r="JJL874" s="4"/>
      <c r="JJM874" s="4"/>
      <c r="JJN874" s="4"/>
      <c r="JJO874" s="4"/>
      <c r="JJP874" s="4"/>
      <c r="JJQ874" s="4"/>
      <c r="JJR874" s="4"/>
      <c r="JJS874" s="4"/>
      <c r="JJT874" s="4"/>
      <c r="JJU874" s="4"/>
      <c r="JJV874" s="4"/>
      <c r="JJW874" s="4"/>
      <c r="JJX874" s="4"/>
      <c r="JJY874" s="4"/>
      <c r="JJZ874" s="4"/>
      <c r="JKA874" s="4"/>
      <c r="JKB874" s="4"/>
      <c r="JKC874" s="4"/>
      <c r="JKD874" s="4"/>
      <c r="JKE874" s="4"/>
      <c r="JKF874" s="4"/>
      <c r="JKG874" s="4"/>
      <c r="JKH874" s="4"/>
      <c r="JKI874" s="4"/>
      <c r="JKJ874" s="4"/>
      <c r="JKK874" s="4"/>
      <c r="JKL874" s="4"/>
      <c r="JKM874" s="4"/>
      <c r="JKN874" s="4"/>
      <c r="JKO874" s="4"/>
      <c r="JKP874" s="4"/>
      <c r="JKQ874" s="4"/>
      <c r="JKR874" s="4"/>
      <c r="JKS874" s="4"/>
      <c r="JKT874" s="4"/>
      <c r="JKU874" s="4"/>
      <c r="JKV874" s="4"/>
      <c r="JKW874" s="4"/>
      <c r="JKX874" s="4"/>
      <c r="JKY874" s="4"/>
      <c r="JKZ874" s="4"/>
      <c r="JLA874" s="4"/>
      <c r="JLB874" s="4"/>
      <c r="JLC874" s="4"/>
      <c r="JLD874" s="4"/>
      <c r="JLE874" s="4"/>
      <c r="JLF874" s="4"/>
      <c r="JLG874" s="4"/>
      <c r="JLH874" s="4"/>
      <c r="JLI874" s="4"/>
      <c r="JLJ874" s="4"/>
      <c r="JLK874" s="4"/>
      <c r="JLL874" s="4"/>
      <c r="JLM874" s="4"/>
      <c r="JLN874" s="4"/>
      <c r="JLO874" s="4"/>
      <c r="JLP874" s="4"/>
      <c r="JLQ874" s="4"/>
      <c r="JLR874" s="4"/>
      <c r="JLS874" s="4"/>
      <c r="JLT874" s="4"/>
      <c r="JLU874" s="4"/>
      <c r="JLV874" s="4"/>
      <c r="JLW874" s="4"/>
      <c r="JLX874" s="4"/>
      <c r="JLY874" s="4"/>
      <c r="JLZ874" s="4"/>
      <c r="JMA874" s="4"/>
      <c r="JMB874" s="4"/>
      <c r="JMC874" s="4"/>
      <c r="JMD874" s="4"/>
      <c r="JME874" s="4"/>
      <c r="JMF874" s="4"/>
      <c r="JMG874" s="4"/>
      <c r="JMH874" s="4"/>
      <c r="JMI874" s="4"/>
      <c r="JMJ874" s="4"/>
      <c r="JMK874" s="4"/>
      <c r="JML874" s="4"/>
      <c r="JMM874" s="4"/>
      <c r="JMN874" s="4"/>
      <c r="JMO874" s="4"/>
      <c r="JMP874" s="4"/>
      <c r="JMQ874" s="4"/>
      <c r="JMR874" s="4"/>
      <c r="JMS874" s="4"/>
      <c r="JMT874" s="4"/>
      <c r="JMU874" s="4"/>
      <c r="JMV874" s="4"/>
      <c r="JMW874" s="4"/>
      <c r="JMX874" s="4"/>
      <c r="JMY874" s="4"/>
      <c r="JMZ874" s="4"/>
      <c r="JNA874" s="4"/>
      <c r="JNB874" s="4"/>
      <c r="JNC874" s="4"/>
      <c r="JND874" s="4"/>
      <c r="JNE874" s="4"/>
      <c r="JNF874" s="4"/>
      <c r="JNG874" s="4"/>
      <c r="JNH874" s="4"/>
      <c r="JNI874" s="4"/>
      <c r="JNJ874" s="4"/>
      <c r="JNK874" s="4"/>
      <c r="JNL874" s="4"/>
      <c r="JNM874" s="4"/>
      <c r="JNN874" s="4"/>
      <c r="JNO874" s="4"/>
      <c r="JNP874" s="4"/>
      <c r="JNQ874" s="4"/>
      <c r="JNR874" s="4"/>
      <c r="JNS874" s="4"/>
      <c r="JNT874" s="4"/>
      <c r="JNU874" s="4"/>
      <c r="JNV874" s="4"/>
      <c r="JNW874" s="4"/>
      <c r="JNX874" s="4"/>
      <c r="JNY874" s="4"/>
      <c r="JNZ874" s="4"/>
      <c r="JOA874" s="4"/>
      <c r="JOB874" s="4"/>
      <c r="JOC874" s="4"/>
      <c r="JOD874" s="4"/>
      <c r="JOE874" s="4"/>
      <c r="JOF874" s="4"/>
      <c r="JOG874" s="4"/>
      <c r="JOH874" s="4"/>
      <c r="JOI874" s="4"/>
      <c r="JOJ874" s="4"/>
      <c r="JOK874" s="4"/>
      <c r="JOL874" s="4"/>
      <c r="JON874" s="4"/>
      <c r="JOP874" s="4"/>
      <c r="JOQ874" s="4"/>
      <c r="JOR874" s="4"/>
      <c r="JOS874" s="4"/>
      <c r="JOT874" s="4"/>
      <c r="JOU874" s="4"/>
      <c r="JOV874" s="4"/>
      <c r="JOW874" s="4"/>
      <c r="JPB874" s="4"/>
      <c r="JPC874" s="4"/>
      <c r="JPD874" s="4"/>
      <c r="JPE874" s="4"/>
      <c r="JPF874" s="4"/>
      <c r="JPG874" s="4"/>
      <c r="JPH874" s="4"/>
      <c r="JPI874" s="4"/>
      <c r="JPJ874" s="4"/>
      <c r="JPK874" s="4"/>
      <c r="JPL874" s="4"/>
      <c r="JPM874" s="4"/>
      <c r="JPN874" s="4"/>
      <c r="JPO874" s="4"/>
      <c r="JPP874" s="4"/>
      <c r="JPQ874" s="4"/>
      <c r="JPR874" s="4"/>
      <c r="JPS874" s="4"/>
      <c r="JPT874" s="4"/>
      <c r="JPU874" s="4"/>
      <c r="JPV874" s="4"/>
      <c r="JPW874" s="4"/>
      <c r="JPX874" s="4"/>
      <c r="JPY874" s="4"/>
      <c r="JPZ874" s="4"/>
      <c r="JQA874" s="4"/>
      <c r="JQB874" s="4"/>
      <c r="JQC874" s="4"/>
      <c r="JQD874" s="4"/>
      <c r="JQE874" s="4"/>
      <c r="JQF874" s="4"/>
      <c r="JQG874" s="4"/>
      <c r="JQH874" s="4"/>
      <c r="JQI874" s="4"/>
      <c r="JQJ874" s="4"/>
      <c r="JQK874" s="4"/>
      <c r="JQL874" s="4"/>
      <c r="JQM874" s="4"/>
      <c r="JQN874" s="4"/>
      <c r="JQO874" s="4"/>
      <c r="JQP874" s="4"/>
      <c r="JQQ874" s="4"/>
      <c r="JQR874" s="4"/>
      <c r="JQS874" s="4"/>
      <c r="JQT874" s="4"/>
      <c r="JQU874" s="4"/>
      <c r="JQV874" s="4"/>
      <c r="JQW874" s="4"/>
      <c r="JQX874" s="4"/>
      <c r="JQY874" s="4"/>
      <c r="JQZ874" s="4"/>
      <c r="JRA874" s="4"/>
      <c r="JRB874" s="4"/>
      <c r="JRC874" s="4"/>
      <c r="JRD874" s="4"/>
      <c r="JRE874" s="4"/>
      <c r="JRF874" s="4"/>
      <c r="JRG874" s="4"/>
      <c r="JRH874" s="4"/>
      <c r="JRI874" s="4"/>
      <c r="JRJ874" s="4"/>
      <c r="JRK874" s="4"/>
      <c r="JRL874" s="4"/>
      <c r="JRM874" s="4"/>
      <c r="JRN874" s="4"/>
      <c r="JRO874" s="4"/>
      <c r="JRP874" s="4"/>
      <c r="JRQ874" s="4"/>
      <c r="JRR874" s="4"/>
      <c r="JRS874" s="4"/>
      <c r="JRT874" s="4"/>
      <c r="JRU874" s="4"/>
      <c r="JRV874" s="4"/>
      <c r="JRW874" s="4"/>
      <c r="JRX874" s="4"/>
      <c r="JRY874" s="4"/>
      <c r="JRZ874" s="4"/>
      <c r="JSA874" s="4"/>
      <c r="JSB874" s="4"/>
      <c r="JSC874" s="4"/>
      <c r="JSD874" s="4"/>
      <c r="JSE874" s="4"/>
      <c r="JSF874" s="4"/>
      <c r="JSG874" s="4"/>
      <c r="JSH874" s="4"/>
      <c r="JSI874" s="4"/>
      <c r="JSJ874" s="4"/>
      <c r="JSK874" s="4"/>
      <c r="JSL874" s="4"/>
      <c r="JSM874" s="4"/>
      <c r="JSN874" s="4"/>
      <c r="JSO874" s="4"/>
      <c r="JSP874" s="4"/>
      <c r="JSQ874" s="4"/>
      <c r="JSR874" s="4"/>
      <c r="JSS874" s="4"/>
      <c r="JST874" s="4"/>
      <c r="JSU874" s="4"/>
      <c r="JSV874" s="4"/>
      <c r="JSW874" s="4"/>
      <c r="JSX874" s="4"/>
      <c r="JSY874" s="4"/>
      <c r="JSZ874" s="4"/>
      <c r="JTA874" s="4"/>
      <c r="JTB874" s="4"/>
      <c r="JTC874" s="4"/>
      <c r="JTD874" s="4"/>
      <c r="JTE874" s="4"/>
      <c r="JTF874" s="4"/>
      <c r="JTG874" s="4"/>
      <c r="JTH874" s="4"/>
      <c r="JTI874" s="4"/>
      <c r="JTJ874" s="4"/>
      <c r="JTK874" s="4"/>
      <c r="JTL874" s="4"/>
      <c r="JTM874" s="4"/>
      <c r="JTN874" s="4"/>
      <c r="JTO874" s="4"/>
      <c r="JTP874" s="4"/>
      <c r="JTQ874" s="4"/>
      <c r="JTR874" s="4"/>
      <c r="JTS874" s="4"/>
      <c r="JTT874" s="4"/>
      <c r="JTU874" s="4"/>
      <c r="JTV874" s="4"/>
      <c r="JTW874" s="4"/>
      <c r="JTX874" s="4"/>
      <c r="JTY874" s="4"/>
      <c r="JTZ874" s="4"/>
      <c r="JUA874" s="4"/>
      <c r="JUB874" s="4"/>
      <c r="JUC874" s="4"/>
      <c r="JUD874" s="4"/>
      <c r="JUE874" s="4"/>
      <c r="JUF874" s="4"/>
      <c r="JUG874" s="4"/>
      <c r="JUH874" s="4"/>
      <c r="JUI874" s="4"/>
      <c r="JUJ874" s="4"/>
      <c r="JUK874" s="4"/>
      <c r="JUL874" s="4"/>
      <c r="JUM874" s="4"/>
      <c r="JUN874" s="4"/>
      <c r="JUO874" s="4"/>
      <c r="JUP874" s="4"/>
      <c r="JUQ874" s="4"/>
      <c r="JUR874" s="4"/>
      <c r="JUS874" s="4"/>
      <c r="JUT874" s="4"/>
      <c r="JUU874" s="4"/>
      <c r="JUV874" s="4"/>
      <c r="JUW874" s="4"/>
      <c r="JUX874" s="4"/>
      <c r="JUY874" s="4"/>
      <c r="JUZ874" s="4"/>
      <c r="JVA874" s="4"/>
      <c r="JVB874" s="4"/>
      <c r="JVC874" s="4"/>
      <c r="JVD874" s="4"/>
      <c r="JVE874" s="4"/>
      <c r="JVF874" s="4"/>
      <c r="JVG874" s="4"/>
      <c r="JVH874" s="4"/>
      <c r="JVI874" s="4"/>
      <c r="JVJ874" s="4"/>
      <c r="JVK874" s="4"/>
      <c r="JVL874" s="4"/>
      <c r="JVM874" s="4"/>
      <c r="JVN874" s="4"/>
      <c r="JVO874" s="4"/>
      <c r="JVP874" s="4"/>
      <c r="JVQ874" s="4"/>
      <c r="JVR874" s="4"/>
      <c r="JVS874" s="4"/>
      <c r="JVT874" s="4"/>
      <c r="JVU874" s="4"/>
      <c r="JVV874" s="4"/>
      <c r="JVW874" s="4"/>
      <c r="JVX874" s="4"/>
      <c r="JVY874" s="4"/>
      <c r="JVZ874" s="4"/>
      <c r="JWA874" s="4"/>
      <c r="JWB874" s="4"/>
      <c r="JWC874" s="4"/>
      <c r="JWD874" s="4"/>
      <c r="JWE874" s="4"/>
      <c r="JWF874" s="4"/>
      <c r="JWG874" s="4"/>
      <c r="JWH874" s="4"/>
      <c r="JWI874" s="4"/>
      <c r="JWJ874" s="4"/>
      <c r="JWK874" s="4"/>
      <c r="JWL874" s="4"/>
      <c r="JWM874" s="4"/>
      <c r="JWN874" s="4"/>
      <c r="JWO874" s="4"/>
      <c r="JWP874" s="4"/>
      <c r="JWQ874" s="4"/>
      <c r="JWR874" s="4"/>
      <c r="JWS874" s="4"/>
      <c r="JWT874" s="4"/>
      <c r="JWU874" s="4"/>
      <c r="JWV874" s="4"/>
      <c r="JWW874" s="4"/>
      <c r="JWX874" s="4"/>
      <c r="JWY874" s="4"/>
      <c r="JWZ874" s="4"/>
      <c r="JXA874" s="4"/>
      <c r="JXB874" s="4"/>
      <c r="JXC874" s="4"/>
      <c r="JXD874" s="4"/>
      <c r="JXE874" s="4"/>
      <c r="JXF874" s="4"/>
      <c r="JXG874" s="4"/>
      <c r="JXH874" s="4"/>
      <c r="JXI874" s="4"/>
      <c r="JXJ874" s="4"/>
      <c r="JXK874" s="4"/>
      <c r="JXL874" s="4"/>
      <c r="JXM874" s="4"/>
      <c r="JXN874" s="4"/>
      <c r="JXO874" s="4"/>
      <c r="JXP874" s="4"/>
      <c r="JXQ874" s="4"/>
      <c r="JXR874" s="4"/>
      <c r="JXS874" s="4"/>
      <c r="JXT874" s="4"/>
      <c r="JXU874" s="4"/>
      <c r="JXV874" s="4"/>
      <c r="JXW874" s="4"/>
      <c r="JXX874" s="4"/>
      <c r="JXY874" s="4"/>
      <c r="JXZ874" s="4"/>
      <c r="JYA874" s="4"/>
      <c r="JYB874" s="4"/>
      <c r="JYC874" s="4"/>
      <c r="JYD874" s="4"/>
      <c r="JYE874" s="4"/>
      <c r="JYF874" s="4"/>
      <c r="JYG874" s="4"/>
      <c r="JYH874" s="4"/>
      <c r="JYJ874" s="4"/>
      <c r="JYL874" s="4"/>
      <c r="JYM874" s="4"/>
      <c r="JYN874" s="4"/>
      <c r="JYO874" s="4"/>
      <c r="JYP874" s="4"/>
      <c r="JYQ874" s="4"/>
      <c r="JYR874" s="4"/>
      <c r="JYS874" s="4"/>
      <c r="JYX874" s="4"/>
      <c r="JYY874" s="4"/>
      <c r="JYZ874" s="4"/>
      <c r="JZA874" s="4"/>
      <c r="JZB874" s="4"/>
      <c r="JZC874" s="4"/>
      <c r="JZD874" s="4"/>
      <c r="JZE874" s="4"/>
      <c r="JZF874" s="4"/>
      <c r="JZG874" s="4"/>
      <c r="JZH874" s="4"/>
      <c r="JZI874" s="4"/>
      <c r="JZJ874" s="4"/>
      <c r="JZK874" s="4"/>
      <c r="JZL874" s="4"/>
      <c r="JZM874" s="4"/>
      <c r="JZN874" s="4"/>
      <c r="JZO874" s="4"/>
      <c r="JZP874" s="4"/>
      <c r="JZQ874" s="4"/>
      <c r="JZR874" s="4"/>
      <c r="JZS874" s="4"/>
      <c r="JZT874" s="4"/>
      <c r="JZU874" s="4"/>
      <c r="JZV874" s="4"/>
      <c r="JZW874" s="4"/>
      <c r="JZX874" s="4"/>
      <c r="JZY874" s="4"/>
      <c r="JZZ874" s="4"/>
      <c r="KAA874" s="4"/>
      <c r="KAB874" s="4"/>
      <c r="KAC874" s="4"/>
      <c r="KAD874" s="4"/>
      <c r="KAE874" s="4"/>
      <c r="KAF874" s="4"/>
      <c r="KAG874" s="4"/>
      <c r="KAH874" s="4"/>
      <c r="KAI874" s="4"/>
      <c r="KAJ874" s="4"/>
      <c r="KAK874" s="4"/>
      <c r="KAL874" s="4"/>
      <c r="KAM874" s="4"/>
      <c r="KAN874" s="4"/>
      <c r="KAO874" s="4"/>
      <c r="KAP874" s="4"/>
      <c r="KAQ874" s="4"/>
      <c r="KAR874" s="4"/>
      <c r="KAS874" s="4"/>
      <c r="KAT874" s="4"/>
      <c r="KAU874" s="4"/>
      <c r="KAV874" s="4"/>
      <c r="KAW874" s="4"/>
      <c r="KAX874" s="4"/>
      <c r="KAY874" s="4"/>
      <c r="KAZ874" s="4"/>
      <c r="KBA874" s="4"/>
      <c r="KBB874" s="4"/>
      <c r="KBC874" s="4"/>
      <c r="KBD874" s="4"/>
      <c r="KBE874" s="4"/>
      <c r="KBF874" s="4"/>
      <c r="KBG874" s="4"/>
      <c r="KBH874" s="4"/>
      <c r="KBI874" s="4"/>
      <c r="KBJ874" s="4"/>
      <c r="KBK874" s="4"/>
      <c r="KBL874" s="4"/>
      <c r="KBM874" s="4"/>
      <c r="KBN874" s="4"/>
      <c r="KBO874" s="4"/>
      <c r="KBP874" s="4"/>
      <c r="KBQ874" s="4"/>
      <c r="KBR874" s="4"/>
      <c r="KBS874" s="4"/>
      <c r="KBT874" s="4"/>
      <c r="KBU874" s="4"/>
      <c r="KBV874" s="4"/>
      <c r="KBW874" s="4"/>
      <c r="KBX874" s="4"/>
      <c r="KBY874" s="4"/>
      <c r="KBZ874" s="4"/>
      <c r="KCA874" s="4"/>
      <c r="KCB874" s="4"/>
      <c r="KCC874" s="4"/>
      <c r="KCD874" s="4"/>
      <c r="KCE874" s="4"/>
      <c r="KCF874" s="4"/>
      <c r="KCG874" s="4"/>
      <c r="KCH874" s="4"/>
      <c r="KCI874" s="4"/>
      <c r="KCJ874" s="4"/>
      <c r="KCK874" s="4"/>
      <c r="KCL874" s="4"/>
      <c r="KCM874" s="4"/>
      <c r="KCN874" s="4"/>
      <c r="KCO874" s="4"/>
      <c r="KCP874" s="4"/>
      <c r="KCQ874" s="4"/>
      <c r="KCR874" s="4"/>
      <c r="KCS874" s="4"/>
      <c r="KCT874" s="4"/>
      <c r="KCU874" s="4"/>
      <c r="KCV874" s="4"/>
      <c r="KCW874" s="4"/>
      <c r="KCX874" s="4"/>
      <c r="KCY874" s="4"/>
      <c r="KCZ874" s="4"/>
      <c r="KDA874" s="4"/>
      <c r="KDB874" s="4"/>
      <c r="KDC874" s="4"/>
      <c r="KDD874" s="4"/>
      <c r="KDE874" s="4"/>
      <c r="KDF874" s="4"/>
      <c r="KDG874" s="4"/>
      <c r="KDH874" s="4"/>
      <c r="KDI874" s="4"/>
      <c r="KDJ874" s="4"/>
      <c r="KDK874" s="4"/>
      <c r="KDL874" s="4"/>
      <c r="KDM874" s="4"/>
      <c r="KDN874" s="4"/>
      <c r="KDO874" s="4"/>
      <c r="KDP874" s="4"/>
      <c r="KDQ874" s="4"/>
      <c r="KDR874" s="4"/>
      <c r="KDS874" s="4"/>
      <c r="KDT874" s="4"/>
      <c r="KDU874" s="4"/>
      <c r="KDV874" s="4"/>
      <c r="KDW874" s="4"/>
      <c r="KDX874" s="4"/>
      <c r="KDY874" s="4"/>
      <c r="KDZ874" s="4"/>
      <c r="KEA874" s="4"/>
      <c r="KEB874" s="4"/>
      <c r="KEC874" s="4"/>
      <c r="KED874" s="4"/>
      <c r="KEE874" s="4"/>
      <c r="KEF874" s="4"/>
      <c r="KEG874" s="4"/>
      <c r="KEH874" s="4"/>
      <c r="KEI874" s="4"/>
      <c r="KEJ874" s="4"/>
      <c r="KEK874" s="4"/>
      <c r="KEL874" s="4"/>
      <c r="KEM874" s="4"/>
      <c r="KEN874" s="4"/>
      <c r="KEO874" s="4"/>
      <c r="KEP874" s="4"/>
      <c r="KEQ874" s="4"/>
      <c r="KER874" s="4"/>
      <c r="KES874" s="4"/>
      <c r="KET874" s="4"/>
      <c r="KEU874" s="4"/>
      <c r="KEV874" s="4"/>
      <c r="KEW874" s="4"/>
      <c r="KEX874" s="4"/>
      <c r="KEY874" s="4"/>
      <c r="KEZ874" s="4"/>
      <c r="KFA874" s="4"/>
      <c r="KFB874" s="4"/>
      <c r="KFC874" s="4"/>
      <c r="KFD874" s="4"/>
      <c r="KFE874" s="4"/>
      <c r="KFF874" s="4"/>
      <c r="KFG874" s="4"/>
      <c r="KFH874" s="4"/>
      <c r="KFI874" s="4"/>
      <c r="KFJ874" s="4"/>
      <c r="KFK874" s="4"/>
      <c r="KFL874" s="4"/>
      <c r="KFM874" s="4"/>
      <c r="KFN874" s="4"/>
      <c r="KFO874" s="4"/>
      <c r="KFP874" s="4"/>
      <c r="KFQ874" s="4"/>
      <c r="KFR874" s="4"/>
      <c r="KFS874" s="4"/>
      <c r="KFT874" s="4"/>
      <c r="KFU874" s="4"/>
      <c r="KFV874" s="4"/>
      <c r="KFW874" s="4"/>
      <c r="KFX874" s="4"/>
      <c r="KFY874" s="4"/>
      <c r="KFZ874" s="4"/>
      <c r="KGA874" s="4"/>
      <c r="KGB874" s="4"/>
      <c r="KGC874" s="4"/>
      <c r="KGD874" s="4"/>
      <c r="KGE874" s="4"/>
      <c r="KGF874" s="4"/>
      <c r="KGG874" s="4"/>
      <c r="KGH874" s="4"/>
      <c r="KGI874" s="4"/>
      <c r="KGJ874" s="4"/>
      <c r="KGK874" s="4"/>
      <c r="KGL874" s="4"/>
      <c r="KGM874" s="4"/>
      <c r="KGN874" s="4"/>
      <c r="KGO874" s="4"/>
      <c r="KGP874" s="4"/>
      <c r="KGQ874" s="4"/>
      <c r="KGR874" s="4"/>
      <c r="KGS874" s="4"/>
      <c r="KGT874" s="4"/>
      <c r="KGU874" s="4"/>
      <c r="KGV874" s="4"/>
      <c r="KGW874" s="4"/>
      <c r="KGX874" s="4"/>
      <c r="KGY874" s="4"/>
      <c r="KGZ874" s="4"/>
      <c r="KHA874" s="4"/>
      <c r="KHB874" s="4"/>
      <c r="KHC874" s="4"/>
      <c r="KHD874" s="4"/>
      <c r="KHE874" s="4"/>
      <c r="KHF874" s="4"/>
      <c r="KHG874" s="4"/>
      <c r="KHH874" s="4"/>
      <c r="KHI874" s="4"/>
      <c r="KHJ874" s="4"/>
      <c r="KHK874" s="4"/>
      <c r="KHL874" s="4"/>
      <c r="KHM874" s="4"/>
      <c r="KHN874" s="4"/>
      <c r="KHO874" s="4"/>
      <c r="KHP874" s="4"/>
      <c r="KHQ874" s="4"/>
      <c r="KHR874" s="4"/>
      <c r="KHS874" s="4"/>
      <c r="KHT874" s="4"/>
      <c r="KHU874" s="4"/>
      <c r="KHV874" s="4"/>
      <c r="KHW874" s="4"/>
      <c r="KHX874" s="4"/>
      <c r="KHY874" s="4"/>
      <c r="KHZ874" s="4"/>
      <c r="KIA874" s="4"/>
      <c r="KIB874" s="4"/>
      <c r="KIC874" s="4"/>
      <c r="KID874" s="4"/>
      <c r="KIF874" s="4"/>
      <c r="KIH874" s="4"/>
      <c r="KII874" s="4"/>
      <c r="KIJ874" s="4"/>
      <c r="KIK874" s="4"/>
      <c r="KIL874" s="4"/>
      <c r="KIM874" s="4"/>
      <c r="KIN874" s="4"/>
      <c r="KIO874" s="4"/>
      <c r="KIT874" s="4"/>
      <c r="KIU874" s="4"/>
      <c r="KIV874" s="4"/>
      <c r="KIW874" s="4"/>
      <c r="KIX874" s="4"/>
      <c r="KIY874" s="4"/>
      <c r="KIZ874" s="4"/>
      <c r="KJA874" s="4"/>
      <c r="KJB874" s="4"/>
      <c r="KJC874" s="4"/>
      <c r="KJD874" s="4"/>
      <c r="KJE874" s="4"/>
      <c r="KJF874" s="4"/>
      <c r="KJG874" s="4"/>
      <c r="KJH874" s="4"/>
      <c r="KJI874" s="4"/>
      <c r="KJJ874" s="4"/>
      <c r="KJK874" s="4"/>
      <c r="KJL874" s="4"/>
      <c r="KJM874" s="4"/>
      <c r="KJN874" s="4"/>
      <c r="KJO874" s="4"/>
      <c r="KJP874" s="4"/>
      <c r="KJQ874" s="4"/>
      <c r="KJR874" s="4"/>
      <c r="KJS874" s="4"/>
      <c r="KJT874" s="4"/>
      <c r="KJU874" s="4"/>
      <c r="KJV874" s="4"/>
      <c r="KJW874" s="4"/>
      <c r="KJX874" s="4"/>
      <c r="KJY874" s="4"/>
      <c r="KJZ874" s="4"/>
      <c r="KKA874" s="4"/>
      <c r="KKB874" s="4"/>
      <c r="KKC874" s="4"/>
      <c r="KKD874" s="4"/>
      <c r="KKE874" s="4"/>
      <c r="KKF874" s="4"/>
      <c r="KKG874" s="4"/>
      <c r="KKH874" s="4"/>
      <c r="KKI874" s="4"/>
      <c r="KKJ874" s="4"/>
      <c r="KKK874" s="4"/>
      <c r="KKL874" s="4"/>
      <c r="KKM874" s="4"/>
      <c r="KKN874" s="4"/>
      <c r="KKO874" s="4"/>
      <c r="KKP874" s="4"/>
      <c r="KKQ874" s="4"/>
      <c r="KKR874" s="4"/>
      <c r="KKS874" s="4"/>
      <c r="KKT874" s="4"/>
      <c r="KKU874" s="4"/>
      <c r="KKV874" s="4"/>
      <c r="KKW874" s="4"/>
      <c r="KKX874" s="4"/>
      <c r="KKY874" s="4"/>
      <c r="KKZ874" s="4"/>
      <c r="KLA874" s="4"/>
      <c r="KLB874" s="4"/>
      <c r="KLC874" s="4"/>
      <c r="KLD874" s="4"/>
      <c r="KLE874" s="4"/>
      <c r="KLF874" s="4"/>
      <c r="KLG874" s="4"/>
      <c r="KLH874" s="4"/>
      <c r="KLI874" s="4"/>
      <c r="KLJ874" s="4"/>
      <c r="KLK874" s="4"/>
      <c r="KLL874" s="4"/>
      <c r="KLM874" s="4"/>
      <c r="KLN874" s="4"/>
      <c r="KLO874" s="4"/>
      <c r="KLP874" s="4"/>
      <c r="KLQ874" s="4"/>
      <c r="KLR874" s="4"/>
      <c r="KLS874" s="4"/>
      <c r="KLT874" s="4"/>
      <c r="KLU874" s="4"/>
      <c r="KLV874" s="4"/>
      <c r="KLW874" s="4"/>
      <c r="KLX874" s="4"/>
      <c r="KLY874" s="4"/>
      <c r="KLZ874" s="4"/>
      <c r="KMA874" s="4"/>
      <c r="KMB874" s="4"/>
      <c r="KMC874" s="4"/>
      <c r="KMD874" s="4"/>
      <c r="KME874" s="4"/>
      <c r="KMF874" s="4"/>
      <c r="KMG874" s="4"/>
      <c r="KMH874" s="4"/>
      <c r="KMI874" s="4"/>
      <c r="KMJ874" s="4"/>
      <c r="KMK874" s="4"/>
      <c r="KML874" s="4"/>
      <c r="KMM874" s="4"/>
      <c r="KMN874" s="4"/>
      <c r="KMO874" s="4"/>
      <c r="KMP874" s="4"/>
      <c r="KMQ874" s="4"/>
      <c r="KMR874" s="4"/>
      <c r="KMS874" s="4"/>
      <c r="KMT874" s="4"/>
      <c r="KMU874" s="4"/>
      <c r="KMV874" s="4"/>
      <c r="KMW874" s="4"/>
      <c r="KMX874" s="4"/>
      <c r="KMY874" s="4"/>
      <c r="KMZ874" s="4"/>
      <c r="KNA874" s="4"/>
      <c r="KNB874" s="4"/>
      <c r="KNC874" s="4"/>
      <c r="KND874" s="4"/>
      <c r="KNE874" s="4"/>
      <c r="KNF874" s="4"/>
      <c r="KNG874" s="4"/>
      <c r="KNH874" s="4"/>
      <c r="KNI874" s="4"/>
      <c r="KNJ874" s="4"/>
      <c r="KNK874" s="4"/>
      <c r="KNL874" s="4"/>
      <c r="KNM874" s="4"/>
      <c r="KNN874" s="4"/>
      <c r="KNO874" s="4"/>
      <c r="KNP874" s="4"/>
      <c r="KNQ874" s="4"/>
      <c r="KNR874" s="4"/>
      <c r="KNS874" s="4"/>
      <c r="KNT874" s="4"/>
      <c r="KNU874" s="4"/>
      <c r="KNV874" s="4"/>
      <c r="KNW874" s="4"/>
      <c r="KNX874" s="4"/>
      <c r="KNY874" s="4"/>
      <c r="KNZ874" s="4"/>
      <c r="KOA874" s="4"/>
      <c r="KOB874" s="4"/>
      <c r="KOC874" s="4"/>
      <c r="KOD874" s="4"/>
      <c r="KOE874" s="4"/>
      <c r="KOF874" s="4"/>
      <c r="KOG874" s="4"/>
      <c r="KOH874" s="4"/>
      <c r="KOI874" s="4"/>
      <c r="KOJ874" s="4"/>
      <c r="KOK874" s="4"/>
      <c r="KOL874" s="4"/>
      <c r="KOM874" s="4"/>
      <c r="KON874" s="4"/>
      <c r="KOO874" s="4"/>
      <c r="KOP874" s="4"/>
      <c r="KOQ874" s="4"/>
      <c r="KOR874" s="4"/>
      <c r="KOS874" s="4"/>
      <c r="KOT874" s="4"/>
      <c r="KOU874" s="4"/>
      <c r="KOV874" s="4"/>
      <c r="KOW874" s="4"/>
      <c r="KOX874" s="4"/>
      <c r="KOY874" s="4"/>
      <c r="KOZ874" s="4"/>
      <c r="KPA874" s="4"/>
      <c r="KPB874" s="4"/>
      <c r="KPC874" s="4"/>
      <c r="KPD874" s="4"/>
      <c r="KPE874" s="4"/>
      <c r="KPF874" s="4"/>
      <c r="KPG874" s="4"/>
      <c r="KPH874" s="4"/>
      <c r="KPI874" s="4"/>
      <c r="KPJ874" s="4"/>
      <c r="KPK874" s="4"/>
      <c r="KPL874" s="4"/>
      <c r="KPM874" s="4"/>
      <c r="KPN874" s="4"/>
      <c r="KPO874" s="4"/>
      <c r="KPP874" s="4"/>
      <c r="KPQ874" s="4"/>
      <c r="KPR874" s="4"/>
      <c r="KPS874" s="4"/>
      <c r="KPT874" s="4"/>
      <c r="KPU874" s="4"/>
      <c r="KPV874" s="4"/>
      <c r="KPW874" s="4"/>
      <c r="KPX874" s="4"/>
      <c r="KPY874" s="4"/>
      <c r="KPZ874" s="4"/>
      <c r="KQA874" s="4"/>
      <c r="KQB874" s="4"/>
      <c r="KQC874" s="4"/>
      <c r="KQD874" s="4"/>
      <c r="KQE874" s="4"/>
      <c r="KQF874" s="4"/>
      <c r="KQG874" s="4"/>
      <c r="KQH874" s="4"/>
      <c r="KQI874" s="4"/>
      <c r="KQJ874" s="4"/>
      <c r="KQK874" s="4"/>
      <c r="KQL874" s="4"/>
      <c r="KQM874" s="4"/>
      <c r="KQN874" s="4"/>
      <c r="KQO874" s="4"/>
      <c r="KQP874" s="4"/>
      <c r="KQQ874" s="4"/>
      <c r="KQR874" s="4"/>
      <c r="KQS874" s="4"/>
      <c r="KQT874" s="4"/>
      <c r="KQU874" s="4"/>
      <c r="KQV874" s="4"/>
      <c r="KQW874" s="4"/>
      <c r="KQX874" s="4"/>
      <c r="KQY874" s="4"/>
      <c r="KQZ874" s="4"/>
      <c r="KRA874" s="4"/>
      <c r="KRB874" s="4"/>
      <c r="KRC874" s="4"/>
      <c r="KRD874" s="4"/>
      <c r="KRE874" s="4"/>
      <c r="KRF874" s="4"/>
      <c r="KRG874" s="4"/>
      <c r="KRH874" s="4"/>
      <c r="KRI874" s="4"/>
      <c r="KRJ874" s="4"/>
      <c r="KRK874" s="4"/>
      <c r="KRL874" s="4"/>
      <c r="KRM874" s="4"/>
      <c r="KRN874" s="4"/>
      <c r="KRO874" s="4"/>
      <c r="KRP874" s="4"/>
      <c r="KRQ874" s="4"/>
      <c r="KRR874" s="4"/>
      <c r="KRS874" s="4"/>
      <c r="KRT874" s="4"/>
      <c r="KRU874" s="4"/>
      <c r="KRV874" s="4"/>
      <c r="KRW874" s="4"/>
      <c r="KRX874" s="4"/>
      <c r="KRY874" s="4"/>
      <c r="KRZ874" s="4"/>
      <c r="KSB874" s="4"/>
      <c r="KSD874" s="4"/>
      <c r="KSE874" s="4"/>
      <c r="KSF874" s="4"/>
      <c r="KSG874" s="4"/>
      <c r="KSH874" s="4"/>
      <c r="KSI874" s="4"/>
      <c r="KSJ874" s="4"/>
      <c r="KSK874" s="4"/>
      <c r="KSP874" s="4"/>
      <c r="KSQ874" s="4"/>
      <c r="KSR874" s="4"/>
      <c r="KSS874" s="4"/>
      <c r="KST874" s="4"/>
      <c r="KSU874" s="4"/>
      <c r="KSV874" s="4"/>
      <c r="KSW874" s="4"/>
      <c r="KSX874" s="4"/>
      <c r="KSY874" s="4"/>
      <c r="KSZ874" s="4"/>
      <c r="KTA874" s="4"/>
      <c r="KTB874" s="4"/>
      <c r="KTC874" s="4"/>
      <c r="KTD874" s="4"/>
      <c r="KTE874" s="4"/>
      <c r="KTF874" s="4"/>
      <c r="KTG874" s="4"/>
      <c r="KTH874" s="4"/>
      <c r="KTI874" s="4"/>
      <c r="KTJ874" s="4"/>
      <c r="KTK874" s="4"/>
      <c r="KTL874" s="4"/>
      <c r="KTM874" s="4"/>
      <c r="KTN874" s="4"/>
      <c r="KTO874" s="4"/>
      <c r="KTP874" s="4"/>
      <c r="KTQ874" s="4"/>
      <c r="KTR874" s="4"/>
      <c r="KTS874" s="4"/>
      <c r="KTT874" s="4"/>
      <c r="KTU874" s="4"/>
      <c r="KTV874" s="4"/>
      <c r="KTW874" s="4"/>
      <c r="KTX874" s="4"/>
      <c r="KTY874" s="4"/>
      <c r="KTZ874" s="4"/>
      <c r="KUA874" s="4"/>
      <c r="KUB874" s="4"/>
      <c r="KUC874" s="4"/>
      <c r="KUD874" s="4"/>
      <c r="KUE874" s="4"/>
      <c r="KUF874" s="4"/>
      <c r="KUG874" s="4"/>
      <c r="KUH874" s="4"/>
      <c r="KUI874" s="4"/>
      <c r="KUJ874" s="4"/>
      <c r="KUK874" s="4"/>
      <c r="KUL874" s="4"/>
      <c r="KUM874" s="4"/>
      <c r="KUN874" s="4"/>
      <c r="KUO874" s="4"/>
      <c r="KUP874" s="4"/>
      <c r="KUQ874" s="4"/>
      <c r="KUR874" s="4"/>
      <c r="KUS874" s="4"/>
      <c r="KUT874" s="4"/>
      <c r="KUU874" s="4"/>
      <c r="KUV874" s="4"/>
      <c r="KUW874" s="4"/>
      <c r="KUX874" s="4"/>
      <c r="KUY874" s="4"/>
      <c r="KUZ874" s="4"/>
      <c r="KVA874" s="4"/>
      <c r="KVB874" s="4"/>
      <c r="KVC874" s="4"/>
      <c r="KVD874" s="4"/>
      <c r="KVE874" s="4"/>
      <c r="KVF874" s="4"/>
      <c r="KVG874" s="4"/>
      <c r="KVH874" s="4"/>
      <c r="KVI874" s="4"/>
      <c r="KVJ874" s="4"/>
      <c r="KVK874" s="4"/>
      <c r="KVL874" s="4"/>
      <c r="KVM874" s="4"/>
      <c r="KVN874" s="4"/>
      <c r="KVO874" s="4"/>
      <c r="KVP874" s="4"/>
      <c r="KVQ874" s="4"/>
      <c r="KVR874" s="4"/>
      <c r="KVS874" s="4"/>
      <c r="KVT874" s="4"/>
      <c r="KVU874" s="4"/>
      <c r="KVV874" s="4"/>
      <c r="KVW874" s="4"/>
      <c r="KVX874" s="4"/>
      <c r="KVY874" s="4"/>
      <c r="KVZ874" s="4"/>
      <c r="KWA874" s="4"/>
      <c r="KWB874" s="4"/>
      <c r="KWC874" s="4"/>
      <c r="KWD874" s="4"/>
      <c r="KWE874" s="4"/>
      <c r="KWF874" s="4"/>
      <c r="KWG874" s="4"/>
      <c r="KWH874" s="4"/>
      <c r="KWI874" s="4"/>
      <c r="KWJ874" s="4"/>
      <c r="KWK874" s="4"/>
      <c r="KWL874" s="4"/>
      <c r="KWM874" s="4"/>
      <c r="KWN874" s="4"/>
      <c r="KWO874" s="4"/>
      <c r="KWP874" s="4"/>
      <c r="KWQ874" s="4"/>
      <c r="KWR874" s="4"/>
      <c r="KWS874" s="4"/>
      <c r="KWT874" s="4"/>
      <c r="KWU874" s="4"/>
      <c r="KWV874" s="4"/>
      <c r="KWW874" s="4"/>
      <c r="KWX874" s="4"/>
      <c r="KWY874" s="4"/>
      <c r="KWZ874" s="4"/>
      <c r="KXA874" s="4"/>
      <c r="KXB874" s="4"/>
      <c r="KXC874" s="4"/>
      <c r="KXD874" s="4"/>
      <c r="KXE874" s="4"/>
      <c r="KXF874" s="4"/>
      <c r="KXG874" s="4"/>
      <c r="KXH874" s="4"/>
      <c r="KXI874" s="4"/>
      <c r="KXJ874" s="4"/>
      <c r="KXK874" s="4"/>
      <c r="KXL874" s="4"/>
      <c r="KXM874" s="4"/>
      <c r="KXN874" s="4"/>
      <c r="KXO874" s="4"/>
      <c r="KXP874" s="4"/>
      <c r="KXQ874" s="4"/>
      <c r="KXR874" s="4"/>
      <c r="KXS874" s="4"/>
      <c r="KXT874" s="4"/>
      <c r="KXU874" s="4"/>
      <c r="KXV874" s="4"/>
      <c r="KXW874" s="4"/>
      <c r="KXX874" s="4"/>
      <c r="KXY874" s="4"/>
      <c r="KXZ874" s="4"/>
      <c r="KYA874" s="4"/>
      <c r="KYB874" s="4"/>
      <c r="KYC874" s="4"/>
      <c r="KYD874" s="4"/>
      <c r="KYE874" s="4"/>
      <c r="KYF874" s="4"/>
      <c r="KYG874" s="4"/>
      <c r="KYH874" s="4"/>
      <c r="KYI874" s="4"/>
      <c r="KYJ874" s="4"/>
      <c r="KYK874" s="4"/>
      <c r="KYL874" s="4"/>
      <c r="KYM874" s="4"/>
      <c r="KYN874" s="4"/>
      <c r="KYO874" s="4"/>
      <c r="KYP874" s="4"/>
      <c r="KYQ874" s="4"/>
      <c r="KYR874" s="4"/>
      <c r="KYS874" s="4"/>
      <c r="KYT874" s="4"/>
      <c r="KYU874" s="4"/>
      <c r="KYV874" s="4"/>
      <c r="KYW874" s="4"/>
      <c r="KYX874" s="4"/>
      <c r="KYY874" s="4"/>
      <c r="KYZ874" s="4"/>
      <c r="KZA874" s="4"/>
      <c r="KZB874" s="4"/>
      <c r="KZC874" s="4"/>
      <c r="KZD874" s="4"/>
      <c r="KZE874" s="4"/>
      <c r="KZF874" s="4"/>
      <c r="KZG874" s="4"/>
      <c r="KZH874" s="4"/>
      <c r="KZI874" s="4"/>
      <c r="KZJ874" s="4"/>
      <c r="KZK874" s="4"/>
      <c r="KZL874" s="4"/>
      <c r="KZM874" s="4"/>
      <c r="KZN874" s="4"/>
      <c r="KZO874" s="4"/>
      <c r="KZP874" s="4"/>
      <c r="KZQ874" s="4"/>
      <c r="KZR874" s="4"/>
      <c r="KZS874" s="4"/>
      <c r="KZT874" s="4"/>
      <c r="KZU874" s="4"/>
      <c r="KZV874" s="4"/>
      <c r="KZW874" s="4"/>
      <c r="KZX874" s="4"/>
      <c r="KZY874" s="4"/>
      <c r="KZZ874" s="4"/>
      <c r="LAA874" s="4"/>
      <c r="LAB874" s="4"/>
      <c r="LAC874" s="4"/>
      <c r="LAD874" s="4"/>
      <c r="LAE874" s="4"/>
      <c r="LAF874" s="4"/>
      <c r="LAG874" s="4"/>
      <c r="LAH874" s="4"/>
      <c r="LAI874" s="4"/>
      <c r="LAJ874" s="4"/>
      <c r="LAK874" s="4"/>
      <c r="LAL874" s="4"/>
      <c r="LAM874" s="4"/>
      <c r="LAN874" s="4"/>
      <c r="LAO874" s="4"/>
      <c r="LAP874" s="4"/>
      <c r="LAQ874" s="4"/>
      <c r="LAR874" s="4"/>
      <c r="LAS874" s="4"/>
      <c r="LAT874" s="4"/>
      <c r="LAU874" s="4"/>
      <c r="LAV874" s="4"/>
      <c r="LAW874" s="4"/>
      <c r="LAX874" s="4"/>
      <c r="LAY874" s="4"/>
      <c r="LAZ874" s="4"/>
      <c r="LBA874" s="4"/>
      <c r="LBB874" s="4"/>
      <c r="LBC874" s="4"/>
      <c r="LBD874" s="4"/>
      <c r="LBE874" s="4"/>
      <c r="LBF874" s="4"/>
      <c r="LBG874" s="4"/>
      <c r="LBH874" s="4"/>
      <c r="LBI874" s="4"/>
      <c r="LBJ874" s="4"/>
      <c r="LBK874" s="4"/>
      <c r="LBL874" s="4"/>
      <c r="LBM874" s="4"/>
      <c r="LBN874" s="4"/>
      <c r="LBO874" s="4"/>
      <c r="LBP874" s="4"/>
      <c r="LBQ874" s="4"/>
      <c r="LBR874" s="4"/>
      <c r="LBS874" s="4"/>
      <c r="LBT874" s="4"/>
      <c r="LBU874" s="4"/>
      <c r="LBV874" s="4"/>
      <c r="LBX874" s="4"/>
      <c r="LBZ874" s="4"/>
      <c r="LCA874" s="4"/>
      <c r="LCB874" s="4"/>
      <c r="LCC874" s="4"/>
      <c r="LCD874" s="4"/>
      <c r="LCE874" s="4"/>
      <c r="LCF874" s="4"/>
      <c r="LCG874" s="4"/>
      <c r="LCL874" s="4"/>
      <c r="LCM874" s="4"/>
      <c r="LCN874" s="4"/>
      <c r="LCO874" s="4"/>
      <c r="LCP874" s="4"/>
      <c r="LCQ874" s="4"/>
      <c r="LCR874" s="4"/>
      <c r="LCS874" s="4"/>
      <c r="LCT874" s="4"/>
      <c r="LCU874" s="4"/>
      <c r="LCV874" s="4"/>
      <c r="LCW874" s="4"/>
      <c r="LCX874" s="4"/>
      <c r="LCY874" s="4"/>
      <c r="LCZ874" s="4"/>
      <c r="LDA874" s="4"/>
      <c r="LDB874" s="4"/>
      <c r="LDC874" s="4"/>
      <c r="LDD874" s="4"/>
      <c r="LDE874" s="4"/>
      <c r="LDF874" s="4"/>
      <c r="LDG874" s="4"/>
      <c r="LDH874" s="4"/>
      <c r="LDI874" s="4"/>
      <c r="LDJ874" s="4"/>
      <c r="LDK874" s="4"/>
      <c r="LDL874" s="4"/>
      <c r="LDM874" s="4"/>
      <c r="LDN874" s="4"/>
      <c r="LDO874" s="4"/>
      <c r="LDP874" s="4"/>
      <c r="LDQ874" s="4"/>
      <c r="LDR874" s="4"/>
      <c r="LDS874" s="4"/>
      <c r="LDT874" s="4"/>
      <c r="LDU874" s="4"/>
      <c r="LDV874" s="4"/>
      <c r="LDW874" s="4"/>
      <c r="LDX874" s="4"/>
      <c r="LDY874" s="4"/>
      <c r="LDZ874" s="4"/>
      <c r="LEA874" s="4"/>
      <c r="LEB874" s="4"/>
      <c r="LEC874" s="4"/>
      <c r="LED874" s="4"/>
      <c r="LEE874" s="4"/>
      <c r="LEF874" s="4"/>
      <c r="LEG874" s="4"/>
      <c r="LEH874" s="4"/>
      <c r="LEI874" s="4"/>
      <c r="LEJ874" s="4"/>
      <c r="LEK874" s="4"/>
      <c r="LEL874" s="4"/>
      <c r="LEM874" s="4"/>
      <c r="LEN874" s="4"/>
      <c r="LEO874" s="4"/>
      <c r="LEP874" s="4"/>
      <c r="LEQ874" s="4"/>
      <c r="LER874" s="4"/>
      <c r="LES874" s="4"/>
      <c r="LET874" s="4"/>
      <c r="LEU874" s="4"/>
      <c r="LEV874" s="4"/>
      <c r="LEW874" s="4"/>
      <c r="LEX874" s="4"/>
      <c r="LEY874" s="4"/>
      <c r="LEZ874" s="4"/>
      <c r="LFA874" s="4"/>
      <c r="LFB874" s="4"/>
      <c r="LFC874" s="4"/>
      <c r="LFD874" s="4"/>
      <c r="LFE874" s="4"/>
      <c r="LFF874" s="4"/>
      <c r="LFG874" s="4"/>
      <c r="LFH874" s="4"/>
      <c r="LFI874" s="4"/>
      <c r="LFJ874" s="4"/>
      <c r="LFK874" s="4"/>
      <c r="LFL874" s="4"/>
      <c r="LFM874" s="4"/>
      <c r="LFN874" s="4"/>
      <c r="LFO874" s="4"/>
      <c r="LFP874" s="4"/>
      <c r="LFQ874" s="4"/>
      <c r="LFR874" s="4"/>
      <c r="LFS874" s="4"/>
      <c r="LFT874" s="4"/>
      <c r="LFU874" s="4"/>
      <c r="LFV874" s="4"/>
      <c r="LFW874" s="4"/>
      <c r="LFX874" s="4"/>
      <c r="LFY874" s="4"/>
      <c r="LFZ874" s="4"/>
      <c r="LGA874" s="4"/>
      <c r="LGB874" s="4"/>
      <c r="LGC874" s="4"/>
      <c r="LGD874" s="4"/>
      <c r="LGE874" s="4"/>
      <c r="LGF874" s="4"/>
      <c r="LGG874" s="4"/>
      <c r="LGH874" s="4"/>
      <c r="LGI874" s="4"/>
      <c r="LGJ874" s="4"/>
      <c r="LGK874" s="4"/>
      <c r="LGL874" s="4"/>
      <c r="LGM874" s="4"/>
      <c r="LGN874" s="4"/>
      <c r="LGO874" s="4"/>
      <c r="LGP874" s="4"/>
      <c r="LGQ874" s="4"/>
      <c r="LGR874" s="4"/>
      <c r="LGS874" s="4"/>
      <c r="LGT874" s="4"/>
      <c r="LGU874" s="4"/>
      <c r="LGV874" s="4"/>
      <c r="LGW874" s="4"/>
      <c r="LGX874" s="4"/>
      <c r="LGY874" s="4"/>
      <c r="LGZ874" s="4"/>
      <c r="LHA874" s="4"/>
      <c r="LHB874" s="4"/>
      <c r="LHC874" s="4"/>
      <c r="LHD874" s="4"/>
      <c r="LHE874" s="4"/>
      <c r="LHF874" s="4"/>
      <c r="LHG874" s="4"/>
      <c r="LHH874" s="4"/>
      <c r="LHI874" s="4"/>
      <c r="LHJ874" s="4"/>
      <c r="LHK874" s="4"/>
      <c r="LHL874" s="4"/>
      <c r="LHM874" s="4"/>
      <c r="LHN874" s="4"/>
      <c r="LHO874" s="4"/>
      <c r="LHP874" s="4"/>
      <c r="LHQ874" s="4"/>
      <c r="LHR874" s="4"/>
      <c r="LHS874" s="4"/>
      <c r="LHT874" s="4"/>
      <c r="LHU874" s="4"/>
      <c r="LHV874" s="4"/>
      <c r="LHW874" s="4"/>
      <c r="LHX874" s="4"/>
      <c r="LHY874" s="4"/>
      <c r="LHZ874" s="4"/>
      <c r="LIA874" s="4"/>
      <c r="LIB874" s="4"/>
      <c r="LIC874" s="4"/>
      <c r="LID874" s="4"/>
      <c r="LIE874" s="4"/>
      <c r="LIF874" s="4"/>
      <c r="LIG874" s="4"/>
      <c r="LIH874" s="4"/>
      <c r="LII874" s="4"/>
      <c r="LIJ874" s="4"/>
      <c r="LIK874" s="4"/>
      <c r="LIL874" s="4"/>
      <c r="LIM874" s="4"/>
      <c r="LIN874" s="4"/>
      <c r="LIO874" s="4"/>
      <c r="LIP874" s="4"/>
      <c r="LIQ874" s="4"/>
      <c r="LIR874" s="4"/>
      <c r="LIS874" s="4"/>
      <c r="LIT874" s="4"/>
      <c r="LIU874" s="4"/>
      <c r="LIV874" s="4"/>
      <c r="LIW874" s="4"/>
      <c r="LIX874" s="4"/>
      <c r="LIY874" s="4"/>
      <c r="LIZ874" s="4"/>
      <c r="LJA874" s="4"/>
      <c r="LJB874" s="4"/>
      <c r="LJC874" s="4"/>
      <c r="LJD874" s="4"/>
      <c r="LJE874" s="4"/>
      <c r="LJF874" s="4"/>
      <c r="LJG874" s="4"/>
      <c r="LJH874" s="4"/>
      <c r="LJI874" s="4"/>
      <c r="LJJ874" s="4"/>
      <c r="LJK874" s="4"/>
      <c r="LJL874" s="4"/>
      <c r="LJM874" s="4"/>
      <c r="LJN874" s="4"/>
      <c r="LJO874" s="4"/>
      <c r="LJP874" s="4"/>
      <c r="LJQ874" s="4"/>
      <c r="LJR874" s="4"/>
      <c r="LJS874" s="4"/>
      <c r="LJT874" s="4"/>
      <c r="LJU874" s="4"/>
      <c r="LJV874" s="4"/>
      <c r="LJW874" s="4"/>
      <c r="LJX874" s="4"/>
      <c r="LJY874" s="4"/>
      <c r="LJZ874" s="4"/>
      <c r="LKA874" s="4"/>
      <c r="LKB874" s="4"/>
      <c r="LKC874" s="4"/>
      <c r="LKD874" s="4"/>
      <c r="LKE874" s="4"/>
      <c r="LKF874" s="4"/>
      <c r="LKG874" s="4"/>
      <c r="LKH874" s="4"/>
      <c r="LKI874" s="4"/>
      <c r="LKJ874" s="4"/>
      <c r="LKK874" s="4"/>
      <c r="LKL874" s="4"/>
      <c r="LKM874" s="4"/>
      <c r="LKN874" s="4"/>
      <c r="LKO874" s="4"/>
      <c r="LKP874" s="4"/>
      <c r="LKQ874" s="4"/>
      <c r="LKR874" s="4"/>
      <c r="LKS874" s="4"/>
      <c r="LKT874" s="4"/>
      <c r="LKU874" s="4"/>
      <c r="LKV874" s="4"/>
      <c r="LKW874" s="4"/>
      <c r="LKX874" s="4"/>
      <c r="LKY874" s="4"/>
      <c r="LKZ874" s="4"/>
      <c r="LLA874" s="4"/>
      <c r="LLB874" s="4"/>
      <c r="LLC874" s="4"/>
      <c r="LLD874" s="4"/>
      <c r="LLE874" s="4"/>
      <c r="LLF874" s="4"/>
      <c r="LLG874" s="4"/>
      <c r="LLH874" s="4"/>
      <c r="LLI874" s="4"/>
      <c r="LLJ874" s="4"/>
      <c r="LLK874" s="4"/>
      <c r="LLL874" s="4"/>
      <c r="LLM874" s="4"/>
      <c r="LLN874" s="4"/>
      <c r="LLO874" s="4"/>
      <c r="LLP874" s="4"/>
      <c r="LLQ874" s="4"/>
      <c r="LLR874" s="4"/>
      <c r="LLT874" s="4"/>
      <c r="LLV874" s="4"/>
      <c r="LLW874" s="4"/>
      <c r="LLX874" s="4"/>
      <c r="LLY874" s="4"/>
      <c r="LLZ874" s="4"/>
      <c r="LMA874" s="4"/>
      <c r="LMB874" s="4"/>
      <c r="LMC874" s="4"/>
      <c r="LMH874" s="4"/>
      <c r="LMI874" s="4"/>
      <c r="LMJ874" s="4"/>
      <c r="LMK874" s="4"/>
      <c r="LML874" s="4"/>
      <c r="LMM874" s="4"/>
      <c r="LMN874" s="4"/>
      <c r="LMO874" s="4"/>
      <c r="LMP874" s="4"/>
      <c r="LMQ874" s="4"/>
      <c r="LMR874" s="4"/>
      <c r="LMS874" s="4"/>
      <c r="LMT874" s="4"/>
      <c r="LMU874" s="4"/>
      <c r="LMV874" s="4"/>
      <c r="LMW874" s="4"/>
      <c r="LMX874" s="4"/>
      <c r="LMY874" s="4"/>
      <c r="LMZ874" s="4"/>
      <c r="LNA874" s="4"/>
      <c r="LNB874" s="4"/>
      <c r="LNC874" s="4"/>
      <c r="LND874" s="4"/>
      <c r="LNE874" s="4"/>
      <c r="LNF874" s="4"/>
      <c r="LNG874" s="4"/>
      <c r="LNH874" s="4"/>
      <c r="LNI874" s="4"/>
      <c r="LNJ874" s="4"/>
      <c r="LNK874" s="4"/>
      <c r="LNL874" s="4"/>
      <c r="LNM874" s="4"/>
      <c r="LNN874" s="4"/>
      <c r="LNO874" s="4"/>
      <c r="LNP874" s="4"/>
      <c r="LNQ874" s="4"/>
      <c r="LNR874" s="4"/>
      <c r="LNS874" s="4"/>
      <c r="LNT874" s="4"/>
      <c r="LNU874" s="4"/>
      <c r="LNV874" s="4"/>
      <c r="LNW874" s="4"/>
      <c r="LNX874" s="4"/>
      <c r="LNY874" s="4"/>
      <c r="LNZ874" s="4"/>
      <c r="LOA874" s="4"/>
      <c r="LOB874" s="4"/>
      <c r="LOC874" s="4"/>
      <c r="LOD874" s="4"/>
      <c r="LOE874" s="4"/>
      <c r="LOF874" s="4"/>
      <c r="LOG874" s="4"/>
      <c r="LOH874" s="4"/>
      <c r="LOI874" s="4"/>
      <c r="LOJ874" s="4"/>
      <c r="LOK874" s="4"/>
      <c r="LOL874" s="4"/>
      <c r="LOM874" s="4"/>
      <c r="LON874" s="4"/>
      <c r="LOO874" s="4"/>
      <c r="LOP874" s="4"/>
      <c r="LOQ874" s="4"/>
      <c r="LOR874" s="4"/>
      <c r="LOS874" s="4"/>
      <c r="LOT874" s="4"/>
      <c r="LOU874" s="4"/>
      <c r="LOV874" s="4"/>
      <c r="LOW874" s="4"/>
      <c r="LOX874" s="4"/>
      <c r="LOY874" s="4"/>
      <c r="LOZ874" s="4"/>
      <c r="LPA874" s="4"/>
      <c r="LPB874" s="4"/>
      <c r="LPC874" s="4"/>
      <c r="LPD874" s="4"/>
      <c r="LPE874" s="4"/>
      <c r="LPF874" s="4"/>
      <c r="LPG874" s="4"/>
      <c r="LPH874" s="4"/>
      <c r="LPI874" s="4"/>
      <c r="LPJ874" s="4"/>
      <c r="LPK874" s="4"/>
      <c r="LPL874" s="4"/>
      <c r="LPM874" s="4"/>
      <c r="LPN874" s="4"/>
      <c r="LPO874" s="4"/>
      <c r="LPP874" s="4"/>
      <c r="LPQ874" s="4"/>
      <c r="LPR874" s="4"/>
      <c r="LPS874" s="4"/>
      <c r="LPT874" s="4"/>
      <c r="LPU874" s="4"/>
      <c r="LPV874" s="4"/>
      <c r="LPW874" s="4"/>
      <c r="LPX874" s="4"/>
      <c r="LPY874" s="4"/>
      <c r="LPZ874" s="4"/>
      <c r="LQA874" s="4"/>
      <c r="LQB874" s="4"/>
      <c r="LQC874" s="4"/>
      <c r="LQD874" s="4"/>
      <c r="LQE874" s="4"/>
      <c r="LQF874" s="4"/>
      <c r="LQG874" s="4"/>
      <c r="LQH874" s="4"/>
      <c r="LQI874" s="4"/>
      <c r="LQJ874" s="4"/>
      <c r="LQK874" s="4"/>
      <c r="LQL874" s="4"/>
      <c r="LQM874" s="4"/>
      <c r="LQN874" s="4"/>
      <c r="LQO874" s="4"/>
      <c r="LQP874" s="4"/>
      <c r="LQQ874" s="4"/>
      <c r="LQR874" s="4"/>
      <c r="LQS874" s="4"/>
      <c r="LQT874" s="4"/>
      <c r="LQU874" s="4"/>
      <c r="LQV874" s="4"/>
      <c r="LQW874" s="4"/>
      <c r="LQX874" s="4"/>
      <c r="LQY874" s="4"/>
      <c r="LQZ874" s="4"/>
      <c r="LRA874" s="4"/>
      <c r="LRB874" s="4"/>
      <c r="LRC874" s="4"/>
      <c r="LRD874" s="4"/>
      <c r="LRE874" s="4"/>
      <c r="LRF874" s="4"/>
      <c r="LRG874" s="4"/>
      <c r="LRH874" s="4"/>
      <c r="LRI874" s="4"/>
      <c r="LRJ874" s="4"/>
      <c r="LRK874" s="4"/>
      <c r="LRL874" s="4"/>
      <c r="LRM874" s="4"/>
      <c r="LRN874" s="4"/>
      <c r="LRO874" s="4"/>
      <c r="LRP874" s="4"/>
      <c r="LRQ874" s="4"/>
      <c r="LRR874" s="4"/>
      <c r="LRS874" s="4"/>
      <c r="LRT874" s="4"/>
      <c r="LRU874" s="4"/>
      <c r="LRV874" s="4"/>
      <c r="LRW874" s="4"/>
      <c r="LRX874" s="4"/>
      <c r="LRY874" s="4"/>
      <c r="LRZ874" s="4"/>
      <c r="LSA874" s="4"/>
      <c r="LSB874" s="4"/>
      <c r="LSC874" s="4"/>
      <c r="LSD874" s="4"/>
      <c r="LSE874" s="4"/>
      <c r="LSF874" s="4"/>
      <c r="LSG874" s="4"/>
      <c r="LSH874" s="4"/>
      <c r="LSI874" s="4"/>
      <c r="LSJ874" s="4"/>
      <c r="LSK874" s="4"/>
      <c r="LSL874" s="4"/>
      <c r="LSM874" s="4"/>
      <c r="LSN874" s="4"/>
      <c r="LSO874" s="4"/>
      <c r="LSP874" s="4"/>
      <c r="LSQ874" s="4"/>
      <c r="LSR874" s="4"/>
      <c r="LSS874" s="4"/>
      <c r="LST874" s="4"/>
      <c r="LSU874" s="4"/>
      <c r="LSV874" s="4"/>
      <c r="LSW874" s="4"/>
      <c r="LSX874" s="4"/>
      <c r="LSY874" s="4"/>
      <c r="LSZ874" s="4"/>
      <c r="LTA874" s="4"/>
      <c r="LTB874" s="4"/>
      <c r="LTC874" s="4"/>
      <c r="LTD874" s="4"/>
      <c r="LTE874" s="4"/>
      <c r="LTF874" s="4"/>
      <c r="LTG874" s="4"/>
      <c r="LTH874" s="4"/>
      <c r="LTI874" s="4"/>
      <c r="LTJ874" s="4"/>
      <c r="LTK874" s="4"/>
      <c r="LTL874" s="4"/>
      <c r="LTM874" s="4"/>
      <c r="LTN874" s="4"/>
      <c r="LTO874" s="4"/>
      <c r="LTP874" s="4"/>
      <c r="LTQ874" s="4"/>
      <c r="LTR874" s="4"/>
      <c r="LTS874" s="4"/>
      <c r="LTT874" s="4"/>
      <c r="LTU874" s="4"/>
      <c r="LTV874" s="4"/>
      <c r="LTW874" s="4"/>
      <c r="LTX874" s="4"/>
      <c r="LTY874" s="4"/>
      <c r="LTZ874" s="4"/>
      <c r="LUA874" s="4"/>
      <c r="LUB874" s="4"/>
      <c r="LUC874" s="4"/>
      <c r="LUD874" s="4"/>
      <c r="LUE874" s="4"/>
      <c r="LUF874" s="4"/>
      <c r="LUG874" s="4"/>
      <c r="LUH874" s="4"/>
      <c r="LUI874" s="4"/>
      <c r="LUJ874" s="4"/>
      <c r="LUK874" s="4"/>
      <c r="LUL874" s="4"/>
      <c r="LUM874" s="4"/>
      <c r="LUN874" s="4"/>
      <c r="LUO874" s="4"/>
      <c r="LUP874" s="4"/>
      <c r="LUQ874" s="4"/>
      <c r="LUR874" s="4"/>
      <c r="LUS874" s="4"/>
      <c r="LUT874" s="4"/>
      <c r="LUU874" s="4"/>
      <c r="LUV874" s="4"/>
      <c r="LUW874" s="4"/>
      <c r="LUX874" s="4"/>
      <c r="LUY874" s="4"/>
      <c r="LUZ874" s="4"/>
      <c r="LVA874" s="4"/>
      <c r="LVB874" s="4"/>
      <c r="LVC874" s="4"/>
      <c r="LVD874" s="4"/>
      <c r="LVE874" s="4"/>
      <c r="LVF874" s="4"/>
      <c r="LVG874" s="4"/>
      <c r="LVH874" s="4"/>
      <c r="LVI874" s="4"/>
      <c r="LVJ874" s="4"/>
      <c r="LVK874" s="4"/>
      <c r="LVL874" s="4"/>
      <c r="LVM874" s="4"/>
      <c r="LVN874" s="4"/>
      <c r="LVP874" s="4"/>
      <c r="LVR874" s="4"/>
      <c r="LVS874" s="4"/>
      <c r="LVT874" s="4"/>
      <c r="LVU874" s="4"/>
      <c r="LVV874" s="4"/>
      <c r="LVW874" s="4"/>
      <c r="LVX874" s="4"/>
      <c r="LVY874" s="4"/>
      <c r="LWD874" s="4"/>
      <c r="LWE874" s="4"/>
      <c r="LWF874" s="4"/>
      <c r="LWG874" s="4"/>
      <c r="LWH874" s="4"/>
      <c r="LWI874" s="4"/>
      <c r="LWJ874" s="4"/>
      <c r="LWK874" s="4"/>
      <c r="LWL874" s="4"/>
      <c r="LWM874" s="4"/>
      <c r="LWN874" s="4"/>
      <c r="LWO874" s="4"/>
      <c r="LWP874" s="4"/>
      <c r="LWQ874" s="4"/>
      <c r="LWR874" s="4"/>
      <c r="LWS874" s="4"/>
      <c r="LWT874" s="4"/>
      <c r="LWU874" s="4"/>
      <c r="LWV874" s="4"/>
      <c r="LWW874" s="4"/>
      <c r="LWX874" s="4"/>
      <c r="LWY874" s="4"/>
      <c r="LWZ874" s="4"/>
      <c r="LXA874" s="4"/>
      <c r="LXB874" s="4"/>
      <c r="LXC874" s="4"/>
      <c r="LXD874" s="4"/>
      <c r="LXE874" s="4"/>
      <c r="LXF874" s="4"/>
      <c r="LXG874" s="4"/>
      <c r="LXH874" s="4"/>
      <c r="LXI874" s="4"/>
      <c r="LXJ874" s="4"/>
      <c r="LXK874" s="4"/>
      <c r="LXL874" s="4"/>
      <c r="LXM874" s="4"/>
      <c r="LXN874" s="4"/>
      <c r="LXO874" s="4"/>
      <c r="LXP874" s="4"/>
      <c r="LXQ874" s="4"/>
      <c r="LXR874" s="4"/>
      <c r="LXS874" s="4"/>
      <c r="LXT874" s="4"/>
      <c r="LXU874" s="4"/>
      <c r="LXV874" s="4"/>
      <c r="LXW874" s="4"/>
      <c r="LXX874" s="4"/>
      <c r="LXY874" s="4"/>
      <c r="LXZ874" s="4"/>
      <c r="LYA874" s="4"/>
      <c r="LYB874" s="4"/>
      <c r="LYC874" s="4"/>
      <c r="LYD874" s="4"/>
      <c r="LYE874" s="4"/>
      <c r="LYF874" s="4"/>
      <c r="LYG874" s="4"/>
      <c r="LYH874" s="4"/>
      <c r="LYI874" s="4"/>
      <c r="LYJ874" s="4"/>
      <c r="LYK874" s="4"/>
      <c r="LYL874" s="4"/>
      <c r="LYM874" s="4"/>
      <c r="LYN874" s="4"/>
      <c r="LYO874" s="4"/>
      <c r="LYP874" s="4"/>
      <c r="LYQ874" s="4"/>
      <c r="LYR874" s="4"/>
      <c r="LYS874" s="4"/>
      <c r="LYT874" s="4"/>
      <c r="LYU874" s="4"/>
      <c r="LYV874" s="4"/>
      <c r="LYW874" s="4"/>
      <c r="LYX874" s="4"/>
      <c r="LYY874" s="4"/>
      <c r="LYZ874" s="4"/>
      <c r="LZA874" s="4"/>
      <c r="LZB874" s="4"/>
      <c r="LZC874" s="4"/>
      <c r="LZD874" s="4"/>
      <c r="LZE874" s="4"/>
      <c r="LZF874" s="4"/>
      <c r="LZG874" s="4"/>
      <c r="LZH874" s="4"/>
      <c r="LZI874" s="4"/>
      <c r="LZJ874" s="4"/>
      <c r="LZK874" s="4"/>
      <c r="LZL874" s="4"/>
      <c r="LZM874" s="4"/>
      <c r="LZN874" s="4"/>
      <c r="LZO874" s="4"/>
      <c r="LZP874" s="4"/>
      <c r="LZQ874" s="4"/>
      <c r="LZR874" s="4"/>
      <c r="LZS874" s="4"/>
      <c r="LZT874" s="4"/>
      <c r="LZU874" s="4"/>
      <c r="LZV874" s="4"/>
      <c r="LZW874" s="4"/>
      <c r="LZX874" s="4"/>
      <c r="LZY874" s="4"/>
      <c r="LZZ874" s="4"/>
      <c r="MAA874" s="4"/>
      <c r="MAB874" s="4"/>
      <c r="MAC874" s="4"/>
      <c r="MAD874" s="4"/>
      <c r="MAE874" s="4"/>
      <c r="MAF874" s="4"/>
      <c r="MAG874" s="4"/>
      <c r="MAH874" s="4"/>
      <c r="MAI874" s="4"/>
      <c r="MAJ874" s="4"/>
      <c r="MAK874" s="4"/>
      <c r="MAL874" s="4"/>
      <c r="MAM874" s="4"/>
      <c r="MAN874" s="4"/>
      <c r="MAO874" s="4"/>
      <c r="MAP874" s="4"/>
      <c r="MAQ874" s="4"/>
      <c r="MAR874" s="4"/>
      <c r="MAS874" s="4"/>
      <c r="MAT874" s="4"/>
      <c r="MAU874" s="4"/>
      <c r="MAV874" s="4"/>
      <c r="MAW874" s="4"/>
      <c r="MAX874" s="4"/>
      <c r="MAY874" s="4"/>
      <c r="MAZ874" s="4"/>
      <c r="MBA874" s="4"/>
      <c r="MBB874" s="4"/>
      <c r="MBC874" s="4"/>
      <c r="MBD874" s="4"/>
      <c r="MBE874" s="4"/>
      <c r="MBF874" s="4"/>
      <c r="MBG874" s="4"/>
      <c r="MBH874" s="4"/>
      <c r="MBI874" s="4"/>
      <c r="MBJ874" s="4"/>
      <c r="MBK874" s="4"/>
      <c r="MBL874" s="4"/>
      <c r="MBM874" s="4"/>
      <c r="MBN874" s="4"/>
      <c r="MBO874" s="4"/>
      <c r="MBP874" s="4"/>
      <c r="MBQ874" s="4"/>
      <c r="MBR874" s="4"/>
      <c r="MBS874" s="4"/>
      <c r="MBT874" s="4"/>
      <c r="MBU874" s="4"/>
      <c r="MBV874" s="4"/>
      <c r="MBW874" s="4"/>
      <c r="MBX874" s="4"/>
      <c r="MBY874" s="4"/>
      <c r="MBZ874" s="4"/>
      <c r="MCA874" s="4"/>
      <c r="MCB874" s="4"/>
      <c r="MCC874" s="4"/>
      <c r="MCD874" s="4"/>
      <c r="MCE874" s="4"/>
      <c r="MCF874" s="4"/>
      <c r="MCG874" s="4"/>
      <c r="MCH874" s="4"/>
      <c r="MCI874" s="4"/>
      <c r="MCJ874" s="4"/>
      <c r="MCK874" s="4"/>
      <c r="MCL874" s="4"/>
      <c r="MCM874" s="4"/>
      <c r="MCN874" s="4"/>
      <c r="MCO874" s="4"/>
      <c r="MCP874" s="4"/>
      <c r="MCQ874" s="4"/>
      <c r="MCR874" s="4"/>
      <c r="MCS874" s="4"/>
      <c r="MCT874" s="4"/>
      <c r="MCU874" s="4"/>
      <c r="MCV874" s="4"/>
      <c r="MCW874" s="4"/>
      <c r="MCX874" s="4"/>
      <c r="MCY874" s="4"/>
      <c r="MCZ874" s="4"/>
      <c r="MDA874" s="4"/>
      <c r="MDB874" s="4"/>
      <c r="MDC874" s="4"/>
      <c r="MDD874" s="4"/>
      <c r="MDE874" s="4"/>
      <c r="MDF874" s="4"/>
      <c r="MDG874" s="4"/>
      <c r="MDH874" s="4"/>
      <c r="MDI874" s="4"/>
      <c r="MDJ874" s="4"/>
      <c r="MDK874" s="4"/>
      <c r="MDL874" s="4"/>
      <c r="MDM874" s="4"/>
      <c r="MDN874" s="4"/>
      <c r="MDO874" s="4"/>
      <c r="MDP874" s="4"/>
      <c r="MDQ874" s="4"/>
      <c r="MDR874" s="4"/>
      <c r="MDS874" s="4"/>
      <c r="MDT874" s="4"/>
      <c r="MDU874" s="4"/>
      <c r="MDV874" s="4"/>
      <c r="MDW874" s="4"/>
      <c r="MDX874" s="4"/>
      <c r="MDY874" s="4"/>
      <c r="MDZ874" s="4"/>
      <c r="MEA874" s="4"/>
      <c r="MEB874" s="4"/>
      <c r="MEC874" s="4"/>
      <c r="MED874" s="4"/>
      <c r="MEE874" s="4"/>
      <c r="MEF874" s="4"/>
      <c r="MEG874" s="4"/>
      <c r="MEH874" s="4"/>
      <c r="MEI874" s="4"/>
      <c r="MEJ874" s="4"/>
      <c r="MEK874" s="4"/>
      <c r="MEL874" s="4"/>
      <c r="MEM874" s="4"/>
      <c r="MEN874" s="4"/>
      <c r="MEO874" s="4"/>
      <c r="MEP874" s="4"/>
      <c r="MEQ874" s="4"/>
      <c r="MER874" s="4"/>
      <c r="MES874" s="4"/>
      <c r="MET874" s="4"/>
      <c r="MEU874" s="4"/>
      <c r="MEV874" s="4"/>
      <c r="MEW874" s="4"/>
      <c r="MEX874" s="4"/>
      <c r="MEY874" s="4"/>
      <c r="MEZ874" s="4"/>
      <c r="MFA874" s="4"/>
      <c r="MFB874" s="4"/>
      <c r="MFC874" s="4"/>
      <c r="MFD874" s="4"/>
      <c r="MFE874" s="4"/>
      <c r="MFF874" s="4"/>
      <c r="MFG874" s="4"/>
      <c r="MFH874" s="4"/>
      <c r="MFI874" s="4"/>
      <c r="MFJ874" s="4"/>
      <c r="MFL874" s="4"/>
      <c r="MFN874" s="4"/>
      <c r="MFO874" s="4"/>
      <c r="MFP874" s="4"/>
      <c r="MFQ874" s="4"/>
      <c r="MFR874" s="4"/>
      <c r="MFS874" s="4"/>
      <c r="MFT874" s="4"/>
      <c r="MFU874" s="4"/>
      <c r="MFZ874" s="4"/>
      <c r="MGA874" s="4"/>
      <c r="MGB874" s="4"/>
      <c r="MGC874" s="4"/>
      <c r="MGD874" s="4"/>
      <c r="MGE874" s="4"/>
      <c r="MGF874" s="4"/>
      <c r="MGG874" s="4"/>
      <c r="MGH874" s="4"/>
      <c r="MGI874" s="4"/>
      <c r="MGJ874" s="4"/>
      <c r="MGK874" s="4"/>
      <c r="MGL874" s="4"/>
      <c r="MGM874" s="4"/>
      <c r="MGN874" s="4"/>
      <c r="MGO874" s="4"/>
      <c r="MGP874" s="4"/>
      <c r="MGQ874" s="4"/>
      <c r="MGR874" s="4"/>
      <c r="MGS874" s="4"/>
      <c r="MGT874" s="4"/>
      <c r="MGU874" s="4"/>
      <c r="MGV874" s="4"/>
      <c r="MGW874" s="4"/>
      <c r="MGX874" s="4"/>
      <c r="MGY874" s="4"/>
      <c r="MGZ874" s="4"/>
      <c r="MHA874" s="4"/>
      <c r="MHB874" s="4"/>
      <c r="MHC874" s="4"/>
      <c r="MHD874" s="4"/>
      <c r="MHE874" s="4"/>
      <c r="MHF874" s="4"/>
      <c r="MHG874" s="4"/>
      <c r="MHH874" s="4"/>
      <c r="MHI874" s="4"/>
      <c r="MHJ874" s="4"/>
      <c r="MHK874" s="4"/>
      <c r="MHL874" s="4"/>
      <c r="MHM874" s="4"/>
      <c r="MHN874" s="4"/>
      <c r="MHO874" s="4"/>
      <c r="MHP874" s="4"/>
      <c r="MHQ874" s="4"/>
      <c r="MHR874" s="4"/>
      <c r="MHS874" s="4"/>
      <c r="MHT874" s="4"/>
      <c r="MHU874" s="4"/>
      <c r="MHV874" s="4"/>
      <c r="MHW874" s="4"/>
      <c r="MHX874" s="4"/>
      <c r="MHY874" s="4"/>
      <c r="MHZ874" s="4"/>
      <c r="MIA874" s="4"/>
      <c r="MIB874" s="4"/>
      <c r="MIC874" s="4"/>
      <c r="MID874" s="4"/>
      <c r="MIE874" s="4"/>
      <c r="MIF874" s="4"/>
      <c r="MIG874" s="4"/>
      <c r="MIH874" s="4"/>
      <c r="MII874" s="4"/>
      <c r="MIJ874" s="4"/>
      <c r="MIK874" s="4"/>
      <c r="MIL874" s="4"/>
      <c r="MIM874" s="4"/>
      <c r="MIN874" s="4"/>
      <c r="MIO874" s="4"/>
      <c r="MIP874" s="4"/>
      <c r="MIQ874" s="4"/>
      <c r="MIR874" s="4"/>
      <c r="MIS874" s="4"/>
      <c r="MIT874" s="4"/>
      <c r="MIU874" s="4"/>
      <c r="MIV874" s="4"/>
      <c r="MIW874" s="4"/>
      <c r="MIX874" s="4"/>
      <c r="MIY874" s="4"/>
      <c r="MIZ874" s="4"/>
      <c r="MJA874" s="4"/>
      <c r="MJB874" s="4"/>
      <c r="MJC874" s="4"/>
      <c r="MJD874" s="4"/>
      <c r="MJE874" s="4"/>
      <c r="MJF874" s="4"/>
      <c r="MJG874" s="4"/>
      <c r="MJH874" s="4"/>
      <c r="MJI874" s="4"/>
      <c r="MJJ874" s="4"/>
      <c r="MJK874" s="4"/>
      <c r="MJL874" s="4"/>
      <c r="MJM874" s="4"/>
      <c r="MJN874" s="4"/>
      <c r="MJO874" s="4"/>
      <c r="MJP874" s="4"/>
      <c r="MJQ874" s="4"/>
      <c r="MJR874" s="4"/>
      <c r="MJS874" s="4"/>
      <c r="MJT874" s="4"/>
      <c r="MJU874" s="4"/>
      <c r="MJV874" s="4"/>
      <c r="MJW874" s="4"/>
      <c r="MJX874" s="4"/>
      <c r="MJY874" s="4"/>
      <c r="MJZ874" s="4"/>
      <c r="MKA874" s="4"/>
      <c r="MKB874" s="4"/>
      <c r="MKC874" s="4"/>
      <c r="MKD874" s="4"/>
      <c r="MKE874" s="4"/>
      <c r="MKF874" s="4"/>
      <c r="MKG874" s="4"/>
      <c r="MKH874" s="4"/>
      <c r="MKI874" s="4"/>
      <c r="MKJ874" s="4"/>
      <c r="MKK874" s="4"/>
      <c r="MKL874" s="4"/>
      <c r="MKM874" s="4"/>
      <c r="MKN874" s="4"/>
      <c r="MKO874" s="4"/>
      <c r="MKP874" s="4"/>
      <c r="MKQ874" s="4"/>
      <c r="MKR874" s="4"/>
      <c r="MKS874" s="4"/>
      <c r="MKT874" s="4"/>
      <c r="MKU874" s="4"/>
      <c r="MKV874" s="4"/>
      <c r="MKW874" s="4"/>
      <c r="MKX874" s="4"/>
      <c r="MKY874" s="4"/>
      <c r="MKZ874" s="4"/>
      <c r="MLA874" s="4"/>
      <c r="MLB874" s="4"/>
      <c r="MLC874" s="4"/>
      <c r="MLD874" s="4"/>
      <c r="MLE874" s="4"/>
      <c r="MLF874" s="4"/>
      <c r="MLG874" s="4"/>
      <c r="MLH874" s="4"/>
      <c r="MLI874" s="4"/>
      <c r="MLJ874" s="4"/>
      <c r="MLK874" s="4"/>
      <c r="MLL874" s="4"/>
      <c r="MLM874" s="4"/>
      <c r="MLN874" s="4"/>
      <c r="MLO874" s="4"/>
      <c r="MLP874" s="4"/>
      <c r="MLQ874" s="4"/>
      <c r="MLR874" s="4"/>
      <c r="MLS874" s="4"/>
      <c r="MLT874" s="4"/>
      <c r="MLU874" s="4"/>
      <c r="MLV874" s="4"/>
      <c r="MLW874" s="4"/>
      <c r="MLX874" s="4"/>
      <c r="MLY874" s="4"/>
      <c r="MLZ874" s="4"/>
      <c r="MMA874" s="4"/>
      <c r="MMB874" s="4"/>
      <c r="MMC874" s="4"/>
      <c r="MMD874" s="4"/>
      <c r="MME874" s="4"/>
      <c r="MMF874" s="4"/>
      <c r="MMG874" s="4"/>
      <c r="MMH874" s="4"/>
      <c r="MMI874" s="4"/>
      <c r="MMJ874" s="4"/>
      <c r="MMK874" s="4"/>
      <c r="MML874" s="4"/>
      <c r="MMM874" s="4"/>
      <c r="MMN874" s="4"/>
      <c r="MMO874" s="4"/>
      <c r="MMP874" s="4"/>
      <c r="MMQ874" s="4"/>
      <c r="MMR874" s="4"/>
      <c r="MMS874" s="4"/>
      <c r="MMT874" s="4"/>
      <c r="MMU874" s="4"/>
      <c r="MMV874" s="4"/>
      <c r="MMW874" s="4"/>
      <c r="MMX874" s="4"/>
      <c r="MMY874" s="4"/>
      <c r="MMZ874" s="4"/>
      <c r="MNA874" s="4"/>
      <c r="MNB874" s="4"/>
      <c r="MNC874" s="4"/>
      <c r="MND874" s="4"/>
      <c r="MNE874" s="4"/>
      <c r="MNF874" s="4"/>
      <c r="MNG874" s="4"/>
      <c r="MNH874" s="4"/>
      <c r="MNI874" s="4"/>
      <c r="MNJ874" s="4"/>
      <c r="MNK874" s="4"/>
      <c r="MNL874" s="4"/>
      <c r="MNM874" s="4"/>
      <c r="MNN874" s="4"/>
      <c r="MNO874" s="4"/>
      <c r="MNP874" s="4"/>
      <c r="MNQ874" s="4"/>
      <c r="MNR874" s="4"/>
      <c r="MNS874" s="4"/>
      <c r="MNT874" s="4"/>
      <c r="MNU874" s="4"/>
      <c r="MNV874" s="4"/>
      <c r="MNW874" s="4"/>
      <c r="MNX874" s="4"/>
      <c r="MNY874" s="4"/>
      <c r="MNZ874" s="4"/>
      <c r="MOA874" s="4"/>
      <c r="MOB874" s="4"/>
      <c r="MOC874" s="4"/>
      <c r="MOD874" s="4"/>
      <c r="MOE874" s="4"/>
      <c r="MOF874" s="4"/>
      <c r="MOG874" s="4"/>
      <c r="MOH874" s="4"/>
      <c r="MOI874" s="4"/>
      <c r="MOJ874" s="4"/>
      <c r="MOK874" s="4"/>
      <c r="MOL874" s="4"/>
      <c r="MOM874" s="4"/>
      <c r="MON874" s="4"/>
      <c r="MOO874" s="4"/>
      <c r="MOP874" s="4"/>
      <c r="MOQ874" s="4"/>
      <c r="MOR874" s="4"/>
      <c r="MOS874" s="4"/>
      <c r="MOT874" s="4"/>
      <c r="MOU874" s="4"/>
      <c r="MOV874" s="4"/>
      <c r="MOW874" s="4"/>
      <c r="MOX874" s="4"/>
      <c r="MOY874" s="4"/>
      <c r="MOZ874" s="4"/>
      <c r="MPA874" s="4"/>
      <c r="MPB874" s="4"/>
      <c r="MPC874" s="4"/>
      <c r="MPD874" s="4"/>
      <c r="MPE874" s="4"/>
      <c r="MPF874" s="4"/>
      <c r="MPH874" s="4"/>
      <c r="MPJ874" s="4"/>
      <c r="MPK874" s="4"/>
      <c r="MPL874" s="4"/>
      <c r="MPM874" s="4"/>
      <c r="MPN874" s="4"/>
      <c r="MPO874" s="4"/>
      <c r="MPP874" s="4"/>
      <c r="MPQ874" s="4"/>
      <c r="MPV874" s="4"/>
      <c r="MPW874" s="4"/>
      <c r="MPX874" s="4"/>
      <c r="MPY874" s="4"/>
      <c r="MPZ874" s="4"/>
      <c r="MQA874" s="4"/>
      <c r="MQB874" s="4"/>
      <c r="MQC874" s="4"/>
      <c r="MQD874" s="4"/>
      <c r="MQE874" s="4"/>
      <c r="MQF874" s="4"/>
      <c r="MQG874" s="4"/>
      <c r="MQH874" s="4"/>
      <c r="MQI874" s="4"/>
      <c r="MQJ874" s="4"/>
      <c r="MQK874" s="4"/>
      <c r="MQL874" s="4"/>
      <c r="MQM874" s="4"/>
      <c r="MQN874" s="4"/>
      <c r="MQO874" s="4"/>
      <c r="MQP874" s="4"/>
      <c r="MQQ874" s="4"/>
      <c r="MQR874" s="4"/>
      <c r="MQS874" s="4"/>
      <c r="MQT874" s="4"/>
      <c r="MQU874" s="4"/>
      <c r="MQV874" s="4"/>
      <c r="MQW874" s="4"/>
      <c r="MQX874" s="4"/>
      <c r="MQY874" s="4"/>
      <c r="MQZ874" s="4"/>
      <c r="MRA874" s="4"/>
      <c r="MRB874" s="4"/>
      <c r="MRC874" s="4"/>
      <c r="MRD874" s="4"/>
      <c r="MRE874" s="4"/>
      <c r="MRF874" s="4"/>
      <c r="MRG874" s="4"/>
      <c r="MRH874" s="4"/>
      <c r="MRI874" s="4"/>
      <c r="MRJ874" s="4"/>
      <c r="MRK874" s="4"/>
      <c r="MRL874" s="4"/>
      <c r="MRM874" s="4"/>
      <c r="MRN874" s="4"/>
      <c r="MRO874" s="4"/>
      <c r="MRP874" s="4"/>
      <c r="MRQ874" s="4"/>
      <c r="MRR874" s="4"/>
      <c r="MRS874" s="4"/>
      <c r="MRT874" s="4"/>
      <c r="MRU874" s="4"/>
      <c r="MRV874" s="4"/>
      <c r="MRW874" s="4"/>
      <c r="MRX874" s="4"/>
      <c r="MRY874" s="4"/>
      <c r="MRZ874" s="4"/>
      <c r="MSA874" s="4"/>
      <c r="MSB874" s="4"/>
      <c r="MSC874" s="4"/>
      <c r="MSD874" s="4"/>
      <c r="MSE874" s="4"/>
      <c r="MSF874" s="4"/>
      <c r="MSG874" s="4"/>
      <c r="MSH874" s="4"/>
      <c r="MSI874" s="4"/>
      <c r="MSJ874" s="4"/>
      <c r="MSK874" s="4"/>
      <c r="MSL874" s="4"/>
      <c r="MSM874" s="4"/>
      <c r="MSN874" s="4"/>
      <c r="MSO874" s="4"/>
      <c r="MSP874" s="4"/>
      <c r="MSQ874" s="4"/>
      <c r="MSR874" s="4"/>
      <c r="MSS874" s="4"/>
      <c r="MST874" s="4"/>
      <c r="MSU874" s="4"/>
      <c r="MSV874" s="4"/>
      <c r="MSW874" s="4"/>
      <c r="MSX874" s="4"/>
      <c r="MSY874" s="4"/>
      <c r="MSZ874" s="4"/>
      <c r="MTA874" s="4"/>
      <c r="MTB874" s="4"/>
      <c r="MTC874" s="4"/>
      <c r="MTD874" s="4"/>
      <c r="MTE874" s="4"/>
      <c r="MTF874" s="4"/>
      <c r="MTG874" s="4"/>
      <c r="MTH874" s="4"/>
      <c r="MTI874" s="4"/>
      <c r="MTJ874" s="4"/>
      <c r="MTK874" s="4"/>
      <c r="MTL874" s="4"/>
      <c r="MTM874" s="4"/>
      <c r="MTN874" s="4"/>
      <c r="MTO874" s="4"/>
      <c r="MTP874" s="4"/>
      <c r="MTQ874" s="4"/>
      <c r="MTR874" s="4"/>
      <c r="MTS874" s="4"/>
      <c r="MTT874" s="4"/>
      <c r="MTU874" s="4"/>
      <c r="MTV874" s="4"/>
      <c r="MTW874" s="4"/>
      <c r="MTX874" s="4"/>
      <c r="MTY874" s="4"/>
      <c r="MTZ874" s="4"/>
      <c r="MUA874" s="4"/>
      <c r="MUB874" s="4"/>
      <c r="MUC874" s="4"/>
      <c r="MUD874" s="4"/>
      <c r="MUE874" s="4"/>
      <c r="MUF874" s="4"/>
      <c r="MUG874" s="4"/>
      <c r="MUH874" s="4"/>
      <c r="MUI874" s="4"/>
      <c r="MUJ874" s="4"/>
      <c r="MUK874" s="4"/>
      <c r="MUL874" s="4"/>
      <c r="MUM874" s="4"/>
      <c r="MUN874" s="4"/>
      <c r="MUO874" s="4"/>
      <c r="MUP874" s="4"/>
      <c r="MUQ874" s="4"/>
      <c r="MUR874" s="4"/>
      <c r="MUS874" s="4"/>
      <c r="MUT874" s="4"/>
      <c r="MUU874" s="4"/>
      <c r="MUV874" s="4"/>
      <c r="MUW874" s="4"/>
      <c r="MUX874" s="4"/>
      <c r="MUY874" s="4"/>
      <c r="MUZ874" s="4"/>
      <c r="MVA874" s="4"/>
      <c r="MVB874" s="4"/>
      <c r="MVC874" s="4"/>
      <c r="MVD874" s="4"/>
      <c r="MVE874" s="4"/>
      <c r="MVF874" s="4"/>
      <c r="MVG874" s="4"/>
      <c r="MVH874" s="4"/>
      <c r="MVI874" s="4"/>
      <c r="MVJ874" s="4"/>
      <c r="MVK874" s="4"/>
      <c r="MVL874" s="4"/>
      <c r="MVM874" s="4"/>
      <c r="MVN874" s="4"/>
      <c r="MVO874" s="4"/>
      <c r="MVP874" s="4"/>
      <c r="MVQ874" s="4"/>
      <c r="MVR874" s="4"/>
      <c r="MVS874" s="4"/>
      <c r="MVT874" s="4"/>
      <c r="MVU874" s="4"/>
      <c r="MVV874" s="4"/>
      <c r="MVW874" s="4"/>
      <c r="MVX874" s="4"/>
      <c r="MVY874" s="4"/>
      <c r="MVZ874" s="4"/>
      <c r="MWA874" s="4"/>
      <c r="MWB874" s="4"/>
      <c r="MWC874" s="4"/>
      <c r="MWD874" s="4"/>
      <c r="MWE874" s="4"/>
      <c r="MWF874" s="4"/>
      <c r="MWG874" s="4"/>
      <c r="MWH874" s="4"/>
      <c r="MWI874" s="4"/>
      <c r="MWJ874" s="4"/>
      <c r="MWK874" s="4"/>
      <c r="MWL874" s="4"/>
      <c r="MWM874" s="4"/>
      <c r="MWN874" s="4"/>
      <c r="MWO874" s="4"/>
      <c r="MWP874" s="4"/>
      <c r="MWQ874" s="4"/>
      <c r="MWR874" s="4"/>
      <c r="MWS874" s="4"/>
      <c r="MWT874" s="4"/>
      <c r="MWU874" s="4"/>
      <c r="MWV874" s="4"/>
      <c r="MWW874" s="4"/>
      <c r="MWX874" s="4"/>
      <c r="MWY874" s="4"/>
      <c r="MWZ874" s="4"/>
      <c r="MXA874" s="4"/>
      <c r="MXB874" s="4"/>
      <c r="MXC874" s="4"/>
      <c r="MXD874" s="4"/>
      <c r="MXE874" s="4"/>
      <c r="MXF874" s="4"/>
      <c r="MXG874" s="4"/>
      <c r="MXH874" s="4"/>
      <c r="MXI874" s="4"/>
      <c r="MXJ874" s="4"/>
      <c r="MXK874" s="4"/>
      <c r="MXL874" s="4"/>
      <c r="MXM874" s="4"/>
      <c r="MXN874" s="4"/>
      <c r="MXO874" s="4"/>
      <c r="MXP874" s="4"/>
      <c r="MXQ874" s="4"/>
      <c r="MXR874" s="4"/>
      <c r="MXS874" s="4"/>
      <c r="MXT874" s="4"/>
      <c r="MXU874" s="4"/>
      <c r="MXV874" s="4"/>
      <c r="MXW874" s="4"/>
      <c r="MXX874" s="4"/>
      <c r="MXY874" s="4"/>
      <c r="MXZ874" s="4"/>
      <c r="MYA874" s="4"/>
      <c r="MYB874" s="4"/>
      <c r="MYC874" s="4"/>
      <c r="MYD874" s="4"/>
      <c r="MYE874" s="4"/>
      <c r="MYF874" s="4"/>
      <c r="MYG874" s="4"/>
      <c r="MYH874" s="4"/>
      <c r="MYI874" s="4"/>
      <c r="MYJ874" s="4"/>
      <c r="MYK874" s="4"/>
      <c r="MYL874" s="4"/>
      <c r="MYM874" s="4"/>
      <c r="MYN874" s="4"/>
      <c r="MYO874" s="4"/>
      <c r="MYP874" s="4"/>
      <c r="MYQ874" s="4"/>
      <c r="MYR874" s="4"/>
      <c r="MYS874" s="4"/>
      <c r="MYT874" s="4"/>
      <c r="MYU874" s="4"/>
      <c r="MYV874" s="4"/>
      <c r="MYW874" s="4"/>
      <c r="MYX874" s="4"/>
      <c r="MYY874" s="4"/>
      <c r="MYZ874" s="4"/>
      <c r="MZA874" s="4"/>
      <c r="MZB874" s="4"/>
      <c r="MZD874" s="4"/>
      <c r="MZF874" s="4"/>
      <c r="MZG874" s="4"/>
      <c r="MZH874" s="4"/>
      <c r="MZI874" s="4"/>
      <c r="MZJ874" s="4"/>
      <c r="MZK874" s="4"/>
      <c r="MZL874" s="4"/>
      <c r="MZM874" s="4"/>
      <c r="MZR874" s="4"/>
      <c r="MZS874" s="4"/>
      <c r="MZT874" s="4"/>
      <c r="MZU874" s="4"/>
      <c r="MZV874" s="4"/>
      <c r="MZW874" s="4"/>
      <c r="MZX874" s="4"/>
      <c r="MZY874" s="4"/>
      <c r="MZZ874" s="4"/>
      <c r="NAA874" s="4"/>
      <c r="NAB874" s="4"/>
      <c r="NAC874" s="4"/>
      <c r="NAD874" s="4"/>
      <c r="NAE874" s="4"/>
      <c r="NAF874" s="4"/>
      <c r="NAG874" s="4"/>
      <c r="NAH874" s="4"/>
      <c r="NAI874" s="4"/>
      <c r="NAJ874" s="4"/>
      <c r="NAK874" s="4"/>
      <c r="NAL874" s="4"/>
      <c r="NAM874" s="4"/>
      <c r="NAN874" s="4"/>
      <c r="NAO874" s="4"/>
      <c r="NAP874" s="4"/>
      <c r="NAQ874" s="4"/>
      <c r="NAR874" s="4"/>
      <c r="NAS874" s="4"/>
      <c r="NAT874" s="4"/>
      <c r="NAU874" s="4"/>
      <c r="NAV874" s="4"/>
      <c r="NAW874" s="4"/>
      <c r="NAX874" s="4"/>
      <c r="NAY874" s="4"/>
      <c r="NAZ874" s="4"/>
      <c r="NBA874" s="4"/>
      <c r="NBB874" s="4"/>
      <c r="NBC874" s="4"/>
      <c r="NBD874" s="4"/>
      <c r="NBE874" s="4"/>
      <c r="NBF874" s="4"/>
      <c r="NBG874" s="4"/>
      <c r="NBH874" s="4"/>
      <c r="NBI874" s="4"/>
      <c r="NBJ874" s="4"/>
      <c r="NBK874" s="4"/>
      <c r="NBL874" s="4"/>
      <c r="NBM874" s="4"/>
      <c r="NBN874" s="4"/>
      <c r="NBO874" s="4"/>
      <c r="NBP874" s="4"/>
      <c r="NBQ874" s="4"/>
      <c r="NBR874" s="4"/>
      <c r="NBS874" s="4"/>
      <c r="NBT874" s="4"/>
      <c r="NBU874" s="4"/>
      <c r="NBV874" s="4"/>
      <c r="NBW874" s="4"/>
      <c r="NBX874" s="4"/>
      <c r="NBY874" s="4"/>
      <c r="NBZ874" s="4"/>
      <c r="NCA874" s="4"/>
      <c r="NCB874" s="4"/>
      <c r="NCC874" s="4"/>
      <c r="NCD874" s="4"/>
      <c r="NCE874" s="4"/>
      <c r="NCF874" s="4"/>
      <c r="NCG874" s="4"/>
      <c r="NCH874" s="4"/>
      <c r="NCI874" s="4"/>
      <c r="NCJ874" s="4"/>
      <c r="NCK874" s="4"/>
      <c r="NCL874" s="4"/>
      <c r="NCM874" s="4"/>
      <c r="NCN874" s="4"/>
      <c r="NCO874" s="4"/>
      <c r="NCP874" s="4"/>
      <c r="NCQ874" s="4"/>
      <c r="NCR874" s="4"/>
      <c r="NCS874" s="4"/>
      <c r="NCT874" s="4"/>
      <c r="NCU874" s="4"/>
      <c r="NCV874" s="4"/>
      <c r="NCW874" s="4"/>
      <c r="NCX874" s="4"/>
      <c r="NCY874" s="4"/>
      <c r="NCZ874" s="4"/>
      <c r="NDA874" s="4"/>
      <c r="NDB874" s="4"/>
      <c r="NDC874" s="4"/>
      <c r="NDD874" s="4"/>
      <c r="NDE874" s="4"/>
      <c r="NDF874" s="4"/>
      <c r="NDG874" s="4"/>
      <c r="NDH874" s="4"/>
      <c r="NDI874" s="4"/>
      <c r="NDJ874" s="4"/>
      <c r="NDK874" s="4"/>
      <c r="NDL874" s="4"/>
      <c r="NDM874" s="4"/>
      <c r="NDN874" s="4"/>
      <c r="NDO874" s="4"/>
      <c r="NDP874" s="4"/>
      <c r="NDQ874" s="4"/>
      <c r="NDR874" s="4"/>
      <c r="NDS874" s="4"/>
      <c r="NDT874" s="4"/>
      <c r="NDU874" s="4"/>
      <c r="NDV874" s="4"/>
      <c r="NDW874" s="4"/>
      <c r="NDX874" s="4"/>
      <c r="NDY874" s="4"/>
      <c r="NDZ874" s="4"/>
      <c r="NEA874" s="4"/>
      <c r="NEB874" s="4"/>
      <c r="NEC874" s="4"/>
      <c r="NED874" s="4"/>
      <c r="NEE874" s="4"/>
      <c r="NEF874" s="4"/>
      <c r="NEG874" s="4"/>
      <c r="NEH874" s="4"/>
      <c r="NEI874" s="4"/>
      <c r="NEJ874" s="4"/>
      <c r="NEK874" s="4"/>
      <c r="NEL874" s="4"/>
      <c r="NEM874" s="4"/>
      <c r="NEN874" s="4"/>
      <c r="NEO874" s="4"/>
      <c r="NEP874" s="4"/>
      <c r="NEQ874" s="4"/>
      <c r="NER874" s="4"/>
      <c r="NES874" s="4"/>
      <c r="NET874" s="4"/>
      <c r="NEU874" s="4"/>
      <c r="NEV874" s="4"/>
      <c r="NEW874" s="4"/>
      <c r="NEX874" s="4"/>
      <c r="NEY874" s="4"/>
      <c r="NEZ874" s="4"/>
      <c r="NFA874" s="4"/>
      <c r="NFB874" s="4"/>
      <c r="NFC874" s="4"/>
      <c r="NFD874" s="4"/>
      <c r="NFE874" s="4"/>
      <c r="NFF874" s="4"/>
      <c r="NFG874" s="4"/>
      <c r="NFH874" s="4"/>
      <c r="NFI874" s="4"/>
      <c r="NFJ874" s="4"/>
      <c r="NFK874" s="4"/>
      <c r="NFL874" s="4"/>
      <c r="NFM874" s="4"/>
      <c r="NFN874" s="4"/>
      <c r="NFO874" s="4"/>
      <c r="NFP874" s="4"/>
      <c r="NFQ874" s="4"/>
      <c r="NFR874" s="4"/>
      <c r="NFS874" s="4"/>
      <c r="NFT874" s="4"/>
      <c r="NFU874" s="4"/>
      <c r="NFV874" s="4"/>
      <c r="NFW874" s="4"/>
      <c r="NFX874" s="4"/>
      <c r="NFY874" s="4"/>
      <c r="NFZ874" s="4"/>
      <c r="NGA874" s="4"/>
      <c r="NGB874" s="4"/>
      <c r="NGC874" s="4"/>
      <c r="NGD874" s="4"/>
      <c r="NGE874" s="4"/>
      <c r="NGF874" s="4"/>
      <c r="NGG874" s="4"/>
      <c r="NGH874" s="4"/>
      <c r="NGI874" s="4"/>
      <c r="NGJ874" s="4"/>
      <c r="NGK874" s="4"/>
      <c r="NGL874" s="4"/>
      <c r="NGM874" s="4"/>
      <c r="NGN874" s="4"/>
      <c r="NGO874" s="4"/>
      <c r="NGP874" s="4"/>
      <c r="NGQ874" s="4"/>
      <c r="NGR874" s="4"/>
      <c r="NGS874" s="4"/>
      <c r="NGT874" s="4"/>
      <c r="NGU874" s="4"/>
      <c r="NGV874" s="4"/>
      <c r="NGW874" s="4"/>
      <c r="NGX874" s="4"/>
      <c r="NGY874" s="4"/>
      <c r="NGZ874" s="4"/>
      <c r="NHA874" s="4"/>
      <c r="NHB874" s="4"/>
      <c r="NHC874" s="4"/>
      <c r="NHD874" s="4"/>
      <c r="NHE874" s="4"/>
      <c r="NHF874" s="4"/>
      <c r="NHG874" s="4"/>
      <c r="NHH874" s="4"/>
      <c r="NHI874" s="4"/>
      <c r="NHJ874" s="4"/>
      <c r="NHK874" s="4"/>
      <c r="NHL874" s="4"/>
      <c r="NHM874" s="4"/>
      <c r="NHN874" s="4"/>
      <c r="NHO874" s="4"/>
      <c r="NHP874" s="4"/>
      <c r="NHQ874" s="4"/>
      <c r="NHR874" s="4"/>
      <c r="NHS874" s="4"/>
      <c r="NHT874" s="4"/>
      <c r="NHU874" s="4"/>
      <c r="NHV874" s="4"/>
      <c r="NHW874" s="4"/>
      <c r="NHX874" s="4"/>
      <c r="NHY874" s="4"/>
      <c r="NHZ874" s="4"/>
      <c r="NIA874" s="4"/>
      <c r="NIB874" s="4"/>
      <c r="NIC874" s="4"/>
      <c r="NID874" s="4"/>
      <c r="NIE874" s="4"/>
      <c r="NIF874" s="4"/>
      <c r="NIG874" s="4"/>
      <c r="NIH874" s="4"/>
      <c r="NII874" s="4"/>
      <c r="NIJ874" s="4"/>
      <c r="NIK874" s="4"/>
      <c r="NIL874" s="4"/>
      <c r="NIM874" s="4"/>
      <c r="NIN874" s="4"/>
      <c r="NIO874" s="4"/>
      <c r="NIP874" s="4"/>
      <c r="NIQ874" s="4"/>
      <c r="NIR874" s="4"/>
      <c r="NIS874" s="4"/>
      <c r="NIT874" s="4"/>
      <c r="NIU874" s="4"/>
      <c r="NIV874" s="4"/>
      <c r="NIW874" s="4"/>
      <c r="NIX874" s="4"/>
      <c r="NIZ874" s="4"/>
      <c r="NJB874" s="4"/>
      <c r="NJC874" s="4"/>
      <c r="NJD874" s="4"/>
      <c r="NJE874" s="4"/>
      <c r="NJF874" s="4"/>
      <c r="NJG874" s="4"/>
      <c r="NJH874" s="4"/>
      <c r="NJI874" s="4"/>
      <c r="NJN874" s="4"/>
      <c r="NJO874" s="4"/>
      <c r="NJP874" s="4"/>
      <c r="NJQ874" s="4"/>
      <c r="NJR874" s="4"/>
      <c r="NJS874" s="4"/>
      <c r="NJT874" s="4"/>
      <c r="NJU874" s="4"/>
      <c r="NJV874" s="4"/>
      <c r="NJW874" s="4"/>
      <c r="NJX874" s="4"/>
      <c r="NJY874" s="4"/>
      <c r="NJZ874" s="4"/>
      <c r="NKA874" s="4"/>
      <c r="NKB874" s="4"/>
      <c r="NKC874" s="4"/>
      <c r="NKD874" s="4"/>
      <c r="NKE874" s="4"/>
      <c r="NKF874" s="4"/>
      <c r="NKG874" s="4"/>
      <c r="NKH874" s="4"/>
      <c r="NKI874" s="4"/>
      <c r="NKJ874" s="4"/>
      <c r="NKK874" s="4"/>
      <c r="NKL874" s="4"/>
      <c r="NKM874" s="4"/>
      <c r="NKN874" s="4"/>
      <c r="NKO874" s="4"/>
      <c r="NKP874" s="4"/>
      <c r="NKQ874" s="4"/>
      <c r="NKR874" s="4"/>
      <c r="NKS874" s="4"/>
      <c r="NKT874" s="4"/>
      <c r="NKU874" s="4"/>
      <c r="NKV874" s="4"/>
      <c r="NKW874" s="4"/>
      <c r="NKX874" s="4"/>
      <c r="NKY874" s="4"/>
      <c r="NKZ874" s="4"/>
      <c r="NLA874" s="4"/>
      <c r="NLB874" s="4"/>
      <c r="NLC874" s="4"/>
      <c r="NLD874" s="4"/>
      <c r="NLE874" s="4"/>
      <c r="NLF874" s="4"/>
      <c r="NLG874" s="4"/>
      <c r="NLH874" s="4"/>
      <c r="NLI874" s="4"/>
      <c r="NLJ874" s="4"/>
      <c r="NLK874" s="4"/>
      <c r="NLL874" s="4"/>
      <c r="NLM874" s="4"/>
      <c r="NLN874" s="4"/>
      <c r="NLO874" s="4"/>
      <c r="NLP874" s="4"/>
      <c r="NLQ874" s="4"/>
      <c r="NLR874" s="4"/>
      <c r="NLS874" s="4"/>
      <c r="NLT874" s="4"/>
      <c r="NLU874" s="4"/>
      <c r="NLV874" s="4"/>
      <c r="NLW874" s="4"/>
      <c r="NLX874" s="4"/>
      <c r="NLY874" s="4"/>
      <c r="NLZ874" s="4"/>
      <c r="NMA874" s="4"/>
      <c r="NMB874" s="4"/>
      <c r="NMC874" s="4"/>
      <c r="NMD874" s="4"/>
      <c r="NME874" s="4"/>
      <c r="NMF874" s="4"/>
      <c r="NMG874" s="4"/>
      <c r="NMH874" s="4"/>
      <c r="NMI874" s="4"/>
      <c r="NMJ874" s="4"/>
      <c r="NMK874" s="4"/>
      <c r="NML874" s="4"/>
      <c r="NMM874" s="4"/>
      <c r="NMN874" s="4"/>
      <c r="NMO874" s="4"/>
      <c r="NMP874" s="4"/>
      <c r="NMQ874" s="4"/>
      <c r="NMR874" s="4"/>
      <c r="NMS874" s="4"/>
      <c r="NMT874" s="4"/>
      <c r="NMU874" s="4"/>
      <c r="NMV874" s="4"/>
      <c r="NMW874" s="4"/>
      <c r="NMX874" s="4"/>
      <c r="NMY874" s="4"/>
      <c r="NMZ874" s="4"/>
      <c r="NNA874" s="4"/>
      <c r="NNB874" s="4"/>
      <c r="NNC874" s="4"/>
      <c r="NND874" s="4"/>
      <c r="NNE874" s="4"/>
      <c r="NNF874" s="4"/>
      <c r="NNG874" s="4"/>
      <c r="NNH874" s="4"/>
      <c r="NNI874" s="4"/>
      <c r="NNJ874" s="4"/>
      <c r="NNK874" s="4"/>
      <c r="NNL874" s="4"/>
      <c r="NNM874" s="4"/>
      <c r="NNN874" s="4"/>
      <c r="NNO874" s="4"/>
      <c r="NNP874" s="4"/>
      <c r="NNQ874" s="4"/>
      <c r="NNR874" s="4"/>
      <c r="NNS874" s="4"/>
      <c r="NNT874" s="4"/>
      <c r="NNU874" s="4"/>
      <c r="NNV874" s="4"/>
      <c r="NNW874" s="4"/>
      <c r="NNX874" s="4"/>
      <c r="NNY874" s="4"/>
      <c r="NNZ874" s="4"/>
      <c r="NOA874" s="4"/>
      <c r="NOB874" s="4"/>
      <c r="NOC874" s="4"/>
      <c r="NOD874" s="4"/>
      <c r="NOE874" s="4"/>
      <c r="NOF874" s="4"/>
      <c r="NOG874" s="4"/>
      <c r="NOH874" s="4"/>
      <c r="NOI874" s="4"/>
      <c r="NOJ874" s="4"/>
      <c r="NOK874" s="4"/>
      <c r="NOL874" s="4"/>
      <c r="NOM874" s="4"/>
      <c r="NON874" s="4"/>
      <c r="NOO874" s="4"/>
      <c r="NOP874" s="4"/>
      <c r="NOQ874" s="4"/>
      <c r="NOR874" s="4"/>
      <c r="NOS874" s="4"/>
      <c r="NOT874" s="4"/>
      <c r="NOU874" s="4"/>
      <c r="NOV874" s="4"/>
      <c r="NOW874" s="4"/>
      <c r="NOX874" s="4"/>
      <c r="NOY874" s="4"/>
      <c r="NOZ874" s="4"/>
      <c r="NPA874" s="4"/>
      <c r="NPB874" s="4"/>
      <c r="NPC874" s="4"/>
      <c r="NPD874" s="4"/>
      <c r="NPE874" s="4"/>
      <c r="NPF874" s="4"/>
      <c r="NPG874" s="4"/>
      <c r="NPH874" s="4"/>
      <c r="NPI874" s="4"/>
      <c r="NPJ874" s="4"/>
      <c r="NPK874" s="4"/>
      <c r="NPL874" s="4"/>
      <c r="NPM874" s="4"/>
      <c r="NPN874" s="4"/>
      <c r="NPO874" s="4"/>
      <c r="NPP874" s="4"/>
      <c r="NPQ874" s="4"/>
      <c r="NPR874" s="4"/>
      <c r="NPS874" s="4"/>
      <c r="NPT874" s="4"/>
      <c r="NPU874" s="4"/>
      <c r="NPV874" s="4"/>
      <c r="NPW874" s="4"/>
      <c r="NPX874" s="4"/>
      <c r="NPY874" s="4"/>
      <c r="NPZ874" s="4"/>
      <c r="NQA874" s="4"/>
      <c r="NQB874" s="4"/>
      <c r="NQC874" s="4"/>
      <c r="NQD874" s="4"/>
      <c r="NQE874" s="4"/>
      <c r="NQF874" s="4"/>
      <c r="NQG874" s="4"/>
      <c r="NQH874" s="4"/>
      <c r="NQI874" s="4"/>
      <c r="NQJ874" s="4"/>
      <c r="NQK874" s="4"/>
      <c r="NQL874" s="4"/>
      <c r="NQM874" s="4"/>
      <c r="NQN874" s="4"/>
      <c r="NQO874" s="4"/>
      <c r="NQP874" s="4"/>
      <c r="NQQ874" s="4"/>
      <c r="NQR874" s="4"/>
      <c r="NQS874" s="4"/>
      <c r="NQT874" s="4"/>
      <c r="NQU874" s="4"/>
      <c r="NQV874" s="4"/>
      <c r="NQW874" s="4"/>
      <c r="NQX874" s="4"/>
      <c r="NQY874" s="4"/>
      <c r="NQZ874" s="4"/>
      <c r="NRA874" s="4"/>
      <c r="NRB874" s="4"/>
      <c r="NRC874" s="4"/>
      <c r="NRD874" s="4"/>
      <c r="NRE874" s="4"/>
      <c r="NRF874" s="4"/>
      <c r="NRG874" s="4"/>
      <c r="NRH874" s="4"/>
      <c r="NRI874" s="4"/>
      <c r="NRJ874" s="4"/>
      <c r="NRK874" s="4"/>
      <c r="NRL874" s="4"/>
      <c r="NRM874" s="4"/>
      <c r="NRN874" s="4"/>
      <c r="NRO874" s="4"/>
      <c r="NRP874" s="4"/>
      <c r="NRQ874" s="4"/>
      <c r="NRR874" s="4"/>
      <c r="NRS874" s="4"/>
      <c r="NRT874" s="4"/>
      <c r="NRU874" s="4"/>
      <c r="NRV874" s="4"/>
      <c r="NRW874" s="4"/>
      <c r="NRX874" s="4"/>
      <c r="NRY874" s="4"/>
      <c r="NRZ874" s="4"/>
      <c r="NSA874" s="4"/>
      <c r="NSB874" s="4"/>
      <c r="NSC874" s="4"/>
      <c r="NSD874" s="4"/>
      <c r="NSE874" s="4"/>
      <c r="NSF874" s="4"/>
      <c r="NSG874" s="4"/>
      <c r="NSH874" s="4"/>
      <c r="NSI874" s="4"/>
      <c r="NSJ874" s="4"/>
      <c r="NSK874" s="4"/>
      <c r="NSL874" s="4"/>
      <c r="NSM874" s="4"/>
      <c r="NSN874" s="4"/>
      <c r="NSO874" s="4"/>
      <c r="NSP874" s="4"/>
      <c r="NSQ874" s="4"/>
      <c r="NSR874" s="4"/>
      <c r="NSS874" s="4"/>
      <c r="NST874" s="4"/>
      <c r="NSV874" s="4"/>
      <c r="NSX874" s="4"/>
      <c r="NSY874" s="4"/>
      <c r="NSZ874" s="4"/>
      <c r="NTA874" s="4"/>
      <c r="NTB874" s="4"/>
      <c r="NTC874" s="4"/>
      <c r="NTD874" s="4"/>
      <c r="NTE874" s="4"/>
      <c r="NTJ874" s="4"/>
      <c r="NTK874" s="4"/>
      <c r="NTL874" s="4"/>
      <c r="NTM874" s="4"/>
      <c r="NTN874" s="4"/>
      <c r="NTO874" s="4"/>
      <c r="NTP874" s="4"/>
      <c r="NTQ874" s="4"/>
      <c r="NTR874" s="4"/>
      <c r="NTS874" s="4"/>
      <c r="NTT874" s="4"/>
      <c r="NTU874" s="4"/>
      <c r="NTV874" s="4"/>
      <c r="NTW874" s="4"/>
      <c r="NTX874" s="4"/>
      <c r="NTY874" s="4"/>
      <c r="NTZ874" s="4"/>
      <c r="NUA874" s="4"/>
      <c r="NUB874" s="4"/>
      <c r="NUC874" s="4"/>
      <c r="NUD874" s="4"/>
      <c r="NUE874" s="4"/>
      <c r="NUF874" s="4"/>
      <c r="NUG874" s="4"/>
      <c r="NUH874" s="4"/>
      <c r="NUI874" s="4"/>
      <c r="NUJ874" s="4"/>
      <c r="NUK874" s="4"/>
      <c r="NUL874" s="4"/>
      <c r="NUM874" s="4"/>
      <c r="NUN874" s="4"/>
      <c r="NUO874" s="4"/>
      <c r="NUP874" s="4"/>
      <c r="NUQ874" s="4"/>
      <c r="NUR874" s="4"/>
      <c r="NUS874" s="4"/>
      <c r="NUT874" s="4"/>
      <c r="NUU874" s="4"/>
      <c r="NUV874" s="4"/>
      <c r="NUW874" s="4"/>
      <c r="NUX874" s="4"/>
      <c r="NUY874" s="4"/>
      <c r="NUZ874" s="4"/>
      <c r="NVA874" s="4"/>
      <c r="NVB874" s="4"/>
      <c r="NVC874" s="4"/>
      <c r="NVD874" s="4"/>
      <c r="NVE874" s="4"/>
      <c r="NVF874" s="4"/>
      <c r="NVG874" s="4"/>
      <c r="NVH874" s="4"/>
      <c r="NVI874" s="4"/>
      <c r="NVJ874" s="4"/>
      <c r="NVK874" s="4"/>
      <c r="NVL874" s="4"/>
      <c r="NVM874" s="4"/>
      <c r="NVN874" s="4"/>
      <c r="NVO874" s="4"/>
      <c r="NVP874" s="4"/>
      <c r="NVQ874" s="4"/>
      <c r="NVR874" s="4"/>
      <c r="NVS874" s="4"/>
      <c r="NVT874" s="4"/>
      <c r="NVU874" s="4"/>
      <c r="NVV874" s="4"/>
      <c r="NVW874" s="4"/>
      <c r="NVX874" s="4"/>
      <c r="NVY874" s="4"/>
      <c r="NVZ874" s="4"/>
      <c r="NWA874" s="4"/>
      <c r="NWB874" s="4"/>
      <c r="NWC874" s="4"/>
      <c r="NWD874" s="4"/>
      <c r="NWE874" s="4"/>
      <c r="NWF874" s="4"/>
      <c r="NWG874" s="4"/>
      <c r="NWH874" s="4"/>
      <c r="NWI874" s="4"/>
      <c r="NWJ874" s="4"/>
      <c r="NWK874" s="4"/>
      <c r="NWL874" s="4"/>
      <c r="NWM874" s="4"/>
      <c r="NWN874" s="4"/>
      <c r="NWO874" s="4"/>
      <c r="NWP874" s="4"/>
      <c r="NWQ874" s="4"/>
      <c r="NWR874" s="4"/>
      <c r="NWS874" s="4"/>
      <c r="NWT874" s="4"/>
      <c r="NWU874" s="4"/>
      <c r="NWV874" s="4"/>
      <c r="NWW874" s="4"/>
      <c r="NWX874" s="4"/>
      <c r="NWY874" s="4"/>
      <c r="NWZ874" s="4"/>
      <c r="NXA874" s="4"/>
      <c r="NXB874" s="4"/>
      <c r="NXC874" s="4"/>
      <c r="NXD874" s="4"/>
      <c r="NXE874" s="4"/>
      <c r="NXF874" s="4"/>
      <c r="NXG874" s="4"/>
      <c r="NXH874" s="4"/>
      <c r="NXI874" s="4"/>
      <c r="NXJ874" s="4"/>
      <c r="NXK874" s="4"/>
      <c r="NXL874" s="4"/>
      <c r="NXM874" s="4"/>
      <c r="NXN874" s="4"/>
      <c r="NXO874" s="4"/>
      <c r="NXP874" s="4"/>
      <c r="NXQ874" s="4"/>
      <c r="NXR874" s="4"/>
      <c r="NXS874" s="4"/>
      <c r="NXT874" s="4"/>
      <c r="NXU874" s="4"/>
      <c r="NXV874" s="4"/>
      <c r="NXW874" s="4"/>
      <c r="NXX874" s="4"/>
      <c r="NXY874" s="4"/>
      <c r="NXZ874" s="4"/>
      <c r="NYA874" s="4"/>
      <c r="NYB874" s="4"/>
      <c r="NYC874" s="4"/>
      <c r="NYD874" s="4"/>
      <c r="NYE874" s="4"/>
      <c r="NYF874" s="4"/>
      <c r="NYG874" s="4"/>
      <c r="NYH874" s="4"/>
      <c r="NYI874" s="4"/>
      <c r="NYJ874" s="4"/>
      <c r="NYK874" s="4"/>
      <c r="NYL874" s="4"/>
      <c r="NYM874" s="4"/>
      <c r="NYN874" s="4"/>
      <c r="NYO874" s="4"/>
      <c r="NYP874" s="4"/>
      <c r="NYQ874" s="4"/>
      <c r="NYR874" s="4"/>
      <c r="NYS874" s="4"/>
      <c r="NYT874" s="4"/>
      <c r="NYU874" s="4"/>
      <c r="NYV874" s="4"/>
      <c r="NYW874" s="4"/>
      <c r="NYX874" s="4"/>
      <c r="NYY874" s="4"/>
      <c r="NYZ874" s="4"/>
      <c r="NZA874" s="4"/>
      <c r="NZB874" s="4"/>
      <c r="NZC874" s="4"/>
      <c r="NZD874" s="4"/>
      <c r="NZE874" s="4"/>
      <c r="NZF874" s="4"/>
      <c r="NZG874" s="4"/>
      <c r="NZH874" s="4"/>
      <c r="NZI874" s="4"/>
      <c r="NZJ874" s="4"/>
      <c r="NZK874" s="4"/>
      <c r="NZL874" s="4"/>
      <c r="NZM874" s="4"/>
      <c r="NZN874" s="4"/>
      <c r="NZO874" s="4"/>
      <c r="NZP874" s="4"/>
      <c r="NZQ874" s="4"/>
      <c r="NZR874" s="4"/>
      <c r="NZS874" s="4"/>
      <c r="NZT874" s="4"/>
      <c r="NZU874" s="4"/>
      <c r="NZV874" s="4"/>
      <c r="NZW874" s="4"/>
      <c r="NZX874" s="4"/>
      <c r="NZY874" s="4"/>
      <c r="NZZ874" s="4"/>
      <c r="OAA874" s="4"/>
      <c r="OAB874" s="4"/>
      <c r="OAC874" s="4"/>
      <c r="OAD874" s="4"/>
      <c r="OAE874" s="4"/>
      <c r="OAF874" s="4"/>
      <c r="OAG874" s="4"/>
      <c r="OAH874" s="4"/>
      <c r="OAI874" s="4"/>
      <c r="OAJ874" s="4"/>
      <c r="OAK874" s="4"/>
      <c r="OAL874" s="4"/>
      <c r="OAM874" s="4"/>
      <c r="OAN874" s="4"/>
      <c r="OAO874" s="4"/>
      <c r="OAP874" s="4"/>
      <c r="OAQ874" s="4"/>
      <c r="OAR874" s="4"/>
      <c r="OAS874" s="4"/>
      <c r="OAT874" s="4"/>
      <c r="OAU874" s="4"/>
      <c r="OAV874" s="4"/>
      <c r="OAW874" s="4"/>
      <c r="OAX874" s="4"/>
      <c r="OAY874" s="4"/>
      <c r="OAZ874" s="4"/>
      <c r="OBA874" s="4"/>
      <c r="OBB874" s="4"/>
      <c r="OBC874" s="4"/>
      <c r="OBD874" s="4"/>
      <c r="OBE874" s="4"/>
      <c r="OBF874" s="4"/>
      <c r="OBG874" s="4"/>
      <c r="OBH874" s="4"/>
      <c r="OBI874" s="4"/>
      <c r="OBJ874" s="4"/>
      <c r="OBK874" s="4"/>
      <c r="OBL874" s="4"/>
      <c r="OBM874" s="4"/>
      <c r="OBN874" s="4"/>
      <c r="OBO874" s="4"/>
      <c r="OBP874" s="4"/>
      <c r="OBQ874" s="4"/>
      <c r="OBR874" s="4"/>
      <c r="OBS874" s="4"/>
      <c r="OBT874" s="4"/>
      <c r="OBU874" s="4"/>
      <c r="OBV874" s="4"/>
      <c r="OBW874" s="4"/>
      <c r="OBX874" s="4"/>
      <c r="OBY874" s="4"/>
      <c r="OBZ874" s="4"/>
      <c r="OCA874" s="4"/>
      <c r="OCB874" s="4"/>
      <c r="OCC874" s="4"/>
      <c r="OCD874" s="4"/>
      <c r="OCE874" s="4"/>
      <c r="OCF874" s="4"/>
      <c r="OCG874" s="4"/>
      <c r="OCH874" s="4"/>
      <c r="OCI874" s="4"/>
      <c r="OCJ874" s="4"/>
      <c r="OCK874" s="4"/>
      <c r="OCL874" s="4"/>
      <c r="OCM874" s="4"/>
      <c r="OCN874" s="4"/>
      <c r="OCO874" s="4"/>
      <c r="OCP874" s="4"/>
      <c r="OCR874" s="4"/>
      <c r="OCT874" s="4"/>
      <c r="OCU874" s="4"/>
      <c r="OCV874" s="4"/>
      <c r="OCW874" s="4"/>
      <c r="OCX874" s="4"/>
      <c r="OCY874" s="4"/>
      <c r="OCZ874" s="4"/>
      <c r="ODA874" s="4"/>
      <c r="ODF874" s="4"/>
      <c r="ODG874" s="4"/>
      <c r="ODH874" s="4"/>
      <c r="ODI874" s="4"/>
      <c r="ODJ874" s="4"/>
      <c r="ODK874" s="4"/>
      <c r="ODL874" s="4"/>
      <c r="ODM874" s="4"/>
      <c r="ODN874" s="4"/>
      <c r="ODO874" s="4"/>
      <c r="ODP874" s="4"/>
      <c r="ODQ874" s="4"/>
      <c r="ODR874" s="4"/>
      <c r="ODS874" s="4"/>
      <c r="ODT874" s="4"/>
      <c r="ODU874" s="4"/>
      <c r="ODV874" s="4"/>
      <c r="ODW874" s="4"/>
      <c r="ODX874" s="4"/>
      <c r="ODY874" s="4"/>
      <c r="ODZ874" s="4"/>
      <c r="OEA874" s="4"/>
      <c r="OEB874" s="4"/>
      <c r="OEC874" s="4"/>
      <c r="OED874" s="4"/>
      <c r="OEE874" s="4"/>
      <c r="OEF874" s="4"/>
      <c r="OEG874" s="4"/>
      <c r="OEH874" s="4"/>
      <c r="OEI874" s="4"/>
      <c r="OEJ874" s="4"/>
      <c r="OEK874" s="4"/>
      <c r="OEL874" s="4"/>
      <c r="OEM874" s="4"/>
      <c r="OEN874" s="4"/>
      <c r="OEO874" s="4"/>
      <c r="OEP874" s="4"/>
      <c r="OEQ874" s="4"/>
      <c r="OER874" s="4"/>
      <c r="OES874" s="4"/>
      <c r="OET874" s="4"/>
      <c r="OEU874" s="4"/>
      <c r="OEV874" s="4"/>
      <c r="OEW874" s="4"/>
      <c r="OEX874" s="4"/>
      <c r="OEY874" s="4"/>
      <c r="OEZ874" s="4"/>
      <c r="OFA874" s="4"/>
      <c r="OFB874" s="4"/>
      <c r="OFC874" s="4"/>
      <c r="OFD874" s="4"/>
      <c r="OFE874" s="4"/>
      <c r="OFF874" s="4"/>
      <c r="OFG874" s="4"/>
      <c r="OFH874" s="4"/>
      <c r="OFI874" s="4"/>
      <c r="OFJ874" s="4"/>
      <c r="OFK874" s="4"/>
      <c r="OFL874" s="4"/>
      <c r="OFM874" s="4"/>
      <c r="OFN874" s="4"/>
      <c r="OFO874" s="4"/>
      <c r="OFP874" s="4"/>
      <c r="OFQ874" s="4"/>
      <c r="OFR874" s="4"/>
      <c r="OFS874" s="4"/>
      <c r="OFT874" s="4"/>
      <c r="OFU874" s="4"/>
      <c r="OFV874" s="4"/>
      <c r="OFW874" s="4"/>
      <c r="OFX874" s="4"/>
      <c r="OFY874" s="4"/>
      <c r="OFZ874" s="4"/>
      <c r="OGA874" s="4"/>
      <c r="OGB874" s="4"/>
      <c r="OGC874" s="4"/>
      <c r="OGD874" s="4"/>
      <c r="OGE874" s="4"/>
      <c r="OGF874" s="4"/>
      <c r="OGG874" s="4"/>
      <c r="OGH874" s="4"/>
      <c r="OGI874" s="4"/>
      <c r="OGJ874" s="4"/>
      <c r="OGK874" s="4"/>
      <c r="OGL874" s="4"/>
      <c r="OGM874" s="4"/>
      <c r="OGN874" s="4"/>
      <c r="OGO874" s="4"/>
      <c r="OGP874" s="4"/>
      <c r="OGQ874" s="4"/>
      <c r="OGR874" s="4"/>
      <c r="OGS874" s="4"/>
      <c r="OGT874" s="4"/>
      <c r="OGU874" s="4"/>
      <c r="OGV874" s="4"/>
      <c r="OGW874" s="4"/>
      <c r="OGX874" s="4"/>
      <c r="OGY874" s="4"/>
      <c r="OGZ874" s="4"/>
      <c r="OHA874" s="4"/>
      <c r="OHB874" s="4"/>
      <c r="OHC874" s="4"/>
      <c r="OHD874" s="4"/>
      <c r="OHE874" s="4"/>
      <c r="OHF874" s="4"/>
      <c r="OHG874" s="4"/>
      <c r="OHH874" s="4"/>
      <c r="OHI874" s="4"/>
      <c r="OHJ874" s="4"/>
      <c r="OHK874" s="4"/>
      <c r="OHL874" s="4"/>
      <c r="OHM874" s="4"/>
      <c r="OHN874" s="4"/>
      <c r="OHO874" s="4"/>
      <c r="OHP874" s="4"/>
      <c r="OHQ874" s="4"/>
      <c r="OHR874" s="4"/>
      <c r="OHS874" s="4"/>
      <c r="OHT874" s="4"/>
      <c r="OHU874" s="4"/>
      <c r="OHV874" s="4"/>
      <c r="OHW874" s="4"/>
      <c r="OHX874" s="4"/>
      <c r="OHY874" s="4"/>
      <c r="OHZ874" s="4"/>
      <c r="OIA874" s="4"/>
      <c r="OIB874" s="4"/>
      <c r="OIC874" s="4"/>
      <c r="OID874" s="4"/>
      <c r="OIE874" s="4"/>
      <c r="OIF874" s="4"/>
      <c r="OIG874" s="4"/>
      <c r="OIH874" s="4"/>
      <c r="OII874" s="4"/>
      <c r="OIJ874" s="4"/>
      <c r="OIK874" s="4"/>
      <c r="OIL874" s="4"/>
      <c r="OIM874" s="4"/>
      <c r="OIN874" s="4"/>
      <c r="OIO874" s="4"/>
      <c r="OIP874" s="4"/>
      <c r="OIQ874" s="4"/>
      <c r="OIR874" s="4"/>
      <c r="OIS874" s="4"/>
      <c r="OIT874" s="4"/>
      <c r="OIU874" s="4"/>
      <c r="OIV874" s="4"/>
      <c r="OIW874" s="4"/>
      <c r="OIX874" s="4"/>
      <c r="OIY874" s="4"/>
      <c r="OIZ874" s="4"/>
      <c r="OJA874" s="4"/>
      <c r="OJB874" s="4"/>
      <c r="OJC874" s="4"/>
      <c r="OJD874" s="4"/>
      <c r="OJE874" s="4"/>
      <c r="OJF874" s="4"/>
      <c r="OJG874" s="4"/>
      <c r="OJH874" s="4"/>
      <c r="OJI874" s="4"/>
      <c r="OJJ874" s="4"/>
      <c r="OJK874" s="4"/>
      <c r="OJL874" s="4"/>
      <c r="OJM874" s="4"/>
      <c r="OJN874" s="4"/>
      <c r="OJO874" s="4"/>
      <c r="OJP874" s="4"/>
      <c r="OJQ874" s="4"/>
      <c r="OJR874" s="4"/>
      <c r="OJS874" s="4"/>
      <c r="OJT874" s="4"/>
      <c r="OJU874" s="4"/>
      <c r="OJV874" s="4"/>
      <c r="OJW874" s="4"/>
      <c r="OJX874" s="4"/>
      <c r="OJY874" s="4"/>
      <c r="OJZ874" s="4"/>
      <c r="OKA874" s="4"/>
      <c r="OKB874" s="4"/>
      <c r="OKC874" s="4"/>
      <c r="OKD874" s="4"/>
      <c r="OKE874" s="4"/>
      <c r="OKF874" s="4"/>
      <c r="OKG874" s="4"/>
      <c r="OKH874" s="4"/>
      <c r="OKI874" s="4"/>
      <c r="OKJ874" s="4"/>
      <c r="OKK874" s="4"/>
      <c r="OKL874" s="4"/>
      <c r="OKM874" s="4"/>
      <c r="OKN874" s="4"/>
      <c r="OKO874" s="4"/>
      <c r="OKP874" s="4"/>
      <c r="OKQ874" s="4"/>
      <c r="OKR874" s="4"/>
      <c r="OKS874" s="4"/>
      <c r="OKT874" s="4"/>
      <c r="OKU874" s="4"/>
      <c r="OKV874" s="4"/>
      <c r="OKW874" s="4"/>
      <c r="OKX874" s="4"/>
      <c r="OKY874" s="4"/>
      <c r="OKZ874" s="4"/>
      <c r="OLA874" s="4"/>
      <c r="OLB874" s="4"/>
      <c r="OLC874" s="4"/>
      <c r="OLD874" s="4"/>
      <c r="OLE874" s="4"/>
      <c r="OLF874" s="4"/>
      <c r="OLG874" s="4"/>
      <c r="OLH874" s="4"/>
      <c r="OLI874" s="4"/>
      <c r="OLJ874" s="4"/>
      <c r="OLK874" s="4"/>
      <c r="OLL874" s="4"/>
      <c r="OLM874" s="4"/>
      <c r="OLN874" s="4"/>
      <c r="OLO874" s="4"/>
      <c r="OLP874" s="4"/>
      <c r="OLQ874" s="4"/>
      <c r="OLR874" s="4"/>
      <c r="OLS874" s="4"/>
      <c r="OLT874" s="4"/>
      <c r="OLU874" s="4"/>
      <c r="OLV874" s="4"/>
      <c r="OLW874" s="4"/>
      <c r="OLX874" s="4"/>
      <c r="OLY874" s="4"/>
      <c r="OLZ874" s="4"/>
      <c r="OMA874" s="4"/>
      <c r="OMB874" s="4"/>
      <c r="OMC874" s="4"/>
      <c r="OMD874" s="4"/>
      <c r="OME874" s="4"/>
      <c r="OMF874" s="4"/>
      <c r="OMG874" s="4"/>
      <c r="OMH874" s="4"/>
      <c r="OMI874" s="4"/>
      <c r="OMJ874" s="4"/>
      <c r="OMK874" s="4"/>
      <c r="OML874" s="4"/>
      <c r="OMN874" s="4"/>
      <c r="OMP874" s="4"/>
      <c r="OMQ874" s="4"/>
      <c r="OMR874" s="4"/>
      <c r="OMS874" s="4"/>
      <c r="OMT874" s="4"/>
      <c r="OMU874" s="4"/>
      <c r="OMV874" s="4"/>
      <c r="OMW874" s="4"/>
      <c r="ONB874" s="4"/>
      <c r="ONC874" s="4"/>
      <c r="OND874" s="4"/>
      <c r="ONE874" s="4"/>
      <c r="ONF874" s="4"/>
      <c r="ONG874" s="4"/>
      <c r="ONH874" s="4"/>
      <c r="ONI874" s="4"/>
      <c r="ONJ874" s="4"/>
      <c r="ONK874" s="4"/>
      <c r="ONL874" s="4"/>
      <c r="ONM874" s="4"/>
      <c r="ONN874" s="4"/>
      <c r="ONO874" s="4"/>
      <c r="ONP874" s="4"/>
      <c r="ONQ874" s="4"/>
      <c r="ONR874" s="4"/>
      <c r="ONS874" s="4"/>
      <c r="ONT874" s="4"/>
      <c r="ONU874" s="4"/>
      <c r="ONV874" s="4"/>
      <c r="ONW874" s="4"/>
      <c r="ONX874" s="4"/>
      <c r="ONY874" s="4"/>
      <c r="ONZ874" s="4"/>
      <c r="OOA874" s="4"/>
      <c r="OOB874" s="4"/>
      <c r="OOC874" s="4"/>
      <c r="OOD874" s="4"/>
      <c r="OOE874" s="4"/>
      <c r="OOF874" s="4"/>
      <c r="OOG874" s="4"/>
      <c r="OOH874" s="4"/>
      <c r="OOI874" s="4"/>
      <c r="OOJ874" s="4"/>
      <c r="OOK874" s="4"/>
      <c r="OOL874" s="4"/>
      <c r="OOM874" s="4"/>
      <c r="OON874" s="4"/>
      <c r="OOO874" s="4"/>
      <c r="OOP874" s="4"/>
      <c r="OOQ874" s="4"/>
      <c r="OOR874" s="4"/>
      <c r="OOS874" s="4"/>
      <c r="OOT874" s="4"/>
      <c r="OOU874" s="4"/>
      <c r="OOV874" s="4"/>
      <c r="OOW874" s="4"/>
      <c r="OOX874" s="4"/>
      <c r="OOY874" s="4"/>
      <c r="OOZ874" s="4"/>
      <c r="OPA874" s="4"/>
      <c r="OPB874" s="4"/>
      <c r="OPC874" s="4"/>
      <c r="OPD874" s="4"/>
      <c r="OPE874" s="4"/>
      <c r="OPF874" s="4"/>
      <c r="OPG874" s="4"/>
      <c r="OPH874" s="4"/>
      <c r="OPI874" s="4"/>
      <c r="OPJ874" s="4"/>
      <c r="OPK874" s="4"/>
      <c r="OPL874" s="4"/>
      <c r="OPM874" s="4"/>
      <c r="OPN874" s="4"/>
      <c r="OPO874" s="4"/>
      <c r="OPP874" s="4"/>
      <c r="OPQ874" s="4"/>
      <c r="OPR874" s="4"/>
      <c r="OPS874" s="4"/>
      <c r="OPT874" s="4"/>
      <c r="OPU874" s="4"/>
      <c r="OPV874" s="4"/>
      <c r="OPW874" s="4"/>
      <c r="OPX874" s="4"/>
      <c r="OPY874" s="4"/>
      <c r="OPZ874" s="4"/>
      <c r="OQA874" s="4"/>
      <c r="OQB874" s="4"/>
      <c r="OQC874" s="4"/>
      <c r="OQD874" s="4"/>
      <c r="OQE874" s="4"/>
      <c r="OQF874" s="4"/>
      <c r="OQG874" s="4"/>
      <c r="OQH874" s="4"/>
      <c r="OQI874" s="4"/>
      <c r="OQJ874" s="4"/>
      <c r="OQK874" s="4"/>
      <c r="OQL874" s="4"/>
      <c r="OQM874" s="4"/>
      <c r="OQN874" s="4"/>
      <c r="OQO874" s="4"/>
      <c r="OQP874" s="4"/>
      <c r="OQQ874" s="4"/>
      <c r="OQR874" s="4"/>
      <c r="OQS874" s="4"/>
      <c r="OQT874" s="4"/>
      <c r="OQU874" s="4"/>
      <c r="OQV874" s="4"/>
      <c r="OQW874" s="4"/>
      <c r="OQX874" s="4"/>
      <c r="OQY874" s="4"/>
      <c r="OQZ874" s="4"/>
      <c r="ORA874" s="4"/>
      <c r="ORB874" s="4"/>
      <c r="ORC874" s="4"/>
      <c r="ORD874" s="4"/>
      <c r="ORE874" s="4"/>
      <c r="ORF874" s="4"/>
      <c r="ORG874" s="4"/>
      <c r="ORH874" s="4"/>
      <c r="ORI874" s="4"/>
      <c r="ORJ874" s="4"/>
      <c r="ORK874" s="4"/>
      <c r="ORL874" s="4"/>
      <c r="ORM874" s="4"/>
      <c r="ORN874" s="4"/>
      <c r="ORO874" s="4"/>
      <c r="ORP874" s="4"/>
      <c r="ORQ874" s="4"/>
      <c r="ORR874" s="4"/>
      <c r="ORS874" s="4"/>
      <c r="ORT874" s="4"/>
      <c r="ORU874" s="4"/>
      <c r="ORV874" s="4"/>
      <c r="ORW874" s="4"/>
      <c r="ORX874" s="4"/>
      <c r="ORY874" s="4"/>
      <c r="ORZ874" s="4"/>
      <c r="OSA874" s="4"/>
      <c r="OSB874" s="4"/>
      <c r="OSC874" s="4"/>
      <c r="OSD874" s="4"/>
      <c r="OSE874" s="4"/>
      <c r="OSF874" s="4"/>
      <c r="OSG874" s="4"/>
      <c r="OSH874" s="4"/>
      <c r="OSI874" s="4"/>
      <c r="OSJ874" s="4"/>
      <c r="OSK874" s="4"/>
      <c r="OSL874" s="4"/>
      <c r="OSM874" s="4"/>
      <c r="OSN874" s="4"/>
      <c r="OSO874" s="4"/>
      <c r="OSP874" s="4"/>
      <c r="OSQ874" s="4"/>
      <c r="OSR874" s="4"/>
      <c r="OSS874" s="4"/>
      <c r="OST874" s="4"/>
      <c r="OSU874" s="4"/>
      <c r="OSV874" s="4"/>
      <c r="OSW874" s="4"/>
      <c r="OSX874" s="4"/>
      <c r="OSY874" s="4"/>
      <c r="OSZ874" s="4"/>
      <c r="OTA874" s="4"/>
      <c r="OTB874" s="4"/>
      <c r="OTC874" s="4"/>
      <c r="OTD874" s="4"/>
      <c r="OTE874" s="4"/>
      <c r="OTF874" s="4"/>
      <c r="OTG874" s="4"/>
      <c r="OTH874" s="4"/>
      <c r="OTI874" s="4"/>
      <c r="OTJ874" s="4"/>
      <c r="OTK874" s="4"/>
      <c r="OTL874" s="4"/>
      <c r="OTM874" s="4"/>
      <c r="OTN874" s="4"/>
      <c r="OTO874" s="4"/>
      <c r="OTP874" s="4"/>
      <c r="OTQ874" s="4"/>
      <c r="OTR874" s="4"/>
      <c r="OTS874" s="4"/>
      <c r="OTT874" s="4"/>
      <c r="OTU874" s="4"/>
      <c r="OTV874" s="4"/>
      <c r="OTW874" s="4"/>
      <c r="OTX874" s="4"/>
      <c r="OTY874" s="4"/>
      <c r="OTZ874" s="4"/>
      <c r="OUA874" s="4"/>
      <c r="OUB874" s="4"/>
      <c r="OUC874" s="4"/>
      <c r="OUD874" s="4"/>
      <c r="OUE874" s="4"/>
      <c r="OUF874" s="4"/>
      <c r="OUG874" s="4"/>
      <c r="OUH874" s="4"/>
      <c r="OUI874" s="4"/>
      <c r="OUJ874" s="4"/>
      <c r="OUK874" s="4"/>
      <c r="OUL874" s="4"/>
      <c r="OUM874" s="4"/>
      <c r="OUN874" s="4"/>
      <c r="OUO874" s="4"/>
      <c r="OUP874" s="4"/>
      <c r="OUQ874" s="4"/>
      <c r="OUR874" s="4"/>
      <c r="OUS874" s="4"/>
      <c r="OUT874" s="4"/>
      <c r="OUU874" s="4"/>
      <c r="OUV874" s="4"/>
      <c r="OUW874" s="4"/>
      <c r="OUX874" s="4"/>
      <c r="OUY874" s="4"/>
      <c r="OUZ874" s="4"/>
      <c r="OVA874" s="4"/>
      <c r="OVB874" s="4"/>
      <c r="OVC874" s="4"/>
      <c r="OVD874" s="4"/>
      <c r="OVE874" s="4"/>
      <c r="OVF874" s="4"/>
      <c r="OVG874" s="4"/>
      <c r="OVH874" s="4"/>
      <c r="OVI874" s="4"/>
      <c r="OVJ874" s="4"/>
      <c r="OVK874" s="4"/>
      <c r="OVL874" s="4"/>
      <c r="OVM874" s="4"/>
      <c r="OVN874" s="4"/>
      <c r="OVO874" s="4"/>
      <c r="OVP874" s="4"/>
      <c r="OVQ874" s="4"/>
      <c r="OVR874" s="4"/>
      <c r="OVS874" s="4"/>
      <c r="OVT874" s="4"/>
      <c r="OVU874" s="4"/>
      <c r="OVV874" s="4"/>
      <c r="OVW874" s="4"/>
      <c r="OVX874" s="4"/>
      <c r="OVY874" s="4"/>
      <c r="OVZ874" s="4"/>
      <c r="OWA874" s="4"/>
      <c r="OWB874" s="4"/>
      <c r="OWC874" s="4"/>
      <c r="OWD874" s="4"/>
      <c r="OWE874" s="4"/>
      <c r="OWF874" s="4"/>
      <c r="OWG874" s="4"/>
      <c r="OWH874" s="4"/>
      <c r="OWJ874" s="4"/>
      <c r="OWL874" s="4"/>
      <c r="OWM874" s="4"/>
      <c r="OWN874" s="4"/>
      <c r="OWO874" s="4"/>
      <c r="OWP874" s="4"/>
      <c r="OWQ874" s="4"/>
      <c r="OWR874" s="4"/>
      <c r="OWS874" s="4"/>
      <c r="OWX874" s="4"/>
      <c r="OWY874" s="4"/>
      <c r="OWZ874" s="4"/>
      <c r="OXA874" s="4"/>
      <c r="OXB874" s="4"/>
      <c r="OXC874" s="4"/>
      <c r="OXD874" s="4"/>
      <c r="OXE874" s="4"/>
      <c r="OXF874" s="4"/>
      <c r="OXG874" s="4"/>
      <c r="OXH874" s="4"/>
      <c r="OXI874" s="4"/>
      <c r="OXJ874" s="4"/>
      <c r="OXK874" s="4"/>
      <c r="OXL874" s="4"/>
      <c r="OXM874" s="4"/>
      <c r="OXN874" s="4"/>
      <c r="OXO874" s="4"/>
      <c r="OXP874" s="4"/>
      <c r="OXQ874" s="4"/>
      <c r="OXR874" s="4"/>
      <c r="OXS874" s="4"/>
      <c r="OXT874" s="4"/>
      <c r="OXU874" s="4"/>
      <c r="OXV874" s="4"/>
      <c r="OXW874" s="4"/>
      <c r="OXX874" s="4"/>
      <c r="OXY874" s="4"/>
      <c r="OXZ874" s="4"/>
      <c r="OYA874" s="4"/>
      <c r="OYB874" s="4"/>
      <c r="OYC874" s="4"/>
      <c r="OYD874" s="4"/>
      <c r="OYE874" s="4"/>
      <c r="OYF874" s="4"/>
      <c r="OYG874" s="4"/>
      <c r="OYH874" s="4"/>
      <c r="OYI874" s="4"/>
      <c r="OYJ874" s="4"/>
      <c r="OYK874" s="4"/>
      <c r="OYL874" s="4"/>
      <c r="OYM874" s="4"/>
      <c r="OYN874" s="4"/>
      <c r="OYO874" s="4"/>
      <c r="OYP874" s="4"/>
      <c r="OYQ874" s="4"/>
      <c r="OYR874" s="4"/>
      <c r="OYS874" s="4"/>
      <c r="OYT874" s="4"/>
      <c r="OYU874" s="4"/>
      <c r="OYV874" s="4"/>
      <c r="OYW874" s="4"/>
      <c r="OYX874" s="4"/>
      <c r="OYY874" s="4"/>
      <c r="OYZ874" s="4"/>
      <c r="OZA874" s="4"/>
      <c r="OZB874" s="4"/>
      <c r="OZC874" s="4"/>
      <c r="OZD874" s="4"/>
      <c r="OZE874" s="4"/>
      <c r="OZF874" s="4"/>
      <c r="OZG874" s="4"/>
      <c r="OZH874" s="4"/>
      <c r="OZI874" s="4"/>
      <c r="OZJ874" s="4"/>
      <c r="OZK874" s="4"/>
      <c r="OZL874" s="4"/>
      <c r="OZM874" s="4"/>
      <c r="OZN874" s="4"/>
      <c r="OZO874" s="4"/>
      <c r="OZP874" s="4"/>
      <c r="OZQ874" s="4"/>
      <c r="OZR874" s="4"/>
      <c r="OZS874" s="4"/>
      <c r="OZT874" s="4"/>
      <c r="OZU874" s="4"/>
      <c r="OZV874" s="4"/>
      <c r="OZW874" s="4"/>
      <c r="OZX874" s="4"/>
      <c r="OZY874" s="4"/>
      <c r="OZZ874" s="4"/>
      <c r="PAA874" s="4"/>
      <c r="PAB874" s="4"/>
      <c r="PAC874" s="4"/>
      <c r="PAD874" s="4"/>
      <c r="PAE874" s="4"/>
      <c r="PAF874" s="4"/>
      <c r="PAG874" s="4"/>
      <c r="PAH874" s="4"/>
      <c r="PAI874" s="4"/>
      <c r="PAJ874" s="4"/>
      <c r="PAK874" s="4"/>
      <c r="PAL874" s="4"/>
      <c r="PAM874" s="4"/>
      <c r="PAN874" s="4"/>
      <c r="PAO874" s="4"/>
      <c r="PAP874" s="4"/>
      <c r="PAQ874" s="4"/>
      <c r="PAR874" s="4"/>
      <c r="PAS874" s="4"/>
      <c r="PAT874" s="4"/>
      <c r="PAU874" s="4"/>
      <c r="PAV874" s="4"/>
      <c r="PAW874" s="4"/>
      <c r="PAX874" s="4"/>
      <c r="PAY874" s="4"/>
      <c r="PAZ874" s="4"/>
      <c r="PBA874" s="4"/>
      <c r="PBB874" s="4"/>
      <c r="PBC874" s="4"/>
      <c r="PBD874" s="4"/>
      <c r="PBE874" s="4"/>
      <c r="PBF874" s="4"/>
      <c r="PBG874" s="4"/>
      <c r="PBH874" s="4"/>
      <c r="PBI874" s="4"/>
      <c r="PBJ874" s="4"/>
      <c r="PBK874" s="4"/>
      <c r="PBL874" s="4"/>
      <c r="PBM874" s="4"/>
      <c r="PBN874" s="4"/>
      <c r="PBO874" s="4"/>
      <c r="PBP874" s="4"/>
      <c r="PBQ874" s="4"/>
      <c r="PBR874" s="4"/>
      <c r="PBS874" s="4"/>
      <c r="PBT874" s="4"/>
      <c r="PBU874" s="4"/>
      <c r="PBV874" s="4"/>
      <c r="PBW874" s="4"/>
      <c r="PBX874" s="4"/>
      <c r="PBY874" s="4"/>
      <c r="PBZ874" s="4"/>
      <c r="PCA874" s="4"/>
      <c r="PCB874" s="4"/>
      <c r="PCC874" s="4"/>
      <c r="PCD874" s="4"/>
      <c r="PCE874" s="4"/>
      <c r="PCF874" s="4"/>
      <c r="PCG874" s="4"/>
      <c r="PCH874" s="4"/>
      <c r="PCI874" s="4"/>
      <c r="PCJ874" s="4"/>
      <c r="PCK874" s="4"/>
      <c r="PCL874" s="4"/>
      <c r="PCM874" s="4"/>
      <c r="PCN874" s="4"/>
      <c r="PCO874" s="4"/>
      <c r="PCP874" s="4"/>
      <c r="PCQ874" s="4"/>
      <c r="PCR874" s="4"/>
      <c r="PCS874" s="4"/>
      <c r="PCT874" s="4"/>
      <c r="PCU874" s="4"/>
      <c r="PCV874" s="4"/>
      <c r="PCW874" s="4"/>
      <c r="PCX874" s="4"/>
      <c r="PCY874" s="4"/>
      <c r="PCZ874" s="4"/>
      <c r="PDA874" s="4"/>
      <c r="PDB874" s="4"/>
      <c r="PDC874" s="4"/>
      <c r="PDD874" s="4"/>
      <c r="PDE874" s="4"/>
      <c r="PDF874" s="4"/>
      <c r="PDG874" s="4"/>
      <c r="PDH874" s="4"/>
      <c r="PDI874" s="4"/>
      <c r="PDJ874" s="4"/>
      <c r="PDK874" s="4"/>
      <c r="PDL874" s="4"/>
      <c r="PDM874" s="4"/>
      <c r="PDN874" s="4"/>
      <c r="PDO874" s="4"/>
      <c r="PDP874" s="4"/>
      <c r="PDQ874" s="4"/>
      <c r="PDR874" s="4"/>
      <c r="PDS874" s="4"/>
      <c r="PDT874" s="4"/>
      <c r="PDU874" s="4"/>
      <c r="PDV874" s="4"/>
      <c r="PDW874" s="4"/>
      <c r="PDX874" s="4"/>
      <c r="PDY874" s="4"/>
      <c r="PDZ874" s="4"/>
      <c r="PEA874" s="4"/>
      <c r="PEB874" s="4"/>
      <c r="PEC874" s="4"/>
      <c r="PED874" s="4"/>
      <c r="PEE874" s="4"/>
      <c r="PEF874" s="4"/>
      <c r="PEG874" s="4"/>
      <c r="PEH874" s="4"/>
      <c r="PEI874" s="4"/>
      <c r="PEJ874" s="4"/>
      <c r="PEK874" s="4"/>
      <c r="PEL874" s="4"/>
      <c r="PEM874" s="4"/>
      <c r="PEN874" s="4"/>
      <c r="PEO874" s="4"/>
      <c r="PEP874" s="4"/>
      <c r="PEQ874" s="4"/>
      <c r="PER874" s="4"/>
      <c r="PES874" s="4"/>
      <c r="PET874" s="4"/>
      <c r="PEU874" s="4"/>
      <c r="PEV874" s="4"/>
      <c r="PEW874" s="4"/>
      <c r="PEX874" s="4"/>
      <c r="PEY874" s="4"/>
      <c r="PEZ874" s="4"/>
      <c r="PFA874" s="4"/>
      <c r="PFB874" s="4"/>
      <c r="PFC874" s="4"/>
      <c r="PFD874" s="4"/>
      <c r="PFE874" s="4"/>
      <c r="PFF874" s="4"/>
      <c r="PFG874" s="4"/>
      <c r="PFH874" s="4"/>
      <c r="PFI874" s="4"/>
      <c r="PFJ874" s="4"/>
      <c r="PFK874" s="4"/>
      <c r="PFL874" s="4"/>
      <c r="PFM874" s="4"/>
      <c r="PFN874" s="4"/>
      <c r="PFO874" s="4"/>
      <c r="PFP874" s="4"/>
      <c r="PFQ874" s="4"/>
      <c r="PFR874" s="4"/>
      <c r="PFS874" s="4"/>
      <c r="PFT874" s="4"/>
      <c r="PFU874" s="4"/>
      <c r="PFV874" s="4"/>
      <c r="PFW874" s="4"/>
      <c r="PFX874" s="4"/>
      <c r="PFY874" s="4"/>
      <c r="PFZ874" s="4"/>
      <c r="PGA874" s="4"/>
      <c r="PGB874" s="4"/>
      <c r="PGC874" s="4"/>
      <c r="PGD874" s="4"/>
      <c r="PGF874" s="4"/>
      <c r="PGH874" s="4"/>
      <c r="PGI874" s="4"/>
      <c r="PGJ874" s="4"/>
      <c r="PGK874" s="4"/>
      <c r="PGL874" s="4"/>
      <c r="PGM874" s="4"/>
      <c r="PGN874" s="4"/>
      <c r="PGO874" s="4"/>
      <c r="PGT874" s="4"/>
      <c r="PGU874" s="4"/>
      <c r="PGV874" s="4"/>
      <c r="PGW874" s="4"/>
      <c r="PGX874" s="4"/>
      <c r="PGY874" s="4"/>
      <c r="PGZ874" s="4"/>
      <c r="PHA874" s="4"/>
      <c r="PHB874" s="4"/>
      <c r="PHC874" s="4"/>
      <c r="PHD874" s="4"/>
      <c r="PHE874" s="4"/>
      <c r="PHF874" s="4"/>
      <c r="PHG874" s="4"/>
      <c r="PHH874" s="4"/>
      <c r="PHI874" s="4"/>
      <c r="PHJ874" s="4"/>
      <c r="PHK874" s="4"/>
      <c r="PHL874" s="4"/>
      <c r="PHM874" s="4"/>
      <c r="PHN874" s="4"/>
      <c r="PHO874" s="4"/>
      <c r="PHP874" s="4"/>
      <c r="PHQ874" s="4"/>
      <c r="PHR874" s="4"/>
      <c r="PHS874" s="4"/>
      <c r="PHT874" s="4"/>
      <c r="PHU874" s="4"/>
      <c r="PHV874" s="4"/>
      <c r="PHW874" s="4"/>
      <c r="PHX874" s="4"/>
      <c r="PHY874" s="4"/>
      <c r="PHZ874" s="4"/>
      <c r="PIA874" s="4"/>
      <c r="PIB874" s="4"/>
      <c r="PIC874" s="4"/>
      <c r="PID874" s="4"/>
      <c r="PIE874" s="4"/>
      <c r="PIF874" s="4"/>
      <c r="PIG874" s="4"/>
      <c r="PIH874" s="4"/>
      <c r="PII874" s="4"/>
      <c r="PIJ874" s="4"/>
      <c r="PIK874" s="4"/>
      <c r="PIL874" s="4"/>
      <c r="PIM874" s="4"/>
      <c r="PIN874" s="4"/>
      <c r="PIO874" s="4"/>
      <c r="PIP874" s="4"/>
      <c r="PIQ874" s="4"/>
      <c r="PIR874" s="4"/>
      <c r="PIS874" s="4"/>
      <c r="PIT874" s="4"/>
      <c r="PIU874" s="4"/>
      <c r="PIV874" s="4"/>
      <c r="PIW874" s="4"/>
      <c r="PIX874" s="4"/>
      <c r="PIY874" s="4"/>
      <c r="PIZ874" s="4"/>
      <c r="PJA874" s="4"/>
      <c r="PJB874" s="4"/>
      <c r="PJC874" s="4"/>
      <c r="PJD874" s="4"/>
      <c r="PJE874" s="4"/>
      <c r="PJF874" s="4"/>
      <c r="PJG874" s="4"/>
      <c r="PJH874" s="4"/>
      <c r="PJI874" s="4"/>
      <c r="PJJ874" s="4"/>
      <c r="PJK874" s="4"/>
      <c r="PJL874" s="4"/>
      <c r="PJM874" s="4"/>
      <c r="PJN874" s="4"/>
      <c r="PJO874" s="4"/>
      <c r="PJP874" s="4"/>
      <c r="PJQ874" s="4"/>
      <c r="PJR874" s="4"/>
      <c r="PJS874" s="4"/>
      <c r="PJT874" s="4"/>
      <c r="PJU874" s="4"/>
      <c r="PJV874" s="4"/>
      <c r="PJW874" s="4"/>
      <c r="PJX874" s="4"/>
      <c r="PJY874" s="4"/>
      <c r="PJZ874" s="4"/>
      <c r="PKA874" s="4"/>
      <c r="PKB874" s="4"/>
      <c r="PKC874" s="4"/>
      <c r="PKD874" s="4"/>
      <c r="PKE874" s="4"/>
      <c r="PKF874" s="4"/>
      <c r="PKG874" s="4"/>
      <c r="PKH874" s="4"/>
      <c r="PKI874" s="4"/>
      <c r="PKJ874" s="4"/>
      <c r="PKK874" s="4"/>
      <c r="PKL874" s="4"/>
      <c r="PKM874" s="4"/>
      <c r="PKN874" s="4"/>
      <c r="PKO874" s="4"/>
      <c r="PKP874" s="4"/>
      <c r="PKQ874" s="4"/>
      <c r="PKR874" s="4"/>
      <c r="PKS874" s="4"/>
      <c r="PKT874" s="4"/>
      <c r="PKU874" s="4"/>
      <c r="PKV874" s="4"/>
      <c r="PKW874" s="4"/>
      <c r="PKX874" s="4"/>
      <c r="PKY874" s="4"/>
      <c r="PKZ874" s="4"/>
      <c r="PLA874" s="4"/>
      <c r="PLB874" s="4"/>
      <c r="PLC874" s="4"/>
      <c r="PLD874" s="4"/>
      <c r="PLE874" s="4"/>
      <c r="PLF874" s="4"/>
      <c r="PLG874" s="4"/>
      <c r="PLH874" s="4"/>
      <c r="PLI874" s="4"/>
      <c r="PLJ874" s="4"/>
      <c r="PLK874" s="4"/>
      <c r="PLL874" s="4"/>
      <c r="PLM874" s="4"/>
      <c r="PLN874" s="4"/>
      <c r="PLO874" s="4"/>
      <c r="PLP874" s="4"/>
      <c r="PLQ874" s="4"/>
      <c r="PLR874" s="4"/>
      <c r="PLS874" s="4"/>
      <c r="PLT874" s="4"/>
      <c r="PLU874" s="4"/>
      <c r="PLV874" s="4"/>
      <c r="PLW874" s="4"/>
      <c r="PLX874" s="4"/>
      <c r="PLY874" s="4"/>
      <c r="PLZ874" s="4"/>
      <c r="PMA874" s="4"/>
      <c r="PMB874" s="4"/>
      <c r="PMC874" s="4"/>
      <c r="PMD874" s="4"/>
      <c r="PME874" s="4"/>
      <c r="PMF874" s="4"/>
      <c r="PMG874" s="4"/>
      <c r="PMH874" s="4"/>
      <c r="PMI874" s="4"/>
      <c r="PMJ874" s="4"/>
      <c r="PMK874" s="4"/>
      <c r="PML874" s="4"/>
      <c r="PMM874" s="4"/>
      <c r="PMN874" s="4"/>
      <c r="PMO874" s="4"/>
      <c r="PMP874" s="4"/>
      <c r="PMQ874" s="4"/>
      <c r="PMR874" s="4"/>
      <c r="PMS874" s="4"/>
      <c r="PMT874" s="4"/>
      <c r="PMU874" s="4"/>
      <c r="PMV874" s="4"/>
      <c r="PMW874" s="4"/>
      <c r="PMX874" s="4"/>
      <c r="PMY874" s="4"/>
      <c r="PMZ874" s="4"/>
      <c r="PNA874" s="4"/>
      <c r="PNB874" s="4"/>
      <c r="PNC874" s="4"/>
      <c r="PND874" s="4"/>
      <c r="PNE874" s="4"/>
      <c r="PNF874" s="4"/>
      <c r="PNG874" s="4"/>
      <c r="PNH874" s="4"/>
      <c r="PNI874" s="4"/>
      <c r="PNJ874" s="4"/>
      <c r="PNK874" s="4"/>
      <c r="PNL874" s="4"/>
      <c r="PNM874" s="4"/>
      <c r="PNN874" s="4"/>
      <c r="PNO874" s="4"/>
      <c r="PNP874" s="4"/>
      <c r="PNQ874" s="4"/>
      <c r="PNR874" s="4"/>
      <c r="PNS874" s="4"/>
      <c r="PNT874" s="4"/>
      <c r="PNU874" s="4"/>
      <c r="PNV874" s="4"/>
      <c r="PNW874" s="4"/>
      <c r="PNX874" s="4"/>
      <c r="PNY874" s="4"/>
      <c r="PNZ874" s="4"/>
      <c r="POA874" s="4"/>
      <c r="POB874" s="4"/>
      <c r="POC874" s="4"/>
      <c r="POD874" s="4"/>
      <c r="POE874" s="4"/>
      <c r="POF874" s="4"/>
      <c r="POG874" s="4"/>
      <c r="POH874" s="4"/>
      <c r="POI874" s="4"/>
      <c r="POJ874" s="4"/>
      <c r="POK874" s="4"/>
      <c r="POL874" s="4"/>
      <c r="POM874" s="4"/>
      <c r="PON874" s="4"/>
      <c r="POO874" s="4"/>
      <c r="POP874" s="4"/>
      <c r="POQ874" s="4"/>
      <c r="POR874" s="4"/>
      <c r="POS874" s="4"/>
      <c r="POT874" s="4"/>
      <c r="POU874" s="4"/>
      <c r="POV874" s="4"/>
      <c r="POW874" s="4"/>
      <c r="POX874" s="4"/>
      <c r="POY874" s="4"/>
      <c r="POZ874" s="4"/>
      <c r="PPA874" s="4"/>
      <c r="PPB874" s="4"/>
      <c r="PPC874" s="4"/>
      <c r="PPD874" s="4"/>
      <c r="PPE874" s="4"/>
      <c r="PPF874" s="4"/>
      <c r="PPG874" s="4"/>
      <c r="PPH874" s="4"/>
      <c r="PPI874" s="4"/>
      <c r="PPJ874" s="4"/>
      <c r="PPK874" s="4"/>
      <c r="PPL874" s="4"/>
      <c r="PPM874" s="4"/>
      <c r="PPN874" s="4"/>
      <c r="PPO874" s="4"/>
      <c r="PPP874" s="4"/>
      <c r="PPQ874" s="4"/>
      <c r="PPR874" s="4"/>
      <c r="PPS874" s="4"/>
      <c r="PPT874" s="4"/>
      <c r="PPU874" s="4"/>
      <c r="PPV874" s="4"/>
      <c r="PPW874" s="4"/>
      <c r="PPX874" s="4"/>
      <c r="PPY874" s="4"/>
      <c r="PPZ874" s="4"/>
      <c r="PQB874" s="4"/>
      <c r="PQD874" s="4"/>
      <c r="PQE874" s="4"/>
      <c r="PQF874" s="4"/>
      <c r="PQG874" s="4"/>
      <c r="PQH874" s="4"/>
      <c r="PQI874" s="4"/>
      <c r="PQJ874" s="4"/>
      <c r="PQK874" s="4"/>
      <c r="PQP874" s="4"/>
      <c r="PQQ874" s="4"/>
      <c r="PQR874" s="4"/>
      <c r="PQS874" s="4"/>
      <c r="PQT874" s="4"/>
      <c r="PQU874" s="4"/>
      <c r="PQV874" s="4"/>
      <c r="PQW874" s="4"/>
      <c r="PQX874" s="4"/>
      <c r="PQY874" s="4"/>
      <c r="PQZ874" s="4"/>
      <c r="PRA874" s="4"/>
      <c r="PRB874" s="4"/>
      <c r="PRC874" s="4"/>
      <c r="PRD874" s="4"/>
      <c r="PRE874" s="4"/>
      <c r="PRF874" s="4"/>
      <c r="PRG874" s="4"/>
      <c r="PRH874" s="4"/>
      <c r="PRI874" s="4"/>
      <c r="PRJ874" s="4"/>
      <c r="PRK874" s="4"/>
      <c r="PRL874" s="4"/>
      <c r="PRM874" s="4"/>
      <c r="PRN874" s="4"/>
      <c r="PRO874" s="4"/>
      <c r="PRP874" s="4"/>
      <c r="PRQ874" s="4"/>
      <c r="PRR874" s="4"/>
      <c r="PRS874" s="4"/>
      <c r="PRT874" s="4"/>
      <c r="PRU874" s="4"/>
      <c r="PRV874" s="4"/>
      <c r="PRW874" s="4"/>
      <c r="PRX874" s="4"/>
      <c r="PRY874" s="4"/>
      <c r="PRZ874" s="4"/>
      <c r="PSA874" s="4"/>
      <c r="PSB874" s="4"/>
      <c r="PSC874" s="4"/>
      <c r="PSD874" s="4"/>
      <c r="PSE874" s="4"/>
      <c r="PSF874" s="4"/>
      <c r="PSG874" s="4"/>
      <c r="PSH874" s="4"/>
      <c r="PSI874" s="4"/>
      <c r="PSJ874" s="4"/>
      <c r="PSK874" s="4"/>
      <c r="PSL874" s="4"/>
      <c r="PSM874" s="4"/>
      <c r="PSN874" s="4"/>
      <c r="PSO874" s="4"/>
      <c r="PSP874" s="4"/>
      <c r="PSQ874" s="4"/>
      <c r="PSR874" s="4"/>
      <c r="PSS874" s="4"/>
      <c r="PST874" s="4"/>
      <c r="PSU874" s="4"/>
      <c r="PSV874" s="4"/>
      <c r="PSW874" s="4"/>
      <c r="PSX874" s="4"/>
      <c r="PSY874" s="4"/>
      <c r="PSZ874" s="4"/>
      <c r="PTA874" s="4"/>
      <c r="PTB874" s="4"/>
      <c r="PTC874" s="4"/>
      <c r="PTD874" s="4"/>
      <c r="PTE874" s="4"/>
      <c r="PTF874" s="4"/>
      <c r="PTG874" s="4"/>
      <c r="PTH874" s="4"/>
      <c r="PTI874" s="4"/>
      <c r="PTJ874" s="4"/>
      <c r="PTK874" s="4"/>
      <c r="PTL874" s="4"/>
      <c r="PTM874" s="4"/>
      <c r="PTN874" s="4"/>
      <c r="PTO874" s="4"/>
      <c r="PTP874" s="4"/>
      <c r="PTQ874" s="4"/>
      <c r="PTR874" s="4"/>
      <c r="PTS874" s="4"/>
      <c r="PTT874" s="4"/>
      <c r="PTU874" s="4"/>
      <c r="PTV874" s="4"/>
      <c r="PTW874" s="4"/>
      <c r="PTX874" s="4"/>
      <c r="PTY874" s="4"/>
      <c r="PTZ874" s="4"/>
      <c r="PUA874" s="4"/>
      <c r="PUB874" s="4"/>
      <c r="PUC874" s="4"/>
      <c r="PUD874" s="4"/>
      <c r="PUE874" s="4"/>
      <c r="PUF874" s="4"/>
      <c r="PUG874" s="4"/>
      <c r="PUH874" s="4"/>
      <c r="PUI874" s="4"/>
      <c r="PUJ874" s="4"/>
      <c r="PUK874" s="4"/>
      <c r="PUL874" s="4"/>
      <c r="PUM874" s="4"/>
      <c r="PUN874" s="4"/>
      <c r="PUO874" s="4"/>
      <c r="PUP874" s="4"/>
      <c r="PUQ874" s="4"/>
      <c r="PUR874" s="4"/>
      <c r="PUS874" s="4"/>
      <c r="PUT874" s="4"/>
      <c r="PUU874" s="4"/>
      <c r="PUV874" s="4"/>
      <c r="PUW874" s="4"/>
      <c r="PUX874" s="4"/>
      <c r="PUY874" s="4"/>
      <c r="PUZ874" s="4"/>
      <c r="PVA874" s="4"/>
      <c r="PVB874" s="4"/>
      <c r="PVC874" s="4"/>
      <c r="PVD874" s="4"/>
      <c r="PVE874" s="4"/>
      <c r="PVF874" s="4"/>
      <c r="PVG874" s="4"/>
      <c r="PVH874" s="4"/>
      <c r="PVI874" s="4"/>
      <c r="PVJ874" s="4"/>
      <c r="PVK874" s="4"/>
      <c r="PVL874" s="4"/>
      <c r="PVM874" s="4"/>
      <c r="PVN874" s="4"/>
      <c r="PVO874" s="4"/>
      <c r="PVP874" s="4"/>
      <c r="PVQ874" s="4"/>
      <c r="PVR874" s="4"/>
      <c r="PVS874" s="4"/>
      <c r="PVT874" s="4"/>
      <c r="PVU874" s="4"/>
      <c r="PVV874" s="4"/>
      <c r="PVW874" s="4"/>
      <c r="PVX874" s="4"/>
      <c r="PVY874" s="4"/>
      <c r="PVZ874" s="4"/>
      <c r="PWA874" s="4"/>
      <c r="PWB874" s="4"/>
      <c r="PWC874" s="4"/>
      <c r="PWD874" s="4"/>
      <c r="PWE874" s="4"/>
      <c r="PWF874" s="4"/>
      <c r="PWG874" s="4"/>
      <c r="PWH874" s="4"/>
      <c r="PWI874" s="4"/>
      <c r="PWJ874" s="4"/>
      <c r="PWK874" s="4"/>
      <c r="PWL874" s="4"/>
      <c r="PWM874" s="4"/>
      <c r="PWN874" s="4"/>
      <c r="PWO874" s="4"/>
      <c r="PWP874" s="4"/>
      <c r="PWQ874" s="4"/>
      <c r="PWR874" s="4"/>
      <c r="PWS874" s="4"/>
      <c r="PWT874" s="4"/>
      <c r="PWU874" s="4"/>
      <c r="PWV874" s="4"/>
      <c r="PWW874" s="4"/>
      <c r="PWX874" s="4"/>
      <c r="PWY874" s="4"/>
      <c r="PWZ874" s="4"/>
      <c r="PXA874" s="4"/>
      <c r="PXB874" s="4"/>
      <c r="PXC874" s="4"/>
      <c r="PXD874" s="4"/>
      <c r="PXE874" s="4"/>
      <c r="PXF874" s="4"/>
      <c r="PXG874" s="4"/>
      <c r="PXH874" s="4"/>
      <c r="PXI874" s="4"/>
      <c r="PXJ874" s="4"/>
      <c r="PXK874" s="4"/>
      <c r="PXL874" s="4"/>
      <c r="PXM874" s="4"/>
      <c r="PXN874" s="4"/>
      <c r="PXO874" s="4"/>
      <c r="PXP874" s="4"/>
      <c r="PXQ874" s="4"/>
      <c r="PXR874" s="4"/>
      <c r="PXS874" s="4"/>
      <c r="PXT874" s="4"/>
      <c r="PXU874" s="4"/>
      <c r="PXV874" s="4"/>
      <c r="PXW874" s="4"/>
      <c r="PXX874" s="4"/>
      <c r="PXY874" s="4"/>
      <c r="PXZ874" s="4"/>
      <c r="PYA874" s="4"/>
      <c r="PYB874" s="4"/>
      <c r="PYC874" s="4"/>
      <c r="PYD874" s="4"/>
      <c r="PYE874" s="4"/>
      <c r="PYF874" s="4"/>
      <c r="PYG874" s="4"/>
      <c r="PYH874" s="4"/>
      <c r="PYI874" s="4"/>
      <c r="PYJ874" s="4"/>
      <c r="PYK874" s="4"/>
      <c r="PYL874" s="4"/>
      <c r="PYM874" s="4"/>
      <c r="PYN874" s="4"/>
      <c r="PYO874" s="4"/>
      <c r="PYP874" s="4"/>
      <c r="PYQ874" s="4"/>
      <c r="PYR874" s="4"/>
      <c r="PYS874" s="4"/>
      <c r="PYT874" s="4"/>
      <c r="PYU874" s="4"/>
      <c r="PYV874" s="4"/>
      <c r="PYW874" s="4"/>
      <c r="PYX874" s="4"/>
      <c r="PYY874" s="4"/>
      <c r="PYZ874" s="4"/>
      <c r="PZA874" s="4"/>
      <c r="PZB874" s="4"/>
      <c r="PZC874" s="4"/>
      <c r="PZD874" s="4"/>
      <c r="PZE874" s="4"/>
      <c r="PZF874" s="4"/>
      <c r="PZG874" s="4"/>
      <c r="PZH874" s="4"/>
      <c r="PZI874" s="4"/>
      <c r="PZJ874" s="4"/>
      <c r="PZK874" s="4"/>
      <c r="PZL874" s="4"/>
      <c r="PZM874" s="4"/>
      <c r="PZN874" s="4"/>
      <c r="PZO874" s="4"/>
      <c r="PZP874" s="4"/>
      <c r="PZQ874" s="4"/>
      <c r="PZR874" s="4"/>
      <c r="PZS874" s="4"/>
      <c r="PZT874" s="4"/>
      <c r="PZU874" s="4"/>
      <c r="PZV874" s="4"/>
      <c r="PZX874" s="4"/>
      <c r="PZZ874" s="4"/>
      <c r="QAA874" s="4"/>
      <c r="QAB874" s="4"/>
      <c r="QAC874" s="4"/>
      <c r="QAD874" s="4"/>
      <c r="QAE874" s="4"/>
      <c r="QAF874" s="4"/>
      <c r="QAG874" s="4"/>
      <c r="QAL874" s="4"/>
      <c r="QAM874" s="4"/>
      <c r="QAN874" s="4"/>
      <c r="QAO874" s="4"/>
      <c r="QAP874" s="4"/>
      <c r="QAQ874" s="4"/>
      <c r="QAR874" s="4"/>
      <c r="QAS874" s="4"/>
      <c r="QAT874" s="4"/>
      <c r="QAU874" s="4"/>
      <c r="QAV874" s="4"/>
      <c r="QAW874" s="4"/>
      <c r="QAX874" s="4"/>
      <c r="QAY874" s="4"/>
      <c r="QAZ874" s="4"/>
      <c r="QBA874" s="4"/>
      <c r="QBB874" s="4"/>
      <c r="QBC874" s="4"/>
      <c r="QBD874" s="4"/>
      <c r="QBE874" s="4"/>
      <c r="QBF874" s="4"/>
      <c r="QBG874" s="4"/>
      <c r="QBH874" s="4"/>
      <c r="QBI874" s="4"/>
      <c r="QBJ874" s="4"/>
      <c r="QBK874" s="4"/>
      <c r="QBL874" s="4"/>
      <c r="QBM874" s="4"/>
      <c r="QBN874" s="4"/>
      <c r="QBO874" s="4"/>
      <c r="QBP874" s="4"/>
      <c r="QBQ874" s="4"/>
      <c r="QBR874" s="4"/>
      <c r="QBS874" s="4"/>
      <c r="QBT874" s="4"/>
      <c r="QBU874" s="4"/>
      <c r="QBV874" s="4"/>
      <c r="QBW874" s="4"/>
      <c r="QBX874" s="4"/>
      <c r="QBY874" s="4"/>
      <c r="QBZ874" s="4"/>
      <c r="QCA874" s="4"/>
      <c r="QCB874" s="4"/>
      <c r="QCC874" s="4"/>
      <c r="QCD874" s="4"/>
      <c r="QCE874" s="4"/>
      <c r="QCF874" s="4"/>
      <c r="QCG874" s="4"/>
      <c r="QCH874" s="4"/>
      <c r="QCI874" s="4"/>
      <c r="QCJ874" s="4"/>
      <c r="QCK874" s="4"/>
      <c r="QCL874" s="4"/>
      <c r="QCM874" s="4"/>
      <c r="QCN874" s="4"/>
      <c r="QCO874" s="4"/>
      <c r="QCP874" s="4"/>
      <c r="QCQ874" s="4"/>
      <c r="QCR874" s="4"/>
      <c r="QCS874" s="4"/>
      <c r="QCT874" s="4"/>
      <c r="QCU874" s="4"/>
      <c r="QCV874" s="4"/>
      <c r="QCW874" s="4"/>
      <c r="QCX874" s="4"/>
      <c r="QCY874" s="4"/>
      <c r="QCZ874" s="4"/>
      <c r="QDA874" s="4"/>
      <c r="QDB874" s="4"/>
      <c r="QDC874" s="4"/>
      <c r="QDD874" s="4"/>
      <c r="QDE874" s="4"/>
      <c r="QDF874" s="4"/>
      <c r="QDG874" s="4"/>
      <c r="QDH874" s="4"/>
      <c r="QDI874" s="4"/>
      <c r="QDJ874" s="4"/>
      <c r="QDK874" s="4"/>
      <c r="QDL874" s="4"/>
      <c r="QDM874" s="4"/>
      <c r="QDN874" s="4"/>
      <c r="QDO874" s="4"/>
      <c r="QDP874" s="4"/>
      <c r="QDQ874" s="4"/>
      <c r="QDR874" s="4"/>
      <c r="QDS874" s="4"/>
      <c r="QDT874" s="4"/>
      <c r="QDU874" s="4"/>
      <c r="QDV874" s="4"/>
      <c r="QDW874" s="4"/>
      <c r="QDX874" s="4"/>
      <c r="QDY874" s="4"/>
      <c r="QDZ874" s="4"/>
      <c r="QEA874" s="4"/>
      <c r="QEB874" s="4"/>
      <c r="QEC874" s="4"/>
      <c r="QED874" s="4"/>
      <c r="QEE874" s="4"/>
      <c r="QEF874" s="4"/>
      <c r="QEG874" s="4"/>
      <c r="QEH874" s="4"/>
      <c r="QEI874" s="4"/>
      <c r="QEJ874" s="4"/>
      <c r="QEK874" s="4"/>
      <c r="QEL874" s="4"/>
      <c r="QEM874" s="4"/>
      <c r="QEN874" s="4"/>
      <c r="QEO874" s="4"/>
      <c r="QEP874" s="4"/>
      <c r="QEQ874" s="4"/>
      <c r="QER874" s="4"/>
      <c r="QES874" s="4"/>
      <c r="QET874" s="4"/>
      <c r="QEU874" s="4"/>
      <c r="QEV874" s="4"/>
      <c r="QEW874" s="4"/>
      <c r="QEX874" s="4"/>
      <c r="QEY874" s="4"/>
      <c r="QEZ874" s="4"/>
      <c r="QFA874" s="4"/>
      <c r="QFB874" s="4"/>
      <c r="QFC874" s="4"/>
      <c r="QFD874" s="4"/>
      <c r="QFE874" s="4"/>
      <c r="QFF874" s="4"/>
      <c r="QFG874" s="4"/>
      <c r="QFH874" s="4"/>
      <c r="QFI874" s="4"/>
      <c r="QFJ874" s="4"/>
      <c r="QFK874" s="4"/>
      <c r="QFL874" s="4"/>
      <c r="QFM874" s="4"/>
      <c r="QFN874" s="4"/>
      <c r="QFO874" s="4"/>
      <c r="QFP874" s="4"/>
      <c r="QFQ874" s="4"/>
      <c r="QFR874" s="4"/>
      <c r="QFS874" s="4"/>
      <c r="QFT874" s="4"/>
      <c r="QFU874" s="4"/>
      <c r="QFV874" s="4"/>
      <c r="QFW874" s="4"/>
      <c r="QFX874" s="4"/>
      <c r="QFY874" s="4"/>
      <c r="QFZ874" s="4"/>
      <c r="QGA874" s="4"/>
      <c r="QGB874" s="4"/>
      <c r="QGC874" s="4"/>
      <c r="QGD874" s="4"/>
      <c r="QGE874" s="4"/>
      <c r="QGF874" s="4"/>
      <c r="QGG874" s="4"/>
      <c r="QGH874" s="4"/>
      <c r="QGI874" s="4"/>
      <c r="QGJ874" s="4"/>
      <c r="QGK874" s="4"/>
      <c r="QGL874" s="4"/>
      <c r="QGM874" s="4"/>
      <c r="QGN874" s="4"/>
      <c r="QGO874" s="4"/>
      <c r="QGP874" s="4"/>
      <c r="QGQ874" s="4"/>
      <c r="QGR874" s="4"/>
      <c r="QGS874" s="4"/>
      <c r="QGT874" s="4"/>
      <c r="QGU874" s="4"/>
      <c r="QGV874" s="4"/>
      <c r="QGW874" s="4"/>
      <c r="QGX874" s="4"/>
      <c r="QGY874" s="4"/>
      <c r="QGZ874" s="4"/>
      <c r="QHA874" s="4"/>
      <c r="QHB874" s="4"/>
      <c r="QHC874" s="4"/>
      <c r="QHD874" s="4"/>
      <c r="QHE874" s="4"/>
      <c r="QHF874" s="4"/>
      <c r="QHG874" s="4"/>
      <c r="QHH874" s="4"/>
      <c r="QHI874" s="4"/>
      <c r="QHJ874" s="4"/>
      <c r="QHK874" s="4"/>
      <c r="QHL874" s="4"/>
      <c r="QHM874" s="4"/>
      <c r="QHN874" s="4"/>
      <c r="QHO874" s="4"/>
      <c r="QHP874" s="4"/>
      <c r="QHQ874" s="4"/>
      <c r="QHR874" s="4"/>
      <c r="QHS874" s="4"/>
      <c r="QHT874" s="4"/>
      <c r="QHU874" s="4"/>
      <c r="QHV874" s="4"/>
      <c r="QHW874" s="4"/>
      <c r="QHX874" s="4"/>
      <c r="QHY874" s="4"/>
      <c r="QHZ874" s="4"/>
      <c r="QIA874" s="4"/>
      <c r="QIB874" s="4"/>
      <c r="QIC874" s="4"/>
      <c r="QID874" s="4"/>
      <c r="QIE874" s="4"/>
      <c r="QIF874" s="4"/>
      <c r="QIG874" s="4"/>
      <c r="QIH874" s="4"/>
      <c r="QII874" s="4"/>
      <c r="QIJ874" s="4"/>
      <c r="QIK874" s="4"/>
      <c r="QIL874" s="4"/>
      <c r="QIM874" s="4"/>
      <c r="QIN874" s="4"/>
      <c r="QIO874" s="4"/>
      <c r="QIP874" s="4"/>
      <c r="QIQ874" s="4"/>
      <c r="QIR874" s="4"/>
      <c r="QIS874" s="4"/>
      <c r="QIT874" s="4"/>
      <c r="QIU874" s="4"/>
      <c r="QIV874" s="4"/>
      <c r="QIW874" s="4"/>
      <c r="QIX874" s="4"/>
      <c r="QIY874" s="4"/>
      <c r="QIZ874" s="4"/>
      <c r="QJA874" s="4"/>
      <c r="QJB874" s="4"/>
      <c r="QJC874" s="4"/>
      <c r="QJD874" s="4"/>
      <c r="QJE874" s="4"/>
      <c r="QJF874" s="4"/>
      <c r="QJG874" s="4"/>
      <c r="QJH874" s="4"/>
      <c r="QJI874" s="4"/>
      <c r="QJJ874" s="4"/>
      <c r="QJK874" s="4"/>
      <c r="QJL874" s="4"/>
      <c r="QJM874" s="4"/>
      <c r="QJN874" s="4"/>
      <c r="QJO874" s="4"/>
      <c r="QJP874" s="4"/>
      <c r="QJQ874" s="4"/>
      <c r="QJR874" s="4"/>
      <c r="QJT874" s="4"/>
      <c r="QJV874" s="4"/>
      <c r="QJW874" s="4"/>
      <c r="QJX874" s="4"/>
      <c r="QJY874" s="4"/>
      <c r="QJZ874" s="4"/>
      <c r="QKA874" s="4"/>
      <c r="QKB874" s="4"/>
      <c r="QKC874" s="4"/>
      <c r="QKH874" s="4"/>
      <c r="QKI874" s="4"/>
      <c r="QKJ874" s="4"/>
      <c r="QKK874" s="4"/>
      <c r="QKL874" s="4"/>
      <c r="QKM874" s="4"/>
      <c r="QKN874" s="4"/>
      <c r="QKO874" s="4"/>
      <c r="QKP874" s="4"/>
      <c r="QKQ874" s="4"/>
      <c r="QKR874" s="4"/>
      <c r="QKS874" s="4"/>
      <c r="QKT874" s="4"/>
      <c r="QKU874" s="4"/>
      <c r="QKV874" s="4"/>
      <c r="QKW874" s="4"/>
      <c r="QKX874" s="4"/>
      <c r="QKY874" s="4"/>
      <c r="QKZ874" s="4"/>
      <c r="QLA874" s="4"/>
      <c r="QLB874" s="4"/>
      <c r="QLC874" s="4"/>
      <c r="QLD874" s="4"/>
      <c r="QLE874" s="4"/>
      <c r="QLF874" s="4"/>
      <c r="QLG874" s="4"/>
      <c r="QLH874" s="4"/>
      <c r="QLI874" s="4"/>
      <c r="QLJ874" s="4"/>
      <c r="QLK874" s="4"/>
      <c r="QLL874" s="4"/>
      <c r="QLM874" s="4"/>
      <c r="QLN874" s="4"/>
      <c r="QLO874" s="4"/>
      <c r="QLP874" s="4"/>
      <c r="QLQ874" s="4"/>
      <c r="QLR874" s="4"/>
      <c r="QLS874" s="4"/>
      <c r="QLT874" s="4"/>
      <c r="QLU874" s="4"/>
      <c r="QLV874" s="4"/>
      <c r="QLW874" s="4"/>
      <c r="QLX874" s="4"/>
      <c r="QLY874" s="4"/>
      <c r="QLZ874" s="4"/>
      <c r="QMA874" s="4"/>
      <c r="QMB874" s="4"/>
      <c r="QMC874" s="4"/>
      <c r="QMD874" s="4"/>
      <c r="QME874" s="4"/>
      <c r="QMF874" s="4"/>
      <c r="QMG874" s="4"/>
      <c r="QMH874" s="4"/>
      <c r="QMI874" s="4"/>
      <c r="QMJ874" s="4"/>
      <c r="QMK874" s="4"/>
      <c r="QML874" s="4"/>
      <c r="QMM874" s="4"/>
      <c r="QMN874" s="4"/>
      <c r="QMO874" s="4"/>
      <c r="QMP874" s="4"/>
      <c r="QMQ874" s="4"/>
      <c r="QMR874" s="4"/>
      <c r="QMS874" s="4"/>
      <c r="QMT874" s="4"/>
      <c r="QMU874" s="4"/>
      <c r="QMV874" s="4"/>
      <c r="QMW874" s="4"/>
      <c r="QMX874" s="4"/>
      <c r="QMY874" s="4"/>
      <c r="QMZ874" s="4"/>
      <c r="QNA874" s="4"/>
      <c r="QNB874" s="4"/>
      <c r="QNC874" s="4"/>
      <c r="QND874" s="4"/>
      <c r="QNE874" s="4"/>
      <c r="QNF874" s="4"/>
      <c r="QNG874" s="4"/>
      <c r="QNH874" s="4"/>
      <c r="QNI874" s="4"/>
      <c r="QNJ874" s="4"/>
      <c r="QNK874" s="4"/>
      <c r="QNL874" s="4"/>
      <c r="QNM874" s="4"/>
      <c r="QNN874" s="4"/>
      <c r="QNO874" s="4"/>
      <c r="QNP874" s="4"/>
      <c r="QNQ874" s="4"/>
      <c r="QNR874" s="4"/>
      <c r="QNS874" s="4"/>
      <c r="QNT874" s="4"/>
      <c r="QNU874" s="4"/>
      <c r="QNV874" s="4"/>
      <c r="QNW874" s="4"/>
      <c r="QNX874" s="4"/>
      <c r="QNY874" s="4"/>
      <c r="QNZ874" s="4"/>
      <c r="QOA874" s="4"/>
      <c r="QOB874" s="4"/>
      <c r="QOC874" s="4"/>
      <c r="QOD874" s="4"/>
      <c r="QOE874" s="4"/>
      <c r="QOF874" s="4"/>
      <c r="QOG874" s="4"/>
      <c r="QOH874" s="4"/>
      <c r="QOI874" s="4"/>
      <c r="QOJ874" s="4"/>
      <c r="QOK874" s="4"/>
      <c r="QOL874" s="4"/>
      <c r="QOM874" s="4"/>
      <c r="QON874" s="4"/>
      <c r="QOO874" s="4"/>
      <c r="QOP874" s="4"/>
      <c r="QOQ874" s="4"/>
      <c r="QOR874" s="4"/>
      <c r="QOS874" s="4"/>
      <c r="QOT874" s="4"/>
      <c r="QOU874" s="4"/>
      <c r="QOV874" s="4"/>
      <c r="QOW874" s="4"/>
      <c r="QOX874" s="4"/>
      <c r="QOY874" s="4"/>
      <c r="QOZ874" s="4"/>
      <c r="QPA874" s="4"/>
      <c r="QPB874" s="4"/>
      <c r="QPC874" s="4"/>
      <c r="QPD874" s="4"/>
      <c r="QPE874" s="4"/>
      <c r="QPF874" s="4"/>
      <c r="QPG874" s="4"/>
      <c r="QPH874" s="4"/>
      <c r="QPI874" s="4"/>
      <c r="QPJ874" s="4"/>
      <c r="QPK874" s="4"/>
      <c r="QPL874" s="4"/>
      <c r="QPM874" s="4"/>
      <c r="QPN874" s="4"/>
      <c r="QPO874" s="4"/>
      <c r="QPP874" s="4"/>
      <c r="QPQ874" s="4"/>
      <c r="QPR874" s="4"/>
      <c r="QPS874" s="4"/>
      <c r="QPT874" s="4"/>
      <c r="QPU874" s="4"/>
      <c r="QPV874" s="4"/>
      <c r="QPW874" s="4"/>
      <c r="QPX874" s="4"/>
      <c r="QPY874" s="4"/>
      <c r="QPZ874" s="4"/>
      <c r="QQA874" s="4"/>
      <c r="QQB874" s="4"/>
      <c r="QQC874" s="4"/>
      <c r="QQD874" s="4"/>
      <c r="QQE874" s="4"/>
      <c r="QQF874" s="4"/>
      <c r="QQG874" s="4"/>
      <c r="QQH874" s="4"/>
      <c r="QQI874" s="4"/>
      <c r="QQJ874" s="4"/>
      <c r="QQK874" s="4"/>
      <c r="QQL874" s="4"/>
      <c r="QQM874" s="4"/>
      <c r="QQN874" s="4"/>
      <c r="QQO874" s="4"/>
      <c r="QQP874" s="4"/>
      <c r="QQQ874" s="4"/>
      <c r="QQR874" s="4"/>
      <c r="QQS874" s="4"/>
      <c r="QQT874" s="4"/>
      <c r="QQU874" s="4"/>
      <c r="QQV874" s="4"/>
      <c r="QQW874" s="4"/>
      <c r="QQX874" s="4"/>
      <c r="QQY874" s="4"/>
      <c r="QQZ874" s="4"/>
      <c r="QRA874" s="4"/>
      <c r="QRB874" s="4"/>
      <c r="QRC874" s="4"/>
      <c r="QRD874" s="4"/>
      <c r="QRE874" s="4"/>
      <c r="QRF874" s="4"/>
      <c r="QRG874" s="4"/>
      <c r="QRH874" s="4"/>
      <c r="QRI874" s="4"/>
      <c r="QRJ874" s="4"/>
      <c r="QRK874" s="4"/>
      <c r="QRL874" s="4"/>
      <c r="QRM874" s="4"/>
      <c r="QRN874" s="4"/>
      <c r="QRO874" s="4"/>
      <c r="QRP874" s="4"/>
      <c r="QRQ874" s="4"/>
      <c r="QRR874" s="4"/>
      <c r="QRS874" s="4"/>
      <c r="QRT874" s="4"/>
      <c r="QRU874" s="4"/>
      <c r="QRV874" s="4"/>
      <c r="QRW874" s="4"/>
      <c r="QRX874" s="4"/>
      <c r="QRY874" s="4"/>
      <c r="QRZ874" s="4"/>
      <c r="QSA874" s="4"/>
      <c r="QSB874" s="4"/>
      <c r="QSC874" s="4"/>
      <c r="QSD874" s="4"/>
      <c r="QSE874" s="4"/>
      <c r="QSF874" s="4"/>
      <c r="QSG874" s="4"/>
      <c r="QSH874" s="4"/>
      <c r="QSI874" s="4"/>
      <c r="QSJ874" s="4"/>
      <c r="QSK874" s="4"/>
      <c r="QSL874" s="4"/>
      <c r="QSM874" s="4"/>
      <c r="QSN874" s="4"/>
      <c r="QSO874" s="4"/>
      <c r="QSP874" s="4"/>
      <c r="QSQ874" s="4"/>
      <c r="QSR874" s="4"/>
      <c r="QSS874" s="4"/>
      <c r="QST874" s="4"/>
      <c r="QSU874" s="4"/>
      <c r="QSV874" s="4"/>
      <c r="QSW874" s="4"/>
      <c r="QSX874" s="4"/>
      <c r="QSY874" s="4"/>
      <c r="QSZ874" s="4"/>
      <c r="QTA874" s="4"/>
      <c r="QTB874" s="4"/>
      <c r="QTC874" s="4"/>
      <c r="QTD874" s="4"/>
      <c r="QTE874" s="4"/>
      <c r="QTF874" s="4"/>
      <c r="QTG874" s="4"/>
      <c r="QTH874" s="4"/>
      <c r="QTI874" s="4"/>
      <c r="QTJ874" s="4"/>
      <c r="QTK874" s="4"/>
      <c r="QTL874" s="4"/>
      <c r="QTM874" s="4"/>
      <c r="QTN874" s="4"/>
      <c r="QTP874" s="4"/>
      <c r="QTR874" s="4"/>
      <c r="QTS874" s="4"/>
      <c r="QTT874" s="4"/>
      <c r="QTU874" s="4"/>
      <c r="QTV874" s="4"/>
      <c r="QTW874" s="4"/>
      <c r="QTX874" s="4"/>
      <c r="QTY874" s="4"/>
      <c r="QUD874" s="4"/>
      <c r="QUE874" s="4"/>
      <c r="QUF874" s="4"/>
      <c r="QUG874" s="4"/>
      <c r="QUH874" s="4"/>
      <c r="QUI874" s="4"/>
      <c r="QUJ874" s="4"/>
      <c r="QUK874" s="4"/>
      <c r="QUL874" s="4"/>
      <c r="QUM874" s="4"/>
      <c r="QUN874" s="4"/>
      <c r="QUO874" s="4"/>
      <c r="QUP874" s="4"/>
      <c r="QUQ874" s="4"/>
      <c r="QUR874" s="4"/>
      <c r="QUS874" s="4"/>
      <c r="QUT874" s="4"/>
      <c r="QUU874" s="4"/>
      <c r="QUV874" s="4"/>
      <c r="QUW874" s="4"/>
      <c r="QUX874" s="4"/>
      <c r="QUY874" s="4"/>
      <c r="QUZ874" s="4"/>
      <c r="QVA874" s="4"/>
      <c r="QVB874" s="4"/>
      <c r="QVC874" s="4"/>
      <c r="QVD874" s="4"/>
      <c r="QVE874" s="4"/>
      <c r="QVF874" s="4"/>
      <c r="QVG874" s="4"/>
      <c r="QVH874" s="4"/>
      <c r="QVI874" s="4"/>
      <c r="QVJ874" s="4"/>
      <c r="QVK874" s="4"/>
      <c r="QVL874" s="4"/>
      <c r="QVM874" s="4"/>
      <c r="QVN874" s="4"/>
      <c r="QVO874" s="4"/>
      <c r="QVP874" s="4"/>
      <c r="QVQ874" s="4"/>
      <c r="QVR874" s="4"/>
      <c r="QVS874" s="4"/>
      <c r="QVT874" s="4"/>
      <c r="QVU874" s="4"/>
      <c r="QVV874" s="4"/>
      <c r="QVW874" s="4"/>
      <c r="QVX874" s="4"/>
      <c r="QVY874" s="4"/>
      <c r="QVZ874" s="4"/>
      <c r="QWA874" s="4"/>
      <c r="QWB874" s="4"/>
      <c r="QWC874" s="4"/>
      <c r="QWD874" s="4"/>
      <c r="QWE874" s="4"/>
      <c r="QWF874" s="4"/>
      <c r="QWG874" s="4"/>
      <c r="QWH874" s="4"/>
      <c r="QWI874" s="4"/>
      <c r="QWJ874" s="4"/>
      <c r="QWK874" s="4"/>
      <c r="QWL874" s="4"/>
      <c r="QWM874" s="4"/>
      <c r="QWN874" s="4"/>
      <c r="QWO874" s="4"/>
      <c r="QWP874" s="4"/>
      <c r="QWQ874" s="4"/>
      <c r="QWR874" s="4"/>
      <c r="QWS874" s="4"/>
      <c r="QWT874" s="4"/>
      <c r="QWU874" s="4"/>
      <c r="QWV874" s="4"/>
      <c r="QWW874" s="4"/>
      <c r="QWX874" s="4"/>
      <c r="QWY874" s="4"/>
      <c r="QWZ874" s="4"/>
      <c r="QXA874" s="4"/>
      <c r="QXB874" s="4"/>
      <c r="QXC874" s="4"/>
      <c r="QXD874" s="4"/>
      <c r="QXE874" s="4"/>
      <c r="QXF874" s="4"/>
      <c r="QXG874" s="4"/>
      <c r="QXH874" s="4"/>
      <c r="QXI874" s="4"/>
      <c r="QXJ874" s="4"/>
      <c r="QXK874" s="4"/>
      <c r="QXL874" s="4"/>
      <c r="QXM874" s="4"/>
      <c r="QXN874" s="4"/>
      <c r="QXO874" s="4"/>
      <c r="QXP874" s="4"/>
      <c r="QXQ874" s="4"/>
      <c r="QXR874" s="4"/>
      <c r="QXS874" s="4"/>
      <c r="QXT874" s="4"/>
      <c r="QXU874" s="4"/>
      <c r="QXV874" s="4"/>
      <c r="QXW874" s="4"/>
      <c r="QXX874" s="4"/>
      <c r="QXY874" s="4"/>
      <c r="QXZ874" s="4"/>
      <c r="QYA874" s="4"/>
      <c r="QYB874" s="4"/>
      <c r="QYC874" s="4"/>
      <c r="QYD874" s="4"/>
      <c r="QYE874" s="4"/>
      <c r="QYF874" s="4"/>
      <c r="QYG874" s="4"/>
      <c r="QYH874" s="4"/>
      <c r="QYI874" s="4"/>
      <c r="QYJ874" s="4"/>
      <c r="QYK874" s="4"/>
      <c r="QYL874" s="4"/>
      <c r="QYM874" s="4"/>
      <c r="QYN874" s="4"/>
      <c r="QYO874" s="4"/>
      <c r="QYP874" s="4"/>
      <c r="QYQ874" s="4"/>
      <c r="QYR874" s="4"/>
      <c r="QYS874" s="4"/>
      <c r="QYT874" s="4"/>
      <c r="QYU874" s="4"/>
      <c r="QYV874" s="4"/>
      <c r="QYW874" s="4"/>
      <c r="QYX874" s="4"/>
      <c r="QYY874" s="4"/>
      <c r="QYZ874" s="4"/>
      <c r="QZA874" s="4"/>
      <c r="QZB874" s="4"/>
      <c r="QZC874" s="4"/>
      <c r="QZD874" s="4"/>
      <c r="QZE874" s="4"/>
      <c r="QZF874" s="4"/>
      <c r="QZG874" s="4"/>
      <c r="QZH874" s="4"/>
      <c r="QZI874" s="4"/>
      <c r="QZJ874" s="4"/>
      <c r="QZK874" s="4"/>
      <c r="QZL874" s="4"/>
      <c r="QZM874" s="4"/>
      <c r="QZN874" s="4"/>
      <c r="QZO874" s="4"/>
      <c r="QZP874" s="4"/>
      <c r="QZQ874" s="4"/>
      <c r="QZR874" s="4"/>
      <c r="QZS874" s="4"/>
      <c r="QZT874" s="4"/>
      <c r="QZU874" s="4"/>
      <c r="QZV874" s="4"/>
      <c r="QZW874" s="4"/>
      <c r="QZX874" s="4"/>
      <c r="QZY874" s="4"/>
      <c r="QZZ874" s="4"/>
      <c r="RAA874" s="4"/>
      <c r="RAB874" s="4"/>
      <c r="RAC874" s="4"/>
      <c r="RAD874" s="4"/>
      <c r="RAE874" s="4"/>
      <c r="RAF874" s="4"/>
      <c r="RAG874" s="4"/>
      <c r="RAH874" s="4"/>
      <c r="RAI874" s="4"/>
      <c r="RAJ874" s="4"/>
      <c r="RAK874" s="4"/>
      <c r="RAL874" s="4"/>
      <c r="RAM874" s="4"/>
      <c r="RAN874" s="4"/>
      <c r="RAO874" s="4"/>
      <c r="RAP874" s="4"/>
      <c r="RAQ874" s="4"/>
      <c r="RAR874" s="4"/>
      <c r="RAS874" s="4"/>
      <c r="RAT874" s="4"/>
      <c r="RAU874" s="4"/>
      <c r="RAV874" s="4"/>
      <c r="RAW874" s="4"/>
      <c r="RAX874" s="4"/>
      <c r="RAY874" s="4"/>
      <c r="RAZ874" s="4"/>
      <c r="RBA874" s="4"/>
      <c r="RBB874" s="4"/>
      <c r="RBC874" s="4"/>
      <c r="RBD874" s="4"/>
      <c r="RBE874" s="4"/>
      <c r="RBF874" s="4"/>
      <c r="RBG874" s="4"/>
      <c r="RBH874" s="4"/>
      <c r="RBI874" s="4"/>
      <c r="RBJ874" s="4"/>
      <c r="RBK874" s="4"/>
      <c r="RBL874" s="4"/>
      <c r="RBM874" s="4"/>
      <c r="RBN874" s="4"/>
      <c r="RBO874" s="4"/>
      <c r="RBP874" s="4"/>
      <c r="RBQ874" s="4"/>
      <c r="RBR874" s="4"/>
      <c r="RBS874" s="4"/>
      <c r="RBT874" s="4"/>
      <c r="RBU874" s="4"/>
      <c r="RBV874" s="4"/>
      <c r="RBW874" s="4"/>
      <c r="RBX874" s="4"/>
      <c r="RBY874" s="4"/>
      <c r="RBZ874" s="4"/>
      <c r="RCA874" s="4"/>
      <c r="RCB874" s="4"/>
      <c r="RCC874" s="4"/>
      <c r="RCD874" s="4"/>
      <c r="RCE874" s="4"/>
      <c r="RCF874" s="4"/>
      <c r="RCG874" s="4"/>
      <c r="RCH874" s="4"/>
      <c r="RCI874" s="4"/>
      <c r="RCJ874" s="4"/>
      <c r="RCK874" s="4"/>
      <c r="RCL874" s="4"/>
      <c r="RCM874" s="4"/>
      <c r="RCN874" s="4"/>
      <c r="RCO874" s="4"/>
      <c r="RCP874" s="4"/>
      <c r="RCQ874" s="4"/>
      <c r="RCR874" s="4"/>
      <c r="RCS874" s="4"/>
      <c r="RCT874" s="4"/>
      <c r="RCU874" s="4"/>
      <c r="RCV874" s="4"/>
      <c r="RCW874" s="4"/>
      <c r="RCX874" s="4"/>
      <c r="RCY874" s="4"/>
      <c r="RCZ874" s="4"/>
      <c r="RDA874" s="4"/>
      <c r="RDB874" s="4"/>
      <c r="RDC874" s="4"/>
      <c r="RDD874" s="4"/>
      <c r="RDE874" s="4"/>
      <c r="RDF874" s="4"/>
      <c r="RDG874" s="4"/>
      <c r="RDH874" s="4"/>
      <c r="RDI874" s="4"/>
      <c r="RDJ874" s="4"/>
      <c r="RDL874" s="4"/>
      <c r="RDN874" s="4"/>
      <c r="RDO874" s="4"/>
      <c r="RDP874" s="4"/>
      <c r="RDQ874" s="4"/>
      <c r="RDR874" s="4"/>
      <c r="RDS874" s="4"/>
      <c r="RDT874" s="4"/>
      <c r="RDU874" s="4"/>
      <c r="RDZ874" s="4"/>
      <c r="REA874" s="4"/>
      <c r="REB874" s="4"/>
      <c r="REC874" s="4"/>
      <c r="RED874" s="4"/>
      <c r="REE874" s="4"/>
      <c r="REF874" s="4"/>
      <c r="REG874" s="4"/>
      <c r="REH874" s="4"/>
      <c r="REI874" s="4"/>
      <c r="REJ874" s="4"/>
      <c r="REK874" s="4"/>
      <c r="REL874" s="4"/>
      <c r="REM874" s="4"/>
      <c r="REN874" s="4"/>
      <c r="REO874" s="4"/>
      <c r="REP874" s="4"/>
      <c r="REQ874" s="4"/>
      <c r="RER874" s="4"/>
      <c r="RES874" s="4"/>
      <c r="RET874" s="4"/>
      <c r="REU874" s="4"/>
      <c r="REV874" s="4"/>
      <c r="REW874" s="4"/>
      <c r="REX874" s="4"/>
      <c r="REY874" s="4"/>
      <c r="REZ874" s="4"/>
      <c r="RFA874" s="4"/>
      <c r="RFB874" s="4"/>
      <c r="RFC874" s="4"/>
      <c r="RFD874" s="4"/>
      <c r="RFE874" s="4"/>
      <c r="RFF874" s="4"/>
      <c r="RFG874" s="4"/>
      <c r="RFH874" s="4"/>
      <c r="RFI874" s="4"/>
      <c r="RFJ874" s="4"/>
      <c r="RFK874" s="4"/>
      <c r="RFL874" s="4"/>
      <c r="RFM874" s="4"/>
      <c r="RFN874" s="4"/>
      <c r="RFO874" s="4"/>
      <c r="RFP874" s="4"/>
      <c r="RFQ874" s="4"/>
      <c r="RFR874" s="4"/>
      <c r="RFS874" s="4"/>
      <c r="RFT874" s="4"/>
      <c r="RFU874" s="4"/>
      <c r="RFV874" s="4"/>
      <c r="RFW874" s="4"/>
      <c r="RFX874" s="4"/>
      <c r="RFY874" s="4"/>
      <c r="RFZ874" s="4"/>
      <c r="RGA874" s="4"/>
      <c r="RGB874" s="4"/>
      <c r="RGC874" s="4"/>
      <c r="RGD874" s="4"/>
      <c r="RGE874" s="4"/>
      <c r="RGF874" s="4"/>
      <c r="RGG874" s="4"/>
      <c r="RGH874" s="4"/>
      <c r="RGI874" s="4"/>
      <c r="RGJ874" s="4"/>
      <c r="RGK874" s="4"/>
      <c r="RGL874" s="4"/>
      <c r="RGM874" s="4"/>
      <c r="RGN874" s="4"/>
      <c r="RGO874" s="4"/>
      <c r="RGP874" s="4"/>
      <c r="RGQ874" s="4"/>
      <c r="RGR874" s="4"/>
      <c r="RGS874" s="4"/>
      <c r="RGT874" s="4"/>
      <c r="RGU874" s="4"/>
      <c r="RGV874" s="4"/>
      <c r="RGW874" s="4"/>
      <c r="RGX874" s="4"/>
      <c r="RGY874" s="4"/>
      <c r="RGZ874" s="4"/>
      <c r="RHA874" s="4"/>
      <c r="RHB874" s="4"/>
      <c r="RHC874" s="4"/>
      <c r="RHD874" s="4"/>
      <c r="RHE874" s="4"/>
      <c r="RHF874" s="4"/>
      <c r="RHG874" s="4"/>
      <c r="RHH874" s="4"/>
      <c r="RHI874" s="4"/>
      <c r="RHJ874" s="4"/>
      <c r="RHK874" s="4"/>
      <c r="RHL874" s="4"/>
      <c r="RHM874" s="4"/>
      <c r="RHN874" s="4"/>
      <c r="RHO874" s="4"/>
      <c r="RHP874" s="4"/>
      <c r="RHQ874" s="4"/>
      <c r="RHR874" s="4"/>
      <c r="RHS874" s="4"/>
      <c r="RHT874" s="4"/>
      <c r="RHU874" s="4"/>
      <c r="RHV874" s="4"/>
      <c r="RHW874" s="4"/>
      <c r="RHX874" s="4"/>
      <c r="RHY874" s="4"/>
      <c r="RHZ874" s="4"/>
      <c r="RIA874" s="4"/>
      <c r="RIB874" s="4"/>
      <c r="RIC874" s="4"/>
      <c r="RID874" s="4"/>
      <c r="RIE874" s="4"/>
      <c r="RIF874" s="4"/>
      <c r="RIG874" s="4"/>
      <c r="RIH874" s="4"/>
      <c r="RII874" s="4"/>
      <c r="RIJ874" s="4"/>
      <c r="RIK874" s="4"/>
      <c r="RIL874" s="4"/>
      <c r="RIM874" s="4"/>
      <c r="RIN874" s="4"/>
      <c r="RIO874" s="4"/>
      <c r="RIP874" s="4"/>
      <c r="RIQ874" s="4"/>
      <c r="RIR874" s="4"/>
      <c r="RIS874" s="4"/>
      <c r="RIT874" s="4"/>
      <c r="RIU874" s="4"/>
      <c r="RIV874" s="4"/>
      <c r="RIW874" s="4"/>
      <c r="RIX874" s="4"/>
      <c r="RIY874" s="4"/>
      <c r="RIZ874" s="4"/>
      <c r="RJA874" s="4"/>
      <c r="RJB874" s="4"/>
      <c r="RJC874" s="4"/>
      <c r="RJD874" s="4"/>
      <c r="RJE874" s="4"/>
      <c r="RJF874" s="4"/>
      <c r="RJG874" s="4"/>
      <c r="RJH874" s="4"/>
      <c r="RJI874" s="4"/>
      <c r="RJJ874" s="4"/>
      <c r="RJK874" s="4"/>
      <c r="RJL874" s="4"/>
      <c r="RJM874" s="4"/>
      <c r="RJN874" s="4"/>
      <c r="RJO874" s="4"/>
      <c r="RJP874" s="4"/>
      <c r="RJQ874" s="4"/>
      <c r="RJR874" s="4"/>
      <c r="RJS874" s="4"/>
      <c r="RJT874" s="4"/>
      <c r="RJU874" s="4"/>
      <c r="RJV874" s="4"/>
      <c r="RJW874" s="4"/>
      <c r="RJX874" s="4"/>
      <c r="RJY874" s="4"/>
      <c r="RJZ874" s="4"/>
      <c r="RKA874" s="4"/>
      <c r="RKB874" s="4"/>
      <c r="RKC874" s="4"/>
      <c r="RKD874" s="4"/>
      <c r="RKE874" s="4"/>
      <c r="RKF874" s="4"/>
      <c r="RKG874" s="4"/>
      <c r="RKH874" s="4"/>
      <c r="RKI874" s="4"/>
      <c r="RKJ874" s="4"/>
      <c r="RKK874" s="4"/>
      <c r="RKL874" s="4"/>
      <c r="RKM874" s="4"/>
      <c r="RKN874" s="4"/>
      <c r="RKO874" s="4"/>
      <c r="RKP874" s="4"/>
      <c r="RKQ874" s="4"/>
      <c r="RKR874" s="4"/>
      <c r="RKS874" s="4"/>
      <c r="RKT874" s="4"/>
      <c r="RKU874" s="4"/>
      <c r="RKV874" s="4"/>
      <c r="RKW874" s="4"/>
      <c r="RKX874" s="4"/>
      <c r="RKY874" s="4"/>
      <c r="RKZ874" s="4"/>
      <c r="RLA874" s="4"/>
      <c r="RLB874" s="4"/>
      <c r="RLC874" s="4"/>
      <c r="RLD874" s="4"/>
      <c r="RLE874" s="4"/>
      <c r="RLF874" s="4"/>
      <c r="RLG874" s="4"/>
      <c r="RLH874" s="4"/>
      <c r="RLI874" s="4"/>
      <c r="RLJ874" s="4"/>
      <c r="RLK874" s="4"/>
      <c r="RLL874" s="4"/>
      <c r="RLM874" s="4"/>
      <c r="RLN874" s="4"/>
      <c r="RLO874" s="4"/>
      <c r="RLP874" s="4"/>
      <c r="RLQ874" s="4"/>
      <c r="RLR874" s="4"/>
      <c r="RLS874" s="4"/>
      <c r="RLT874" s="4"/>
      <c r="RLU874" s="4"/>
      <c r="RLV874" s="4"/>
      <c r="RLW874" s="4"/>
      <c r="RLX874" s="4"/>
      <c r="RLY874" s="4"/>
      <c r="RLZ874" s="4"/>
      <c r="RMA874" s="4"/>
      <c r="RMB874" s="4"/>
      <c r="RMC874" s="4"/>
      <c r="RMD874" s="4"/>
      <c r="RME874" s="4"/>
      <c r="RMF874" s="4"/>
      <c r="RMG874" s="4"/>
      <c r="RMH874" s="4"/>
      <c r="RMI874" s="4"/>
      <c r="RMJ874" s="4"/>
      <c r="RMK874" s="4"/>
      <c r="RML874" s="4"/>
      <c r="RMM874" s="4"/>
      <c r="RMN874" s="4"/>
      <c r="RMO874" s="4"/>
      <c r="RMP874" s="4"/>
      <c r="RMQ874" s="4"/>
      <c r="RMR874" s="4"/>
      <c r="RMS874" s="4"/>
      <c r="RMT874" s="4"/>
      <c r="RMU874" s="4"/>
      <c r="RMV874" s="4"/>
      <c r="RMW874" s="4"/>
      <c r="RMX874" s="4"/>
      <c r="RMY874" s="4"/>
      <c r="RMZ874" s="4"/>
      <c r="RNA874" s="4"/>
      <c r="RNB874" s="4"/>
      <c r="RNC874" s="4"/>
      <c r="RND874" s="4"/>
      <c r="RNE874" s="4"/>
      <c r="RNF874" s="4"/>
      <c r="RNH874" s="4"/>
      <c r="RNJ874" s="4"/>
      <c r="RNK874" s="4"/>
      <c r="RNL874" s="4"/>
      <c r="RNM874" s="4"/>
      <c r="RNN874" s="4"/>
      <c r="RNO874" s="4"/>
      <c r="RNP874" s="4"/>
      <c r="RNQ874" s="4"/>
      <c r="RNV874" s="4"/>
      <c r="RNW874" s="4"/>
      <c r="RNX874" s="4"/>
      <c r="RNY874" s="4"/>
      <c r="RNZ874" s="4"/>
      <c r="ROA874" s="4"/>
      <c r="ROB874" s="4"/>
      <c r="ROC874" s="4"/>
      <c r="ROD874" s="4"/>
      <c r="ROE874" s="4"/>
      <c r="ROF874" s="4"/>
      <c r="ROG874" s="4"/>
      <c r="ROH874" s="4"/>
      <c r="ROI874" s="4"/>
      <c r="ROJ874" s="4"/>
      <c r="ROK874" s="4"/>
      <c r="ROL874" s="4"/>
      <c r="ROM874" s="4"/>
      <c r="RON874" s="4"/>
      <c r="ROO874" s="4"/>
      <c r="ROP874" s="4"/>
      <c r="ROQ874" s="4"/>
      <c r="ROR874" s="4"/>
      <c r="ROS874" s="4"/>
      <c r="ROT874" s="4"/>
      <c r="ROU874" s="4"/>
      <c r="ROV874" s="4"/>
      <c r="ROW874" s="4"/>
      <c r="ROX874" s="4"/>
      <c r="ROY874" s="4"/>
      <c r="ROZ874" s="4"/>
      <c r="RPA874" s="4"/>
      <c r="RPB874" s="4"/>
      <c r="RPC874" s="4"/>
      <c r="RPD874" s="4"/>
      <c r="RPE874" s="4"/>
      <c r="RPF874" s="4"/>
      <c r="RPG874" s="4"/>
      <c r="RPH874" s="4"/>
      <c r="RPI874" s="4"/>
      <c r="RPJ874" s="4"/>
      <c r="RPK874" s="4"/>
      <c r="RPL874" s="4"/>
      <c r="RPM874" s="4"/>
      <c r="RPN874" s="4"/>
      <c r="RPO874" s="4"/>
      <c r="RPP874" s="4"/>
      <c r="RPQ874" s="4"/>
      <c r="RPR874" s="4"/>
      <c r="RPS874" s="4"/>
      <c r="RPT874" s="4"/>
      <c r="RPU874" s="4"/>
      <c r="RPV874" s="4"/>
      <c r="RPW874" s="4"/>
      <c r="RPX874" s="4"/>
      <c r="RPY874" s="4"/>
      <c r="RPZ874" s="4"/>
      <c r="RQA874" s="4"/>
      <c r="RQB874" s="4"/>
      <c r="RQC874" s="4"/>
      <c r="RQD874" s="4"/>
      <c r="RQE874" s="4"/>
      <c r="RQF874" s="4"/>
      <c r="RQG874" s="4"/>
      <c r="RQH874" s="4"/>
      <c r="RQI874" s="4"/>
      <c r="RQJ874" s="4"/>
      <c r="RQK874" s="4"/>
      <c r="RQL874" s="4"/>
      <c r="RQM874" s="4"/>
      <c r="RQN874" s="4"/>
      <c r="RQO874" s="4"/>
      <c r="RQP874" s="4"/>
      <c r="RQQ874" s="4"/>
      <c r="RQR874" s="4"/>
      <c r="RQS874" s="4"/>
      <c r="RQT874" s="4"/>
      <c r="RQU874" s="4"/>
      <c r="RQV874" s="4"/>
      <c r="RQW874" s="4"/>
      <c r="RQX874" s="4"/>
      <c r="RQY874" s="4"/>
      <c r="RQZ874" s="4"/>
      <c r="RRA874" s="4"/>
      <c r="RRB874" s="4"/>
      <c r="RRC874" s="4"/>
      <c r="RRD874" s="4"/>
      <c r="RRE874" s="4"/>
      <c r="RRF874" s="4"/>
      <c r="RRG874" s="4"/>
      <c r="RRH874" s="4"/>
      <c r="RRI874" s="4"/>
      <c r="RRJ874" s="4"/>
      <c r="RRK874" s="4"/>
      <c r="RRL874" s="4"/>
      <c r="RRM874" s="4"/>
      <c r="RRN874" s="4"/>
      <c r="RRO874" s="4"/>
      <c r="RRP874" s="4"/>
      <c r="RRQ874" s="4"/>
      <c r="RRR874" s="4"/>
      <c r="RRS874" s="4"/>
      <c r="RRT874" s="4"/>
      <c r="RRU874" s="4"/>
      <c r="RRV874" s="4"/>
      <c r="RRW874" s="4"/>
      <c r="RRX874" s="4"/>
      <c r="RRY874" s="4"/>
      <c r="RRZ874" s="4"/>
      <c r="RSA874" s="4"/>
      <c r="RSB874" s="4"/>
      <c r="RSC874" s="4"/>
      <c r="RSD874" s="4"/>
      <c r="RSE874" s="4"/>
      <c r="RSF874" s="4"/>
      <c r="RSG874" s="4"/>
      <c r="RSH874" s="4"/>
      <c r="RSI874" s="4"/>
      <c r="RSJ874" s="4"/>
      <c r="RSK874" s="4"/>
      <c r="RSL874" s="4"/>
      <c r="RSM874" s="4"/>
      <c r="RSN874" s="4"/>
      <c r="RSO874" s="4"/>
      <c r="RSP874" s="4"/>
      <c r="RSQ874" s="4"/>
      <c r="RSR874" s="4"/>
      <c r="RSS874" s="4"/>
      <c r="RST874" s="4"/>
      <c r="RSU874" s="4"/>
      <c r="RSV874" s="4"/>
      <c r="RSW874" s="4"/>
      <c r="RSX874" s="4"/>
      <c r="RSY874" s="4"/>
      <c r="RSZ874" s="4"/>
      <c r="RTA874" s="4"/>
      <c r="RTB874" s="4"/>
      <c r="RTC874" s="4"/>
      <c r="RTD874" s="4"/>
      <c r="RTE874" s="4"/>
      <c r="RTF874" s="4"/>
      <c r="RTG874" s="4"/>
      <c r="RTH874" s="4"/>
      <c r="RTI874" s="4"/>
      <c r="RTJ874" s="4"/>
      <c r="RTK874" s="4"/>
      <c r="RTL874" s="4"/>
      <c r="RTM874" s="4"/>
      <c r="RTN874" s="4"/>
      <c r="RTO874" s="4"/>
      <c r="RTP874" s="4"/>
      <c r="RTQ874" s="4"/>
      <c r="RTR874" s="4"/>
      <c r="RTS874" s="4"/>
      <c r="RTT874" s="4"/>
      <c r="RTU874" s="4"/>
      <c r="RTV874" s="4"/>
      <c r="RTW874" s="4"/>
      <c r="RTX874" s="4"/>
      <c r="RTY874" s="4"/>
      <c r="RTZ874" s="4"/>
      <c r="RUA874" s="4"/>
      <c r="RUB874" s="4"/>
      <c r="RUC874" s="4"/>
      <c r="RUD874" s="4"/>
      <c r="RUE874" s="4"/>
      <c r="RUF874" s="4"/>
      <c r="RUG874" s="4"/>
      <c r="RUH874" s="4"/>
      <c r="RUI874" s="4"/>
      <c r="RUJ874" s="4"/>
      <c r="RUK874" s="4"/>
      <c r="RUL874" s="4"/>
      <c r="RUM874" s="4"/>
      <c r="RUN874" s="4"/>
      <c r="RUO874" s="4"/>
      <c r="RUP874" s="4"/>
      <c r="RUQ874" s="4"/>
      <c r="RUR874" s="4"/>
      <c r="RUS874" s="4"/>
      <c r="RUT874" s="4"/>
      <c r="RUU874" s="4"/>
      <c r="RUV874" s="4"/>
      <c r="RUW874" s="4"/>
      <c r="RUX874" s="4"/>
      <c r="RUY874" s="4"/>
      <c r="RUZ874" s="4"/>
      <c r="RVA874" s="4"/>
      <c r="RVB874" s="4"/>
      <c r="RVC874" s="4"/>
      <c r="RVD874" s="4"/>
      <c r="RVE874" s="4"/>
      <c r="RVF874" s="4"/>
      <c r="RVG874" s="4"/>
      <c r="RVH874" s="4"/>
      <c r="RVI874" s="4"/>
      <c r="RVJ874" s="4"/>
      <c r="RVK874" s="4"/>
      <c r="RVL874" s="4"/>
      <c r="RVM874" s="4"/>
      <c r="RVN874" s="4"/>
      <c r="RVO874" s="4"/>
      <c r="RVP874" s="4"/>
      <c r="RVQ874" s="4"/>
      <c r="RVR874" s="4"/>
      <c r="RVS874" s="4"/>
      <c r="RVT874" s="4"/>
      <c r="RVU874" s="4"/>
      <c r="RVV874" s="4"/>
      <c r="RVW874" s="4"/>
      <c r="RVX874" s="4"/>
      <c r="RVY874" s="4"/>
      <c r="RVZ874" s="4"/>
      <c r="RWA874" s="4"/>
      <c r="RWB874" s="4"/>
      <c r="RWC874" s="4"/>
      <c r="RWD874" s="4"/>
      <c r="RWE874" s="4"/>
      <c r="RWF874" s="4"/>
      <c r="RWG874" s="4"/>
      <c r="RWH874" s="4"/>
      <c r="RWI874" s="4"/>
      <c r="RWJ874" s="4"/>
      <c r="RWK874" s="4"/>
      <c r="RWL874" s="4"/>
      <c r="RWM874" s="4"/>
      <c r="RWN874" s="4"/>
      <c r="RWO874" s="4"/>
      <c r="RWP874" s="4"/>
      <c r="RWQ874" s="4"/>
      <c r="RWR874" s="4"/>
      <c r="RWS874" s="4"/>
      <c r="RWT874" s="4"/>
      <c r="RWU874" s="4"/>
      <c r="RWV874" s="4"/>
      <c r="RWW874" s="4"/>
      <c r="RWX874" s="4"/>
      <c r="RWY874" s="4"/>
      <c r="RWZ874" s="4"/>
      <c r="RXA874" s="4"/>
      <c r="RXB874" s="4"/>
      <c r="RXD874" s="4"/>
      <c r="RXF874" s="4"/>
      <c r="RXG874" s="4"/>
      <c r="RXH874" s="4"/>
      <c r="RXI874" s="4"/>
      <c r="RXJ874" s="4"/>
      <c r="RXK874" s="4"/>
      <c r="RXL874" s="4"/>
      <c r="RXM874" s="4"/>
      <c r="RXR874" s="4"/>
      <c r="RXS874" s="4"/>
      <c r="RXT874" s="4"/>
      <c r="RXU874" s="4"/>
      <c r="RXV874" s="4"/>
      <c r="RXW874" s="4"/>
      <c r="RXX874" s="4"/>
      <c r="RXY874" s="4"/>
      <c r="RXZ874" s="4"/>
      <c r="RYA874" s="4"/>
      <c r="RYB874" s="4"/>
      <c r="RYC874" s="4"/>
      <c r="RYD874" s="4"/>
      <c r="RYE874" s="4"/>
      <c r="RYF874" s="4"/>
      <c r="RYG874" s="4"/>
      <c r="RYH874" s="4"/>
      <c r="RYI874" s="4"/>
      <c r="RYJ874" s="4"/>
      <c r="RYK874" s="4"/>
      <c r="RYL874" s="4"/>
      <c r="RYM874" s="4"/>
      <c r="RYN874" s="4"/>
      <c r="RYO874" s="4"/>
      <c r="RYP874" s="4"/>
      <c r="RYQ874" s="4"/>
      <c r="RYR874" s="4"/>
      <c r="RYS874" s="4"/>
      <c r="RYT874" s="4"/>
      <c r="RYU874" s="4"/>
      <c r="RYV874" s="4"/>
      <c r="RYW874" s="4"/>
      <c r="RYX874" s="4"/>
      <c r="RYY874" s="4"/>
      <c r="RYZ874" s="4"/>
      <c r="RZA874" s="4"/>
      <c r="RZB874" s="4"/>
      <c r="RZC874" s="4"/>
      <c r="RZD874" s="4"/>
      <c r="RZE874" s="4"/>
      <c r="RZF874" s="4"/>
      <c r="RZG874" s="4"/>
      <c r="RZH874" s="4"/>
      <c r="RZI874" s="4"/>
      <c r="RZJ874" s="4"/>
      <c r="RZK874" s="4"/>
      <c r="RZL874" s="4"/>
      <c r="RZM874" s="4"/>
      <c r="RZN874" s="4"/>
      <c r="RZO874" s="4"/>
      <c r="RZP874" s="4"/>
      <c r="RZQ874" s="4"/>
      <c r="RZR874" s="4"/>
      <c r="RZS874" s="4"/>
      <c r="RZT874" s="4"/>
      <c r="RZU874" s="4"/>
      <c r="RZV874" s="4"/>
      <c r="RZW874" s="4"/>
      <c r="RZX874" s="4"/>
      <c r="RZY874" s="4"/>
      <c r="RZZ874" s="4"/>
      <c r="SAA874" s="4"/>
      <c r="SAB874" s="4"/>
      <c r="SAC874" s="4"/>
      <c r="SAD874" s="4"/>
      <c r="SAE874" s="4"/>
      <c r="SAF874" s="4"/>
      <c r="SAG874" s="4"/>
      <c r="SAH874" s="4"/>
      <c r="SAI874" s="4"/>
      <c r="SAJ874" s="4"/>
      <c r="SAK874" s="4"/>
      <c r="SAL874" s="4"/>
      <c r="SAM874" s="4"/>
      <c r="SAN874" s="4"/>
      <c r="SAO874" s="4"/>
      <c r="SAP874" s="4"/>
      <c r="SAQ874" s="4"/>
      <c r="SAR874" s="4"/>
      <c r="SAS874" s="4"/>
      <c r="SAT874" s="4"/>
      <c r="SAU874" s="4"/>
      <c r="SAV874" s="4"/>
      <c r="SAW874" s="4"/>
      <c r="SAX874" s="4"/>
      <c r="SAY874" s="4"/>
      <c r="SAZ874" s="4"/>
      <c r="SBA874" s="4"/>
      <c r="SBB874" s="4"/>
      <c r="SBC874" s="4"/>
      <c r="SBD874" s="4"/>
      <c r="SBE874" s="4"/>
      <c r="SBF874" s="4"/>
      <c r="SBG874" s="4"/>
      <c r="SBH874" s="4"/>
      <c r="SBI874" s="4"/>
      <c r="SBJ874" s="4"/>
      <c r="SBK874" s="4"/>
      <c r="SBL874" s="4"/>
      <c r="SBM874" s="4"/>
      <c r="SBN874" s="4"/>
      <c r="SBO874" s="4"/>
      <c r="SBP874" s="4"/>
      <c r="SBQ874" s="4"/>
      <c r="SBR874" s="4"/>
      <c r="SBS874" s="4"/>
      <c r="SBT874" s="4"/>
      <c r="SBU874" s="4"/>
      <c r="SBV874" s="4"/>
      <c r="SBW874" s="4"/>
      <c r="SBX874" s="4"/>
      <c r="SBY874" s="4"/>
      <c r="SBZ874" s="4"/>
      <c r="SCA874" s="4"/>
      <c r="SCB874" s="4"/>
      <c r="SCC874" s="4"/>
      <c r="SCD874" s="4"/>
      <c r="SCE874" s="4"/>
      <c r="SCF874" s="4"/>
      <c r="SCG874" s="4"/>
      <c r="SCH874" s="4"/>
      <c r="SCI874" s="4"/>
      <c r="SCJ874" s="4"/>
      <c r="SCK874" s="4"/>
      <c r="SCL874" s="4"/>
      <c r="SCM874" s="4"/>
      <c r="SCN874" s="4"/>
      <c r="SCO874" s="4"/>
      <c r="SCP874" s="4"/>
      <c r="SCQ874" s="4"/>
      <c r="SCR874" s="4"/>
      <c r="SCS874" s="4"/>
      <c r="SCT874" s="4"/>
      <c r="SCU874" s="4"/>
      <c r="SCV874" s="4"/>
      <c r="SCW874" s="4"/>
      <c r="SCX874" s="4"/>
      <c r="SCY874" s="4"/>
      <c r="SCZ874" s="4"/>
      <c r="SDA874" s="4"/>
      <c r="SDB874" s="4"/>
      <c r="SDC874" s="4"/>
      <c r="SDD874" s="4"/>
      <c r="SDE874" s="4"/>
      <c r="SDF874" s="4"/>
      <c r="SDG874" s="4"/>
      <c r="SDH874" s="4"/>
      <c r="SDI874" s="4"/>
      <c r="SDJ874" s="4"/>
      <c r="SDK874" s="4"/>
      <c r="SDL874" s="4"/>
      <c r="SDM874" s="4"/>
      <c r="SDN874" s="4"/>
      <c r="SDO874" s="4"/>
      <c r="SDP874" s="4"/>
      <c r="SDQ874" s="4"/>
      <c r="SDR874" s="4"/>
      <c r="SDS874" s="4"/>
      <c r="SDT874" s="4"/>
      <c r="SDU874" s="4"/>
      <c r="SDV874" s="4"/>
      <c r="SDW874" s="4"/>
      <c r="SDX874" s="4"/>
      <c r="SDY874" s="4"/>
      <c r="SDZ874" s="4"/>
      <c r="SEA874" s="4"/>
      <c r="SEB874" s="4"/>
      <c r="SEC874" s="4"/>
      <c r="SED874" s="4"/>
      <c r="SEE874" s="4"/>
      <c r="SEF874" s="4"/>
      <c r="SEG874" s="4"/>
      <c r="SEH874" s="4"/>
      <c r="SEI874" s="4"/>
      <c r="SEJ874" s="4"/>
      <c r="SEK874" s="4"/>
      <c r="SEL874" s="4"/>
      <c r="SEM874" s="4"/>
      <c r="SEN874" s="4"/>
      <c r="SEO874" s="4"/>
      <c r="SEP874" s="4"/>
      <c r="SEQ874" s="4"/>
      <c r="SER874" s="4"/>
      <c r="SES874" s="4"/>
      <c r="SET874" s="4"/>
      <c r="SEU874" s="4"/>
      <c r="SEV874" s="4"/>
      <c r="SEW874" s="4"/>
      <c r="SEX874" s="4"/>
      <c r="SEY874" s="4"/>
      <c r="SEZ874" s="4"/>
      <c r="SFA874" s="4"/>
      <c r="SFB874" s="4"/>
      <c r="SFC874" s="4"/>
      <c r="SFD874" s="4"/>
      <c r="SFE874" s="4"/>
      <c r="SFF874" s="4"/>
      <c r="SFG874" s="4"/>
      <c r="SFH874" s="4"/>
      <c r="SFI874" s="4"/>
      <c r="SFJ874" s="4"/>
      <c r="SFK874" s="4"/>
      <c r="SFL874" s="4"/>
      <c r="SFM874" s="4"/>
      <c r="SFN874" s="4"/>
      <c r="SFO874" s="4"/>
      <c r="SFP874" s="4"/>
      <c r="SFQ874" s="4"/>
      <c r="SFR874" s="4"/>
      <c r="SFS874" s="4"/>
      <c r="SFT874" s="4"/>
      <c r="SFU874" s="4"/>
      <c r="SFV874" s="4"/>
      <c r="SFW874" s="4"/>
      <c r="SFX874" s="4"/>
      <c r="SFY874" s="4"/>
      <c r="SFZ874" s="4"/>
      <c r="SGA874" s="4"/>
      <c r="SGB874" s="4"/>
      <c r="SGC874" s="4"/>
      <c r="SGD874" s="4"/>
      <c r="SGE874" s="4"/>
      <c r="SGF874" s="4"/>
      <c r="SGG874" s="4"/>
      <c r="SGH874" s="4"/>
      <c r="SGI874" s="4"/>
      <c r="SGJ874" s="4"/>
      <c r="SGK874" s="4"/>
      <c r="SGL874" s="4"/>
      <c r="SGM874" s="4"/>
      <c r="SGN874" s="4"/>
      <c r="SGO874" s="4"/>
      <c r="SGP874" s="4"/>
      <c r="SGQ874" s="4"/>
      <c r="SGR874" s="4"/>
      <c r="SGS874" s="4"/>
      <c r="SGT874" s="4"/>
      <c r="SGU874" s="4"/>
      <c r="SGV874" s="4"/>
      <c r="SGW874" s="4"/>
      <c r="SGX874" s="4"/>
      <c r="SGZ874" s="4"/>
      <c r="SHB874" s="4"/>
      <c r="SHC874" s="4"/>
      <c r="SHD874" s="4"/>
      <c r="SHE874" s="4"/>
      <c r="SHF874" s="4"/>
      <c r="SHG874" s="4"/>
      <c r="SHH874" s="4"/>
      <c r="SHI874" s="4"/>
      <c r="SHN874" s="4"/>
      <c r="SHO874" s="4"/>
      <c r="SHP874" s="4"/>
      <c r="SHQ874" s="4"/>
      <c r="SHR874" s="4"/>
      <c r="SHS874" s="4"/>
      <c r="SHT874" s="4"/>
      <c r="SHU874" s="4"/>
      <c r="SHV874" s="4"/>
      <c r="SHW874" s="4"/>
      <c r="SHX874" s="4"/>
      <c r="SHY874" s="4"/>
      <c r="SHZ874" s="4"/>
      <c r="SIA874" s="4"/>
      <c r="SIB874" s="4"/>
      <c r="SIC874" s="4"/>
      <c r="SID874" s="4"/>
      <c r="SIE874" s="4"/>
      <c r="SIF874" s="4"/>
      <c r="SIG874" s="4"/>
      <c r="SIH874" s="4"/>
      <c r="SII874" s="4"/>
      <c r="SIJ874" s="4"/>
      <c r="SIK874" s="4"/>
      <c r="SIL874" s="4"/>
      <c r="SIM874" s="4"/>
      <c r="SIN874" s="4"/>
      <c r="SIO874" s="4"/>
      <c r="SIP874" s="4"/>
      <c r="SIQ874" s="4"/>
      <c r="SIR874" s="4"/>
      <c r="SIS874" s="4"/>
      <c r="SIT874" s="4"/>
      <c r="SIU874" s="4"/>
      <c r="SIV874" s="4"/>
      <c r="SIW874" s="4"/>
      <c r="SIX874" s="4"/>
      <c r="SIY874" s="4"/>
      <c r="SIZ874" s="4"/>
      <c r="SJA874" s="4"/>
      <c r="SJB874" s="4"/>
      <c r="SJC874" s="4"/>
      <c r="SJD874" s="4"/>
      <c r="SJE874" s="4"/>
      <c r="SJF874" s="4"/>
      <c r="SJG874" s="4"/>
      <c r="SJH874" s="4"/>
      <c r="SJI874" s="4"/>
      <c r="SJJ874" s="4"/>
      <c r="SJK874" s="4"/>
      <c r="SJL874" s="4"/>
      <c r="SJM874" s="4"/>
      <c r="SJN874" s="4"/>
      <c r="SJO874" s="4"/>
      <c r="SJP874" s="4"/>
      <c r="SJQ874" s="4"/>
      <c r="SJR874" s="4"/>
      <c r="SJS874" s="4"/>
      <c r="SJT874" s="4"/>
      <c r="SJU874" s="4"/>
      <c r="SJV874" s="4"/>
      <c r="SJW874" s="4"/>
      <c r="SJX874" s="4"/>
      <c r="SJY874" s="4"/>
      <c r="SJZ874" s="4"/>
      <c r="SKA874" s="4"/>
      <c r="SKB874" s="4"/>
      <c r="SKC874" s="4"/>
      <c r="SKD874" s="4"/>
      <c r="SKE874" s="4"/>
      <c r="SKF874" s="4"/>
      <c r="SKG874" s="4"/>
      <c r="SKH874" s="4"/>
      <c r="SKI874" s="4"/>
      <c r="SKJ874" s="4"/>
      <c r="SKK874" s="4"/>
      <c r="SKL874" s="4"/>
      <c r="SKM874" s="4"/>
      <c r="SKN874" s="4"/>
      <c r="SKO874" s="4"/>
      <c r="SKP874" s="4"/>
      <c r="SKQ874" s="4"/>
      <c r="SKR874" s="4"/>
      <c r="SKS874" s="4"/>
      <c r="SKT874" s="4"/>
      <c r="SKU874" s="4"/>
      <c r="SKV874" s="4"/>
      <c r="SKW874" s="4"/>
      <c r="SKX874" s="4"/>
      <c r="SKY874" s="4"/>
      <c r="SKZ874" s="4"/>
      <c r="SLA874" s="4"/>
      <c r="SLB874" s="4"/>
      <c r="SLC874" s="4"/>
      <c r="SLD874" s="4"/>
      <c r="SLE874" s="4"/>
      <c r="SLF874" s="4"/>
      <c r="SLG874" s="4"/>
      <c r="SLH874" s="4"/>
      <c r="SLI874" s="4"/>
      <c r="SLJ874" s="4"/>
      <c r="SLK874" s="4"/>
      <c r="SLL874" s="4"/>
      <c r="SLM874" s="4"/>
      <c r="SLN874" s="4"/>
      <c r="SLO874" s="4"/>
      <c r="SLP874" s="4"/>
      <c r="SLQ874" s="4"/>
      <c r="SLR874" s="4"/>
      <c r="SLS874" s="4"/>
      <c r="SLT874" s="4"/>
      <c r="SLU874" s="4"/>
      <c r="SLV874" s="4"/>
      <c r="SLW874" s="4"/>
      <c r="SLX874" s="4"/>
      <c r="SLY874" s="4"/>
      <c r="SLZ874" s="4"/>
      <c r="SMA874" s="4"/>
      <c r="SMB874" s="4"/>
      <c r="SMC874" s="4"/>
      <c r="SMD874" s="4"/>
      <c r="SME874" s="4"/>
      <c r="SMF874" s="4"/>
      <c r="SMG874" s="4"/>
      <c r="SMH874" s="4"/>
      <c r="SMI874" s="4"/>
      <c r="SMJ874" s="4"/>
      <c r="SMK874" s="4"/>
      <c r="SML874" s="4"/>
      <c r="SMM874" s="4"/>
      <c r="SMN874" s="4"/>
      <c r="SMO874" s="4"/>
      <c r="SMP874" s="4"/>
      <c r="SMQ874" s="4"/>
      <c r="SMR874" s="4"/>
      <c r="SMS874" s="4"/>
      <c r="SMT874" s="4"/>
      <c r="SMU874" s="4"/>
      <c r="SMV874" s="4"/>
      <c r="SMW874" s="4"/>
      <c r="SMX874" s="4"/>
      <c r="SMY874" s="4"/>
      <c r="SMZ874" s="4"/>
      <c r="SNA874" s="4"/>
      <c r="SNB874" s="4"/>
      <c r="SNC874" s="4"/>
      <c r="SND874" s="4"/>
      <c r="SNE874" s="4"/>
      <c r="SNF874" s="4"/>
      <c r="SNG874" s="4"/>
      <c r="SNH874" s="4"/>
      <c r="SNI874" s="4"/>
      <c r="SNJ874" s="4"/>
      <c r="SNK874" s="4"/>
      <c r="SNL874" s="4"/>
      <c r="SNM874" s="4"/>
      <c r="SNN874" s="4"/>
      <c r="SNO874" s="4"/>
      <c r="SNP874" s="4"/>
      <c r="SNQ874" s="4"/>
      <c r="SNR874" s="4"/>
      <c r="SNS874" s="4"/>
      <c r="SNT874" s="4"/>
      <c r="SNU874" s="4"/>
      <c r="SNV874" s="4"/>
      <c r="SNW874" s="4"/>
      <c r="SNX874" s="4"/>
      <c r="SNY874" s="4"/>
      <c r="SNZ874" s="4"/>
      <c r="SOA874" s="4"/>
      <c r="SOB874" s="4"/>
      <c r="SOC874" s="4"/>
      <c r="SOD874" s="4"/>
      <c r="SOE874" s="4"/>
      <c r="SOF874" s="4"/>
      <c r="SOG874" s="4"/>
      <c r="SOH874" s="4"/>
      <c r="SOI874" s="4"/>
      <c r="SOJ874" s="4"/>
      <c r="SOK874" s="4"/>
      <c r="SOL874" s="4"/>
      <c r="SOM874" s="4"/>
      <c r="SON874" s="4"/>
      <c r="SOO874" s="4"/>
      <c r="SOP874" s="4"/>
      <c r="SOQ874" s="4"/>
      <c r="SOR874" s="4"/>
      <c r="SOS874" s="4"/>
      <c r="SOT874" s="4"/>
      <c r="SOU874" s="4"/>
      <c r="SOV874" s="4"/>
      <c r="SOW874" s="4"/>
      <c r="SOX874" s="4"/>
      <c r="SOY874" s="4"/>
      <c r="SOZ874" s="4"/>
      <c r="SPA874" s="4"/>
      <c r="SPB874" s="4"/>
      <c r="SPC874" s="4"/>
      <c r="SPD874" s="4"/>
      <c r="SPE874" s="4"/>
      <c r="SPF874" s="4"/>
      <c r="SPG874" s="4"/>
      <c r="SPH874" s="4"/>
      <c r="SPI874" s="4"/>
      <c r="SPJ874" s="4"/>
      <c r="SPK874" s="4"/>
      <c r="SPL874" s="4"/>
      <c r="SPM874" s="4"/>
      <c r="SPN874" s="4"/>
      <c r="SPO874" s="4"/>
      <c r="SPP874" s="4"/>
      <c r="SPQ874" s="4"/>
      <c r="SPR874" s="4"/>
      <c r="SPS874" s="4"/>
      <c r="SPT874" s="4"/>
      <c r="SPU874" s="4"/>
      <c r="SPV874" s="4"/>
      <c r="SPW874" s="4"/>
      <c r="SPX874" s="4"/>
      <c r="SPY874" s="4"/>
      <c r="SPZ874" s="4"/>
      <c r="SQA874" s="4"/>
      <c r="SQB874" s="4"/>
      <c r="SQC874" s="4"/>
      <c r="SQD874" s="4"/>
      <c r="SQE874" s="4"/>
      <c r="SQF874" s="4"/>
      <c r="SQG874" s="4"/>
      <c r="SQH874" s="4"/>
      <c r="SQI874" s="4"/>
      <c r="SQJ874" s="4"/>
      <c r="SQK874" s="4"/>
      <c r="SQL874" s="4"/>
      <c r="SQM874" s="4"/>
      <c r="SQN874" s="4"/>
      <c r="SQO874" s="4"/>
      <c r="SQP874" s="4"/>
      <c r="SQQ874" s="4"/>
      <c r="SQR874" s="4"/>
      <c r="SQS874" s="4"/>
      <c r="SQT874" s="4"/>
      <c r="SQV874" s="4"/>
      <c r="SQX874" s="4"/>
      <c r="SQY874" s="4"/>
      <c r="SQZ874" s="4"/>
      <c r="SRA874" s="4"/>
      <c r="SRB874" s="4"/>
      <c r="SRC874" s="4"/>
      <c r="SRD874" s="4"/>
      <c r="SRE874" s="4"/>
      <c r="SRJ874" s="4"/>
      <c r="SRK874" s="4"/>
      <c r="SRL874" s="4"/>
      <c r="SRM874" s="4"/>
      <c r="SRN874" s="4"/>
      <c r="SRO874" s="4"/>
      <c r="SRP874" s="4"/>
      <c r="SRQ874" s="4"/>
      <c r="SRR874" s="4"/>
      <c r="SRS874" s="4"/>
      <c r="SRT874" s="4"/>
      <c r="SRU874" s="4"/>
      <c r="SRV874" s="4"/>
      <c r="SRW874" s="4"/>
      <c r="SRX874" s="4"/>
      <c r="SRY874" s="4"/>
      <c r="SRZ874" s="4"/>
      <c r="SSA874" s="4"/>
      <c r="SSB874" s="4"/>
      <c r="SSC874" s="4"/>
      <c r="SSD874" s="4"/>
      <c r="SSE874" s="4"/>
      <c r="SSF874" s="4"/>
      <c r="SSG874" s="4"/>
      <c r="SSH874" s="4"/>
      <c r="SSI874" s="4"/>
      <c r="SSJ874" s="4"/>
      <c r="SSK874" s="4"/>
      <c r="SSL874" s="4"/>
      <c r="SSM874" s="4"/>
      <c r="SSN874" s="4"/>
      <c r="SSO874" s="4"/>
      <c r="SSP874" s="4"/>
      <c r="SSQ874" s="4"/>
      <c r="SSR874" s="4"/>
      <c r="SSS874" s="4"/>
      <c r="SST874" s="4"/>
      <c r="SSU874" s="4"/>
      <c r="SSV874" s="4"/>
      <c r="SSW874" s="4"/>
      <c r="SSX874" s="4"/>
      <c r="SSY874" s="4"/>
      <c r="SSZ874" s="4"/>
      <c r="STA874" s="4"/>
      <c r="STB874" s="4"/>
      <c r="STC874" s="4"/>
      <c r="STD874" s="4"/>
      <c r="STE874" s="4"/>
      <c r="STF874" s="4"/>
      <c r="STG874" s="4"/>
      <c r="STH874" s="4"/>
      <c r="STI874" s="4"/>
      <c r="STJ874" s="4"/>
      <c r="STK874" s="4"/>
      <c r="STL874" s="4"/>
      <c r="STM874" s="4"/>
      <c r="STN874" s="4"/>
      <c r="STO874" s="4"/>
      <c r="STP874" s="4"/>
      <c r="STQ874" s="4"/>
      <c r="STR874" s="4"/>
      <c r="STS874" s="4"/>
      <c r="STT874" s="4"/>
      <c r="STU874" s="4"/>
      <c r="STV874" s="4"/>
      <c r="STW874" s="4"/>
      <c r="STX874" s="4"/>
      <c r="STY874" s="4"/>
      <c r="STZ874" s="4"/>
      <c r="SUA874" s="4"/>
      <c r="SUB874" s="4"/>
      <c r="SUC874" s="4"/>
      <c r="SUD874" s="4"/>
      <c r="SUE874" s="4"/>
      <c r="SUF874" s="4"/>
      <c r="SUG874" s="4"/>
      <c r="SUH874" s="4"/>
      <c r="SUI874" s="4"/>
      <c r="SUJ874" s="4"/>
      <c r="SUK874" s="4"/>
      <c r="SUL874" s="4"/>
      <c r="SUM874" s="4"/>
      <c r="SUN874" s="4"/>
      <c r="SUO874" s="4"/>
      <c r="SUP874" s="4"/>
      <c r="SUQ874" s="4"/>
      <c r="SUR874" s="4"/>
      <c r="SUS874" s="4"/>
      <c r="SUT874" s="4"/>
      <c r="SUU874" s="4"/>
      <c r="SUV874" s="4"/>
      <c r="SUW874" s="4"/>
      <c r="SUX874" s="4"/>
      <c r="SUY874" s="4"/>
      <c r="SUZ874" s="4"/>
      <c r="SVA874" s="4"/>
      <c r="SVB874" s="4"/>
      <c r="SVC874" s="4"/>
      <c r="SVD874" s="4"/>
      <c r="SVE874" s="4"/>
      <c r="SVF874" s="4"/>
      <c r="SVG874" s="4"/>
      <c r="SVH874" s="4"/>
      <c r="SVI874" s="4"/>
      <c r="SVJ874" s="4"/>
      <c r="SVK874" s="4"/>
      <c r="SVL874" s="4"/>
      <c r="SVM874" s="4"/>
      <c r="SVN874" s="4"/>
      <c r="SVO874" s="4"/>
      <c r="SVP874" s="4"/>
      <c r="SVQ874" s="4"/>
      <c r="SVR874" s="4"/>
      <c r="SVS874" s="4"/>
      <c r="SVT874" s="4"/>
      <c r="SVU874" s="4"/>
      <c r="SVV874" s="4"/>
      <c r="SVW874" s="4"/>
      <c r="SVX874" s="4"/>
      <c r="SVY874" s="4"/>
      <c r="SVZ874" s="4"/>
      <c r="SWA874" s="4"/>
      <c r="SWB874" s="4"/>
      <c r="SWC874" s="4"/>
      <c r="SWD874" s="4"/>
      <c r="SWE874" s="4"/>
      <c r="SWF874" s="4"/>
      <c r="SWG874" s="4"/>
      <c r="SWH874" s="4"/>
      <c r="SWI874" s="4"/>
      <c r="SWJ874" s="4"/>
      <c r="SWK874" s="4"/>
      <c r="SWL874" s="4"/>
      <c r="SWM874" s="4"/>
      <c r="SWN874" s="4"/>
      <c r="SWO874" s="4"/>
      <c r="SWP874" s="4"/>
      <c r="SWQ874" s="4"/>
      <c r="SWR874" s="4"/>
      <c r="SWS874" s="4"/>
      <c r="SWT874" s="4"/>
      <c r="SWU874" s="4"/>
      <c r="SWV874" s="4"/>
      <c r="SWW874" s="4"/>
      <c r="SWX874" s="4"/>
      <c r="SWY874" s="4"/>
      <c r="SWZ874" s="4"/>
      <c r="SXA874" s="4"/>
      <c r="SXB874" s="4"/>
      <c r="SXC874" s="4"/>
      <c r="SXD874" s="4"/>
      <c r="SXE874" s="4"/>
      <c r="SXF874" s="4"/>
      <c r="SXG874" s="4"/>
      <c r="SXH874" s="4"/>
      <c r="SXI874" s="4"/>
      <c r="SXJ874" s="4"/>
      <c r="SXK874" s="4"/>
      <c r="SXL874" s="4"/>
      <c r="SXM874" s="4"/>
      <c r="SXN874" s="4"/>
      <c r="SXO874" s="4"/>
      <c r="SXP874" s="4"/>
      <c r="SXQ874" s="4"/>
      <c r="SXR874" s="4"/>
      <c r="SXS874" s="4"/>
      <c r="SXT874" s="4"/>
      <c r="SXU874" s="4"/>
      <c r="SXV874" s="4"/>
      <c r="SXW874" s="4"/>
      <c r="SXX874" s="4"/>
      <c r="SXY874" s="4"/>
      <c r="SXZ874" s="4"/>
      <c r="SYA874" s="4"/>
      <c r="SYB874" s="4"/>
      <c r="SYC874" s="4"/>
      <c r="SYD874" s="4"/>
      <c r="SYE874" s="4"/>
      <c r="SYF874" s="4"/>
      <c r="SYG874" s="4"/>
      <c r="SYH874" s="4"/>
      <c r="SYI874" s="4"/>
      <c r="SYJ874" s="4"/>
      <c r="SYK874" s="4"/>
      <c r="SYL874" s="4"/>
      <c r="SYM874" s="4"/>
      <c r="SYN874" s="4"/>
      <c r="SYO874" s="4"/>
      <c r="SYP874" s="4"/>
      <c r="SYQ874" s="4"/>
      <c r="SYR874" s="4"/>
      <c r="SYS874" s="4"/>
      <c r="SYT874" s="4"/>
      <c r="SYU874" s="4"/>
      <c r="SYV874" s="4"/>
      <c r="SYW874" s="4"/>
      <c r="SYX874" s="4"/>
      <c r="SYY874" s="4"/>
      <c r="SYZ874" s="4"/>
      <c r="SZA874" s="4"/>
      <c r="SZB874" s="4"/>
      <c r="SZC874" s="4"/>
      <c r="SZD874" s="4"/>
      <c r="SZE874" s="4"/>
      <c r="SZF874" s="4"/>
      <c r="SZG874" s="4"/>
      <c r="SZH874" s="4"/>
      <c r="SZI874" s="4"/>
      <c r="SZJ874" s="4"/>
      <c r="SZK874" s="4"/>
      <c r="SZL874" s="4"/>
      <c r="SZM874" s="4"/>
      <c r="SZN874" s="4"/>
      <c r="SZO874" s="4"/>
      <c r="SZP874" s="4"/>
      <c r="SZQ874" s="4"/>
      <c r="SZR874" s="4"/>
      <c r="SZS874" s="4"/>
      <c r="SZT874" s="4"/>
      <c r="SZU874" s="4"/>
      <c r="SZV874" s="4"/>
      <c r="SZW874" s="4"/>
      <c r="SZX874" s="4"/>
      <c r="SZY874" s="4"/>
      <c r="SZZ874" s="4"/>
      <c r="TAA874" s="4"/>
      <c r="TAB874" s="4"/>
      <c r="TAC874" s="4"/>
      <c r="TAD874" s="4"/>
      <c r="TAE874" s="4"/>
      <c r="TAF874" s="4"/>
      <c r="TAG874" s="4"/>
      <c r="TAH874" s="4"/>
      <c r="TAI874" s="4"/>
      <c r="TAJ874" s="4"/>
      <c r="TAK874" s="4"/>
      <c r="TAL874" s="4"/>
      <c r="TAM874" s="4"/>
      <c r="TAN874" s="4"/>
      <c r="TAO874" s="4"/>
      <c r="TAP874" s="4"/>
      <c r="TAR874" s="4"/>
      <c r="TAT874" s="4"/>
      <c r="TAU874" s="4"/>
      <c r="TAV874" s="4"/>
      <c r="TAW874" s="4"/>
      <c r="TAX874" s="4"/>
      <c r="TAY874" s="4"/>
      <c r="TAZ874" s="4"/>
      <c r="TBA874" s="4"/>
      <c r="TBF874" s="4"/>
      <c r="TBG874" s="4"/>
      <c r="TBH874" s="4"/>
      <c r="TBI874" s="4"/>
      <c r="TBJ874" s="4"/>
      <c r="TBK874" s="4"/>
      <c r="TBL874" s="4"/>
      <c r="TBM874" s="4"/>
      <c r="TBN874" s="4"/>
      <c r="TBO874" s="4"/>
      <c r="TBP874" s="4"/>
      <c r="TBQ874" s="4"/>
      <c r="TBR874" s="4"/>
      <c r="TBS874" s="4"/>
      <c r="TBT874" s="4"/>
      <c r="TBU874" s="4"/>
      <c r="TBV874" s="4"/>
      <c r="TBW874" s="4"/>
      <c r="TBX874" s="4"/>
      <c r="TBY874" s="4"/>
      <c r="TBZ874" s="4"/>
      <c r="TCA874" s="4"/>
      <c r="TCB874" s="4"/>
      <c r="TCC874" s="4"/>
      <c r="TCD874" s="4"/>
      <c r="TCE874" s="4"/>
      <c r="TCF874" s="4"/>
      <c r="TCG874" s="4"/>
      <c r="TCH874" s="4"/>
      <c r="TCI874" s="4"/>
      <c r="TCJ874" s="4"/>
      <c r="TCK874" s="4"/>
      <c r="TCL874" s="4"/>
      <c r="TCM874" s="4"/>
      <c r="TCN874" s="4"/>
      <c r="TCO874" s="4"/>
      <c r="TCP874" s="4"/>
      <c r="TCQ874" s="4"/>
      <c r="TCR874" s="4"/>
      <c r="TCS874" s="4"/>
      <c r="TCT874" s="4"/>
      <c r="TCU874" s="4"/>
      <c r="TCV874" s="4"/>
      <c r="TCW874" s="4"/>
      <c r="TCX874" s="4"/>
      <c r="TCY874" s="4"/>
      <c r="TCZ874" s="4"/>
      <c r="TDA874" s="4"/>
      <c r="TDB874" s="4"/>
      <c r="TDC874" s="4"/>
      <c r="TDD874" s="4"/>
      <c r="TDE874" s="4"/>
      <c r="TDF874" s="4"/>
      <c r="TDG874" s="4"/>
      <c r="TDH874" s="4"/>
      <c r="TDI874" s="4"/>
      <c r="TDJ874" s="4"/>
      <c r="TDK874" s="4"/>
      <c r="TDL874" s="4"/>
      <c r="TDM874" s="4"/>
      <c r="TDN874" s="4"/>
      <c r="TDO874" s="4"/>
      <c r="TDP874" s="4"/>
      <c r="TDQ874" s="4"/>
      <c r="TDR874" s="4"/>
      <c r="TDS874" s="4"/>
      <c r="TDT874" s="4"/>
      <c r="TDU874" s="4"/>
      <c r="TDV874" s="4"/>
      <c r="TDW874" s="4"/>
      <c r="TDX874" s="4"/>
      <c r="TDY874" s="4"/>
      <c r="TDZ874" s="4"/>
      <c r="TEA874" s="4"/>
      <c r="TEB874" s="4"/>
      <c r="TEC874" s="4"/>
      <c r="TED874" s="4"/>
      <c r="TEE874" s="4"/>
      <c r="TEF874" s="4"/>
      <c r="TEG874" s="4"/>
      <c r="TEH874" s="4"/>
      <c r="TEI874" s="4"/>
      <c r="TEJ874" s="4"/>
      <c r="TEK874" s="4"/>
      <c r="TEL874" s="4"/>
      <c r="TEM874" s="4"/>
      <c r="TEN874" s="4"/>
      <c r="TEO874" s="4"/>
      <c r="TEP874" s="4"/>
      <c r="TEQ874" s="4"/>
      <c r="TER874" s="4"/>
      <c r="TES874" s="4"/>
      <c r="TET874" s="4"/>
      <c r="TEU874" s="4"/>
      <c r="TEV874" s="4"/>
      <c r="TEW874" s="4"/>
      <c r="TEX874" s="4"/>
      <c r="TEY874" s="4"/>
      <c r="TEZ874" s="4"/>
      <c r="TFA874" s="4"/>
      <c r="TFB874" s="4"/>
      <c r="TFC874" s="4"/>
      <c r="TFD874" s="4"/>
      <c r="TFE874" s="4"/>
      <c r="TFF874" s="4"/>
      <c r="TFG874" s="4"/>
      <c r="TFH874" s="4"/>
      <c r="TFI874" s="4"/>
      <c r="TFJ874" s="4"/>
      <c r="TFK874" s="4"/>
      <c r="TFL874" s="4"/>
      <c r="TFM874" s="4"/>
      <c r="TFN874" s="4"/>
      <c r="TFO874" s="4"/>
      <c r="TFP874" s="4"/>
      <c r="TFQ874" s="4"/>
      <c r="TFR874" s="4"/>
      <c r="TFS874" s="4"/>
      <c r="TFT874" s="4"/>
      <c r="TFU874" s="4"/>
      <c r="TFV874" s="4"/>
      <c r="TFW874" s="4"/>
      <c r="TFX874" s="4"/>
      <c r="TFY874" s="4"/>
      <c r="TFZ874" s="4"/>
      <c r="TGA874" s="4"/>
      <c r="TGB874" s="4"/>
      <c r="TGC874" s="4"/>
      <c r="TGD874" s="4"/>
      <c r="TGE874" s="4"/>
      <c r="TGF874" s="4"/>
      <c r="TGG874" s="4"/>
      <c r="TGH874" s="4"/>
      <c r="TGI874" s="4"/>
      <c r="TGJ874" s="4"/>
      <c r="TGK874" s="4"/>
      <c r="TGL874" s="4"/>
      <c r="TGM874" s="4"/>
      <c r="TGN874" s="4"/>
      <c r="TGO874" s="4"/>
      <c r="TGP874" s="4"/>
      <c r="TGQ874" s="4"/>
      <c r="TGR874" s="4"/>
      <c r="TGS874" s="4"/>
      <c r="TGT874" s="4"/>
      <c r="TGU874" s="4"/>
      <c r="TGV874" s="4"/>
      <c r="TGW874" s="4"/>
      <c r="TGX874" s="4"/>
      <c r="TGY874" s="4"/>
      <c r="TGZ874" s="4"/>
      <c r="THA874" s="4"/>
      <c r="THB874" s="4"/>
      <c r="THC874" s="4"/>
      <c r="THD874" s="4"/>
      <c r="THE874" s="4"/>
      <c r="THF874" s="4"/>
      <c r="THG874" s="4"/>
      <c r="THH874" s="4"/>
      <c r="THI874" s="4"/>
      <c r="THJ874" s="4"/>
      <c r="THK874" s="4"/>
      <c r="THL874" s="4"/>
      <c r="THM874" s="4"/>
      <c r="THN874" s="4"/>
      <c r="THO874" s="4"/>
      <c r="THP874" s="4"/>
      <c r="THQ874" s="4"/>
      <c r="THR874" s="4"/>
      <c r="THS874" s="4"/>
      <c r="THT874" s="4"/>
      <c r="THU874" s="4"/>
      <c r="THV874" s="4"/>
      <c r="THW874" s="4"/>
      <c r="THX874" s="4"/>
      <c r="THY874" s="4"/>
      <c r="THZ874" s="4"/>
      <c r="TIA874" s="4"/>
      <c r="TIB874" s="4"/>
      <c r="TIC874" s="4"/>
      <c r="TID874" s="4"/>
      <c r="TIE874" s="4"/>
      <c r="TIF874" s="4"/>
      <c r="TIG874" s="4"/>
      <c r="TIH874" s="4"/>
      <c r="TII874" s="4"/>
      <c r="TIJ874" s="4"/>
      <c r="TIK874" s="4"/>
      <c r="TIL874" s="4"/>
      <c r="TIM874" s="4"/>
      <c r="TIN874" s="4"/>
      <c r="TIO874" s="4"/>
      <c r="TIP874" s="4"/>
      <c r="TIQ874" s="4"/>
      <c r="TIR874" s="4"/>
      <c r="TIS874" s="4"/>
      <c r="TIT874" s="4"/>
      <c r="TIU874" s="4"/>
      <c r="TIV874" s="4"/>
      <c r="TIW874" s="4"/>
      <c r="TIX874" s="4"/>
      <c r="TIY874" s="4"/>
      <c r="TIZ874" s="4"/>
      <c r="TJA874" s="4"/>
      <c r="TJB874" s="4"/>
      <c r="TJC874" s="4"/>
      <c r="TJD874" s="4"/>
      <c r="TJE874" s="4"/>
      <c r="TJF874" s="4"/>
      <c r="TJG874" s="4"/>
      <c r="TJH874" s="4"/>
      <c r="TJI874" s="4"/>
      <c r="TJJ874" s="4"/>
      <c r="TJK874" s="4"/>
      <c r="TJL874" s="4"/>
      <c r="TJM874" s="4"/>
      <c r="TJN874" s="4"/>
      <c r="TJO874" s="4"/>
      <c r="TJP874" s="4"/>
      <c r="TJQ874" s="4"/>
      <c r="TJR874" s="4"/>
      <c r="TJS874" s="4"/>
      <c r="TJT874" s="4"/>
      <c r="TJU874" s="4"/>
      <c r="TJV874" s="4"/>
      <c r="TJW874" s="4"/>
      <c r="TJX874" s="4"/>
      <c r="TJY874" s="4"/>
      <c r="TJZ874" s="4"/>
      <c r="TKA874" s="4"/>
      <c r="TKB874" s="4"/>
      <c r="TKC874" s="4"/>
      <c r="TKD874" s="4"/>
      <c r="TKE874" s="4"/>
      <c r="TKF874" s="4"/>
      <c r="TKG874" s="4"/>
      <c r="TKH874" s="4"/>
      <c r="TKI874" s="4"/>
      <c r="TKJ874" s="4"/>
      <c r="TKK874" s="4"/>
      <c r="TKL874" s="4"/>
      <c r="TKN874" s="4"/>
      <c r="TKP874" s="4"/>
      <c r="TKQ874" s="4"/>
      <c r="TKR874" s="4"/>
      <c r="TKS874" s="4"/>
      <c r="TKT874" s="4"/>
      <c r="TKU874" s="4"/>
      <c r="TKV874" s="4"/>
      <c r="TKW874" s="4"/>
      <c r="TLB874" s="4"/>
      <c r="TLC874" s="4"/>
      <c r="TLD874" s="4"/>
      <c r="TLE874" s="4"/>
      <c r="TLF874" s="4"/>
      <c r="TLG874" s="4"/>
      <c r="TLH874" s="4"/>
      <c r="TLI874" s="4"/>
      <c r="TLJ874" s="4"/>
      <c r="TLK874" s="4"/>
      <c r="TLL874" s="4"/>
      <c r="TLM874" s="4"/>
      <c r="TLN874" s="4"/>
      <c r="TLO874" s="4"/>
      <c r="TLP874" s="4"/>
      <c r="TLQ874" s="4"/>
      <c r="TLR874" s="4"/>
      <c r="TLS874" s="4"/>
      <c r="TLT874" s="4"/>
      <c r="TLU874" s="4"/>
      <c r="TLV874" s="4"/>
      <c r="TLW874" s="4"/>
      <c r="TLX874" s="4"/>
      <c r="TLY874" s="4"/>
      <c r="TLZ874" s="4"/>
      <c r="TMA874" s="4"/>
      <c r="TMB874" s="4"/>
      <c r="TMC874" s="4"/>
      <c r="TMD874" s="4"/>
      <c r="TME874" s="4"/>
      <c r="TMF874" s="4"/>
      <c r="TMG874" s="4"/>
      <c r="TMH874" s="4"/>
      <c r="TMI874" s="4"/>
      <c r="TMJ874" s="4"/>
      <c r="TMK874" s="4"/>
      <c r="TML874" s="4"/>
      <c r="TMM874" s="4"/>
      <c r="TMN874" s="4"/>
      <c r="TMO874" s="4"/>
      <c r="TMP874" s="4"/>
      <c r="TMQ874" s="4"/>
      <c r="TMR874" s="4"/>
      <c r="TMS874" s="4"/>
      <c r="TMT874" s="4"/>
      <c r="TMU874" s="4"/>
      <c r="TMV874" s="4"/>
      <c r="TMW874" s="4"/>
      <c r="TMX874" s="4"/>
      <c r="TMY874" s="4"/>
      <c r="TMZ874" s="4"/>
      <c r="TNA874" s="4"/>
      <c r="TNB874" s="4"/>
      <c r="TNC874" s="4"/>
      <c r="TND874" s="4"/>
      <c r="TNE874" s="4"/>
      <c r="TNF874" s="4"/>
      <c r="TNG874" s="4"/>
      <c r="TNH874" s="4"/>
      <c r="TNI874" s="4"/>
      <c r="TNJ874" s="4"/>
      <c r="TNK874" s="4"/>
      <c r="TNL874" s="4"/>
      <c r="TNM874" s="4"/>
      <c r="TNN874" s="4"/>
      <c r="TNO874" s="4"/>
      <c r="TNP874" s="4"/>
      <c r="TNQ874" s="4"/>
      <c r="TNR874" s="4"/>
      <c r="TNS874" s="4"/>
      <c r="TNT874" s="4"/>
      <c r="TNU874" s="4"/>
      <c r="TNV874" s="4"/>
      <c r="TNW874" s="4"/>
      <c r="TNX874" s="4"/>
      <c r="TNY874" s="4"/>
      <c r="TNZ874" s="4"/>
      <c r="TOA874" s="4"/>
      <c r="TOB874" s="4"/>
      <c r="TOC874" s="4"/>
      <c r="TOD874" s="4"/>
      <c r="TOE874" s="4"/>
      <c r="TOF874" s="4"/>
      <c r="TOG874" s="4"/>
      <c r="TOH874" s="4"/>
      <c r="TOI874" s="4"/>
      <c r="TOJ874" s="4"/>
      <c r="TOK874" s="4"/>
      <c r="TOL874" s="4"/>
      <c r="TOM874" s="4"/>
      <c r="TON874" s="4"/>
      <c r="TOO874" s="4"/>
      <c r="TOP874" s="4"/>
      <c r="TOQ874" s="4"/>
      <c r="TOR874" s="4"/>
      <c r="TOS874" s="4"/>
      <c r="TOT874" s="4"/>
      <c r="TOU874" s="4"/>
      <c r="TOV874" s="4"/>
      <c r="TOW874" s="4"/>
      <c r="TOX874" s="4"/>
      <c r="TOY874" s="4"/>
      <c r="TOZ874" s="4"/>
      <c r="TPA874" s="4"/>
      <c r="TPB874" s="4"/>
      <c r="TPC874" s="4"/>
      <c r="TPD874" s="4"/>
      <c r="TPE874" s="4"/>
      <c r="TPF874" s="4"/>
      <c r="TPG874" s="4"/>
      <c r="TPH874" s="4"/>
      <c r="TPI874" s="4"/>
      <c r="TPJ874" s="4"/>
      <c r="TPK874" s="4"/>
      <c r="TPL874" s="4"/>
      <c r="TPM874" s="4"/>
      <c r="TPN874" s="4"/>
      <c r="TPO874" s="4"/>
      <c r="TPP874" s="4"/>
      <c r="TPQ874" s="4"/>
      <c r="TPR874" s="4"/>
      <c r="TPS874" s="4"/>
      <c r="TPT874" s="4"/>
      <c r="TPU874" s="4"/>
      <c r="TPV874" s="4"/>
      <c r="TPW874" s="4"/>
      <c r="TPX874" s="4"/>
      <c r="TPY874" s="4"/>
      <c r="TPZ874" s="4"/>
      <c r="TQA874" s="4"/>
      <c r="TQB874" s="4"/>
      <c r="TQC874" s="4"/>
      <c r="TQD874" s="4"/>
      <c r="TQE874" s="4"/>
      <c r="TQF874" s="4"/>
      <c r="TQG874" s="4"/>
      <c r="TQH874" s="4"/>
      <c r="TQI874" s="4"/>
      <c r="TQJ874" s="4"/>
      <c r="TQK874" s="4"/>
      <c r="TQL874" s="4"/>
      <c r="TQM874" s="4"/>
      <c r="TQN874" s="4"/>
      <c r="TQO874" s="4"/>
      <c r="TQP874" s="4"/>
      <c r="TQQ874" s="4"/>
      <c r="TQR874" s="4"/>
      <c r="TQS874" s="4"/>
      <c r="TQT874" s="4"/>
      <c r="TQU874" s="4"/>
      <c r="TQV874" s="4"/>
      <c r="TQW874" s="4"/>
      <c r="TQX874" s="4"/>
      <c r="TQY874" s="4"/>
      <c r="TQZ874" s="4"/>
      <c r="TRA874" s="4"/>
      <c r="TRB874" s="4"/>
      <c r="TRC874" s="4"/>
      <c r="TRD874" s="4"/>
      <c r="TRE874" s="4"/>
      <c r="TRF874" s="4"/>
      <c r="TRG874" s="4"/>
      <c r="TRH874" s="4"/>
      <c r="TRI874" s="4"/>
      <c r="TRJ874" s="4"/>
      <c r="TRK874" s="4"/>
      <c r="TRL874" s="4"/>
      <c r="TRM874" s="4"/>
      <c r="TRN874" s="4"/>
      <c r="TRO874" s="4"/>
      <c r="TRP874" s="4"/>
      <c r="TRQ874" s="4"/>
      <c r="TRR874" s="4"/>
      <c r="TRS874" s="4"/>
      <c r="TRT874" s="4"/>
      <c r="TRU874" s="4"/>
      <c r="TRV874" s="4"/>
      <c r="TRW874" s="4"/>
      <c r="TRX874" s="4"/>
      <c r="TRY874" s="4"/>
      <c r="TRZ874" s="4"/>
      <c r="TSA874" s="4"/>
      <c r="TSB874" s="4"/>
      <c r="TSC874" s="4"/>
      <c r="TSD874" s="4"/>
      <c r="TSE874" s="4"/>
      <c r="TSF874" s="4"/>
      <c r="TSG874" s="4"/>
      <c r="TSH874" s="4"/>
      <c r="TSI874" s="4"/>
      <c r="TSJ874" s="4"/>
      <c r="TSK874" s="4"/>
      <c r="TSL874" s="4"/>
      <c r="TSM874" s="4"/>
      <c r="TSN874" s="4"/>
      <c r="TSO874" s="4"/>
      <c r="TSP874" s="4"/>
      <c r="TSQ874" s="4"/>
      <c r="TSR874" s="4"/>
      <c r="TSS874" s="4"/>
      <c r="TST874" s="4"/>
      <c r="TSU874" s="4"/>
      <c r="TSV874" s="4"/>
      <c r="TSW874" s="4"/>
      <c r="TSX874" s="4"/>
      <c r="TSY874" s="4"/>
      <c r="TSZ874" s="4"/>
      <c r="TTA874" s="4"/>
      <c r="TTB874" s="4"/>
      <c r="TTC874" s="4"/>
      <c r="TTD874" s="4"/>
      <c r="TTE874" s="4"/>
      <c r="TTF874" s="4"/>
      <c r="TTG874" s="4"/>
      <c r="TTH874" s="4"/>
      <c r="TTI874" s="4"/>
      <c r="TTJ874" s="4"/>
      <c r="TTK874" s="4"/>
      <c r="TTL874" s="4"/>
      <c r="TTM874" s="4"/>
      <c r="TTN874" s="4"/>
      <c r="TTO874" s="4"/>
      <c r="TTP874" s="4"/>
      <c r="TTQ874" s="4"/>
      <c r="TTR874" s="4"/>
      <c r="TTS874" s="4"/>
      <c r="TTT874" s="4"/>
      <c r="TTU874" s="4"/>
      <c r="TTV874" s="4"/>
      <c r="TTW874" s="4"/>
      <c r="TTX874" s="4"/>
      <c r="TTY874" s="4"/>
      <c r="TTZ874" s="4"/>
      <c r="TUA874" s="4"/>
      <c r="TUB874" s="4"/>
      <c r="TUC874" s="4"/>
      <c r="TUD874" s="4"/>
      <c r="TUE874" s="4"/>
      <c r="TUF874" s="4"/>
      <c r="TUG874" s="4"/>
      <c r="TUH874" s="4"/>
      <c r="TUJ874" s="4"/>
      <c r="TUL874" s="4"/>
      <c r="TUM874" s="4"/>
      <c r="TUN874" s="4"/>
      <c r="TUO874" s="4"/>
      <c r="TUP874" s="4"/>
      <c r="TUQ874" s="4"/>
      <c r="TUR874" s="4"/>
      <c r="TUS874" s="4"/>
      <c r="TUX874" s="4"/>
      <c r="TUY874" s="4"/>
      <c r="TUZ874" s="4"/>
      <c r="TVA874" s="4"/>
      <c r="TVB874" s="4"/>
      <c r="TVC874" s="4"/>
      <c r="TVD874" s="4"/>
      <c r="TVE874" s="4"/>
      <c r="TVF874" s="4"/>
      <c r="TVG874" s="4"/>
      <c r="TVH874" s="4"/>
      <c r="TVI874" s="4"/>
      <c r="TVJ874" s="4"/>
      <c r="TVK874" s="4"/>
      <c r="TVL874" s="4"/>
      <c r="TVM874" s="4"/>
      <c r="TVN874" s="4"/>
      <c r="TVO874" s="4"/>
      <c r="TVP874" s="4"/>
      <c r="TVQ874" s="4"/>
      <c r="TVR874" s="4"/>
      <c r="TVS874" s="4"/>
      <c r="TVT874" s="4"/>
      <c r="TVU874" s="4"/>
      <c r="TVV874" s="4"/>
      <c r="TVW874" s="4"/>
      <c r="TVX874" s="4"/>
      <c r="TVY874" s="4"/>
      <c r="TVZ874" s="4"/>
      <c r="TWA874" s="4"/>
      <c r="TWB874" s="4"/>
      <c r="TWC874" s="4"/>
      <c r="TWD874" s="4"/>
      <c r="TWE874" s="4"/>
      <c r="TWF874" s="4"/>
      <c r="TWG874" s="4"/>
      <c r="TWH874" s="4"/>
      <c r="TWI874" s="4"/>
      <c r="TWJ874" s="4"/>
      <c r="TWK874" s="4"/>
      <c r="TWL874" s="4"/>
      <c r="TWM874" s="4"/>
      <c r="TWN874" s="4"/>
      <c r="TWO874" s="4"/>
      <c r="TWP874" s="4"/>
      <c r="TWQ874" s="4"/>
      <c r="TWR874" s="4"/>
      <c r="TWS874" s="4"/>
      <c r="TWT874" s="4"/>
      <c r="TWU874" s="4"/>
      <c r="TWV874" s="4"/>
      <c r="TWW874" s="4"/>
      <c r="TWX874" s="4"/>
      <c r="TWY874" s="4"/>
      <c r="TWZ874" s="4"/>
      <c r="TXA874" s="4"/>
      <c r="TXB874" s="4"/>
      <c r="TXC874" s="4"/>
      <c r="TXD874" s="4"/>
      <c r="TXE874" s="4"/>
      <c r="TXF874" s="4"/>
      <c r="TXG874" s="4"/>
      <c r="TXH874" s="4"/>
      <c r="TXI874" s="4"/>
      <c r="TXJ874" s="4"/>
      <c r="TXK874" s="4"/>
      <c r="TXL874" s="4"/>
      <c r="TXM874" s="4"/>
      <c r="TXN874" s="4"/>
      <c r="TXO874" s="4"/>
      <c r="TXP874" s="4"/>
      <c r="TXQ874" s="4"/>
      <c r="TXR874" s="4"/>
      <c r="TXS874" s="4"/>
      <c r="TXT874" s="4"/>
      <c r="TXU874" s="4"/>
      <c r="TXV874" s="4"/>
      <c r="TXW874" s="4"/>
      <c r="TXX874" s="4"/>
      <c r="TXY874" s="4"/>
      <c r="TXZ874" s="4"/>
      <c r="TYA874" s="4"/>
      <c r="TYB874" s="4"/>
      <c r="TYC874" s="4"/>
      <c r="TYD874" s="4"/>
      <c r="TYE874" s="4"/>
      <c r="TYF874" s="4"/>
      <c r="TYG874" s="4"/>
      <c r="TYH874" s="4"/>
      <c r="TYI874" s="4"/>
      <c r="TYJ874" s="4"/>
      <c r="TYK874" s="4"/>
      <c r="TYL874" s="4"/>
      <c r="TYM874" s="4"/>
      <c r="TYN874" s="4"/>
      <c r="TYO874" s="4"/>
      <c r="TYP874" s="4"/>
      <c r="TYQ874" s="4"/>
      <c r="TYR874" s="4"/>
      <c r="TYS874" s="4"/>
      <c r="TYT874" s="4"/>
      <c r="TYU874" s="4"/>
      <c r="TYV874" s="4"/>
      <c r="TYW874" s="4"/>
      <c r="TYX874" s="4"/>
      <c r="TYY874" s="4"/>
      <c r="TYZ874" s="4"/>
      <c r="TZA874" s="4"/>
      <c r="TZB874" s="4"/>
      <c r="TZC874" s="4"/>
      <c r="TZD874" s="4"/>
      <c r="TZE874" s="4"/>
      <c r="TZF874" s="4"/>
      <c r="TZG874" s="4"/>
      <c r="TZH874" s="4"/>
      <c r="TZI874" s="4"/>
      <c r="TZJ874" s="4"/>
      <c r="TZK874" s="4"/>
      <c r="TZL874" s="4"/>
      <c r="TZM874" s="4"/>
      <c r="TZN874" s="4"/>
      <c r="TZO874" s="4"/>
      <c r="TZP874" s="4"/>
      <c r="TZQ874" s="4"/>
      <c r="TZR874" s="4"/>
      <c r="TZS874" s="4"/>
      <c r="TZT874" s="4"/>
      <c r="TZU874" s="4"/>
      <c r="TZV874" s="4"/>
      <c r="TZW874" s="4"/>
      <c r="TZX874" s="4"/>
      <c r="TZY874" s="4"/>
      <c r="TZZ874" s="4"/>
      <c r="UAA874" s="4"/>
      <c r="UAB874" s="4"/>
      <c r="UAC874" s="4"/>
      <c r="UAD874" s="4"/>
      <c r="UAE874" s="4"/>
      <c r="UAF874" s="4"/>
      <c r="UAG874" s="4"/>
      <c r="UAH874" s="4"/>
      <c r="UAI874" s="4"/>
      <c r="UAJ874" s="4"/>
      <c r="UAK874" s="4"/>
      <c r="UAL874" s="4"/>
      <c r="UAM874" s="4"/>
      <c r="UAN874" s="4"/>
      <c r="UAO874" s="4"/>
      <c r="UAP874" s="4"/>
      <c r="UAQ874" s="4"/>
      <c r="UAR874" s="4"/>
      <c r="UAS874" s="4"/>
      <c r="UAT874" s="4"/>
      <c r="UAU874" s="4"/>
      <c r="UAV874" s="4"/>
      <c r="UAW874" s="4"/>
      <c r="UAX874" s="4"/>
      <c r="UAY874" s="4"/>
      <c r="UAZ874" s="4"/>
      <c r="UBA874" s="4"/>
      <c r="UBB874" s="4"/>
      <c r="UBC874" s="4"/>
      <c r="UBD874" s="4"/>
      <c r="UBE874" s="4"/>
      <c r="UBF874" s="4"/>
      <c r="UBG874" s="4"/>
      <c r="UBH874" s="4"/>
      <c r="UBI874" s="4"/>
      <c r="UBJ874" s="4"/>
      <c r="UBK874" s="4"/>
      <c r="UBL874" s="4"/>
      <c r="UBM874" s="4"/>
      <c r="UBN874" s="4"/>
      <c r="UBO874" s="4"/>
      <c r="UBP874" s="4"/>
      <c r="UBQ874" s="4"/>
      <c r="UBR874" s="4"/>
      <c r="UBS874" s="4"/>
      <c r="UBT874" s="4"/>
      <c r="UBU874" s="4"/>
      <c r="UBV874" s="4"/>
      <c r="UBW874" s="4"/>
      <c r="UBX874" s="4"/>
      <c r="UBY874" s="4"/>
      <c r="UBZ874" s="4"/>
      <c r="UCA874" s="4"/>
      <c r="UCB874" s="4"/>
      <c r="UCC874" s="4"/>
      <c r="UCD874" s="4"/>
      <c r="UCE874" s="4"/>
      <c r="UCF874" s="4"/>
      <c r="UCG874" s="4"/>
      <c r="UCH874" s="4"/>
      <c r="UCI874" s="4"/>
      <c r="UCJ874" s="4"/>
      <c r="UCK874" s="4"/>
      <c r="UCL874" s="4"/>
      <c r="UCM874" s="4"/>
      <c r="UCN874" s="4"/>
      <c r="UCO874" s="4"/>
      <c r="UCP874" s="4"/>
      <c r="UCQ874" s="4"/>
      <c r="UCR874" s="4"/>
      <c r="UCS874" s="4"/>
      <c r="UCT874" s="4"/>
      <c r="UCU874" s="4"/>
      <c r="UCV874" s="4"/>
      <c r="UCW874" s="4"/>
      <c r="UCX874" s="4"/>
      <c r="UCY874" s="4"/>
      <c r="UCZ874" s="4"/>
      <c r="UDA874" s="4"/>
      <c r="UDB874" s="4"/>
      <c r="UDC874" s="4"/>
      <c r="UDD874" s="4"/>
      <c r="UDE874" s="4"/>
      <c r="UDF874" s="4"/>
      <c r="UDG874" s="4"/>
      <c r="UDH874" s="4"/>
      <c r="UDI874" s="4"/>
      <c r="UDJ874" s="4"/>
      <c r="UDK874" s="4"/>
      <c r="UDL874" s="4"/>
      <c r="UDM874" s="4"/>
      <c r="UDN874" s="4"/>
      <c r="UDO874" s="4"/>
      <c r="UDP874" s="4"/>
      <c r="UDQ874" s="4"/>
      <c r="UDR874" s="4"/>
      <c r="UDS874" s="4"/>
      <c r="UDT874" s="4"/>
      <c r="UDU874" s="4"/>
      <c r="UDV874" s="4"/>
      <c r="UDW874" s="4"/>
      <c r="UDX874" s="4"/>
      <c r="UDY874" s="4"/>
      <c r="UDZ874" s="4"/>
      <c r="UEA874" s="4"/>
      <c r="UEB874" s="4"/>
      <c r="UEC874" s="4"/>
      <c r="UED874" s="4"/>
      <c r="UEF874" s="4"/>
      <c r="UEH874" s="4"/>
      <c r="UEI874" s="4"/>
      <c r="UEJ874" s="4"/>
      <c r="UEK874" s="4"/>
      <c r="UEL874" s="4"/>
      <c r="UEM874" s="4"/>
      <c r="UEN874" s="4"/>
      <c r="UEO874" s="4"/>
      <c r="UET874" s="4"/>
      <c r="UEU874" s="4"/>
      <c r="UEV874" s="4"/>
      <c r="UEW874" s="4"/>
      <c r="UEX874" s="4"/>
      <c r="UEY874" s="4"/>
      <c r="UEZ874" s="4"/>
      <c r="UFA874" s="4"/>
      <c r="UFB874" s="4"/>
      <c r="UFC874" s="4"/>
      <c r="UFD874" s="4"/>
      <c r="UFE874" s="4"/>
      <c r="UFF874" s="4"/>
      <c r="UFG874" s="4"/>
      <c r="UFH874" s="4"/>
      <c r="UFI874" s="4"/>
      <c r="UFJ874" s="4"/>
      <c r="UFK874" s="4"/>
      <c r="UFL874" s="4"/>
      <c r="UFM874" s="4"/>
      <c r="UFN874" s="4"/>
      <c r="UFO874" s="4"/>
      <c r="UFP874" s="4"/>
      <c r="UFQ874" s="4"/>
      <c r="UFR874" s="4"/>
      <c r="UFS874" s="4"/>
      <c r="UFT874" s="4"/>
      <c r="UFU874" s="4"/>
      <c r="UFV874" s="4"/>
      <c r="UFW874" s="4"/>
      <c r="UFX874" s="4"/>
      <c r="UFY874" s="4"/>
      <c r="UFZ874" s="4"/>
      <c r="UGA874" s="4"/>
      <c r="UGB874" s="4"/>
      <c r="UGC874" s="4"/>
      <c r="UGD874" s="4"/>
      <c r="UGE874" s="4"/>
      <c r="UGF874" s="4"/>
      <c r="UGG874" s="4"/>
      <c r="UGH874" s="4"/>
      <c r="UGI874" s="4"/>
      <c r="UGJ874" s="4"/>
      <c r="UGK874" s="4"/>
      <c r="UGL874" s="4"/>
      <c r="UGM874" s="4"/>
      <c r="UGN874" s="4"/>
      <c r="UGO874" s="4"/>
      <c r="UGP874" s="4"/>
      <c r="UGQ874" s="4"/>
      <c r="UGR874" s="4"/>
      <c r="UGS874" s="4"/>
      <c r="UGT874" s="4"/>
      <c r="UGU874" s="4"/>
      <c r="UGV874" s="4"/>
      <c r="UGW874" s="4"/>
      <c r="UGX874" s="4"/>
      <c r="UGY874" s="4"/>
      <c r="UGZ874" s="4"/>
      <c r="UHA874" s="4"/>
      <c r="UHB874" s="4"/>
      <c r="UHC874" s="4"/>
      <c r="UHD874" s="4"/>
      <c r="UHE874" s="4"/>
      <c r="UHF874" s="4"/>
      <c r="UHG874" s="4"/>
      <c r="UHH874" s="4"/>
      <c r="UHI874" s="4"/>
      <c r="UHJ874" s="4"/>
      <c r="UHK874" s="4"/>
      <c r="UHL874" s="4"/>
      <c r="UHM874" s="4"/>
      <c r="UHN874" s="4"/>
      <c r="UHO874" s="4"/>
      <c r="UHP874" s="4"/>
      <c r="UHQ874" s="4"/>
      <c r="UHR874" s="4"/>
      <c r="UHS874" s="4"/>
      <c r="UHT874" s="4"/>
      <c r="UHU874" s="4"/>
      <c r="UHV874" s="4"/>
      <c r="UHW874" s="4"/>
      <c r="UHX874" s="4"/>
      <c r="UHY874" s="4"/>
      <c r="UHZ874" s="4"/>
      <c r="UIA874" s="4"/>
      <c r="UIB874" s="4"/>
      <c r="UIC874" s="4"/>
      <c r="UID874" s="4"/>
      <c r="UIE874" s="4"/>
      <c r="UIF874" s="4"/>
      <c r="UIG874" s="4"/>
      <c r="UIH874" s="4"/>
      <c r="UII874" s="4"/>
      <c r="UIJ874" s="4"/>
      <c r="UIK874" s="4"/>
      <c r="UIL874" s="4"/>
      <c r="UIM874" s="4"/>
      <c r="UIN874" s="4"/>
      <c r="UIO874" s="4"/>
      <c r="UIP874" s="4"/>
      <c r="UIQ874" s="4"/>
      <c r="UIR874" s="4"/>
      <c r="UIS874" s="4"/>
      <c r="UIT874" s="4"/>
      <c r="UIU874" s="4"/>
      <c r="UIV874" s="4"/>
      <c r="UIW874" s="4"/>
      <c r="UIX874" s="4"/>
      <c r="UIY874" s="4"/>
      <c r="UIZ874" s="4"/>
      <c r="UJA874" s="4"/>
      <c r="UJB874" s="4"/>
      <c r="UJC874" s="4"/>
      <c r="UJD874" s="4"/>
      <c r="UJE874" s="4"/>
      <c r="UJF874" s="4"/>
      <c r="UJG874" s="4"/>
      <c r="UJH874" s="4"/>
      <c r="UJI874" s="4"/>
      <c r="UJJ874" s="4"/>
      <c r="UJK874" s="4"/>
      <c r="UJL874" s="4"/>
      <c r="UJM874" s="4"/>
      <c r="UJN874" s="4"/>
      <c r="UJO874" s="4"/>
      <c r="UJP874" s="4"/>
      <c r="UJQ874" s="4"/>
      <c r="UJR874" s="4"/>
      <c r="UJS874" s="4"/>
      <c r="UJT874" s="4"/>
      <c r="UJU874" s="4"/>
      <c r="UJV874" s="4"/>
      <c r="UJW874" s="4"/>
      <c r="UJX874" s="4"/>
      <c r="UJY874" s="4"/>
      <c r="UJZ874" s="4"/>
      <c r="UKA874" s="4"/>
      <c r="UKB874" s="4"/>
      <c r="UKC874" s="4"/>
      <c r="UKD874" s="4"/>
      <c r="UKE874" s="4"/>
      <c r="UKF874" s="4"/>
      <c r="UKG874" s="4"/>
      <c r="UKH874" s="4"/>
      <c r="UKI874" s="4"/>
      <c r="UKJ874" s="4"/>
      <c r="UKK874" s="4"/>
      <c r="UKL874" s="4"/>
      <c r="UKM874" s="4"/>
      <c r="UKN874" s="4"/>
      <c r="UKO874" s="4"/>
      <c r="UKP874" s="4"/>
      <c r="UKQ874" s="4"/>
      <c r="UKR874" s="4"/>
      <c r="UKS874" s="4"/>
      <c r="UKT874" s="4"/>
      <c r="UKU874" s="4"/>
      <c r="UKV874" s="4"/>
      <c r="UKW874" s="4"/>
      <c r="UKX874" s="4"/>
      <c r="UKY874" s="4"/>
      <c r="UKZ874" s="4"/>
      <c r="ULA874" s="4"/>
      <c r="ULB874" s="4"/>
      <c r="ULC874" s="4"/>
      <c r="ULD874" s="4"/>
      <c r="ULE874" s="4"/>
      <c r="ULF874" s="4"/>
      <c r="ULG874" s="4"/>
      <c r="ULH874" s="4"/>
      <c r="ULI874" s="4"/>
      <c r="ULJ874" s="4"/>
      <c r="ULK874" s="4"/>
      <c r="ULL874" s="4"/>
      <c r="ULM874" s="4"/>
      <c r="ULN874" s="4"/>
      <c r="ULO874" s="4"/>
      <c r="ULP874" s="4"/>
      <c r="ULQ874" s="4"/>
      <c r="ULR874" s="4"/>
      <c r="ULS874" s="4"/>
      <c r="ULT874" s="4"/>
      <c r="ULU874" s="4"/>
      <c r="ULV874" s="4"/>
      <c r="ULW874" s="4"/>
      <c r="ULX874" s="4"/>
      <c r="ULY874" s="4"/>
      <c r="ULZ874" s="4"/>
      <c r="UMA874" s="4"/>
      <c r="UMB874" s="4"/>
      <c r="UMC874" s="4"/>
      <c r="UMD874" s="4"/>
      <c r="UME874" s="4"/>
      <c r="UMF874" s="4"/>
      <c r="UMG874" s="4"/>
      <c r="UMH874" s="4"/>
      <c r="UMI874" s="4"/>
      <c r="UMJ874" s="4"/>
      <c r="UMK874" s="4"/>
      <c r="UML874" s="4"/>
      <c r="UMM874" s="4"/>
      <c r="UMN874" s="4"/>
      <c r="UMO874" s="4"/>
      <c r="UMP874" s="4"/>
      <c r="UMQ874" s="4"/>
      <c r="UMR874" s="4"/>
      <c r="UMS874" s="4"/>
      <c r="UMT874" s="4"/>
      <c r="UMU874" s="4"/>
      <c r="UMV874" s="4"/>
      <c r="UMW874" s="4"/>
      <c r="UMX874" s="4"/>
      <c r="UMY874" s="4"/>
      <c r="UMZ874" s="4"/>
      <c r="UNA874" s="4"/>
      <c r="UNB874" s="4"/>
      <c r="UNC874" s="4"/>
      <c r="UND874" s="4"/>
      <c r="UNE874" s="4"/>
      <c r="UNF874" s="4"/>
      <c r="UNG874" s="4"/>
      <c r="UNH874" s="4"/>
      <c r="UNI874" s="4"/>
      <c r="UNJ874" s="4"/>
      <c r="UNK874" s="4"/>
      <c r="UNL874" s="4"/>
      <c r="UNM874" s="4"/>
      <c r="UNN874" s="4"/>
      <c r="UNO874" s="4"/>
      <c r="UNP874" s="4"/>
      <c r="UNQ874" s="4"/>
      <c r="UNR874" s="4"/>
      <c r="UNS874" s="4"/>
      <c r="UNT874" s="4"/>
      <c r="UNU874" s="4"/>
      <c r="UNV874" s="4"/>
      <c r="UNW874" s="4"/>
      <c r="UNX874" s="4"/>
      <c r="UNY874" s="4"/>
      <c r="UNZ874" s="4"/>
      <c r="UOB874" s="4"/>
      <c r="UOD874" s="4"/>
      <c r="UOE874" s="4"/>
      <c r="UOF874" s="4"/>
      <c r="UOG874" s="4"/>
      <c r="UOH874" s="4"/>
      <c r="UOI874" s="4"/>
      <c r="UOJ874" s="4"/>
      <c r="UOK874" s="4"/>
      <c r="UOP874" s="4"/>
      <c r="UOQ874" s="4"/>
      <c r="UOR874" s="4"/>
      <c r="UOS874" s="4"/>
      <c r="UOT874" s="4"/>
      <c r="UOU874" s="4"/>
      <c r="UOV874" s="4"/>
      <c r="UOW874" s="4"/>
      <c r="UOX874" s="4"/>
      <c r="UOY874" s="4"/>
      <c r="UOZ874" s="4"/>
      <c r="UPA874" s="4"/>
      <c r="UPB874" s="4"/>
      <c r="UPC874" s="4"/>
      <c r="UPD874" s="4"/>
      <c r="UPE874" s="4"/>
      <c r="UPF874" s="4"/>
      <c r="UPG874" s="4"/>
      <c r="UPH874" s="4"/>
      <c r="UPI874" s="4"/>
      <c r="UPJ874" s="4"/>
      <c r="UPK874" s="4"/>
      <c r="UPL874" s="4"/>
      <c r="UPM874" s="4"/>
      <c r="UPN874" s="4"/>
      <c r="UPO874" s="4"/>
      <c r="UPP874" s="4"/>
      <c r="UPQ874" s="4"/>
      <c r="UPR874" s="4"/>
      <c r="UPS874" s="4"/>
      <c r="UPT874" s="4"/>
      <c r="UPU874" s="4"/>
      <c r="UPV874" s="4"/>
      <c r="UPW874" s="4"/>
      <c r="UPX874" s="4"/>
      <c r="UPY874" s="4"/>
      <c r="UPZ874" s="4"/>
      <c r="UQA874" s="4"/>
      <c r="UQB874" s="4"/>
      <c r="UQC874" s="4"/>
      <c r="UQD874" s="4"/>
      <c r="UQE874" s="4"/>
      <c r="UQF874" s="4"/>
      <c r="UQG874" s="4"/>
      <c r="UQH874" s="4"/>
      <c r="UQI874" s="4"/>
      <c r="UQJ874" s="4"/>
      <c r="UQK874" s="4"/>
      <c r="UQL874" s="4"/>
      <c r="UQM874" s="4"/>
      <c r="UQN874" s="4"/>
      <c r="UQO874" s="4"/>
      <c r="UQP874" s="4"/>
      <c r="UQQ874" s="4"/>
      <c r="UQR874" s="4"/>
      <c r="UQS874" s="4"/>
      <c r="UQT874" s="4"/>
      <c r="UQU874" s="4"/>
      <c r="UQV874" s="4"/>
      <c r="UQW874" s="4"/>
      <c r="UQX874" s="4"/>
      <c r="UQY874" s="4"/>
      <c r="UQZ874" s="4"/>
      <c r="URA874" s="4"/>
      <c r="URB874" s="4"/>
      <c r="URC874" s="4"/>
      <c r="URD874" s="4"/>
      <c r="URE874" s="4"/>
      <c r="URF874" s="4"/>
      <c r="URG874" s="4"/>
      <c r="URH874" s="4"/>
      <c r="URI874" s="4"/>
      <c r="URJ874" s="4"/>
      <c r="URK874" s="4"/>
      <c r="URL874" s="4"/>
      <c r="URM874" s="4"/>
      <c r="URN874" s="4"/>
      <c r="URO874" s="4"/>
      <c r="URP874" s="4"/>
      <c r="URQ874" s="4"/>
      <c r="URR874" s="4"/>
      <c r="URS874" s="4"/>
      <c r="URT874" s="4"/>
      <c r="URU874" s="4"/>
      <c r="URV874" s="4"/>
      <c r="URW874" s="4"/>
      <c r="URX874" s="4"/>
      <c r="URY874" s="4"/>
      <c r="URZ874" s="4"/>
      <c r="USA874" s="4"/>
      <c r="USB874" s="4"/>
      <c r="USC874" s="4"/>
      <c r="USD874" s="4"/>
      <c r="USE874" s="4"/>
      <c r="USF874" s="4"/>
      <c r="USG874" s="4"/>
      <c r="USH874" s="4"/>
      <c r="USI874" s="4"/>
      <c r="USJ874" s="4"/>
      <c r="USK874" s="4"/>
      <c r="USL874" s="4"/>
      <c r="USM874" s="4"/>
      <c r="USN874" s="4"/>
      <c r="USO874" s="4"/>
      <c r="USP874" s="4"/>
      <c r="USQ874" s="4"/>
      <c r="USR874" s="4"/>
      <c r="USS874" s="4"/>
      <c r="UST874" s="4"/>
      <c r="USU874" s="4"/>
      <c r="USV874" s="4"/>
      <c r="USW874" s="4"/>
      <c r="USX874" s="4"/>
      <c r="USY874" s="4"/>
      <c r="USZ874" s="4"/>
      <c r="UTA874" s="4"/>
      <c r="UTB874" s="4"/>
      <c r="UTC874" s="4"/>
      <c r="UTD874" s="4"/>
      <c r="UTE874" s="4"/>
      <c r="UTF874" s="4"/>
      <c r="UTG874" s="4"/>
      <c r="UTH874" s="4"/>
      <c r="UTI874" s="4"/>
      <c r="UTJ874" s="4"/>
      <c r="UTK874" s="4"/>
      <c r="UTL874" s="4"/>
      <c r="UTM874" s="4"/>
      <c r="UTN874" s="4"/>
      <c r="UTO874" s="4"/>
      <c r="UTP874" s="4"/>
      <c r="UTQ874" s="4"/>
      <c r="UTR874" s="4"/>
      <c r="UTS874" s="4"/>
      <c r="UTT874" s="4"/>
      <c r="UTU874" s="4"/>
      <c r="UTV874" s="4"/>
      <c r="UTW874" s="4"/>
      <c r="UTX874" s="4"/>
      <c r="UTY874" s="4"/>
      <c r="UTZ874" s="4"/>
      <c r="UUA874" s="4"/>
      <c r="UUB874" s="4"/>
      <c r="UUC874" s="4"/>
      <c r="UUD874" s="4"/>
      <c r="UUE874" s="4"/>
      <c r="UUF874" s="4"/>
      <c r="UUG874" s="4"/>
      <c r="UUH874" s="4"/>
      <c r="UUI874" s="4"/>
      <c r="UUJ874" s="4"/>
      <c r="UUK874" s="4"/>
      <c r="UUL874" s="4"/>
      <c r="UUM874" s="4"/>
      <c r="UUN874" s="4"/>
      <c r="UUO874" s="4"/>
      <c r="UUP874" s="4"/>
      <c r="UUQ874" s="4"/>
      <c r="UUR874" s="4"/>
      <c r="UUS874" s="4"/>
      <c r="UUT874" s="4"/>
      <c r="UUU874" s="4"/>
      <c r="UUV874" s="4"/>
      <c r="UUW874" s="4"/>
      <c r="UUX874" s="4"/>
      <c r="UUY874" s="4"/>
      <c r="UUZ874" s="4"/>
      <c r="UVA874" s="4"/>
      <c r="UVB874" s="4"/>
      <c r="UVC874" s="4"/>
      <c r="UVD874" s="4"/>
      <c r="UVE874" s="4"/>
      <c r="UVF874" s="4"/>
      <c r="UVG874" s="4"/>
      <c r="UVH874" s="4"/>
      <c r="UVI874" s="4"/>
      <c r="UVJ874" s="4"/>
      <c r="UVK874" s="4"/>
      <c r="UVL874" s="4"/>
      <c r="UVM874" s="4"/>
      <c r="UVN874" s="4"/>
      <c r="UVO874" s="4"/>
      <c r="UVP874" s="4"/>
      <c r="UVQ874" s="4"/>
      <c r="UVR874" s="4"/>
      <c r="UVS874" s="4"/>
      <c r="UVT874" s="4"/>
      <c r="UVU874" s="4"/>
      <c r="UVV874" s="4"/>
      <c r="UVW874" s="4"/>
      <c r="UVX874" s="4"/>
      <c r="UVY874" s="4"/>
      <c r="UVZ874" s="4"/>
      <c r="UWA874" s="4"/>
      <c r="UWB874" s="4"/>
      <c r="UWC874" s="4"/>
      <c r="UWD874" s="4"/>
      <c r="UWE874" s="4"/>
      <c r="UWF874" s="4"/>
      <c r="UWG874" s="4"/>
      <c r="UWH874" s="4"/>
      <c r="UWI874" s="4"/>
      <c r="UWJ874" s="4"/>
      <c r="UWK874" s="4"/>
      <c r="UWL874" s="4"/>
      <c r="UWM874" s="4"/>
      <c r="UWN874" s="4"/>
      <c r="UWO874" s="4"/>
      <c r="UWP874" s="4"/>
      <c r="UWQ874" s="4"/>
      <c r="UWR874" s="4"/>
      <c r="UWS874" s="4"/>
      <c r="UWT874" s="4"/>
      <c r="UWU874" s="4"/>
      <c r="UWV874" s="4"/>
      <c r="UWW874" s="4"/>
      <c r="UWX874" s="4"/>
      <c r="UWY874" s="4"/>
      <c r="UWZ874" s="4"/>
      <c r="UXA874" s="4"/>
      <c r="UXB874" s="4"/>
      <c r="UXC874" s="4"/>
      <c r="UXD874" s="4"/>
      <c r="UXE874" s="4"/>
      <c r="UXF874" s="4"/>
      <c r="UXG874" s="4"/>
      <c r="UXH874" s="4"/>
      <c r="UXI874" s="4"/>
      <c r="UXJ874" s="4"/>
      <c r="UXK874" s="4"/>
      <c r="UXL874" s="4"/>
      <c r="UXM874" s="4"/>
      <c r="UXN874" s="4"/>
      <c r="UXO874" s="4"/>
      <c r="UXP874" s="4"/>
      <c r="UXQ874" s="4"/>
      <c r="UXR874" s="4"/>
      <c r="UXS874" s="4"/>
      <c r="UXT874" s="4"/>
      <c r="UXU874" s="4"/>
      <c r="UXV874" s="4"/>
      <c r="UXX874" s="4"/>
      <c r="UXZ874" s="4"/>
      <c r="UYA874" s="4"/>
      <c r="UYB874" s="4"/>
      <c r="UYC874" s="4"/>
      <c r="UYD874" s="4"/>
      <c r="UYE874" s="4"/>
      <c r="UYF874" s="4"/>
      <c r="UYG874" s="4"/>
      <c r="UYL874" s="4"/>
      <c r="UYM874" s="4"/>
      <c r="UYN874" s="4"/>
      <c r="UYO874" s="4"/>
      <c r="UYP874" s="4"/>
      <c r="UYQ874" s="4"/>
      <c r="UYR874" s="4"/>
      <c r="UYS874" s="4"/>
      <c r="UYT874" s="4"/>
      <c r="UYU874" s="4"/>
      <c r="UYV874" s="4"/>
      <c r="UYW874" s="4"/>
      <c r="UYX874" s="4"/>
      <c r="UYY874" s="4"/>
      <c r="UYZ874" s="4"/>
      <c r="UZA874" s="4"/>
      <c r="UZB874" s="4"/>
      <c r="UZC874" s="4"/>
      <c r="UZD874" s="4"/>
      <c r="UZE874" s="4"/>
      <c r="UZF874" s="4"/>
      <c r="UZG874" s="4"/>
      <c r="UZH874" s="4"/>
      <c r="UZI874" s="4"/>
      <c r="UZJ874" s="4"/>
      <c r="UZK874" s="4"/>
      <c r="UZL874" s="4"/>
      <c r="UZM874" s="4"/>
      <c r="UZN874" s="4"/>
      <c r="UZO874" s="4"/>
      <c r="UZP874" s="4"/>
      <c r="UZQ874" s="4"/>
      <c r="UZR874" s="4"/>
      <c r="UZS874" s="4"/>
      <c r="UZT874" s="4"/>
      <c r="UZU874" s="4"/>
      <c r="UZV874" s="4"/>
      <c r="UZW874" s="4"/>
      <c r="UZX874" s="4"/>
      <c r="UZY874" s="4"/>
      <c r="UZZ874" s="4"/>
      <c r="VAA874" s="4"/>
      <c r="VAB874" s="4"/>
      <c r="VAC874" s="4"/>
      <c r="VAD874" s="4"/>
      <c r="VAE874" s="4"/>
      <c r="VAF874" s="4"/>
      <c r="VAG874" s="4"/>
      <c r="VAH874" s="4"/>
      <c r="VAI874" s="4"/>
      <c r="VAJ874" s="4"/>
      <c r="VAK874" s="4"/>
      <c r="VAL874" s="4"/>
      <c r="VAM874" s="4"/>
      <c r="VAN874" s="4"/>
      <c r="VAO874" s="4"/>
      <c r="VAP874" s="4"/>
      <c r="VAQ874" s="4"/>
      <c r="VAR874" s="4"/>
      <c r="VAS874" s="4"/>
      <c r="VAT874" s="4"/>
      <c r="VAU874" s="4"/>
      <c r="VAV874" s="4"/>
      <c r="VAW874" s="4"/>
      <c r="VAX874" s="4"/>
      <c r="VAY874" s="4"/>
      <c r="VAZ874" s="4"/>
      <c r="VBA874" s="4"/>
      <c r="VBB874" s="4"/>
      <c r="VBC874" s="4"/>
      <c r="VBD874" s="4"/>
      <c r="VBE874" s="4"/>
      <c r="VBF874" s="4"/>
      <c r="VBG874" s="4"/>
      <c r="VBH874" s="4"/>
      <c r="VBI874" s="4"/>
      <c r="VBJ874" s="4"/>
      <c r="VBK874" s="4"/>
      <c r="VBL874" s="4"/>
      <c r="VBM874" s="4"/>
      <c r="VBN874" s="4"/>
      <c r="VBO874" s="4"/>
      <c r="VBP874" s="4"/>
      <c r="VBQ874" s="4"/>
      <c r="VBR874" s="4"/>
      <c r="VBS874" s="4"/>
      <c r="VBT874" s="4"/>
      <c r="VBU874" s="4"/>
      <c r="VBV874" s="4"/>
      <c r="VBW874" s="4"/>
      <c r="VBX874" s="4"/>
      <c r="VBY874" s="4"/>
      <c r="VBZ874" s="4"/>
      <c r="VCA874" s="4"/>
      <c r="VCB874" s="4"/>
      <c r="VCC874" s="4"/>
      <c r="VCD874" s="4"/>
      <c r="VCE874" s="4"/>
      <c r="VCF874" s="4"/>
      <c r="VCG874" s="4"/>
      <c r="VCH874" s="4"/>
      <c r="VCI874" s="4"/>
      <c r="VCJ874" s="4"/>
      <c r="VCK874" s="4"/>
      <c r="VCL874" s="4"/>
      <c r="VCM874" s="4"/>
      <c r="VCN874" s="4"/>
      <c r="VCO874" s="4"/>
      <c r="VCP874" s="4"/>
      <c r="VCQ874" s="4"/>
      <c r="VCR874" s="4"/>
      <c r="VCS874" s="4"/>
      <c r="VCT874" s="4"/>
      <c r="VCU874" s="4"/>
      <c r="VCV874" s="4"/>
      <c r="VCW874" s="4"/>
      <c r="VCX874" s="4"/>
      <c r="VCY874" s="4"/>
      <c r="VCZ874" s="4"/>
      <c r="VDA874" s="4"/>
      <c r="VDB874" s="4"/>
      <c r="VDC874" s="4"/>
      <c r="VDD874" s="4"/>
      <c r="VDE874" s="4"/>
      <c r="VDF874" s="4"/>
      <c r="VDG874" s="4"/>
      <c r="VDH874" s="4"/>
      <c r="VDI874" s="4"/>
      <c r="VDJ874" s="4"/>
      <c r="VDK874" s="4"/>
      <c r="VDL874" s="4"/>
      <c r="VDM874" s="4"/>
      <c r="VDN874" s="4"/>
      <c r="VDO874" s="4"/>
      <c r="VDP874" s="4"/>
      <c r="VDQ874" s="4"/>
      <c r="VDR874" s="4"/>
      <c r="VDS874" s="4"/>
      <c r="VDT874" s="4"/>
      <c r="VDU874" s="4"/>
      <c r="VDV874" s="4"/>
      <c r="VDW874" s="4"/>
      <c r="VDX874" s="4"/>
      <c r="VDY874" s="4"/>
      <c r="VDZ874" s="4"/>
      <c r="VEA874" s="4"/>
      <c r="VEB874" s="4"/>
      <c r="VEC874" s="4"/>
      <c r="VED874" s="4"/>
      <c r="VEE874" s="4"/>
      <c r="VEF874" s="4"/>
      <c r="VEG874" s="4"/>
      <c r="VEH874" s="4"/>
      <c r="VEI874" s="4"/>
      <c r="VEJ874" s="4"/>
      <c r="VEK874" s="4"/>
      <c r="VEL874" s="4"/>
      <c r="VEM874" s="4"/>
      <c r="VEN874" s="4"/>
      <c r="VEO874" s="4"/>
      <c r="VEP874" s="4"/>
      <c r="VEQ874" s="4"/>
      <c r="VER874" s="4"/>
      <c r="VES874" s="4"/>
      <c r="VET874" s="4"/>
      <c r="VEU874" s="4"/>
      <c r="VEV874" s="4"/>
      <c r="VEW874" s="4"/>
      <c r="VEX874" s="4"/>
      <c r="VEY874" s="4"/>
      <c r="VEZ874" s="4"/>
      <c r="VFA874" s="4"/>
      <c r="VFB874" s="4"/>
      <c r="VFC874" s="4"/>
      <c r="VFD874" s="4"/>
      <c r="VFE874" s="4"/>
      <c r="VFF874" s="4"/>
      <c r="VFG874" s="4"/>
      <c r="VFH874" s="4"/>
      <c r="VFI874" s="4"/>
      <c r="VFJ874" s="4"/>
      <c r="VFK874" s="4"/>
      <c r="VFL874" s="4"/>
      <c r="VFM874" s="4"/>
      <c r="VFN874" s="4"/>
      <c r="VFO874" s="4"/>
      <c r="VFP874" s="4"/>
      <c r="VFQ874" s="4"/>
      <c r="VFR874" s="4"/>
      <c r="VFS874" s="4"/>
      <c r="VFT874" s="4"/>
      <c r="VFU874" s="4"/>
      <c r="VFV874" s="4"/>
      <c r="VFW874" s="4"/>
      <c r="VFX874" s="4"/>
      <c r="VFY874" s="4"/>
      <c r="VFZ874" s="4"/>
      <c r="VGA874" s="4"/>
      <c r="VGB874" s="4"/>
      <c r="VGC874" s="4"/>
      <c r="VGD874" s="4"/>
      <c r="VGE874" s="4"/>
      <c r="VGF874" s="4"/>
      <c r="VGG874" s="4"/>
      <c r="VGH874" s="4"/>
      <c r="VGI874" s="4"/>
      <c r="VGJ874" s="4"/>
      <c r="VGK874" s="4"/>
      <c r="VGL874" s="4"/>
      <c r="VGM874" s="4"/>
      <c r="VGN874" s="4"/>
      <c r="VGO874" s="4"/>
      <c r="VGP874" s="4"/>
      <c r="VGQ874" s="4"/>
      <c r="VGR874" s="4"/>
      <c r="VGS874" s="4"/>
      <c r="VGT874" s="4"/>
      <c r="VGU874" s="4"/>
      <c r="VGV874" s="4"/>
      <c r="VGW874" s="4"/>
      <c r="VGX874" s="4"/>
      <c r="VGY874" s="4"/>
      <c r="VGZ874" s="4"/>
      <c r="VHA874" s="4"/>
      <c r="VHB874" s="4"/>
      <c r="VHC874" s="4"/>
      <c r="VHD874" s="4"/>
      <c r="VHE874" s="4"/>
      <c r="VHF874" s="4"/>
      <c r="VHG874" s="4"/>
      <c r="VHH874" s="4"/>
      <c r="VHI874" s="4"/>
      <c r="VHJ874" s="4"/>
      <c r="VHK874" s="4"/>
      <c r="VHL874" s="4"/>
      <c r="VHM874" s="4"/>
      <c r="VHN874" s="4"/>
      <c r="VHO874" s="4"/>
      <c r="VHP874" s="4"/>
      <c r="VHQ874" s="4"/>
      <c r="VHR874" s="4"/>
      <c r="VHT874" s="4"/>
      <c r="VHV874" s="4"/>
      <c r="VHW874" s="4"/>
      <c r="VHX874" s="4"/>
      <c r="VHY874" s="4"/>
      <c r="VHZ874" s="4"/>
      <c r="VIA874" s="4"/>
      <c r="VIB874" s="4"/>
      <c r="VIC874" s="4"/>
      <c r="VIH874" s="4"/>
      <c r="VII874" s="4"/>
      <c r="VIJ874" s="4"/>
      <c r="VIK874" s="4"/>
      <c r="VIL874" s="4"/>
      <c r="VIM874" s="4"/>
      <c r="VIN874" s="4"/>
      <c r="VIO874" s="4"/>
      <c r="VIP874" s="4"/>
      <c r="VIQ874" s="4"/>
      <c r="VIR874" s="4"/>
      <c r="VIS874" s="4"/>
      <c r="VIT874" s="4"/>
      <c r="VIU874" s="4"/>
      <c r="VIV874" s="4"/>
      <c r="VIW874" s="4"/>
      <c r="VIX874" s="4"/>
      <c r="VIY874" s="4"/>
      <c r="VIZ874" s="4"/>
      <c r="VJA874" s="4"/>
      <c r="VJB874" s="4"/>
      <c r="VJC874" s="4"/>
      <c r="VJD874" s="4"/>
      <c r="VJE874" s="4"/>
      <c r="VJF874" s="4"/>
      <c r="VJG874" s="4"/>
      <c r="VJH874" s="4"/>
      <c r="VJI874" s="4"/>
      <c r="VJJ874" s="4"/>
      <c r="VJK874" s="4"/>
      <c r="VJL874" s="4"/>
      <c r="VJM874" s="4"/>
      <c r="VJN874" s="4"/>
      <c r="VJO874" s="4"/>
      <c r="VJP874" s="4"/>
      <c r="VJQ874" s="4"/>
      <c r="VJR874" s="4"/>
      <c r="VJS874" s="4"/>
      <c r="VJT874" s="4"/>
      <c r="VJU874" s="4"/>
      <c r="VJV874" s="4"/>
      <c r="VJW874" s="4"/>
      <c r="VJX874" s="4"/>
      <c r="VJY874" s="4"/>
      <c r="VJZ874" s="4"/>
      <c r="VKA874" s="4"/>
      <c r="VKB874" s="4"/>
      <c r="VKC874" s="4"/>
      <c r="VKD874" s="4"/>
      <c r="VKE874" s="4"/>
      <c r="VKF874" s="4"/>
      <c r="VKG874" s="4"/>
      <c r="VKH874" s="4"/>
      <c r="VKI874" s="4"/>
      <c r="VKJ874" s="4"/>
      <c r="VKK874" s="4"/>
      <c r="VKL874" s="4"/>
      <c r="VKM874" s="4"/>
      <c r="VKN874" s="4"/>
      <c r="VKO874" s="4"/>
      <c r="VKP874" s="4"/>
      <c r="VKQ874" s="4"/>
      <c r="VKR874" s="4"/>
      <c r="VKS874" s="4"/>
      <c r="VKT874" s="4"/>
      <c r="VKU874" s="4"/>
      <c r="VKV874" s="4"/>
      <c r="VKW874" s="4"/>
      <c r="VKX874" s="4"/>
      <c r="VKY874" s="4"/>
      <c r="VKZ874" s="4"/>
      <c r="VLA874" s="4"/>
      <c r="VLB874" s="4"/>
      <c r="VLC874" s="4"/>
      <c r="VLD874" s="4"/>
      <c r="VLE874" s="4"/>
      <c r="VLF874" s="4"/>
      <c r="VLG874" s="4"/>
      <c r="VLH874" s="4"/>
      <c r="VLI874" s="4"/>
      <c r="VLJ874" s="4"/>
      <c r="VLK874" s="4"/>
      <c r="VLL874" s="4"/>
      <c r="VLM874" s="4"/>
      <c r="VLN874" s="4"/>
      <c r="VLO874" s="4"/>
      <c r="VLP874" s="4"/>
      <c r="VLQ874" s="4"/>
      <c r="VLR874" s="4"/>
      <c r="VLS874" s="4"/>
      <c r="VLT874" s="4"/>
      <c r="VLU874" s="4"/>
      <c r="VLV874" s="4"/>
      <c r="VLW874" s="4"/>
      <c r="VLX874" s="4"/>
      <c r="VLY874" s="4"/>
      <c r="VLZ874" s="4"/>
      <c r="VMA874" s="4"/>
      <c r="VMB874" s="4"/>
      <c r="VMC874" s="4"/>
      <c r="VMD874" s="4"/>
      <c r="VME874" s="4"/>
      <c r="VMF874" s="4"/>
      <c r="VMG874" s="4"/>
      <c r="VMH874" s="4"/>
      <c r="VMI874" s="4"/>
      <c r="VMJ874" s="4"/>
      <c r="VMK874" s="4"/>
      <c r="VML874" s="4"/>
      <c r="VMM874" s="4"/>
      <c r="VMN874" s="4"/>
      <c r="VMO874" s="4"/>
      <c r="VMP874" s="4"/>
      <c r="VMQ874" s="4"/>
      <c r="VMR874" s="4"/>
      <c r="VMS874" s="4"/>
      <c r="VMT874" s="4"/>
      <c r="VMU874" s="4"/>
      <c r="VMV874" s="4"/>
      <c r="VMW874" s="4"/>
      <c r="VMX874" s="4"/>
      <c r="VMY874" s="4"/>
      <c r="VMZ874" s="4"/>
      <c r="VNA874" s="4"/>
      <c r="VNB874" s="4"/>
      <c r="VNC874" s="4"/>
      <c r="VND874" s="4"/>
      <c r="VNE874" s="4"/>
      <c r="VNF874" s="4"/>
      <c r="VNG874" s="4"/>
      <c r="VNH874" s="4"/>
      <c r="VNI874" s="4"/>
      <c r="VNJ874" s="4"/>
      <c r="VNK874" s="4"/>
      <c r="VNL874" s="4"/>
      <c r="VNM874" s="4"/>
      <c r="VNN874" s="4"/>
      <c r="VNO874" s="4"/>
      <c r="VNP874" s="4"/>
      <c r="VNQ874" s="4"/>
      <c r="VNR874" s="4"/>
      <c r="VNS874" s="4"/>
      <c r="VNT874" s="4"/>
      <c r="VNU874" s="4"/>
      <c r="VNV874" s="4"/>
      <c r="VNW874" s="4"/>
      <c r="VNX874" s="4"/>
      <c r="VNY874" s="4"/>
      <c r="VNZ874" s="4"/>
      <c r="VOA874" s="4"/>
      <c r="VOB874" s="4"/>
      <c r="VOC874" s="4"/>
      <c r="VOD874" s="4"/>
      <c r="VOE874" s="4"/>
      <c r="VOF874" s="4"/>
      <c r="VOG874" s="4"/>
      <c r="VOH874" s="4"/>
      <c r="VOI874" s="4"/>
      <c r="VOJ874" s="4"/>
      <c r="VOK874" s="4"/>
      <c r="VOL874" s="4"/>
      <c r="VOM874" s="4"/>
      <c r="VON874" s="4"/>
      <c r="VOO874" s="4"/>
      <c r="VOP874" s="4"/>
      <c r="VOQ874" s="4"/>
      <c r="VOR874" s="4"/>
      <c r="VOS874" s="4"/>
      <c r="VOT874" s="4"/>
      <c r="VOU874" s="4"/>
      <c r="VOV874" s="4"/>
      <c r="VOW874" s="4"/>
      <c r="VOX874" s="4"/>
      <c r="VOY874" s="4"/>
      <c r="VOZ874" s="4"/>
      <c r="VPA874" s="4"/>
      <c r="VPB874" s="4"/>
      <c r="VPC874" s="4"/>
      <c r="VPD874" s="4"/>
      <c r="VPE874" s="4"/>
      <c r="VPF874" s="4"/>
      <c r="VPG874" s="4"/>
      <c r="VPH874" s="4"/>
      <c r="VPI874" s="4"/>
      <c r="VPJ874" s="4"/>
      <c r="VPK874" s="4"/>
      <c r="VPL874" s="4"/>
      <c r="VPM874" s="4"/>
      <c r="VPN874" s="4"/>
      <c r="VPO874" s="4"/>
      <c r="VPP874" s="4"/>
      <c r="VPQ874" s="4"/>
      <c r="VPR874" s="4"/>
      <c r="VPS874" s="4"/>
      <c r="VPT874" s="4"/>
      <c r="VPU874" s="4"/>
      <c r="VPV874" s="4"/>
      <c r="VPW874" s="4"/>
      <c r="VPX874" s="4"/>
      <c r="VPY874" s="4"/>
      <c r="VPZ874" s="4"/>
      <c r="VQA874" s="4"/>
      <c r="VQB874" s="4"/>
      <c r="VQC874" s="4"/>
      <c r="VQD874" s="4"/>
      <c r="VQE874" s="4"/>
      <c r="VQF874" s="4"/>
      <c r="VQG874" s="4"/>
      <c r="VQH874" s="4"/>
      <c r="VQI874" s="4"/>
      <c r="VQJ874" s="4"/>
      <c r="VQK874" s="4"/>
      <c r="VQL874" s="4"/>
      <c r="VQM874" s="4"/>
      <c r="VQN874" s="4"/>
      <c r="VQO874" s="4"/>
      <c r="VQP874" s="4"/>
      <c r="VQQ874" s="4"/>
      <c r="VQR874" s="4"/>
      <c r="VQS874" s="4"/>
      <c r="VQT874" s="4"/>
      <c r="VQU874" s="4"/>
      <c r="VQV874" s="4"/>
      <c r="VQW874" s="4"/>
      <c r="VQX874" s="4"/>
      <c r="VQY874" s="4"/>
      <c r="VQZ874" s="4"/>
      <c r="VRA874" s="4"/>
      <c r="VRB874" s="4"/>
      <c r="VRC874" s="4"/>
      <c r="VRD874" s="4"/>
      <c r="VRE874" s="4"/>
      <c r="VRF874" s="4"/>
      <c r="VRG874" s="4"/>
      <c r="VRH874" s="4"/>
      <c r="VRI874" s="4"/>
      <c r="VRJ874" s="4"/>
      <c r="VRK874" s="4"/>
      <c r="VRL874" s="4"/>
      <c r="VRM874" s="4"/>
      <c r="VRN874" s="4"/>
      <c r="VRP874" s="4"/>
      <c r="VRR874" s="4"/>
      <c r="VRS874" s="4"/>
      <c r="VRT874" s="4"/>
      <c r="VRU874" s="4"/>
      <c r="VRV874" s="4"/>
      <c r="VRW874" s="4"/>
      <c r="VRX874" s="4"/>
      <c r="VRY874" s="4"/>
      <c r="VSD874" s="4"/>
      <c r="VSE874" s="4"/>
      <c r="VSF874" s="4"/>
      <c r="VSG874" s="4"/>
      <c r="VSH874" s="4"/>
      <c r="VSI874" s="4"/>
      <c r="VSJ874" s="4"/>
      <c r="VSK874" s="4"/>
      <c r="VSL874" s="4"/>
      <c r="VSM874" s="4"/>
      <c r="VSN874" s="4"/>
      <c r="VSO874" s="4"/>
      <c r="VSP874" s="4"/>
      <c r="VSQ874" s="4"/>
      <c r="VSR874" s="4"/>
      <c r="VSS874" s="4"/>
      <c r="VST874" s="4"/>
      <c r="VSU874" s="4"/>
      <c r="VSV874" s="4"/>
      <c r="VSW874" s="4"/>
      <c r="VSX874" s="4"/>
      <c r="VSY874" s="4"/>
      <c r="VSZ874" s="4"/>
      <c r="VTA874" s="4"/>
      <c r="VTB874" s="4"/>
      <c r="VTC874" s="4"/>
      <c r="VTD874" s="4"/>
      <c r="VTE874" s="4"/>
      <c r="VTF874" s="4"/>
      <c r="VTG874" s="4"/>
      <c r="VTH874" s="4"/>
      <c r="VTI874" s="4"/>
      <c r="VTJ874" s="4"/>
      <c r="VTK874" s="4"/>
      <c r="VTL874" s="4"/>
      <c r="VTM874" s="4"/>
      <c r="VTN874" s="4"/>
      <c r="VTO874" s="4"/>
      <c r="VTP874" s="4"/>
      <c r="VTQ874" s="4"/>
      <c r="VTR874" s="4"/>
      <c r="VTS874" s="4"/>
      <c r="VTT874" s="4"/>
      <c r="VTU874" s="4"/>
      <c r="VTV874" s="4"/>
      <c r="VTW874" s="4"/>
      <c r="VTX874" s="4"/>
      <c r="VTY874" s="4"/>
      <c r="VTZ874" s="4"/>
      <c r="VUA874" s="4"/>
      <c r="VUB874" s="4"/>
      <c r="VUC874" s="4"/>
      <c r="VUD874" s="4"/>
      <c r="VUE874" s="4"/>
      <c r="VUF874" s="4"/>
      <c r="VUG874" s="4"/>
      <c r="VUH874" s="4"/>
      <c r="VUI874" s="4"/>
      <c r="VUJ874" s="4"/>
      <c r="VUK874" s="4"/>
      <c r="VUL874" s="4"/>
      <c r="VUM874" s="4"/>
      <c r="VUN874" s="4"/>
      <c r="VUO874" s="4"/>
      <c r="VUP874" s="4"/>
      <c r="VUQ874" s="4"/>
      <c r="VUR874" s="4"/>
      <c r="VUS874" s="4"/>
      <c r="VUT874" s="4"/>
      <c r="VUU874" s="4"/>
      <c r="VUV874" s="4"/>
      <c r="VUW874" s="4"/>
      <c r="VUX874" s="4"/>
      <c r="VUY874" s="4"/>
      <c r="VUZ874" s="4"/>
      <c r="VVA874" s="4"/>
      <c r="VVB874" s="4"/>
      <c r="VVC874" s="4"/>
      <c r="VVD874" s="4"/>
      <c r="VVE874" s="4"/>
      <c r="VVF874" s="4"/>
      <c r="VVG874" s="4"/>
      <c r="VVH874" s="4"/>
      <c r="VVI874" s="4"/>
      <c r="VVJ874" s="4"/>
      <c r="VVK874" s="4"/>
      <c r="VVL874" s="4"/>
      <c r="VVM874" s="4"/>
      <c r="VVN874" s="4"/>
      <c r="VVO874" s="4"/>
      <c r="VVP874" s="4"/>
      <c r="VVQ874" s="4"/>
      <c r="VVR874" s="4"/>
      <c r="VVS874" s="4"/>
      <c r="VVT874" s="4"/>
      <c r="VVU874" s="4"/>
      <c r="VVV874" s="4"/>
      <c r="VVW874" s="4"/>
      <c r="VVX874" s="4"/>
      <c r="VVY874" s="4"/>
      <c r="VVZ874" s="4"/>
      <c r="VWA874" s="4"/>
      <c r="VWB874" s="4"/>
      <c r="VWC874" s="4"/>
      <c r="VWD874" s="4"/>
      <c r="VWE874" s="4"/>
      <c r="VWF874" s="4"/>
      <c r="VWG874" s="4"/>
      <c r="VWH874" s="4"/>
      <c r="VWI874" s="4"/>
      <c r="VWJ874" s="4"/>
      <c r="VWK874" s="4"/>
      <c r="VWL874" s="4"/>
      <c r="VWM874" s="4"/>
      <c r="VWN874" s="4"/>
      <c r="VWO874" s="4"/>
      <c r="VWP874" s="4"/>
      <c r="VWQ874" s="4"/>
      <c r="VWR874" s="4"/>
      <c r="VWS874" s="4"/>
      <c r="VWT874" s="4"/>
      <c r="VWU874" s="4"/>
      <c r="VWV874" s="4"/>
      <c r="VWW874" s="4"/>
      <c r="VWX874" s="4"/>
      <c r="VWY874" s="4"/>
      <c r="VWZ874" s="4"/>
      <c r="VXA874" s="4"/>
      <c r="VXB874" s="4"/>
      <c r="VXC874" s="4"/>
      <c r="VXD874" s="4"/>
      <c r="VXE874" s="4"/>
      <c r="VXF874" s="4"/>
      <c r="VXG874" s="4"/>
      <c r="VXH874" s="4"/>
      <c r="VXI874" s="4"/>
      <c r="VXJ874" s="4"/>
      <c r="VXK874" s="4"/>
      <c r="VXL874" s="4"/>
      <c r="VXM874" s="4"/>
      <c r="VXN874" s="4"/>
      <c r="VXO874" s="4"/>
      <c r="VXP874" s="4"/>
      <c r="VXQ874" s="4"/>
      <c r="VXR874" s="4"/>
      <c r="VXS874" s="4"/>
      <c r="VXT874" s="4"/>
      <c r="VXU874" s="4"/>
      <c r="VXV874" s="4"/>
      <c r="VXW874" s="4"/>
      <c r="VXX874" s="4"/>
      <c r="VXY874" s="4"/>
      <c r="VXZ874" s="4"/>
      <c r="VYA874" s="4"/>
      <c r="VYB874" s="4"/>
      <c r="VYC874" s="4"/>
      <c r="VYD874" s="4"/>
      <c r="VYE874" s="4"/>
      <c r="VYF874" s="4"/>
      <c r="VYG874" s="4"/>
      <c r="VYH874" s="4"/>
      <c r="VYI874" s="4"/>
      <c r="VYJ874" s="4"/>
      <c r="VYK874" s="4"/>
      <c r="VYL874" s="4"/>
      <c r="VYM874" s="4"/>
      <c r="VYN874" s="4"/>
      <c r="VYO874" s="4"/>
      <c r="VYP874" s="4"/>
      <c r="VYQ874" s="4"/>
      <c r="VYR874" s="4"/>
      <c r="VYS874" s="4"/>
      <c r="VYT874" s="4"/>
      <c r="VYU874" s="4"/>
      <c r="VYV874" s="4"/>
      <c r="VYW874" s="4"/>
      <c r="VYX874" s="4"/>
      <c r="VYY874" s="4"/>
      <c r="VYZ874" s="4"/>
      <c r="VZA874" s="4"/>
      <c r="VZB874" s="4"/>
      <c r="VZC874" s="4"/>
      <c r="VZD874" s="4"/>
      <c r="VZE874" s="4"/>
      <c r="VZF874" s="4"/>
      <c r="VZG874" s="4"/>
      <c r="VZH874" s="4"/>
      <c r="VZI874" s="4"/>
      <c r="VZJ874" s="4"/>
      <c r="VZK874" s="4"/>
      <c r="VZL874" s="4"/>
      <c r="VZM874" s="4"/>
      <c r="VZN874" s="4"/>
      <c r="VZO874" s="4"/>
      <c r="VZP874" s="4"/>
      <c r="VZQ874" s="4"/>
      <c r="VZR874" s="4"/>
      <c r="VZS874" s="4"/>
      <c r="VZT874" s="4"/>
      <c r="VZU874" s="4"/>
      <c r="VZV874" s="4"/>
      <c r="VZW874" s="4"/>
      <c r="VZX874" s="4"/>
      <c r="VZY874" s="4"/>
      <c r="VZZ874" s="4"/>
      <c r="WAA874" s="4"/>
      <c r="WAB874" s="4"/>
      <c r="WAC874" s="4"/>
      <c r="WAD874" s="4"/>
      <c r="WAE874" s="4"/>
      <c r="WAF874" s="4"/>
      <c r="WAG874" s="4"/>
      <c r="WAH874" s="4"/>
      <c r="WAI874" s="4"/>
      <c r="WAJ874" s="4"/>
      <c r="WAK874" s="4"/>
      <c r="WAL874" s="4"/>
      <c r="WAM874" s="4"/>
      <c r="WAN874" s="4"/>
      <c r="WAO874" s="4"/>
      <c r="WAP874" s="4"/>
      <c r="WAQ874" s="4"/>
      <c r="WAR874" s="4"/>
      <c r="WAS874" s="4"/>
      <c r="WAT874" s="4"/>
      <c r="WAU874" s="4"/>
      <c r="WAV874" s="4"/>
      <c r="WAW874" s="4"/>
      <c r="WAX874" s="4"/>
      <c r="WAY874" s="4"/>
      <c r="WAZ874" s="4"/>
      <c r="WBA874" s="4"/>
      <c r="WBB874" s="4"/>
      <c r="WBC874" s="4"/>
      <c r="WBD874" s="4"/>
      <c r="WBE874" s="4"/>
      <c r="WBF874" s="4"/>
      <c r="WBG874" s="4"/>
      <c r="WBH874" s="4"/>
      <c r="WBI874" s="4"/>
      <c r="WBJ874" s="4"/>
      <c r="WBL874" s="4"/>
      <c r="WBN874" s="4"/>
      <c r="WBO874" s="4"/>
      <c r="WBP874" s="4"/>
      <c r="WBQ874" s="4"/>
      <c r="WBR874" s="4"/>
      <c r="WBS874" s="4"/>
      <c r="WBT874" s="4"/>
      <c r="WBU874" s="4"/>
      <c r="WBZ874" s="4"/>
      <c r="WCA874" s="4"/>
      <c r="WCB874" s="4"/>
      <c r="WCC874" s="4"/>
      <c r="WCD874" s="4"/>
      <c r="WCE874" s="4"/>
      <c r="WCF874" s="4"/>
      <c r="WCG874" s="4"/>
      <c r="WCH874" s="4"/>
      <c r="WCI874" s="4"/>
      <c r="WCJ874" s="4"/>
      <c r="WCK874" s="4"/>
      <c r="WCL874" s="4"/>
      <c r="WCM874" s="4"/>
      <c r="WCN874" s="4"/>
      <c r="WCO874" s="4"/>
      <c r="WCP874" s="4"/>
      <c r="WCQ874" s="4"/>
      <c r="WCR874" s="4"/>
      <c r="WCS874" s="4"/>
      <c r="WCT874" s="4"/>
      <c r="WCU874" s="4"/>
      <c r="WCV874" s="4"/>
      <c r="WCW874" s="4"/>
      <c r="WCX874" s="4"/>
      <c r="WCY874" s="4"/>
      <c r="WCZ874" s="4"/>
      <c r="WDA874" s="4"/>
      <c r="WDB874" s="4"/>
      <c r="WDC874" s="4"/>
      <c r="WDD874" s="4"/>
      <c r="WDE874" s="4"/>
      <c r="WDF874" s="4"/>
      <c r="WDG874" s="4"/>
      <c r="WDH874" s="4"/>
      <c r="WDI874" s="4"/>
      <c r="WDJ874" s="4"/>
      <c r="WDK874" s="4"/>
      <c r="WDL874" s="4"/>
      <c r="WDM874" s="4"/>
      <c r="WDN874" s="4"/>
      <c r="WDO874" s="4"/>
      <c r="WDP874" s="4"/>
      <c r="WDQ874" s="4"/>
      <c r="WDR874" s="4"/>
      <c r="WDS874" s="4"/>
      <c r="WDT874" s="4"/>
      <c r="WDU874" s="4"/>
      <c r="WDV874" s="4"/>
      <c r="WDW874" s="4"/>
      <c r="WDX874" s="4"/>
      <c r="WDY874" s="4"/>
      <c r="WDZ874" s="4"/>
      <c r="WEA874" s="4"/>
      <c r="WEB874" s="4"/>
      <c r="WEC874" s="4"/>
      <c r="WED874" s="4"/>
      <c r="WEE874" s="4"/>
      <c r="WEF874" s="4"/>
      <c r="WEG874" s="4"/>
      <c r="WEH874" s="4"/>
      <c r="WEI874" s="4"/>
      <c r="WEJ874" s="4"/>
      <c r="WEK874" s="4"/>
      <c r="WEL874" s="4"/>
      <c r="WEM874" s="4"/>
      <c r="WEN874" s="4"/>
      <c r="WEO874" s="4"/>
      <c r="WEP874" s="4"/>
      <c r="WEQ874" s="4"/>
      <c r="WER874" s="4"/>
      <c r="WES874" s="4"/>
      <c r="WET874" s="4"/>
      <c r="WEU874" s="4"/>
      <c r="WEV874" s="4"/>
      <c r="WEW874" s="4"/>
      <c r="WEX874" s="4"/>
      <c r="WEY874" s="4"/>
      <c r="WEZ874" s="4"/>
      <c r="WFA874" s="4"/>
      <c r="WFB874" s="4"/>
      <c r="WFC874" s="4"/>
      <c r="WFD874" s="4"/>
      <c r="WFE874" s="4"/>
      <c r="WFF874" s="4"/>
      <c r="WFG874" s="4"/>
      <c r="WFH874" s="4"/>
      <c r="WFI874" s="4"/>
      <c r="WFJ874" s="4"/>
      <c r="WFK874" s="4"/>
      <c r="WFL874" s="4"/>
      <c r="WFM874" s="4"/>
      <c r="WFN874" s="4"/>
      <c r="WFO874" s="4"/>
      <c r="WFP874" s="4"/>
      <c r="WFQ874" s="4"/>
      <c r="WFR874" s="4"/>
      <c r="WFS874" s="4"/>
      <c r="WFT874" s="4"/>
      <c r="WFU874" s="4"/>
      <c r="WFV874" s="4"/>
      <c r="WFW874" s="4"/>
      <c r="WFX874" s="4"/>
      <c r="WFY874" s="4"/>
      <c r="WFZ874" s="4"/>
      <c r="WGA874" s="4"/>
      <c r="WGB874" s="4"/>
      <c r="WGC874" s="4"/>
      <c r="WGD874" s="4"/>
      <c r="WGE874" s="4"/>
      <c r="WGF874" s="4"/>
      <c r="WGG874" s="4"/>
      <c r="WGH874" s="4"/>
      <c r="WGI874" s="4"/>
      <c r="WGJ874" s="4"/>
      <c r="WGK874" s="4"/>
      <c r="WGL874" s="4"/>
      <c r="WGM874" s="4"/>
      <c r="WGN874" s="4"/>
      <c r="WGO874" s="4"/>
      <c r="WGP874" s="4"/>
      <c r="WGQ874" s="4"/>
      <c r="WGR874" s="4"/>
      <c r="WGS874" s="4"/>
      <c r="WGT874" s="4"/>
      <c r="WGU874" s="4"/>
      <c r="WGV874" s="4"/>
      <c r="WGW874" s="4"/>
      <c r="WGX874" s="4"/>
      <c r="WGY874" s="4"/>
      <c r="WGZ874" s="4"/>
      <c r="WHA874" s="4"/>
      <c r="WHB874" s="4"/>
      <c r="WHC874" s="4"/>
      <c r="WHD874" s="4"/>
      <c r="WHE874" s="4"/>
      <c r="WHF874" s="4"/>
      <c r="WHG874" s="4"/>
      <c r="WHH874" s="4"/>
      <c r="WHI874" s="4"/>
      <c r="WHJ874" s="4"/>
      <c r="WHK874" s="4"/>
      <c r="WHL874" s="4"/>
      <c r="WHM874" s="4"/>
      <c r="WHN874" s="4"/>
      <c r="WHO874" s="4"/>
      <c r="WHP874" s="4"/>
      <c r="WHQ874" s="4"/>
      <c r="WHR874" s="4"/>
      <c r="WHS874" s="4"/>
      <c r="WHT874" s="4"/>
      <c r="WHU874" s="4"/>
      <c r="WHV874" s="4"/>
      <c r="WHW874" s="4"/>
      <c r="WHX874" s="4"/>
      <c r="WHY874" s="4"/>
      <c r="WHZ874" s="4"/>
      <c r="WIA874" s="4"/>
      <c r="WIB874" s="4"/>
      <c r="WIC874" s="4"/>
      <c r="WID874" s="4"/>
      <c r="WIE874" s="4"/>
      <c r="WIF874" s="4"/>
      <c r="WIG874" s="4"/>
      <c r="WIH874" s="4"/>
      <c r="WII874" s="4"/>
      <c r="WIJ874" s="4"/>
      <c r="WIK874" s="4"/>
      <c r="WIL874" s="4"/>
      <c r="WIM874" s="4"/>
      <c r="WIN874" s="4"/>
      <c r="WIO874" s="4"/>
      <c r="WIP874" s="4"/>
      <c r="WIQ874" s="4"/>
      <c r="WIR874" s="4"/>
      <c r="WIS874" s="4"/>
      <c r="WIT874" s="4"/>
      <c r="WIU874" s="4"/>
      <c r="WIV874" s="4"/>
      <c r="WIW874" s="4"/>
      <c r="WIX874" s="4"/>
      <c r="WIY874" s="4"/>
      <c r="WIZ874" s="4"/>
      <c r="WJA874" s="4"/>
      <c r="WJB874" s="4"/>
      <c r="WJC874" s="4"/>
      <c r="WJD874" s="4"/>
      <c r="WJE874" s="4"/>
      <c r="WJF874" s="4"/>
      <c r="WJG874" s="4"/>
      <c r="WJH874" s="4"/>
      <c r="WJI874" s="4"/>
      <c r="WJJ874" s="4"/>
      <c r="WJK874" s="4"/>
      <c r="WJL874" s="4"/>
      <c r="WJM874" s="4"/>
      <c r="WJN874" s="4"/>
      <c r="WJO874" s="4"/>
      <c r="WJP874" s="4"/>
      <c r="WJQ874" s="4"/>
      <c r="WJR874" s="4"/>
      <c r="WJS874" s="4"/>
      <c r="WJT874" s="4"/>
      <c r="WJU874" s="4"/>
      <c r="WJV874" s="4"/>
      <c r="WJW874" s="4"/>
      <c r="WJX874" s="4"/>
      <c r="WJY874" s="4"/>
      <c r="WJZ874" s="4"/>
      <c r="WKA874" s="4"/>
      <c r="WKB874" s="4"/>
      <c r="WKC874" s="4"/>
      <c r="WKD874" s="4"/>
      <c r="WKE874" s="4"/>
      <c r="WKF874" s="4"/>
      <c r="WKG874" s="4"/>
      <c r="WKH874" s="4"/>
      <c r="WKI874" s="4"/>
      <c r="WKJ874" s="4"/>
      <c r="WKK874" s="4"/>
      <c r="WKL874" s="4"/>
      <c r="WKM874" s="4"/>
      <c r="WKN874" s="4"/>
      <c r="WKO874" s="4"/>
      <c r="WKP874" s="4"/>
      <c r="WKQ874" s="4"/>
      <c r="WKR874" s="4"/>
      <c r="WKS874" s="4"/>
      <c r="WKT874" s="4"/>
      <c r="WKU874" s="4"/>
      <c r="WKV874" s="4"/>
      <c r="WKW874" s="4"/>
      <c r="WKX874" s="4"/>
      <c r="WKY874" s="4"/>
      <c r="WKZ874" s="4"/>
      <c r="WLA874" s="4"/>
      <c r="WLB874" s="4"/>
      <c r="WLC874" s="4"/>
      <c r="WLD874" s="4"/>
      <c r="WLE874" s="4"/>
      <c r="WLF874" s="4"/>
      <c r="WLH874" s="4"/>
      <c r="WLJ874" s="4"/>
      <c r="WLK874" s="4"/>
      <c r="WLL874" s="4"/>
      <c r="WLM874" s="4"/>
      <c r="WLN874" s="4"/>
      <c r="WLO874" s="4"/>
      <c r="WLP874" s="4"/>
      <c r="WLQ874" s="4"/>
      <c r="WLV874" s="4"/>
      <c r="WLW874" s="4"/>
      <c r="WLX874" s="4"/>
      <c r="WLY874" s="4"/>
      <c r="WLZ874" s="4"/>
      <c r="WMA874" s="4"/>
      <c r="WMB874" s="4"/>
      <c r="WMC874" s="4"/>
      <c r="WMD874" s="4"/>
      <c r="WME874" s="4"/>
      <c r="WMF874" s="4"/>
      <c r="WMG874" s="4"/>
      <c r="WMH874" s="4"/>
      <c r="WMI874" s="4"/>
      <c r="WMJ874" s="4"/>
      <c r="WMK874" s="4"/>
      <c r="WML874" s="4"/>
      <c r="WMM874" s="4"/>
      <c r="WMN874" s="4"/>
      <c r="WMO874" s="4"/>
      <c r="WMP874" s="4"/>
      <c r="WMQ874" s="4"/>
      <c r="WMR874" s="4"/>
      <c r="WMS874" s="4"/>
      <c r="WMT874" s="4"/>
      <c r="WMU874" s="4"/>
      <c r="WMV874" s="4"/>
      <c r="WMW874" s="4"/>
      <c r="WMX874" s="4"/>
      <c r="WMY874" s="4"/>
      <c r="WMZ874" s="4"/>
      <c r="WNA874" s="4"/>
      <c r="WNB874" s="4"/>
      <c r="WNC874" s="4"/>
      <c r="WND874" s="4"/>
      <c r="WNE874" s="4"/>
      <c r="WNF874" s="4"/>
      <c r="WNG874" s="4"/>
      <c r="WNH874" s="4"/>
      <c r="WNI874" s="4"/>
      <c r="WNJ874" s="4"/>
      <c r="WNK874" s="4"/>
      <c r="WNL874" s="4"/>
      <c r="WNM874" s="4"/>
      <c r="WNN874" s="4"/>
      <c r="WNO874" s="4"/>
      <c r="WNP874" s="4"/>
      <c r="WNQ874" s="4"/>
      <c r="WNR874" s="4"/>
      <c r="WNS874" s="4"/>
      <c r="WNT874" s="4"/>
      <c r="WNU874" s="4"/>
      <c r="WNV874" s="4"/>
      <c r="WNW874" s="4"/>
      <c r="WNX874" s="4"/>
      <c r="WNY874" s="4"/>
      <c r="WNZ874" s="4"/>
      <c r="WOA874" s="4"/>
      <c r="WOB874" s="4"/>
      <c r="WOC874" s="4"/>
      <c r="WOD874" s="4"/>
      <c r="WOE874" s="4"/>
      <c r="WOF874" s="4"/>
      <c r="WOG874" s="4"/>
      <c r="WOH874" s="4"/>
      <c r="WOI874" s="4"/>
      <c r="WOJ874" s="4"/>
      <c r="WOK874" s="4"/>
      <c r="WOL874" s="4"/>
      <c r="WOM874" s="4"/>
      <c r="WON874" s="4"/>
      <c r="WOO874" s="4"/>
      <c r="WOP874" s="4"/>
      <c r="WOQ874" s="4"/>
      <c r="WOR874" s="4"/>
      <c r="WOS874" s="4"/>
      <c r="WOT874" s="4"/>
      <c r="WOU874" s="4"/>
      <c r="WOV874" s="4"/>
      <c r="WOW874" s="4"/>
      <c r="WOX874" s="4"/>
      <c r="WOY874" s="4"/>
      <c r="WOZ874" s="4"/>
      <c r="WPA874" s="4"/>
      <c r="WPB874" s="4"/>
      <c r="WPC874" s="4"/>
      <c r="WPD874" s="4"/>
      <c r="WPE874" s="4"/>
      <c r="WPF874" s="4"/>
      <c r="WPG874" s="4"/>
      <c r="WPH874" s="4"/>
      <c r="WPI874" s="4"/>
      <c r="WPJ874" s="4"/>
      <c r="WPK874" s="4"/>
      <c r="WPL874" s="4"/>
      <c r="WPM874" s="4"/>
      <c r="WPN874" s="4"/>
      <c r="WPO874" s="4"/>
      <c r="WPP874" s="4"/>
      <c r="WPQ874" s="4"/>
      <c r="WPR874" s="4"/>
      <c r="WPS874" s="4"/>
      <c r="WPT874" s="4"/>
      <c r="WPU874" s="4"/>
      <c r="WPV874" s="4"/>
      <c r="WPW874" s="4"/>
      <c r="WPX874" s="4"/>
      <c r="WPY874" s="4"/>
      <c r="WPZ874" s="4"/>
      <c r="WQA874" s="4"/>
      <c r="WQB874" s="4"/>
      <c r="WQC874" s="4"/>
      <c r="WQD874" s="4"/>
      <c r="WQE874" s="4"/>
      <c r="WQF874" s="4"/>
      <c r="WQG874" s="4"/>
      <c r="WQH874" s="4"/>
      <c r="WQI874" s="4"/>
      <c r="WQJ874" s="4"/>
      <c r="WQK874" s="4"/>
      <c r="WQL874" s="4"/>
      <c r="WQM874" s="4"/>
      <c r="WQN874" s="4"/>
      <c r="WQO874" s="4"/>
      <c r="WQP874" s="4"/>
      <c r="WQQ874" s="4"/>
      <c r="WQR874" s="4"/>
      <c r="WQS874" s="4"/>
      <c r="WQT874" s="4"/>
      <c r="WQU874" s="4"/>
      <c r="WQV874" s="4"/>
      <c r="WQW874" s="4"/>
      <c r="WQX874" s="4"/>
      <c r="WQY874" s="4"/>
      <c r="WQZ874" s="4"/>
      <c r="WRA874" s="4"/>
      <c r="WRB874" s="4"/>
      <c r="WRC874" s="4"/>
      <c r="WRD874" s="4"/>
      <c r="WRE874" s="4"/>
      <c r="WRF874" s="4"/>
      <c r="WRG874" s="4"/>
      <c r="WRH874" s="4"/>
      <c r="WRI874" s="4"/>
      <c r="WRJ874" s="4"/>
      <c r="WRK874" s="4"/>
      <c r="WRL874" s="4"/>
      <c r="WRM874" s="4"/>
      <c r="WRN874" s="4"/>
      <c r="WRO874" s="4"/>
      <c r="WRP874" s="4"/>
      <c r="WRQ874" s="4"/>
      <c r="WRR874" s="4"/>
      <c r="WRS874" s="4"/>
      <c r="WRT874" s="4"/>
      <c r="WRU874" s="4"/>
      <c r="WRV874" s="4"/>
      <c r="WRW874" s="4"/>
      <c r="WRX874" s="4"/>
      <c r="WRY874" s="4"/>
      <c r="WRZ874" s="4"/>
      <c r="WSA874" s="4"/>
      <c r="WSB874" s="4"/>
      <c r="WSC874" s="4"/>
      <c r="WSD874" s="4"/>
      <c r="WSE874" s="4"/>
      <c r="WSF874" s="4"/>
      <c r="WSG874" s="4"/>
      <c r="WSH874" s="4"/>
      <c r="WSI874" s="4"/>
      <c r="WSJ874" s="4"/>
      <c r="WSK874" s="4"/>
      <c r="WSL874" s="4"/>
      <c r="WSM874" s="4"/>
      <c r="WSN874" s="4"/>
      <c r="WSO874" s="4"/>
      <c r="WSP874" s="4"/>
      <c r="WSQ874" s="4"/>
      <c r="WSR874" s="4"/>
      <c r="WSS874" s="4"/>
      <c r="WST874" s="4"/>
      <c r="WSU874" s="4"/>
      <c r="WSV874" s="4"/>
      <c r="WSW874" s="4"/>
      <c r="WSX874" s="4"/>
      <c r="WSY874" s="4"/>
      <c r="WSZ874" s="4"/>
      <c r="WTA874" s="4"/>
      <c r="WTB874" s="4"/>
      <c r="WTC874" s="4"/>
      <c r="WTD874" s="4"/>
      <c r="WTE874" s="4"/>
      <c r="WTF874" s="4"/>
      <c r="WTG874" s="4"/>
      <c r="WTH874" s="4"/>
      <c r="WTI874" s="4"/>
      <c r="WTJ874" s="4"/>
      <c r="WTK874" s="4"/>
      <c r="WTL874" s="4"/>
      <c r="WTM874" s="4"/>
      <c r="WTN874" s="4"/>
      <c r="WTO874" s="4"/>
      <c r="WTP874" s="4"/>
      <c r="WTQ874" s="4"/>
      <c r="WTR874" s="4"/>
      <c r="WTS874" s="4"/>
      <c r="WTT874" s="4"/>
      <c r="WTU874" s="4"/>
      <c r="WTV874" s="4"/>
      <c r="WTW874" s="4"/>
      <c r="WTX874" s="4"/>
      <c r="WTY874" s="4"/>
      <c r="WTZ874" s="4"/>
      <c r="WUA874" s="4"/>
      <c r="WUB874" s="4"/>
      <c r="WUC874" s="4"/>
      <c r="WUD874" s="4"/>
      <c r="WUE874" s="4"/>
      <c r="WUF874" s="4"/>
      <c r="WUG874" s="4"/>
      <c r="WUH874" s="4"/>
      <c r="WUI874" s="4"/>
      <c r="WUJ874" s="4"/>
      <c r="WUK874" s="4"/>
      <c r="WUL874" s="4"/>
      <c r="WUM874" s="4"/>
      <c r="WUN874" s="4"/>
      <c r="WUO874" s="4"/>
      <c r="WUP874" s="4"/>
      <c r="WUQ874" s="4"/>
      <c r="WUR874" s="4"/>
      <c r="WUS874" s="4"/>
      <c r="WUT874" s="4"/>
      <c r="WUU874" s="4"/>
      <c r="WUV874" s="4"/>
      <c r="WUW874" s="4"/>
      <c r="WUX874" s="4"/>
      <c r="WUY874" s="4"/>
      <c r="WUZ874" s="4"/>
      <c r="WVA874" s="4"/>
      <c r="WVB874" s="4"/>
      <c r="WVD874" s="4"/>
      <c r="WVF874" s="4"/>
      <c r="WVG874" s="4"/>
      <c r="WVH874" s="4"/>
      <c r="WVI874" s="4"/>
      <c r="WVJ874" s="4"/>
      <c r="WVK874" s="4"/>
      <c r="WVL874" s="4"/>
      <c r="WVM874" s="4"/>
      <c r="WVR874" s="4"/>
      <c r="WVS874" s="4"/>
      <c r="WVT874" s="4"/>
      <c r="WVU874" s="4"/>
      <c r="WVV874" s="4"/>
      <c r="WVW874" s="4"/>
      <c r="WVX874" s="4"/>
      <c r="WVY874" s="4"/>
      <c r="WVZ874" s="4"/>
      <c r="WWA874" s="4"/>
      <c r="WWB874" s="4"/>
      <c r="WWC874" s="4"/>
      <c r="WWD874" s="4"/>
      <c r="WWE874" s="4"/>
      <c r="WWF874" s="4"/>
      <c r="WWG874" s="4"/>
      <c r="WWH874" s="4"/>
      <c r="WWI874" s="4"/>
      <c r="WWJ874" s="4"/>
      <c r="WWK874" s="4"/>
      <c r="WWL874" s="4"/>
      <c r="WWM874" s="4"/>
      <c r="WWN874" s="4"/>
      <c r="WWO874" s="4"/>
      <c r="WWP874" s="4"/>
      <c r="WWQ874" s="4"/>
      <c r="WWR874" s="4"/>
      <c r="WWS874" s="4"/>
      <c r="WWT874" s="4"/>
      <c r="WWU874" s="4"/>
      <c r="WWV874" s="4"/>
      <c r="WWW874" s="4"/>
      <c r="WWX874" s="4"/>
      <c r="WWY874" s="4"/>
      <c r="WWZ874" s="4"/>
      <c r="WXA874" s="4"/>
      <c r="WXB874" s="4"/>
      <c r="WXC874" s="4"/>
      <c r="WXD874" s="4"/>
      <c r="WXE874" s="4"/>
      <c r="WXF874" s="4"/>
      <c r="WXG874" s="4"/>
      <c r="WXH874" s="4"/>
      <c r="WXI874" s="4"/>
      <c r="WXJ874" s="4"/>
      <c r="WXK874" s="4"/>
      <c r="WXL874" s="4"/>
      <c r="WXM874" s="4"/>
      <c r="WXN874" s="4"/>
      <c r="WXO874" s="4"/>
      <c r="WXP874" s="4"/>
      <c r="WXQ874" s="4"/>
      <c r="WXR874" s="4"/>
      <c r="WXS874" s="4"/>
      <c r="WXT874" s="4"/>
      <c r="WXU874" s="4"/>
      <c r="WXV874" s="4"/>
      <c r="WXW874" s="4"/>
      <c r="WXX874" s="4"/>
      <c r="WXY874" s="4"/>
      <c r="WXZ874" s="4"/>
      <c r="WYA874" s="4"/>
      <c r="WYB874" s="4"/>
      <c r="WYC874" s="4"/>
      <c r="WYD874" s="4"/>
      <c r="WYE874" s="4"/>
      <c r="WYF874" s="4"/>
      <c r="WYG874" s="4"/>
      <c r="WYH874" s="4"/>
      <c r="WYI874" s="4"/>
      <c r="WYJ874" s="4"/>
      <c r="WYK874" s="4"/>
      <c r="WYL874" s="4"/>
      <c r="WYM874" s="4"/>
      <c r="WYN874" s="4"/>
      <c r="WYO874" s="4"/>
      <c r="WYP874" s="4"/>
      <c r="WYQ874" s="4"/>
      <c r="WYR874" s="4"/>
      <c r="WYS874" s="4"/>
      <c r="WYT874" s="4"/>
      <c r="WYU874" s="4"/>
      <c r="WYV874" s="4"/>
      <c r="WYW874" s="4"/>
      <c r="WYX874" s="4"/>
      <c r="WYY874" s="4"/>
      <c r="WYZ874" s="4"/>
      <c r="WZA874" s="4"/>
      <c r="WZB874" s="4"/>
      <c r="WZC874" s="4"/>
      <c r="WZD874" s="4"/>
      <c r="WZE874" s="4"/>
      <c r="WZF874" s="4"/>
      <c r="WZG874" s="4"/>
      <c r="WZH874" s="4"/>
      <c r="WZI874" s="4"/>
      <c r="WZJ874" s="4"/>
      <c r="WZK874" s="4"/>
      <c r="WZL874" s="4"/>
      <c r="WZM874" s="4"/>
      <c r="WZN874" s="4"/>
      <c r="WZO874" s="4"/>
      <c r="WZP874" s="4"/>
      <c r="WZQ874" s="4"/>
      <c r="WZR874" s="4"/>
      <c r="WZS874" s="4"/>
      <c r="WZT874" s="4"/>
      <c r="WZU874" s="4"/>
      <c r="WZV874" s="4"/>
      <c r="WZW874" s="4"/>
      <c r="WZX874" s="4"/>
      <c r="WZY874" s="4"/>
      <c r="WZZ874" s="4"/>
      <c r="XAA874" s="4"/>
      <c r="XAB874" s="4"/>
      <c r="XAC874" s="4"/>
      <c r="XAD874" s="4"/>
      <c r="XAE874" s="4"/>
      <c r="XAF874" s="4"/>
      <c r="XAG874" s="4"/>
      <c r="XAH874" s="4"/>
      <c r="XAI874" s="4"/>
      <c r="XAJ874" s="4"/>
      <c r="XAK874" s="4"/>
      <c r="XAL874" s="4"/>
      <c r="XAM874" s="4"/>
      <c r="XAN874" s="4"/>
      <c r="XAO874" s="4"/>
      <c r="XAP874" s="4"/>
      <c r="XAQ874" s="4"/>
      <c r="XAR874" s="4"/>
      <c r="XAS874" s="4"/>
      <c r="XAT874" s="4"/>
      <c r="XAU874" s="4"/>
      <c r="XAV874" s="4"/>
      <c r="XAW874" s="4"/>
      <c r="XAX874" s="4"/>
      <c r="XAY874" s="4"/>
      <c r="XAZ874" s="4"/>
      <c r="XBA874" s="4"/>
      <c r="XBB874" s="4"/>
      <c r="XBC874" s="4"/>
      <c r="XBD874" s="4"/>
      <c r="XBE874" s="4"/>
      <c r="XBF874" s="4"/>
      <c r="XBG874" s="4"/>
      <c r="XBH874" s="4"/>
      <c r="XBI874" s="4"/>
      <c r="XBJ874" s="4"/>
      <c r="XBK874" s="4"/>
      <c r="XBL874" s="4"/>
      <c r="XBM874" s="4"/>
      <c r="XBN874" s="4"/>
      <c r="XBO874" s="4"/>
      <c r="XBP874" s="4"/>
      <c r="XBQ874" s="4"/>
      <c r="XBR874" s="4"/>
      <c r="XBS874" s="4"/>
      <c r="XBT874" s="4"/>
      <c r="XBU874" s="4"/>
      <c r="XBV874" s="4"/>
      <c r="XBW874" s="4"/>
      <c r="XBX874" s="4"/>
      <c r="XBY874" s="4"/>
      <c r="XBZ874" s="4"/>
      <c r="XCA874" s="4"/>
      <c r="XCB874" s="4"/>
      <c r="XCC874" s="4"/>
      <c r="XCD874" s="4"/>
      <c r="XCE874" s="4"/>
      <c r="XCF874" s="4"/>
      <c r="XCG874" s="4"/>
      <c r="XCH874" s="4"/>
      <c r="XCI874" s="4"/>
      <c r="XCJ874" s="4"/>
      <c r="XCK874" s="4"/>
      <c r="XCL874" s="4"/>
      <c r="XCM874" s="4"/>
      <c r="XCN874" s="4"/>
      <c r="XCO874" s="4"/>
      <c r="XCP874" s="4"/>
      <c r="XCQ874" s="4"/>
      <c r="XCR874" s="4"/>
      <c r="XCS874" s="4"/>
      <c r="XCT874" s="4"/>
      <c r="XCU874" s="4"/>
      <c r="XCV874" s="4"/>
      <c r="XCW874" s="4"/>
      <c r="XCX874" s="4"/>
      <c r="XCY874" s="4"/>
      <c r="XCZ874" s="4"/>
      <c r="XDA874" s="4"/>
      <c r="XDB874" s="4"/>
      <c r="XDC874" s="4"/>
      <c r="XDD874" s="4"/>
      <c r="XDE874" s="4"/>
      <c r="XDF874" s="4"/>
      <c r="XDG874" s="4"/>
      <c r="XDH874" s="4"/>
      <c r="XDI874" s="4"/>
      <c r="XDJ874" s="4"/>
      <c r="XDK874" s="4"/>
      <c r="XDL874" s="4"/>
      <c r="XDM874" s="4"/>
      <c r="XDN874" s="4"/>
      <c r="XDO874" s="4"/>
      <c r="XDP874" s="4"/>
      <c r="XDQ874" s="4"/>
      <c r="XDR874" s="4"/>
      <c r="XDS874" s="4"/>
      <c r="XDT874" s="4"/>
      <c r="XDU874" s="4"/>
      <c r="XDV874" s="4"/>
      <c r="XDW874" s="4"/>
      <c r="XDX874" s="4"/>
      <c r="XDY874" s="4"/>
      <c r="XDZ874" s="4"/>
      <c r="XEA874" s="4"/>
      <c r="XEB874" s="4"/>
      <c r="XEC874" s="4"/>
      <c r="XED874" s="4"/>
      <c r="XEE874" s="4"/>
      <c r="XEF874" s="4"/>
      <c r="XEG874" s="4"/>
      <c r="XEH874" s="4"/>
      <c r="XEI874" s="4"/>
      <c r="XEJ874" s="4"/>
      <c r="XEK874" s="4"/>
      <c r="XEL874" s="4"/>
      <c r="XEM874" s="4"/>
      <c r="XEN874" s="4"/>
      <c r="XEO874" s="4"/>
      <c r="XEP874" s="4"/>
      <c r="XEQ874" s="4"/>
      <c r="XER874" s="4"/>
      <c r="XES874" s="4"/>
      <c r="XET874" s="4"/>
      <c r="XEU874" s="4"/>
      <c r="XEV874" s="4"/>
      <c r="XEW874" s="4"/>
      <c r="XEX874" s="4"/>
      <c r="XEY874" s="4"/>
      <c r="XEZ874" s="4"/>
      <c r="XFA874" s="4"/>
      <c r="XFB874" s="4"/>
      <c r="XFC874" s="4"/>
      <c r="XFD874" s="4"/>
    </row>
    <row r="875" s="2" customFormat="1" ht="16.5" customHeight="1" spans="1:16384">
      <c r="A875" s="44" t="s">
        <v>794</v>
      </c>
      <c r="B875" s="31">
        <v>116</v>
      </c>
      <c r="C875" s="31">
        <v>1116</v>
      </c>
      <c r="D875" s="31">
        <v>1006</v>
      </c>
      <c r="E875" s="108">
        <f t="shared" si="43"/>
        <v>90.1433691756272</v>
      </c>
      <c r="F875" s="31">
        <v>68</v>
      </c>
      <c r="G875" s="31">
        <f>D875-F875</f>
        <v>938</v>
      </c>
      <c r="H875" s="109">
        <f t="shared" si="44"/>
        <v>1379.41176470588</v>
      </c>
      <c r="I875" s="31">
        <v>503</v>
      </c>
      <c r="J875" s="31">
        <f>I875-B875</f>
        <v>387</v>
      </c>
      <c r="K875" s="108">
        <f>J875/B875*100</f>
        <v>333.620689655172</v>
      </c>
      <c r="L875" s="4"/>
      <c r="M875" s="4"/>
      <c r="N875" s="63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/>
      <c r="FI875" s="4"/>
      <c r="FJ875" s="4"/>
      <c r="FK875" s="4"/>
      <c r="FL875" s="4"/>
      <c r="FM875" s="4"/>
      <c r="FN875" s="4"/>
      <c r="FO875" s="4"/>
      <c r="FP875" s="4"/>
      <c r="FQ875" s="4"/>
      <c r="FR875" s="4"/>
      <c r="FS875" s="4"/>
      <c r="FT875" s="4"/>
      <c r="FU875" s="4"/>
      <c r="FV875" s="4"/>
      <c r="FW875" s="4"/>
      <c r="FX875" s="4"/>
      <c r="FY875" s="4"/>
      <c r="FZ875" s="4"/>
      <c r="GA875" s="4"/>
      <c r="GB875" s="4"/>
      <c r="GC875" s="4"/>
      <c r="GD875" s="4"/>
      <c r="GE875" s="4"/>
      <c r="GF875" s="4"/>
      <c r="GG875" s="4"/>
      <c r="GH875" s="4"/>
      <c r="GI875" s="4"/>
      <c r="GJ875" s="4"/>
      <c r="GK875" s="4"/>
      <c r="GL875" s="4"/>
      <c r="GM875" s="4"/>
      <c r="GN875" s="4"/>
      <c r="GO875" s="4"/>
      <c r="GP875" s="4"/>
      <c r="GQ875" s="4"/>
      <c r="GR875" s="4"/>
      <c r="GS875" s="4"/>
      <c r="GT875" s="4"/>
      <c r="GU875" s="4"/>
      <c r="GV875" s="4"/>
      <c r="GW875" s="4"/>
      <c r="GX875" s="4"/>
      <c r="GY875" s="4"/>
      <c r="GZ875" s="4"/>
      <c r="HA875" s="4"/>
      <c r="HB875" s="4"/>
      <c r="HC875" s="4"/>
      <c r="HD875" s="4"/>
      <c r="HE875" s="4"/>
      <c r="HF875" s="4"/>
      <c r="HG875" s="4"/>
      <c r="HH875" s="4"/>
      <c r="HI875" s="4"/>
      <c r="HJ875" s="4"/>
      <c r="HK875" s="4"/>
      <c r="HL875" s="4"/>
      <c r="HM875" s="4"/>
      <c r="HN875" s="4"/>
      <c r="HO875" s="4"/>
      <c r="HP875" s="4"/>
      <c r="HQ875" s="4"/>
      <c r="HR875" s="4"/>
      <c r="HS875" s="4"/>
      <c r="HT875" s="4"/>
      <c r="HU875" s="4"/>
      <c r="HV875" s="4"/>
      <c r="HW875" s="4"/>
      <c r="HX875" s="4"/>
      <c r="HY875" s="4"/>
      <c r="HZ875" s="4"/>
      <c r="IA875" s="4"/>
      <c r="IB875" s="4"/>
      <c r="IC875" s="4"/>
      <c r="ID875" s="4"/>
      <c r="IE875" s="4"/>
      <c r="IF875" s="4"/>
      <c r="IG875" s="4"/>
      <c r="IH875" s="4"/>
      <c r="II875" s="4"/>
      <c r="IJ875" s="4"/>
      <c r="IK875" s="4"/>
      <c r="IL875" s="4"/>
      <c r="IM875" s="4"/>
      <c r="IN875" s="4"/>
      <c r="IO875" s="4"/>
      <c r="IP875" s="4"/>
      <c r="IR875" s="4"/>
      <c r="IT875" s="4"/>
      <c r="IU875" s="4"/>
      <c r="IV875" s="4"/>
      <c r="IW875" s="4"/>
      <c r="IX875" s="4"/>
      <c r="IY875" s="4"/>
      <c r="IZ875" s="4"/>
      <c r="JA875" s="4"/>
      <c r="JF875" s="4"/>
      <c r="JG875" s="4"/>
      <c r="JH875" s="4"/>
      <c r="JI875" s="4"/>
      <c r="JJ875" s="4"/>
      <c r="JK875" s="4"/>
      <c r="JL875" s="4"/>
      <c r="JM875" s="4"/>
      <c r="JN875" s="4"/>
      <c r="JO875" s="4"/>
      <c r="JP875" s="4"/>
      <c r="JQ875" s="4"/>
      <c r="JR875" s="4"/>
      <c r="JS875" s="4"/>
      <c r="JT875" s="4"/>
      <c r="JU875" s="4"/>
      <c r="JV875" s="4"/>
      <c r="JW875" s="4"/>
      <c r="JX875" s="4"/>
      <c r="JY875" s="4"/>
      <c r="JZ875" s="4"/>
      <c r="KA875" s="4"/>
      <c r="KB875" s="4"/>
      <c r="KC875" s="4"/>
      <c r="KD875" s="4"/>
      <c r="KE875" s="4"/>
      <c r="KF875" s="4"/>
      <c r="KG875" s="4"/>
      <c r="KH875" s="4"/>
      <c r="KI875" s="4"/>
      <c r="KJ875" s="4"/>
      <c r="KK875" s="4"/>
      <c r="KL875" s="4"/>
      <c r="KM875" s="4"/>
      <c r="KN875" s="4"/>
      <c r="KO875" s="4"/>
      <c r="KP875" s="4"/>
      <c r="KQ875" s="4"/>
      <c r="KR875" s="4"/>
      <c r="KS875" s="4"/>
      <c r="KT875" s="4"/>
      <c r="KU875" s="4"/>
      <c r="KV875" s="4"/>
      <c r="KW875" s="4"/>
      <c r="KX875" s="4"/>
      <c r="KY875" s="4"/>
      <c r="KZ875" s="4"/>
      <c r="LA875" s="4"/>
      <c r="LB875" s="4"/>
      <c r="LC875" s="4"/>
      <c r="LD875" s="4"/>
      <c r="LE875" s="4"/>
      <c r="LF875" s="4"/>
      <c r="LG875" s="4"/>
      <c r="LH875" s="4"/>
      <c r="LI875" s="4"/>
      <c r="LJ875" s="4"/>
      <c r="LK875" s="4"/>
      <c r="LL875" s="4"/>
      <c r="LM875" s="4"/>
      <c r="LN875" s="4"/>
      <c r="LO875" s="4"/>
      <c r="LP875" s="4"/>
      <c r="LQ875" s="4"/>
      <c r="LR875" s="4"/>
      <c r="LS875" s="4"/>
      <c r="LT875" s="4"/>
      <c r="LU875" s="4"/>
      <c r="LV875" s="4"/>
      <c r="LW875" s="4"/>
      <c r="LX875" s="4"/>
      <c r="LY875" s="4"/>
      <c r="LZ875" s="4"/>
      <c r="MA875" s="4"/>
      <c r="MB875" s="4"/>
      <c r="MC875" s="4"/>
      <c r="MD875" s="4"/>
      <c r="ME875" s="4"/>
      <c r="MF875" s="4"/>
      <c r="MG875" s="4"/>
      <c r="MH875" s="4"/>
      <c r="MI875" s="4"/>
      <c r="MJ875" s="4"/>
      <c r="MK875" s="4"/>
      <c r="ML875" s="4"/>
      <c r="MM875" s="4"/>
      <c r="MN875" s="4"/>
      <c r="MO875" s="4"/>
      <c r="MP875" s="4"/>
      <c r="MQ875" s="4"/>
      <c r="MR875" s="4"/>
      <c r="MS875" s="4"/>
      <c r="MT875" s="4"/>
      <c r="MU875" s="4"/>
      <c r="MV875" s="4"/>
      <c r="MW875" s="4"/>
      <c r="MX875" s="4"/>
      <c r="MY875" s="4"/>
      <c r="MZ875" s="4"/>
      <c r="NA875" s="4"/>
      <c r="NB875" s="4"/>
      <c r="NC875" s="4"/>
      <c r="ND875" s="4"/>
      <c r="NE875" s="4"/>
      <c r="NF875" s="4"/>
      <c r="NG875" s="4"/>
      <c r="NH875" s="4"/>
      <c r="NI875" s="4"/>
      <c r="NJ875" s="4"/>
      <c r="NK875" s="4"/>
      <c r="NL875" s="4"/>
      <c r="NM875" s="4"/>
      <c r="NN875" s="4"/>
      <c r="NO875" s="4"/>
      <c r="NP875" s="4"/>
      <c r="NQ875" s="4"/>
      <c r="NR875" s="4"/>
      <c r="NS875" s="4"/>
      <c r="NT875" s="4"/>
      <c r="NU875" s="4"/>
      <c r="NV875" s="4"/>
      <c r="NW875" s="4"/>
      <c r="NX875" s="4"/>
      <c r="NY875" s="4"/>
      <c r="NZ875" s="4"/>
      <c r="OA875" s="4"/>
      <c r="OB875" s="4"/>
      <c r="OC875" s="4"/>
      <c r="OD875" s="4"/>
      <c r="OE875" s="4"/>
      <c r="OF875" s="4"/>
      <c r="OG875" s="4"/>
      <c r="OH875" s="4"/>
      <c r="OI875" s="4"/>
      <c r="OJ875" s="4"/>
      <c r="OK875" s="4"/>
      <c r="OL875" s="4"/>
      <c r="OM875" s="4"/>
      <c r="ON875" s="4"/>
      <c r="OO875" s="4"/>
      <c r="OP875" s="4"/>
      <c r="OQ875" s="4"/>
      <c r="OR875" s="4"/>
      <c r="OS875" s="4"/>
      <c r="OT875" s="4"/>
      <c r="OU875" s="4"/>
      <c r="OV875" s="4"/>
      <c r="OW875" s="4"/>
      <c r="OX875" s="4"/>
      <c r="OY875" s="4"/>
      <c r="OZ875" s="4"/>
      <c r="PA875" s="4"/>
      <c r="PB875" s="4"/>
      <c r="PC875" s="4"/>
      <c r="PD875" s="4"/>
      <c r="PE875" s="4"/>
      <c r="PF875" s="4"/>
      <c r="PG875" s="4"/>
      <c r="PH875" s="4"/>
      <c r="PI875" s="4"/>
      <c r="PJ875" s="4"/>
      <c r="PK875" s="4"/>
      <c r="PL875" s="4"/>
      <c r="PM875" s="4"/>
      <c r="PN875" s="4"/>
      <c r="PO875" s="4"/>
      <c r="PP875" s="4"/>
      <c r="PQ875" s="4"/>
      <c r="PR875" s="4"/>
      <c r="PS875" s="4"/>
      <c r="PT875" s="4"/>
      <c r="PU875" s="4"/>
      <c r="PV875" s="4"/>
      <c r="PW875" s="4"/>
      <c r="PX875" s="4"/>
      <c r="PY875" s="4"/>
      <c r="PZ875" s="4"/>
      <c r="QA875" s="4"/>
      <c r="QB875" s="4"/>
      <c r="QC875" s="4"/>
      <c r="QD875" s="4"/>
      <c r="QE875" s="4"/>
      <c r="QF875" s="4"/>
      <c r="QG875" s="4"/>
      <c r="QH875" s="4"/>
      <c r="QI875" s="4"/>
      <c r="QJ875" s="4"/>
      <c r="QK875" s="4"/>
      <c r="QL875" s="4"/>
      <c r="QM875" s="4"/>
      <c r="QN875" s="4"/>
      <c r="QO875" s="4"/>
      <c r="QP875" s="4"/>
      <c r="QQ875" s="4"/>
      <c r="QR875" s="4"/>
      <c r="QS875" s="4"/>
      <c r="QT875" s="4"/>
      <c r="QU875" s="4"/>
      <c r="QV875" s="4"/>
      <c r="QW875" s="4"/>
      <c r="QX875" s="4"/>
      <c r="QY875" s="4"/>
      <c r="QZ875" s="4"/>
      <c r="RA875" s="4"/>
      <c r="RB875" s="4"/>
      <c r="RC875" s="4"/>
      <c r="RD875" s="4"/>
      <c r="RE875" s="4"/>
      <c r="RF875" s="4"/>
      <c r="RG875" s="4"/>
      <c r="RH875" s="4"/>
      <c r="RI875" s="4"/>
      <c r="RJ875" s="4"/>
      <c r="RK875" s="4"/>
      <c r="RL875" s="4"/>
      <c r="RM875" s="4"/>
      <c r="RN875" s="4"/>
      <c r="RO875" s="4"/>
      <c r="RP875" s="4"/>
      <c r="RQ875" s="4"/>
      <c r="RR875" s="4"/>
      <c r="RS875" s="4"/>
      <c r="RT875" s="4"/>
      <c r="RU875" s="4"/>
      <c r="RV875" s="4"/>
      <c r="RW875" s="4"/>
      <c r="RX875" s="4"/>
      <c r="RY875" s="4"/>
      <c r="RZ875" s="4"/>
      <c r="SA875" s="4"/>
      <c r="SB875" s="4"/>
      <c r="SC875" s="4"/>
      <c r="SD875" s="4"/>
      <c r="SE875" s="4"/>
      <c r="SF875" s="4"/>
      <c r="SG875" s="4"/>
      <c r="SH875" s="4"/>
      <c r="SI875" s="4"/>
      <c r="SJ875" s="4"/>
      <c r="SK875" s="4"/>
      <c r="SL875" s="4"/>
      <c r="SN875" s="4"/>
      <c r="SP875" s="4"/>
      <c r="SQ875" s="4"/>
      <c r="SR875" s="4"/>
      <c r="SS875" s="4"/>
      <c r="ST875" s="4"/>
      <c r="SU875" s="4"/>
      <c r="SV875" s="4"/>
      <c r="SW875" s="4"/>
      <c r="TB875" s="4"/>
      <c r="TC875" s="4"/>
      <c r="TD875" s="4"/>
      <c r="TE875" s="4"/>
      <c r="TF875" s="4"/>
      <c r="TG875" s="4"/>
      <c r="TH875" s="4"/>
      <c r="TI875" s="4"/>
      <c r="TJ875" s="4"/>
      <c r="TK875" s="4"/>
      <c r="TL875" s="4"/>
      <c r="TM875" s="4"/>
      <c r="TN875" s="4"/>
      <c r="TO875" s="4"/>
      <c r="TP875" s="4"/>
      <c r="TQ875" s="4"/>
      <c r="TR875" s="4"/>
      <c r="TS875" s="4"/>
      <c r="TT875" s="4"/>
      <c r="TU875" s="4"/>
      <c r="TV875" s="4"/>
      <c r="TW875" s="4"/>
      <c r="TX875" s="4"/>
      <c r="TY875" s="4"/>
      <c r="TZ875" s="4"/>
      <c r="UA875" s="4"/>
      <c r="UB875" s="4"/>
      <c r="UC875" s="4"/>
      <c r="UD875" s="4"/>
      <c r="UE875" s="4"/>
      <c r="UF875" s="4"/>
      <c r="UG875" s="4"/>
      <c r="UH875" s="4"/>
      <c r="UI875" s="4"/>
      <c r="UJ875" s="4"/>
      <c r="UK875" s="4"/>
      <c r="UL875" s="4"/>
      <c r="UM875" s="4"/>
      <c r="UN875" s="4"/>
      <c r="UO875" s="4"/>
      <c r="UP875" s="4"/>
      <c r="UQ875" s="4"/>
      <c r="UR875" s="4"/>
      <c r="US875" s="4"/>
      <c r="UT875" s="4"/>
      <c r="UU875" s="4"/>
      <c r="UV875" s="4"/>
      <c r="UW875" s="4"/>
      <c r="UX875" s="4"/>
      <c r="UY875" s="4"/>
      <c r="UZ875" s="4"/>
      <c r="VA875" s="4"/>
      <c r="VB875" s="4"/>
      <c r="VC875" s="4"/>
      <c r="VD875" s="4"/>
      <c r="VE875" s="4"/>
      <c r="VF875" s="4"/>
      <c r="VG875" s="4"/>
      <c r="VH875" s="4"/>
      <c r="VI875" s="4"/>
      <c r="VJ875" s="4"/>
      <c r="VK875" s="4"/>
      <c r="VL875" s="4"/>
      <c r="VM875" s="4"/>
      <c r="VN875" s="4"/>
      <c r="VO875" s="4"/>
      <c r="VP875" s="4"/>
      <c r="VQ875" s="4"/>
      <c r="VR875" s="4"/>
      <c r="VS875" s="4"/>
      <c r="VT875" s="4"/>
      <c r="VU875" s="4"/>
      <c r="VV875" s="4"/>
      <c r="VW875" s="4"/>
      <c r="VX875" s="4"/>
      <c r="VY875" s="4"/>
      <c r="VZ875" s="4"/>
      <c r="WA875" s="4"/>
      <c r="WB875" s="4"/>
      <c r="WC875" s="4"/>
      <c r="WD875" s="4"/>
      <c r="WE875" s="4"/>
      <c r="WF875" s="4"/>
      <c r="WG875" s="4"/>
      <c r="WH875" s="4"/>
      <c r="WI875" s="4"/>
      <c r="WJ875" s="4"/>
      <c r="WK875" s="4"/>
      <c r="WL875" s="4"/>
      <c r="WM875" s="4"/>
      <c r="WN875" s="4"/>
      <c r="WO875" s="4"/>
      <c r="WP875" s="4"/>
      <c r="WQ875" s="4"/>
      <c r="WR875" s="4"/>
      <c r="WS875" s="4"/>
      <c r="WT875" s="4"/>
      <c r="WU875" s="4"/>
      <c r="WV875" s="4"/>
      <c r="WW875" s="4"/>
      <c r="WX875" s="4"/>
      <c r="WY875" s="4"/>
      <c r="WZ875" s="4"/>
      <c r="XA875" s="4"/>
      <c r="XB875" s="4"/>
      <c r="XC875" s="4"/>
      <c r="XD875" s="4"/>
      <c r="XE875" s="4"/>
      <c r="XF875" s="4"/>
      <c r="XG875" s="4"/>
      <c r="XH875" s="4"/>
      <c r="XI875" s="4"/>
      <c r="XJ875" s="4"/>
      <c r="XK875" s="4"/>
      <c r="XL875" s="4"/>
      <c r="XM875" s="4"/>
      <c r="XN875" s="4"/>
      <c r="XO875" s="4"/>
      <c r="XP875" s="4"/>
      <c r="XQ875" s="4"/>
      <c r="XR875" s="4"/>
      <c r="XS875" s="4"/>
      <c r="XT875" s="4"/>
      <c r="XU875" s="4"/>
      <c r="XV875" s="4"/>
      <c r="XW875" s="4"/>
      <c r="XX875" s="4"/>
      <c r="XY875" s="4"/>
      <c r="XZ875" s="4"/>
      <c r="YA875" s="4"/>
      <c r="YB875" s="4"/>
      <c r="YC875" s="4"/>
      <c r="YD875" s="4"/>
      <c r="YE875" s="4"/>
      <c r="YF875" s="4"/>
      <c r="YG875" s="4"/>
      <c r="YH875" s="4"/>
      <c r="YI875" s="4"/>
      <c r="YJ875" s="4"/>
      <c r="YK875" s="4"/>
      <c r="YL875" s="4"/>
      <c r="YM875" s="4"/>
      <c r="YN875" s="4"/>
      <c r="YO875" s="4"/>
      <c r="YP875" s="4"/>
      <c r="YQ875" s="4"/>
      <c r="YR875" s="4"/>
      <c r="YS875" s="4"/>
      <c r="YT875" s="4"/>
      <c r="YU875" s="4"/>
      <c r="YV875" s="4"/>
      <c r="YW875" s="4"/>
      <c r="YX875" s="4"/>
      <c r="YY875" s="4"/>
      <c r="YZ875" s="4"/>
      <c r="ZA875" s="4"/>
      <c r="ZB875" s="4"/>
      <c r="ZC875" s="4"/>
      <c r="ZD875" s="4"/>
      <c r="ZE875" s="4"/>
      <c r="ZF875" s="4"/>
      <c r="ZG875" s="4"/>
      <c r="ZH875" s="4"/>
      <c r="ZI875" s="4"/>
      <c r="ZJ875" s="4"/>
      <c r="ZK875" s="4"/>
      <c r="ZL875" s="4"/>
      <c r="ZM875" s="4"/>
      <c r="ZN875" s="4"/>
      <c r="ZO875" s="4"/>
      <c r="ZP875" s="4"/>
      <c r="ZQ875" s="4"/>
      <c r="ZR875" s="4"/>
      <c r="ZS875" s="4"/>
      <c r="ZT875" s="4"/>
      <c r="ZU875" s="4"/>
      <c r="ZV875" s="4"/>
      <c r="ZW875" s="4"/>
      <c r="ZX875" s="4"/>
      <c r="ZY875" s="4"/>
      <c r="ZZ875" s="4"/>
      <c r="AAA875" s="4"/>
      <c r="AAB875" s="4"/>
      <c r="AAC875" s="4"/>
      <c r="AAD875" s="4"/>
      <c r="AAE875" s="4"/>
      <c r="AAF875" s="4"/>
      <c r="AAG875" s="4"/>
      <c r="AAH875" s="4"/>
      <c r="AAI875" s="4"/>
      <c r="AAJ875" s="4"/>
      <c r="AAK875" s="4"/>
      <c r="AAL875" s="4"/>
      <c r="AAM875" s="4"/>
      <c r="AAN875" s="4"/>
      <c r="AAO875" s="4"/>
      <c r="AAP875" s="4"/>
      <c r="AAQ875" s="4"/>
      <c r="AAR875" s="4"/>
      <c r="AAS875" s="4"/>
      <c r="AAT875" s="4"/>
      <c r="AAU875" s="4"/>
      <c r="AAV875" s="4"/>
      <c r="AAW875" s="4"/>
      <c r="AAX875" s="4"/>
      <c r="AAY875" s="4"/>
      <c r="AAZ875" s="4"/>
      <c r="ABA875" s="4"/>
      <c r="ABB875" s="4"/>
      <c r="ABC875" s="4"/>
      <c r="ABD875" s="4"/>
      <c r="ABE875" s="4"/>
      <c r="ABF875" s="4"/>
      <c r="ABG875" s="4"/>
      <c r="ABH875" s="4"/>
      <c r="ABI875" s="4"/>
      <c r="ABJ875" s="4"/>
      <c r="ABK875" s="4"/>
      <c r="ABL875" s="4"/>
      <c r="ABM875" s="4"/>
      <c r="ABN875" s="4"/>
      <c r="ABO875" s="4"/>
      <c r="ABP875" s="4"/>
      <c r="ABQ875" s="4"/>
      <c r="ABR875" s="4"/>
      <c r="ABS875" s="4"/>
      <c r="ABT875" s="4"/>
      <c r="ABU875" s="4"/>
      <c r="ABV875" s="4"/>
      <c r="ABW875" s="4"/>
      <c r="ABX875" s="4"/>
      <c r="ABY875" s="4"/>
      <c r="ABZ875" s="4"/>
      <c r="ACA875" s="4"/>
      <c r="ACB875" s="4"/>
      <c r="ACC875" s="4"/>
      <c r="ACD875" s="4"/>
      <c r="ACE875" s="4"/>
      <c r="ACF875" s="4"/>
      <c r="ACG875" s="4"/>
      <c r="ACH875" s="4"/>
      <c r="ACJ875" s="4"/>
      <c r="ACL875" s="4"/>
      <c r="ACM875" s="4"/>
      <c r="ACN875" s="4"/>
      <c r="ACO875" s="4"/>
      <c r="ACP875" s="4"/>
      <c r="ACQ875" s="4"/>
      <c r="ACR875" s="4"/>
      <c r="ACS875" s="4"/>
      <c r="ACX875" s="4"/>
      <c r="ACY875" s="4"/>
      <c r="ACZ875" s="4"/>
      <c r="ADA875" s="4"/>
      <c r="ADB875" s="4"/>
      <c r="ADC875" s="4"/>
      <c r="ADD875" s="4"/>
      <c r="ADE875" s="4"/>
      <c r="ADF875" s="4"/>
      <c r="ADG875" s="4"/>
      <c r="ADH875" s="4"/>
      <c r="ADI875" s="4"/>
      <c r="ADJ875" s="4"/>
      <c r="ADK875" s="4"/>
      <c r="ADL875" s="4"/>
      <c r="ADM875" s="4"/>
      <c r="ADN875" s="4"/>
      <c r="ADO875" s="4"/>
      <c r="ADP875" s="4"/>
      <c r="ADQ875" s="4"/>
      <c r="ADR875" s="4"/>
      <c r="ADS875" s="4"/>
      <c r="ADT875" s="4"/>
      <c r="ADU875" s="4"/>
      <c r="ADV875" s="4"/>
      <c r="ADW875" s="4"/>
      <c r="ADX875" s="4"/>
      <c r="ADY875" s="4"/>
      <c r="ADZ875" s="4"/>
      <c r="AEA875" s="4"/>
      <c r="AEB875" s="4"/>
      <c r="AEC875" s="4"/>
      <c r="AED875" s="4"/>
      <c r="AEE875" s="4"/>
      <c r="AEF875" s="4"/>
      <c r="AEG875" s="4"/>
      <c r="AEH875" s="4"/>
      <c r="AEI875" s="4"/>
      <c r="AEJ875" s="4"/>
      <c r="AEK875" s="4"/>
      <c r="AEL875" s="4"/>
      <c r="AEM875" s="4"/>
      <c r="AEN875" s="4"/>
      <c r="AEO875" s="4"/>
      <c r="AEP875" s="4"/>
      <c r="AEQ875" s="4"/>
      <c r="AER875" s="4"/>
      <c r="AES875" s="4"/>
      <c r="AET875" s="4"/>
      <c r="AEU875" s="4"/>
      <c r="AEV875" s="4"/>
      <c r="AEW875" s="4"/>
      <c r="AEX875" s="4"/>
      <c r="AEY875" s="4"/>
      <c r="AEZ875" s="4"/>
      <c r="AFA875" s="4"/>
      <c r="AFB875" s="4"/>
      <c r="AFC875" s="4"/>
      <c r="AFD875" s="4"/>
      <c r="AFE875" s="4"/>
      <c r="AFF875" s="4"/>
      <c r="AFG875" s="4"/>
      <c r="AFH875" s="4"/>
      <c r="AFI875" s="4"/>
      <c r="AFJ875" s="4"/>
      <c r="AFK875" s="4"/>
      <c r="AFL875" s="4"/>
      <c r="AFM875" s="4"/>
      <c r="AFN875" s="4"/>
      <c r="AFO875" s="4"/>
      <c r="AFP875" s="4"/>
      <c r="AFQ875" s="4"/>
      <c r="AFR875" s="4"/>
      <c r="AFS875" s="4"/>
      <c r="AFT875" s="4"/>
      <c r="AFU875" s="4"/>
      <c r="AFV875" s="4"/>
      <c r="AFW875" s="4"/>
      <c r="AFX875" s="4"/>
      <c r="AFY875" s="4"/>
      <c r="AFZ875" s="4"/>
      <c r="AGA875" s="4"/>
      <c r="AGB875" s="4"/>
      <c r="AGC875" s="4"/>
      <c r="AGD875" s="4"/>
      <c r="AGE875" s="4"/>
      <c r="AGF875" s="4"/>
      <c r="AGG875" s="4"/>
      <c r="AGH875" s="4"/>
      <c r="AGI875" s="4"/>
      <c r="AGJ875" s="4"/>
      <c r="AGK875" s="4"/>
      <c r="AGL875" s="4"/>
      <c r="AGM875" s="4"/>
      <c r="AGN875" s="4"/>
      <c r="AGO875" s="4"/>
      <c r="AGP875" s="4"/>
      <c r="AGQ875" s="4"/>
      <c r="AGR875" s="4"/>
      <c r="AGS875" s="4"/>
      <c r="AGT875" s="4"/>
      <c r="AGU875" s="4"/>
      <c r="AGV875" s="4"/>
      <c r="AGW875" s="4"/>
      <c r="AGX875" s="4"/>
      <c r="AGY875" s="4"/>
      <c r="AGZ875" s="4"/>
      <c r="AHA875" s="4"/>
      <c r="AHB875" s="4"/>
      <c r="AHC875" s="4"/>
      <c r="AHD875" s="4"/>
      <c r="AHE875" s="4"/>
      <c r="AHF875" s="4"/>
      <c r="AHG875" s="4"/>
      <c r="AHH875" s="4"/>
      <c r="AHI875" s="4"/>
      <c r="AHJ875" s="4"/>
      <c r="AHK875" s="4"/>
      <c r="AHL875" s="4"/>
      <c r="AHM875" s="4"/>
      <c r="AHN875" s="4"/>
      <c r="AHO875" s="4"/>
      <c r="AHP875" s="4"/>
      <c r="AHQ875" s="4"/>
      <c r="AHR875" s="4"/>
      <c r="AHS875" s="4"/>
      <c r="AHT875" s="4"/>
      <c r="AHU875" s="4"/>
      <c r="AHV875" s="4"/>
      <c r="AHW875" s="4"/>
      <c r="AHX875" s="4"/>
      <c r="AHY875" s="4"/>
      <c r="AHZ875" s="4"/>
      <c r="AIA875" s="4"/>
      <c r="AIB875" s="4"/>
      <c r="AIC875" s="4"/>
      <c r="AID875" s="4"/>
      <c r="AIE875" s="4"/>
      <c r="AIF875" s="4"/>
      <c r="AIG875" s="4"/>
      <c r="AIH875" s="4"/>
      <c r="AII875" s="4"/>
      <c r="AIJ875" s="4"/>
      <c r="AIK875" s="4"/>
      <c r="AIL875" s="4"/>
      <c r="AIM875" s="4"/>
      <c r="AIN875" s="4"/>
      <c r="AIO875" s="4"/>
      <c r="AIP875" s="4"/>
      <c r="AIQ875" s="4"/>
      <c r="AIR875" s="4"/>
      <c r="AIS875" s="4"/>
      <c r="AIT875" s="4"/>
      <c r="AIU875" s="4"/>
      <c r="AIV875" s="4"/>
      <c r="AIW875" s="4"/>
      <c r="AIX875" s="4"/>
      <c r="AIY875" s="4"/>
      <c r="AIZ875" s="4"/>
      <c r="AJA875" s="4"/>
      <c r="AJB875" s="4"/>
      <c r="AJC875" s="4"/>
      <c r="AJD875" s="4"/>
      <c r="AJE875" s="4"/>
      <c r="AJF875" s="4"/>
      <c r="AJG875" s="4"/>
      <c r="AJH875" s="4"/>
      <c r="AJI875" s="4"/>
      <c r="AJJ875" s="4"/>
      <c r="AJK875" s="4"/>
      <c r="AJL875" s="4"/>
      <c r="AJM875" s="4"/>
      <c r="AJN875" s="4"/>
      <c r="AJO875" s="4"/>
      <c r="AJP875" s="4"/>
      <c r="AJQ875" s="4"/>
      <c r="AJR875" s="4"/>
      <c r="AJS875" s="4"/>
      <c r="AJT875" s="4"/>
      <c r="AJU875" s="4"/>
      <c r="AJV875" s="4"/>
      <c r="AJW875" s="4"/>
      <c r="AJX875" s="4"/>
      <c r="AJY875" s="4"/>
      <c r="AJZ875" s="4"/>
      <c r="AKA875" s="4"/>
      <c r="AKB875" s="4"/>
      <c r="AKC875" s="4"/>
      <c r="AKD875" s="4"/>
      <c r="AKE875" s="4"/>
      <c r="AKF875" s="4"/>
      <c r="AKG875" s="4"/>
      <c r="AKH875" s="4"/>
      <c r="AKI875" s="4"/>
      <c r="AKJ875" s="4"/>
      <c r="AKK875" s="4"/>
      <c r="AKL875" s="4"/>
      <c r="AKM875" s="4"/>
      <c r="AKN875" s="4"/>
      <c r="AKO875" s="4"/>
      <c r="AKP875" s="4"/>
      <c r="AKQ875" s="4"/>
      <c r="AKR875" s="4"/>
      <c r="AKS875" s="4"/>
      <c r="AKT875" s="4"/>
      <c r="AKU875" s="4"/>
      <c r="AKV875" s="4"/>
      <c r="AKW875" s="4"/>
      <c r="AKX875" s="4"/>
      <c r="AKY875" s="4"/>
      <c r="AKZ875" s="4"/>
      <c r="ALA875" s="4"/>
      <c r="ALB875" s="4"/>
      <c r="ALC875" s="4"/>
      <c r="ALD875" s="4"/>
      <c r="ALE875" s="4"/>
      <c r="ALF875" s="4"/>
      <c r="ALG875" s="4"/>
      <c r="ALH875" s="4"/>
      <c r="ALI875" s="4"/>
      <c r="ALJ875" s="4"/>
      <c r="ALK875" s="4"/>
      <c r="ALL875" s="4"/>
      <c r="ALM875" s="4"/>
      <c r="ALN875" s="4"/>
      <c r="ALO875" s="4"/>
      <c r="ALP875" s="4"/>
      <c r="ALQ875" s="4"/>
      <c r="ALR875" s="4"/>
      <c r="ALS875" s="4"/>
      <c r="ALT875" s="4"/>
      <c r="ALU875" s="4"/>
      <c r="ALV875" s="4"/>
      <c r="ALW875" s="4"/>
      <c r="ALX875" s="4"/>
      <c r="ALY875" s="4"/>
      <c r="ALZ875" s="4"/>
      <c r="AMA875" s="4"/>
      <c r="AMB875" s="4"/>
      <c r="AMC875" s="4"/>
      <c r="AMD875" s="4"/>
      <c r="AMF875" s="4"/>
      <c r="AMH875" s="4"/>
      <c r="AMI875" s="4"/>
      <c r="AMJ875" s="4"/>
      <c r="AMK875" s="4"/>
      <c r="AML875" s="4"/>
      <c r="AMM875" s="4"/>
      <c r="AMN875" s="4"/>
      <c r="AMO875" s="4"/>
      <c r="AMT875" s="4"/>
      <c r="AMU875" s="4"/>
      <c r="AMV875" s="4"/>
      <c r="AMW875" s="4"/>
      <c r="AMX875" s="4"/>
      <c r="AMY875" s="4"/>
      <c r="AMZ875" s="4"/>
      <c r="ANA875" s="4"/>
      <c r="ANB875" s="4"/>
      <c r="ANC875" s="4"/>
      <c r="AND875" s="4"/>
      <c r="ANE875" s="4"/>
      <c r="ANF875" s="4"/>
      <c r="ANG875" s="4"/>
      <c r="ANH875" s="4"/>
      <c r="ANI875" s="4"/>
      <c r="ANJ875" s="4"/>
      <c r="ANK875" s="4"/>
      <c r="ANL875" s="4"/>
      <c r="ANM875" s="4"/>
      <c r="ANN875" s="4"/>
      <c r="ANO875" s="4"/>
      <c r="ANP875" s="4"/>
      <c r="ANQ875" s="4"/>
      <c r="ANR875" s="4"/>
      <c r="ANS875" s="4"/>
      <c r="ANT875" s="4"/>
      <c r="ANU875" s="4"/>
      <c r="ANV875" s="4"/>
      <c r="ANW875" s="4"/>
      <c r="ANX875" s="4"/>
      <c r="ANY875" s="4"/>
      <c r="ANZ875" s="4"/>
      <c r="AOA875" s="4"/>
      <c r="AOB875" s="4"/>
      <c r="AOC875" s="4"/>
      <c r="AOD875" s="4"/>
      <c r="AOE875" s="4"/>
      <c r="AOF875" s="4"/>
      <c r="AOG875" s="4"/>
      <c r="AOH875" s="4"/>
      <c r="AOI875" s="4"/>
      <c r="AOJ875" s="4"/>
      <c r="AOK875" s="4"/>
      <c r="AOL875" s="4"/>
      <c r="AOM875" s="4"/>
      <c r="AON875" s="4"/>
      <c r="AOO875" s="4"/>
      <c r="AOP875" s="4"/>
      <c r="AOQ875" s="4"/>
      <c r="AOR875" s="4"/>
      <c r="AOS875" s="4"/>
      <c r="AOT875" s="4"/>
      <c r="AOU875" s="4"/>
      <c r="AOV875" s="4"/>
      <c r="AOW875" s="4"/>
      <c r="AOX875" s="4"/>
      <c r="AOY875" s="4"/>
      <c r="AOZ875" s="4"/>
      <c r="APA875" s="4"/>
      <c r="APB875" s="4"/>
      <c r="APC875" s="4"/>
      <c r="APD875" s="4"/>
      <c r="APE875" s="4"/>
      <c r="APF875" s="4"/>
      <c r="APG875" s="4"/>
      <c r="APH875" s="4"/>
      <c r="API875" s="4"/>
      <c r="APJ875" s="4"/>
      <c r="APK875" s="4"/>
      <c r="APL875" s="4"/>
      <c r="APM875" s="4"/>
      <c r="APN875" s="4"/>
      <c r="APO875" s="4"/>
      <c r="APP875" s="4"/>
      <c r="APQ875" s="4"/>
      <c r="APR875" s="4"/>
      <c r="APS875" s="4"/>
      <c r="APT875" s="4"/>
      <c r="APU875" s="4"/>
      <c r="APV875" s="4"/>
      <c r="APW875" s="4"/>
      <c r="APX875" s="4"/>
      <c r="APY875" s="4"/>
      <c r="APZ875" s="4"/>
      <c r="AQA875" s="4"/>
      <c r="AQB875" s="4"/>
      <c r="AQC875" s="4"/>
      <c r="AQD875" s="4"/>
      <c r="AQE875" s="4"/>
      <c r="AQF875" s="4"/>
      <c r="AQG875" s="4"/>
      <c r="AQH875" s="4"/>
      <c r="AQI875" s="4"/>
      <c r="AQJ875" s="4"/>
      <c r="AQK875" s="4"/>
      <c r="AQL875" s="4"/>
      <c r="AQM875" s="4"/>
      <c r="AQN875" s="4"/>
      <c r="AQO875" s="4"/>
      <c r="AQP875" s="4"/>
      <c r="AQQ875" s="4"/>
      <c r="AQR875" s="4"/>
      <c r="AQS875" s="4"/>
      <c r="AQT875" s="4"/>
      <c r="AQU875" s="4"/>
      <c r="AQV875" s="4"/>
      <c r="AQW875" s="4"/>
      <c r="AQX875" s="4"/>
      <c r="AQY875" s="4"/>
      <c r="AQZ875" s="4"/>
      <c r="ARA875" s="4"/>
      <c r="ARB875" s="4"/>
      <c r="ARC875" s="4"/>
      <c r="ARD875" s="4"/>
      <c r="ARE875" s="4"/>
      <c r="ARF875" s="4"/>
      <c r="ARG875" s="4"/>
      <c r="ARH875" s="4"/>
      <c r="ARI875" s="4"/>
      <c r="ARJ875" s="4"/>
      <c r="ARK875" s="4"/>
      <c r="ARL875" s="4"/>
      <c r="ARM875" s="4"/>
      <c r="ARN875" s="4"/>
      <c r="ARO875" s="4"/>
      <c r="ARP875" s="4"/>
      <c r="ARQ875" s="4"/>
      <c r="ARR875" s="4"/>
      <c r="ARS875" s="4"/>
      <c r="ART875" s="4"/>
      <c r="ARU875" s="4"/>
      <c r="ARV875" s="4"/>
      <c r="ARW875" s="4"/>
      <c r="ARX875" s="4"/>
      <c r="ARY875" s="4"/>
      <c r="ARZ875" s="4"/>
      <c r="ASA875" s="4"/>
      <c r="ASB875" s="4"/>
      <c r="ASC875" s="4"/>
      <c r="ASD875" s="4"/>
      <c r="ASE875" s="4"/>
      <c r="ASF875" s="4"/>
      <c r="ASG875" s="4"/>
      <c r="ASH875" s="4"/>
      <c r="ASI875" s="4"/>
      <c r="ASJ875" s="4"/>
      <c r="ASK875" s="4"/>
      <c r="ASL875" s="4"/>
      <c r="ASM875" s="4"/>
      <c r="ASN875" s="4"/>
      <c r="ASO875" s="4"/>
      <c r="ASP875" s="4"/>
      <c r="ASQ875" s="4"/>
      <c r="ASR875" s="4"/>
      <c r="ASS875" s="4"/>
      <c r="AST875" s="4"/>
      <c r="ASU875" s="4"/>
      <c r="ASV875" s="4"/>
      <c r="ASW875" s="4"/>
      <c r="ASX875" s="4"/>
      <c r="ASY875" s="4"/>
      <c r="ASZ875" s="4"/>
      <c r="ATA875" s="4"/>
      <c r="ATB875" s="4"/>
      <c r="ATC875" s="4"/>
      <c r="ATD875" s="4"/>
      <c r="ATE875" s="4"/>
      <c r="ATF875" s="4"/>
      <c r="ATG875" s="4"/>
      <c r="ATH875" s="4"/>
      <c r="ATI875" s="4"/>
      <c r="ATJ875" s="4"/>
      <c r="ATK875" s="4"/>
      <c r="ATL875" s="4"/>
      <c r="ATM875" s="4"/>
      <c r="ATN875" s="4"/>
      <c r="ATO875" s="4"/>
      <c r="ATP875" s="4"/>
      <c r="ATQ875" s="4"/>
      <c r="ATR875" s="4"/>
      <c r="ATS875" s="4"/>
      <c r="ATT875" s="4"/>
      <c r="ATU875" s="4"/>
      <c r="ATV875" s="4"/>
      <c r="ATW875" s="4"/>
      <c r="ATX875" s="4"/>
      <c r="ATY875" s="4"/>
      <c r="ATZ875" s="4"/>
      <c r="AUA875" s="4"/>
      <c r="AUB875" s="4"/>
      <c r="AUC875" s="4"/>
      <c r="AUD875" s="4"/>
      <c r="AUE875" s="4"/>
      <c r="AUF875" s="4"/>
      <c r="AUG875" s="4"/>
      <c r="AUH875" s="4"/>
      <c r="AUI875" s="4"/>
      <c r="AUJ875" s="4"/>
      <c r="AUK875" s="4"/>
      <c r="AUL875" s="4"/>
      <c r="AUM875" s="4"/>
      <c r="AUN875" s="4"/>
      <c r="AUO875" s="4"/>
      <c r="AUP875" s="4"/>
      <c r="AUQ875" s="4"/>
      <c r="AUR875" s="4"/>
      <c r="AUS875" s="4"/>
      <c r="AUT875" s="4"/>
      <c r="AUU875" s="4"/>
      <c r="AUV875" s="4"/>
      <c r="AUW875" s="4"/>
      <c r="AUX875" s="4"/>
      <c r="AUY875" s="4"/>
      <c r="AUZ875" s="4"/>
      <c r="AVA875" s="4"/>
      <c r="AVB875" s="4"/>
      <c r="AVC875" s="4"/>
      <c r="AVD875" s="4"/>
      <c r="AVE875" s="4"/>
      <c r="AVF875" s="4"/>
      <c r="AVG875" s="4"/>
      <c r="AVH875" s="4"/>
      <c r="AVI875" s="4"/>
      <c r="AVJ875" s="4"/>
      <c r="AVK875" s="4"/>
      <c r="AVL875" s="4"/>
      <c r="AVM875" s="4"/>
      <c r="AVN875" s="4"/>
      <c r="AVO875" s="4"/>
      <c r="AVP875" s="4"/>
      <c r="AVQ875" s="4"/>
      <c r="AVR875" s="4"/>
      <c r="AVS875" s="4"/>
      <c r="AVT875" s="4"/>
      <c r="AVU875" s="4"/>
      <c r="AVV875" s="4"/>
      <c r="AVW875" s="4"/>
      <c r="AVX875" s="4"/>
      <c r="AVY875" s="4"/>
      <c r="AVZ875" s="4"/>
      <c r="AWB875" s="4"/>
      <c r="AWD875" s="4"/>
      <c r="AWE875" s="4"/>
      <c r="AWF875" s="4"/>
      <c r="AWG875" s="4"/>
      <c r="AWH875" s="4"/>
      <c r="AWI875" s="4"/>
      <c r="AWJ875" s="4"/>
      <c r="AWK875" s="4"/>
      <c r="AWP875" s="4"/>
      <c r="AWQ875" s="4"/>
      <c r="AWR875" s="4"/>
      <c r="AWS875" s="4"/>
      <c r="AWT875" s="4"/>
      <c r="AWU875" s="4"/>
      <c r="AWV875" s="4"/>
      <c r="AWW875" s="4"/>
      <c r="AWX875" s="4"/>
      <c r="AWY875" s="4"/>
      <c r="AWZ875" s="4"/>
      <c r="AXA875" s="4"/>
      <c r="AXB875" s="4"/>
      <c r="AXC875" s="4"/>
      <c r="AXD875" s="4"/>
      <c r="AXE875" s="4"/>
      <c r="AXF875" s="4"/>
      <c r="AXG875" s="4"/>
      <c r="AXH875" s="4"/>
      <c r="AXI875" s="4"/>
      <c r="AXJ875" s="4"/>
      <c r="AXK875" s="4"/>
      <c r="AXL875" s="4"/>
      <c r="AXM875" s="4"/>
      <c r="AXN875" s="4"/>
      <c r="AXO875" s="4"/>
      <c r="AXP875" s="4"/>
      <c r="AXQ875" s="4"/>
      <c r="AXR875" s="4"/>
      <c r="AXS875" s="4"/>
      <c r="AXT875" s="4"/>
      <c r="AXU875" s="4"/>
      <c r="AXV875" s="4"/>
      <c r="AXW875" s="4"/>
      <c r="AXX875" s="4"/>
      <c r="AXY875" s="4"/>
      <c r="AXZ875" s="4"/>
      <c r="AYA875" s="4"/>
      <c r="AYB875" s="4"/>
      <c r="AYC875" s="4"/>
      <c r="AYD875" s="4"/>
      <c r="AYE875" s="4"/>
      <c r="AYF875" s="4"/>
      <c r="AYG875" s="4"/>
      <c r="AYH875" s="4"/>
      <c r="AYI875" s="4"/>
      <c r="AYJ875" s="4"/>
      <c r="AYK875" s="4"/>
      <c r="AYL875" s="4"/>
      <c r="AYM875" s="4"/>
      <c r="AYN875" s="4"/>
      <c r="AYO875" s="4"/>
      <c r="AYP875" s="4"/>
      <c r="AYQ875" s="4"/>
      <c r="AYR875" s="4"/>
      <c r="AYS875" s="4"/>
      <c r="AYT875" s="4"/>
      <c r="AYU875" s="4"/>
      <c r="AYV875" s="4"/>
      <c r="AYW875" s="4"/>
      <c r="AYX875" s="4"/>
      <c r="AYY875" s="4"/>
      <c r="AYZ875" s="4"/>
      <c r="AZA875" s="4"/>
      <c r="AZB875" s="4"/>
      <c r="AZC875" s="4"/>
      <c r="AZD875" s="4"/>
      <c r="AZE875" s="4"/>
      <c r="AZF875" s="4"/>
      <c r="AZG875" s="4"/>
      <c r="AZH875" s="4"/>
      <c r="AZI875" s="4"/>
      <c r="AZJ875" s="4"/>
      <c r="AZK875" s="4"/>
      <c r="AZL875" s="4"/>
      <c r="AZM875" s="4"/>
      <c r="AZN875" s="4"/>
      <c r="AZO875" s="4"/>
      <c r="AZP875" s="4"/>
      <c r="AZQ875" s="4"/>
      <c r="AZR875" s="4"/>
      <c r="AZS875" s="4"/>
      <c r="AZT875" s="4"/>
      <c r="AZU875" s="4"/>
      <c r="AZV875" s="4"/>
      <c r="AZW875" s="4"/>
      <c r="AZX875" s="4"/>
      <c r="AZY875" s="4"/>
      <c r="AZZ875" s="4"/>
      <c r="BAA875" s="4"/>
      <c r="BAB875" s="4"/>
      <c r="BAC875" s="4"/>
      <c r="BAD875" s="4"/>
      <c r="BAE875" s="4"/>
      <c r="BAF875" s="4"/>
      <c r="BAG875" s="4"/>
      <c r="BAH875" s="4"/>
      <c r="BAI875" s="4"/>
      <c r="BAJ875" s="4"/>
      <c r="BAK875" s="4"/>
      <c r="BAL875" s="4"/>
      <c r="BAM875" s="4"/>
      <c r="BAN875" s="4"/>
      <c r="BAO875" s="4"/>
      <c r="BAP875" s="4"/>
      <c r="BAQ875" s="4"/>
      <c r="BAR875" s="4"/>
      <c r="BAS875" s="4"/>
      <c r="BAT875" s="4"/>
      <c r="BAU875" s="4"/>
      <c r="BAV875" s="4"/>
      <c r="BAW875" s="4"/>
      <c r="BAX875" s="4"/>
      <c r="BAY875" s="4"/>
      <c r="BAZ875" s="4"/>
      <c r="BBA875" s="4"/>
      <c r="BBB875" s="4"/>
      <c r="BBC875" s="4"/>
      <c r="BBD875" s="4"/>
      <c r="BBE875" s="4"/>
      <c r="BBF875" s="4"/>
      <c r="BBG875" s="4"/>
      <c r="BBH875" s="4"/>
      <c r="BBI875" s="4"/>
      <c r="BBJ875" s="4"/>
      <c r="BBK875" s="4"/>
      <c r="BBL875" s="4"/>
      <c r="BBM875" s="4"/>
      <c r="BBN875" s="4"/>
      <c r="BBO875" s="4"/>
      <c r="BBP875" s="4"/>
      <c r="BBQ875" s="4"/>
      <c r="BBR875" s="4"/>
      <c r="BBS875" s="4"/>
      <c r="BBT875" s="4"/>
      <c r="BBU875" s="4"/>
      <c r="BBV875" s="4"/>
      <c r="BBW875" s="4"/>
      <c r="BBX875" s="4"/>
      <c r="BBY875" s="4"/>
      <c r="BBZ875" s="4"/>
      <c r="BCA875" s="4"/>
      <c r="BCB875" s="4"/>
      <c r="BCC875" s="4"/>
      <c r="BCD875" s="4"/>
      <c r="BCE875" s="4"/>
      <c r="BCF875" s="4"/>
      <c r="BCG875" s="4"/>
      <c r="BCH875" s="4"/>
      <c r="BCI875" s="4"/>
      <c r="BCJ875" s="4"/>
      <c r="BCK875" s="4"/>
      <c r="BCL875" s="4"/>
      <c r="BCM875" s="4"/>
      <c r="BCN875" s="4"/>
      <c r="BCO875" s="4"/>
      <c r="BCP875" s="4"/>
      <c r="BCQ875" s="4"/>
      <c r="BCR875" s="4"/>
      <c r="BCS875" s="4"/>
      <c r="BCT875" s="4"/>
      <c r="BCU875" s="4"/>
      <c r="BCV875" s="4"/>
      <c r="BCW875" s="4"/>
      <c r="BCX875" s="4"/>
      <c r="BCY875" s="4"/>
      <c r="BCZ875" s="4"/>
      <c r="BDA875" s="4"/>
      <c r="BDB875" s="4"/>
      <c r="BDC875" s="4"/>
      <c r="BDD875" s="4"/>
      <c r="BDE875" s="4"/>
      <c r="BDF875" s="4"/>
      <c r="BDG875" s="4"/>
      <c r="BDH875" s="4"/>
      <c r="BDI875" s="4"/>
      <c r="BDJ875" s="4"/>
      <c r="BDK875" s="4"/>
      <c r="BDL875" s="4"/>
      <c r="BDM875" s="4"/>
      <c r="BDN875" s="4"/>
      <c r="BDO875" s="4"/>
      <c r="BDP875" s="4"/>
      <c r="BDQ875" s="4"/>
      <c r="BDR875" s="4"/>
      <c r="BDS875" s="4"/>
      <c r="BDT875" s="4"/>
      <c r="BDU875" s="4"/>
      <c r="BDV875" s="4"/>
      <c r="BDW875" s="4"/>
      <c r="BDX875" s="4"/>
      <c r="BDY875" s="4"/>
      <c r="BDZ875" s="4"/>
      <c r="BEA875" s="4"/>
      <c r="BEB875" s="4"/>
      <c r="BEC875" s="4"/>
      <c r="BED875" s="4"/>
      <c r="BEE875" s="4"/>
      <c r="BEF875" s="4"/>
      <c r="BEG875" s="4"/>
      <c r="BEH875" s="4"/>
      <c r="BEI875" s="4"/>
      <c r="BEJ875" s="4"/>
      <c r="BEK875" s="4"/>
      <c r="BEL875" s="4"/>
      <c r="BEM875" s="4"/>
      <c r="BEN875" s="4"/>
      <c r="BEO875" s="4"/>
      <c r="BEP875" s="4"/>
      <c r="BEQ875" s="4"/>
      <c r="BER875" s="4"/>
      <c r="BES875" s="4"/>
      <c r="BET875" s="4"/>
      <c r="BEU875" s="4"/>
      <c r="BEV875" s="4"/>
      <c r="BEW875" s="4"/>
      <c r="BEX875" s="4"/>
      <c r="BEY875" s="4"/>
      <c r="BEZ875" s="4"/>
      <c r="BFA875" s="4"/>
      <c r="BFB875" s="4"/>
      <c r="BFC875" s="4"/>
      <c r="BFD875" s="4"/>
      <c r="BFE875" s="4"/>
      <c r="BFF875" s="4"/>
      <c r="BFG875" s="4"/>
      <c r="BFH875" s="4"/>
      <c r="BFI875" s="4"/>
      <c r="BFJ875" s="4"/>
      <c r="BFK875" s="4"/>
      <c r="BFL875" s="4"/>
      <c r="BFM875" s="4"/>
      <c r="BFN875" s="4"/>
      <c r="BFO875" s="4"/>
      <c r="BFP875" s="4"/>
      <c r="BFQ875" s="4"/>
      <c r="BFR875" s="4"/>
      <c r="BFS875" s="4"/>
      <c r="BFT875" s="4"/>
      <c r="BFU875" s="4"/>
      <c r="BFV875" s="4"/>
      <c r="BFX875" s="4"/>
      <c r="BFZ875" s="4"/>
      <c r="BGA875" s="4"/>
      <c r="BGB875" s="4"/>
      <c r="BGC875" s="4"/>
      <c r="BGD875" s="4"/>
      <c r="BGE875" s="4"/>
      <c r="BGF875" s="4"/>
      <c r="BGG875" s="4"/>
      <c r="BGL875" s="4"/>
      <c r="BGM875" s="4"/>
      <c r="BGN875" s="4"/>
      <c r="BGO875" s="4"/>
      <c r="BGP875" s="4"/>
      <c r="BGQ875" s="4"/>
      <c r="BGR875" s="4"/>
      <c r="BGS875" s="4"/>
      <c r="BGT875" s="4"/>
      <c r="BGU875" s="4"/>
      <c r="BGV875" s="4"/>
      <c r="BGW875" s="4"/>
      <c r="BGX875" s="4"/>
      <c r="BGY875" s="4"/>
      <c r="BGZ875" s="4"/>
      <c r="BHA875" s="4"/>
      <c r="BHB875" s="4"/>
      <c r="BHC875" s="4"/>
      <c r="BHD875" s="4"/>
      <c r="BHE875" s="4"/>
      <c r="BHF875" s="4"/>
      <c r="BHG875" s="4"/>
      <c r="BHH875" s="4"/>
      <c r="BHI875" s="4"/>
      <c r="BHJ875" s="4"/>
      <c r="BHK875" s="4"/>
      <c r="BHL875" s="4"/>
      <c r="BHM875" s="4"/>
      <c r="BHN875" s="4"/>
      <c r="BHO875" s="4"/>
      <c r="BHP875" s="4"/>
      <c r="BHQ875" s="4"/>
      <c r="BHR875" s="4"/>
      <c r="BHS875" s="4"/>
      <c r="BHT875" s="4"/>
      <c r="BHU875" s="4"/>
      <c r="BHV875" s="4"/>
      <c r="BHW875" s="4"/>
      <c r="BHX875" s="4"/>
      <c r="BHY875" s="4"/>
      <c r="BHZ875" s="4"/>
      <c r="BIA875" s="4"/>
      <c r="BIB875" s="4"/>
      <c r="BIC875" s="4"/>
      <c r="BID875" s="4"/>
      <c r="BIE875" s="4"/>
      <c r="BIF875" s="4"/>
      <c r="BIG875" s="4"/>
      <c r="BIH875" s="4"/>
      <c r="BII875" s="4"/>
      <c r="BIJ875" s="4"/>
      <c r="BIK875" s="4"/>
      <c r="BIL875" s="4"/>
      <c r="BIM875" s="4"/>
      <c r="BIN875" s="4"/>
      <c r="BIO875" s="4"/>
      <c r="BIP875" s="4"/>
      <c r="BIQ875" s="4"/>
      <c r="BIR875" s="4"/>
      <c r="BIS875" s="4"/>
      <c r="BIT875" s="4"/>
      <c r="BIU875" s="4"/>
      <c r="BIV875" s="4"/>
      <c r="BIW875" s="4"/>
      <c r="BIX875" s="4"/>
      <c r="BIY875" s="4"/>
      <c r="BIZ875" s="4"/>
      <c r="BJA875" s="4"/>
      <c r="BJB875" s="4"/>
      <c r="BJC875" s="4"/>
      <c r="BJD875" s="4"/>
      <c r="BJE875" s="4"/>
      <c r="BJF875" s="4"/>
      <c r="BJG875" s="4"/>
      <c r="BJH875" s="4"/>
      <c r="BJI875" s="4"/>
      <c r="BJJ875" s="4"/>
      <c r="BJK875" s="4"/>
      <c r="BJL875" s="4"/>
      <c r="BJM875" s="4"/>
      <c r="BJN875" s="4"/>
      <c r="BJO875" s="4"/>
      <c r="BJP875" s="4"/>
      <c r="BJQ875" s="4"/>
      <c r="BJR875" s="4"/>
      <c r="BJS875" s="4"/>
      <c r="BJT875" s="4"/>
      <c r="BJU875" s="4"/>
      <c r="BJV875" s="4"/>
      <c r="BJW875" s="4"/>
      <c r="BJX875" s="4"/>
      <c r="BJY875" s="4"/>
      <c r="BJZ875" s="4"/>
      <c r="BKA875" s="4"/>
      <c r="BKB875" s="4"/>
      <c r="BKC875" s="4"/>
      <c r="BKD875" s="4"/>
      <c r="BKE875" s="4"/>
      <c r="BKF875" s="4"/>
      <c r="BKG875" s="4"/>
      <c r="BKH875" s="4"/>
      <c r="BKI875" s="4"/>
      <c r="BKJ875" s="4"/>
      <c r="BKK875" s="4"/>
      <c r="BKL875" s="4"/>
      <c r="BKM875" s="4"/>
      <c r="BKN875" s="4"/>
      <c r="BKO875" s="4"/>
      <c r="BKP875" s="4"/>
      <c r="BKQ875" s="4"/>
      <c r="BKR875" s="4"/>
      <c r="BKS875" s="4"/>
      <c r="BKT875" s="4"/>
      <c r="BKU875" s="4"/>
      <c r="BKV875" s="4"/>
      <c r="BKW875" s="4"/>
      <c r="BKX875" s="4"/>
      <c r="BKY875" s="4"/>
      <c r="BKZ875" s="4"/>
      <c r="BLA875" s="4"/>
      <c r="BLB875" s="4"/>
      <c r="BLC875" s="4"/>
      <c r="BLD875" s="4"/>
      <c r="BLE875" s="4"/>
      <c r="BLF875" s="4"/>
      <c r="BLG875" s="4"/>
      <c r="BLH875" s="4"/>
      <c r="BLI875" s="4"/>
      <c r="BLJ875" s="4"/>
      <c r="BLK875" s="4"/>
      <c r="BLL875" s="4"/>
      <c r="BLM875" s="4"/>
      <c r="BLN875" s="4"/>
      <c r="BLO875" s="4"/>
      <c r="BLP875" s="4"/>
      <c r="BLQ875" s="4"/>
      <c r="BLR875" s="4"/>
      <c r="BLS875" s="4"/>
      <c r="BLT875" s="4"/>
      <c r="BLU875" s="4"/>
      <c r="BLV875" s="4"/>
      <c r="BLW875" s="4"/>
      <c r="BLX875" s="4"/>
      <c r="BLY875" s="4"/>
      <c r="BLZ875" s="4"/>
      <c r="BMA875" s="4"/>
      <c r="BMB875" s="4"/>
      <c r="BMC875" s="4"/>
      <c r="BMD875" s="4"/>
      <c r="BME875" s="4"/>
      <c r="BMF875" s="4"/>
      <c r="BMG875" s="4"/>
      <c r="BMH875" s="4"/>
      <c r="BMI875" s="4"/>
      <c r="BMJ875" s="4"/>
      <c r="BMK875" s="4"/>
      <c r="BML875" s="4"/>
      <c r="BMM875" s="4"/>
      <c r="BMN875" s="4"/>
      <c r="BMO875" s="4"/>
      <c r="BMP875" s="4"/>
      <c r="BMQ875" s="4"/>
      <c r="BMR875" s="4"/>
      <c r="BMS875" s="4"/>
      <c r="BMT875" s="4"/>
      <c r="BMU875" s="4"/>
      <c r="BMV875" s="4"/>
      <c r="BMW875" s="4"/>
      <c r="BMX875" s="4"/>
      <c r="BMY875" s="4"/>
      <c r="BMZ875" s="4"/>
      <c r="BNA875" s="4"/>
      <c r="BNB875" s="4"/>
      <c r="BNC875" s="4"/>
      <c r="BND875" s="4"/>
      <c r="BNE875" s="4"/>
      <c r="BNF875" s="4"/>
      <c r="BNG875" s="4"/>
      <c r="BNH875" s="4"/>
      <c r="BNI875" s="4"/>
      <c r="BNJ875" s="4"/>
      <c r="BNK875" s="4"/>
      <c r="BNL875" s="4"/>
      <c r="BNM875" s="4"/>
      <c r="BNN875" s="4"/>
      <c r="BNO875" s="4"/>
      <c r="BNP875" s="4"/>
      <c r="BNQ875" s="4"/>
      <c r="BNR875" s="4"/>
      <c r="BNS875" s="4"/>
      <c r="BNT875" s="4"/>
      <c r="BNU875" s="4"/>
      <c r="BNV875" s="4"/>
      <c r="BNW875" s="4"/>
      <c r="BNX875" s="4"/>
      <c r="BNY875" s="4"/>
      <c r="BNZ875" s="4"/>
      <c r="BOA875" s="4"/>
      <c r="BOB875" s="4"/>
      <c r="BOC875" s="4"/>
      <c r="BOD875" s="4"/>
      <c r="BOE875" s="4"/>
      <c r="BOF875" s="4"/>
      <c r="BOG875" s="4"/>
      <c r="BOH875" s="4"/>
      <c r="BOI875" s="4"/>
      <c r="BOJ875" s="4"/>
      <c r="BOK875" s="4"/>
      <c r="BOL875" s="4"/>
      <c r="BOM875" s="4"/>
      <c r="BON875" s="4"/>
      <c r="BOO875" s="4"/>
      <c r="BOP875" s="4"/>
      <c r="BOQ875" s="4"/>
      <c r="BOR875" s="4"/>
      <c r="BOS875" s="4"/>
      <c r="BOT875" s="4"/>
      <c r="BOU875" s="4"/>
      <c r="BOV875" s="4"/>
      <c r="BOW875" s="4"/>
      <c r="BOX875" s="4"/>
      <c r="BOY875" s="4"/>
      <c r="BOZ875" s="4"/>
      <c r="BPA875" s="4"/>
      <c r="BPB875" s="4"/>
      <c r="BPC875" s="4"/>
      <c r="BPD875" s="4"/>
      <c r="BPE875" s="4"/>
      <c r="BPF875" s="4"/>
      <c r="BPG875" s="4"/>
      <c r="BPH875" s="4"/>
      <c r="BPI875" s="4"/>
      <c r="BPJ875" s="4"/>
      <c r="BPK875" s="4"/>
      <c r="BPL875" s="4"/>
      <c r="BPM875" s="4"/>
      <c r="BPN875" s="4"/>
      <c r="BPO875" s="4"/>
      <c r="BPP875" s="4"/>
      <c r="BPQ875" s="4"/>
      <c r="BPR875" s="4"/>
      <c r="BPT875" s="4"/>
      <c r="BPV875" s="4"/>
      <c r="BPW875" s="4"/>
      <c r="BPX875" s="4"/>
      <c r="BPY875" s="4"/>
      <c r="BPZ875" s="4"/>
      <c r="BQA875" s="4"/>
      <c r="BQB875" s="4"/>
      <c r="BQC875" s="4"/>
      <c r="BQH875" s="4"/>
      <c r="BQI875" s="4"/>
      <c r="BQJ875" s="4"/>
      <c r="BQK875" s="4"/>
      <c r="BQL875" s="4"/>
      <c r="BQM875" s="4"/>
      <c r="BQN875" s="4"/>
      <c r="BQO875" s="4"/>
      <c r="BQP875" s="4"/>
      <c r="BQQ875" s="4"/>
      <c r="BQR875" s="4"/>
      <c r="BQS875" s="4"/>
      <c r="BQT875" s="4"/>
      <c r="BQU875" s="4"/>
      <c r="BQV875" s="4"/>
      <c r="BQW875" s="4"/>
      <c r="BQX875" s="4"/>
      <c r="BQY875" s="4"/>
      <c r="BQZ875" s="4"/>
      <c r="BRA875" s="4"/>
      <c r="BRB875" s="4"/>
      <c r="BRC875" s="4"/>
      <c r="BRD875" s="4"/>
      <c r="BRE875" s="4"/>
      <c r="BRF875" s="4"/>
      <c r="BRG875" s="4"/>
      <c r="BRH875" s="4"/>
      <c r="BRI875" s="4"/>
      <c r="BRJ875" s="4"/>
      <c r="BRK875" s="4"/>
      <c r="BRL875" s="4"/>
      <c r="BRM875" s="4"/>
      <c r="BRN875" s="4"/>
      <c r="BRO875" s="4"/>
      <c r="BRP875" s="4"/>
      <c r="BRQ875" s="4"/>
      <c r="BRR875" s="4"/>
      <c r="BRS875" s="4"/>
      <c r="BRT875" s="4"/>
      <c r="BRU875" s="4"/>
      <c r="BRV875" s="4"/>
      <c r="BRW875" s="4"/>
      <c r="BRX875" s="4"/>
      <c r="BRY875" s="4"/>
      <c r="BRZ875" s="4"/>
      <c r="BSA875" s="4"/>
      <c r="BSB875" s="4"/>
      <c r="BSC875" s="4"/>
      <c r="BSD875" s="4"/>
      <c r="BSE875" s="4"/>
      <c r="BSF875" s="4"/>
      <c r="BSG875" s="4"/>
      <c r="BSH875" s="4"/>
      <c r="BSI875" s="4"/>
      <c r="BSJ875" s="4"/>
      <c r="BSK875" s="4"/>
      <c r="BSL875" s="4"/>
      <c r="BSM875" s="4"/>
      <c r="BSN875" s="4"/>
      <c r="BSO875" s="4"/>
      <c r="BSP875" s="4"/>
      <c r="BSQ875" s="4"/>
      <c r="BSR875" s="4"/>
      <c r="BSS875" s="4"/>
      <c r="BST875" s="4"/>
      <c r="BSU875" s="4"/>
      <c r="BSV875" s="4"/>
      <c r="BSW875" s="4"/>
      <c r="BSX875" s="4"/>
      <c r="BSY875" s="4"/>
      <c r="BSZ875" s="4"/>
      <c r="BTA875" s="4"/>
      <c r="BTB875" s="4"/>
      <c r="BTC875" s="4"/>
      <c r="BTD875" s="4"/>
      <c r="BTE875" s="4"/>
      <c r="BTF875" s="4"/>
      <c r="BTG875" s="4"/>
      <c r="BTH875" s="4"/>
      <c r="BTI875" s="4"/>
      <c r="BTJ875" s="4"/>
      <c r="BTK875" s="4"/>
      <c r="BTL875" s="4"/>
      <c r="BTM875" s="4"/>
      <c r="BTN875" s="4"/>
      <c r="BTO875" s="4"/>
      <c r="BTP875" s="4"/>
      <c r="BTQ875" s="4"/>
      <c r="BTR875" s="4"/>
      <c r="BTS875" s="4"/>
      <c r="BTT875" s="4"/>
      <c r="BTU875" s="4"/>
      <c r="BTV875" s="4"/>
      <c r="BTW875" s="4"/>
      <c r="BTX875" s="4"/>
      <c r="BTY875" s="4"/>
      <c r="BTZ875" s="4"/>
      <c r="BUA875" s="4"/>
      <c r="BUB875" s="4"/>
      <c r="BUC875" s="4"/>
      <c r="BUD875" s="4"/>
      <c r="BUE875" s="4"/>
      <c r="BUF875" s="4"/>
      <c r="BUG875" s="4"/>
      <c r="BUH875" s="4"/>
      <c r="BUI875" s="4"/>
      <c r="BUJ875" s="4"/>
      <c r="BUK875" s="4"/>
      <c r="BUL875" s="4"/>
      <c r="BUM875" s="4"/>
      <c r="BUN875" s="4"/>
      <c r="BUO875" s="4"/>
      <c r="BUP875" s="4"/>
      <c r="BUQ875" s="4"/>
      <c r="BUR875" s="4"/>
      <c r="BUS875" s="4"/>
      <c r="BUT875" s="4"/>
      <c r="BUU875" s="4"/>
      <c r="BUV875" s="4"/>
      <c r="BUW875" s="4"/>
      <c r="BUX875" s="4"/>
      <c r="BUY875" s="4"/>
      <c r="BUZ875" s="4"/>
      <c r="BVA875" s="4"/>
      <c r="BVB875" s="4"/>
      <c r="BVC875" s="4"/>
      <c r="BVD875" s="4"/>
      <c r="BVE875" s="4"/>
      <c r="BVF875" s="4"/>
      <c r="BVG875" s="4"/>
      <c r="BVH875" s="4"/>
      <c r="BVI875" s="4"/>
      <c r="BVJ875" s="4"/>
      <c r="BVK875" s="4"/>
      <c r="BVL875" s="4"/>
      <c r="BVM875" s="4"/>
      <c r="BVN875" s="4"/>
      <c r="BVO875" s="4"/>
      <c r="BVP875" s="4"/>
      <c r="BVQ875" s="4"/>
      <c r="BVR875" s="4"/>
      <c r="BVS875" s="4"/>
      <c r="BVT875" s="4"/>
      <c r="BVU875" s="4"/>
      <c r="BVV875" s="4"/>
      <c r="BVW875" s="4"/>
      <c r="BVX875" s="4"/>
      <c r="BVY875" s="4"/>
      <c r="BVZ875" s="4"/>
      <c r="BWA875" s="4"/>
      <c r="BWB875" s="4"/>
      <c r="BWC875" s="4"/>
      <c r="BWD875" s="4"/>
      <c r="BWE875" s="4"/>
      <c r="BWF875" s="4"/>
      <c r="BWG875" s="4"/>
      <c r="BWH875" s="4"/>
      <c r="BWI875" s="4"/>
      <c r="BWJ875" s="4"/>
      <c r="BWK875" s="4"/>
      <c r="BWL875" s="4"/>
      <c r="BWM875" s="4"/>
      <c r="BWN875" s="4"/>
      <c r="BWO875" s="4"/>
      <c r="BWP875" s="4"/>
      <c r="BWQ875" s="4"/>
      <c r="BWR875" s="4"/>
      <c r="BWS875" s="4"/>
      <c r="BWT875" s="4"/>
      <c r="BWU875" s="4"/>
      <c r="BWV875" s="4"/>
      <c r="BWW875" s="4"/>
      <c r="BWX875" s="4"/>
      <c r="BWY875" s="4"/>
      <c r="BWZ875" s="4"/>
      <c r="BXA875" s="4"/>
      <c r="BXB875" s="4"/>
      <c r="BXC875" s="4"/>
      <c r="BXD875" s="4"/>
      <c r="BXE875" s="4"/>
      <c r="BXF875" s="4"/>
      <c r="BXG875" s="4"/>
      <c r="BXH875" s="4"/>
      <c r="BXI875" s="4"/>
      <c r="BXJ875" s="4"/>
      <c r="BXK875" s="4"/>
      <c r="BXL875" s="4"/>
      <c r="BXM875" s="4"/>
      <c r="BXN875" s="4"/>
      <c r="BXO875" s="4"/>
      <c r="BXP875" s="4"/>
      <c r="BXQ875" s="4"/>
      <c r="BXR875" s="4"/>
      <c r="BXS875" s="4"/>
      <c r="BXT875" s="4"/>
      <c r="BXU875" s="4"/>
      <c r="BXV875" s="4"/>
      <c r="BXW875" s="4"/>
      <c r="BXX875" s="4"/>
      <c r="BXY875" s="4"/>
      <c r="BXZ875" s="4"/>
      <c r="BYA875" s="4"/>
      <c r="BYB875" s="4"/>
      <c r="BYC875" s="4"/>
      <c r="BYD875" s="4"/>
      <c r="BYE875" s="4"/>
      <c r="BYF875" s="4"/>
      <c r="BYG875" s="4"/>
      <c r="BYH875" s="4"/>
      <c r="BYI875" s="4"/>
      <c r="BYJ875" s="4"/>
      <c r="BYK875" s="4"/>
      <c r="BYL875" s="4"/>
      <c r="BYM875" s="4"/>
      <c r="BYN875" s="4"/>
      <c r="BYO875" s="4"/>
      <c r="BYP875" s="4"/>
      <c r="BYQ875" s="4"/>
      <c r="BYR875" s="4"/>
      <c r="BYS875" s="4"/>
      <c r="BYT875" s="4"/>
      <c r="BYU875" s="4"/>
      <c r="BYV875" s="4"/>
      <c r="BYW875" s="4"/>
      <c r="BYX875" s="4"/>
      <c r="BYY875" s="4"/>
      <c r="BYZ875" s="4"/>
      <c r="BZA875" s="4"/>
      <c r="BZB875" s="4"/>
      <c r="BZC875" s="4"/>
      <c r="BZD875" s="4"/>
      <c r="BZE875" s="4"/>
      <c r="BZF875" s="4"/>
      <c r="BZG875" s="4"/>
      <c r="BZH875" s="4"/>
      <c r="BZI875" s="4"/>
      <c r="BZJ875" s="4"/>
      <c r="BZK875" s="4"/>
      <c r="BZL875" s="4"/>
      <c r="BZM875" s="4"/>
      <c r="BZN875" s="4"/>
      <c r="BZP875" s="4"/>
      <c r="BZR875" s="4"/>
      <c r="BZS875" s="4"/>
      <c r="BZT875" s="4"/>
      <c r="BZU875" s="4"/>
      <c r="BZV875" s="4"/>
      <c r="BZW875" s="4"/>
      <c r="BZX875" s="4"/>
      <c r="BZY875" s="4"/>
      <c r="CAD875" s="4"/>
      <c r="CAE875" s="4"/>
      <c r="CAF875" s="4"/>
      <c r="CAG875" s="4"/>
      <c r="CAH875" s="4"/>
      <c r="CAI875" s="4"/>
      <c r="CAJ875" s="4"/>
      <c r="CAK875" s="4"/>
      <c r="CAL875" s="4"/>
      <c r="CAM875" s="4"/>
      <c r="CAN875" s="4"/>
      <c r="CAO875" s="4"/>
      <c r="CAP875" s="4"/>
      <c r="CAQ875" s="4"/>
      <c r="CAR875" s="4"/>
      <c r="CAS875" s="4"/>
      <c r="CAT875" s="4"/>
      <c r="CAU875" s="4"/>
      <c r="CAV875" s="4"/>
      <c r="CAW875" s="4"/>
      <c r="CAX875" s="4"/>
      <c r="CAY875" s="4"/>
      <c r="CAZ875" s="4"/>
      <c r="CBA875" s="4"/>
      <c r="CBB875" s="4"/>
      <c r="CBC875" s="4"/>
      <c r="CBD875" s="4"/>
      <c r="CBE875" s="4"/>
      <c r="CBF875" s="4"/>
      <c r="CBG875" s="4"/>
      <c r="CBH875" s="4"/>
      <c r="CBI875" s="4"/>
      <c r="CBJ875" s="4"/>
      <c r="CBK875" s="4"/>
      <c r="CBL875" s="4"/>
      <c r="CBM875" s="4"/>
      <c r="CBN875" s="4"/>
      <c r="CBO875" s="4"/>
      <c r="CBP875" s="4"/>
      <c r="CBQ875" s="4"/>
      <c r="CBR875" s="4"/>
      <c r="CBS875" s="4"/>
      <c r="CBT875" s="4"/>
      <c r="CBU875" s="4"/>
      <c r="CBV875" s="4"/>
      <c r="CBW875" s="4"/>
      <c r="CBX875" s="4"/>
      <c r="CBY875" s="4"/>
      <c r="CBZ875" s="4"/>
      <c r="CCA875" s="4"/>
      <c r="CCB875" s="4"/>
      <c r="CCC875" s="4"/>
      <c r="CCD875" s="4"/>
      <c r="CCE875" s="4"/>
      <c r="CCF875" s="4"/>
      <c r="CCG875" s="4"/>
      <c r="CCH875" s="4"/>
      <c r="CCI875" s="4"/>
      <c r="CCJ875" s="4"/>
      <c r="CCK875" s="4"/>
      <c r="CCL875" s="4"/>
      <c r="CCM875" s="4"/>
      <c r="CCN875" s="4"/>
      <c r="CCO875" s="4"/>
      <c r="CCP875" s="4"/>
      <c r="CCQ875" s="4"/>
      <c r="CCR875" s="4"/>
      <c r="CCS875" s="4"/>
      <c r="CCT875" s="4"/>
      <c r="CCU875" s="4"/>
      <c r="CCV875" s="4"/>
      <c r="CCW875" s="4"/>
      <c r="CCX875" s="4"/>
      <c r="CCY875" s="4"/>
      <c r="CCZ875" s="4"/>
      <c r="CDA875" s="4"/>
      <c r="CDB875" s="4"/>
      <c r="CDC875" s="4"/>
      <c r="CDD875" s="4"/>
      <c r="CDE875" s="4"/>
      <c r="CDF875" s="4"/>
      <c r="CDG875" s="4"/>
      <c r="CDH875" s="4"/>
      <c r="CDI875" s="4"/>
      <c r="CDJ875" s="4"/>
      <c r="CDK875" s="4"/>
      <c r="CDL875" s="4"/>
      <c r="CDM875" s="4"/>
      <c r="CDN875" s="4"/>
      <c r="CDO875" s="4"/>
      <c r="CDP875" s="4"/>
      <c r="CDQ875" s="4"/>
      <c r="CDR875" s="4"/>
      <c r="CDS875" s="4"/>
      <c r="CDT875" s="4"/>
      <c r="CDU875" s="4"/>
      <c r="CDV875" s="4"/>
      <c r="CDW875" s="4"/>
      <c r="CDX875" s="4"/>
      <c r="CDY875" s="4"/>
      <c r="CDZ875" s="4"/>
      <c r="CEA875" s="4"/>
      <c r="CEB875" s="4"/>
      <c r="CEC875" s="4"/>
      <c r="CED875" s="4"/>
      <c r="CEE875" s="4"/>
      <c r="CEF875" s="4"/>
      <c r="CEG875" s="4"/>
      <c r="CEH875" s="4"/>
      <c r="CEI875" s="4"/>
      <c r="CEJ875" s="4"/>
      <c r="CEK875" s="4"/>
      <c r="CEL875" s="4"/>
      <c r="CEM875" s="4"/>
      <c r="CEN875" s="4"/>
      <c r="CEO875" s="4"/>
      <c r="CEP875" s="4"/>
      <c r="CEQ875" s="4"/>
      <c r="CER875" s="4"/>
      <c r="CES875" s="4"/>
      <c r="CET875" s="4"/>
      <c r="CEU875" s="4"/>
      <c r="CEV875" s="4"/>
      <c r="CEW875" s="4"/>
      <c r="CEX875" s="4"/>
      <c r="CEY875" s="4"/>
      <c r="CEZ875" s="4"/>
      <c r="CFA875" s="4"/>
      <c r="CFB875" s="4"/>
      <c r="CFC875" s="4"/>
      <c r="CFD875" s="4"/>
      <c r="CFE875" s="4"/>
      <c r="CFF875" s="4"/>
      <c r="CFG875" s="4"/>
      <c r="CFH875" s="4"/>
      <c r="CFI875" s="4"/>
      <c r="CFJ875" s="4"/>
      <c r="CFK875" s="4"/>
      <c r="CFL875" s="4"/>
      <c r="CFM875" s="4"/>
      <c r="CFN875" s="4"/>
      <c r="CFO875" s="4"/>
      <c r="CFP875" s="4"/>
      <c r="CFQ875" s="4"/>
      <c r="CFR875" s="4"/>
      <c r="CFS875" s="4"/>
      <c r="CFT875" s="4"/>
      <c r="CFU875" s="4"/>
      <c r="CFV875" s="4"/>
      <c r="CFW875" s="4"/>
      <c r="CFX875" s="4"/>
      <c r="CFY875" s="4"/>
      <c r="CFZ875" s="4"/>
      <c r="CGA875" s="4"/>
      <c r="CGB875" s="4"/>
      <c r="CGC875" s="4"/>
      <c r="CGD875" s="4"/>
      <c r="CGE875" s="4"/>
      <c r="CGF875" s="4"/>
      <c r="CGG875" s="4"/>
      <c r="CGH875" s="4"/>
      <c r="CGI875" s="4"/>
      <c r="CGJ875" s="4"/>
      <c r="CGK875" s="4"/>
      <c r="CGL875" s="4"/>
      <c r="CGM875" s="4"/>
      <c r="CGN875" s="4"/>
      <c r="CGO875" s="4"/>
      <c r="CGP875" s="4"/>
      <c r="CGQ875" s="4"/>
      <c r="CGR875" s="4"/>
      <c r="CGS875" s="4"/>
      <c r="CGT875" s="4"/>
      <c r="CGU875" s="4"/>
      <c r="CGV875" s="4"/>
      <c r="CGW875" s="4"/>
      <c r="CGX875" s="4"/>
      <c r="CGY875" s="4"/>
      <c r="CGZ875" s="4"/>
      <c r="CHA875" s="4"/>
      <c r="CHB875" s="4"/>
      <c r="CHC875" s="4"/>
      <c r="CHD875" s="4"/>
      <c r="CHE875" s="4"/>
      <c r="CHF875" s="4"/>
      <c r="CHG875" s="4"/>
      <c r="CHH875" s="4"/>
      <c r="CHI875" s="4"/>
      <c r="CHJ875" s="4"/>
      <c r="CHK875" s="4"/>
      <c r="CHL875" s="4"/>
      <c r="CHM875" s="4"/>
      <c r="CHN875" s="4"/>
      <c r="CHO875" s="4"/>
      <c r="CHP875" s="4"/>
      <c r="CHQ875" s="4"/>
      <c r="CHR875" s="4"/>
      <c r="CHS875" s="4"/>
      <c r="CHT875" s="4"/>
      <c r="CHU875" s="4"/>
      <c r="CHV875" s="4"/>
      <c r="CHW875" s="4"/>
      <c r="CHX875" s="4"/>
      <c r="CHY875" s="4"/>
      <c r="CHZ875" s="4"/>
      <c r="CIA875" s="4"/>
      <c r="CIB875" s="4"/>
      <c r="CIC875" s="4"/>
      <c r="CID875" s="4"/>
      <c r="CIE875" s="4"/>
      <c r="CIF875" s="4"/>
      <c r="CIG875" s="4"/>
      <c r="CIH875" s="4"/>
      <c r="CII875" s="4"/>
      <c r="CIJ875" s="4"/>
      <c r="CIK875" s="4"/>
      <c r="CIL875" s="4"/>
      <c r="CIM875" s="4"/>
      <c r="CIN875" s="4"/>
      <c r="CIO875" s="4"/>
      <c r="CIP875" s="4"/>
      <c r="CIQ875" s="4"/>
      <c r="CIR875" s="4"/>
      <c r="CIS875" s="4"/>
      <c r="CIT875" s="4"/>
      <c r="CIU875" s="4"/>
      <c r="CIV875" s="4"/>
      <c r="CIW875" s="4"/>
      <c r="CIX875" s="4"/>
      <c r="CIY875" s="4"/>
      <c r="CIZ875" s="4"/>
      <c r="CJA875" s="4"/>
      <c r="CJB875" s="4"/>
      <c r="CJC875" s="4"/>
      <c r="CJD875" s="4"/>
      <c r="CJE875" s="4"/>
      <c r="CJF875" s="4"/>
      <c r="CJG875" s="4"/>
      <c r="CJH875" s="4"/>
      <c r="CJI875" s="4"/>
      <c r="CJJ875" s="4"/>
      <c r="CJL875" s="4"/>
      <c r="CJN875" s="4"/>
      <c r="CJO875" s="4"/>
      <c r="CJP875" s="4"/>
      <c r="CJQ875" s="4"/>
      <c r="CJR875" s="4"/>
      <c r="CJS875" s="4"/>
      <c r="CJT875" s="4"/>
      <c r="CJU875" s="4"/>
      <c r="CJZ875" s="4"/>
      <c r="CKA875" s="4"/>
      <c r="CKB875" s="4"/>
      <c r="CKC875" s="4"/>
      <c r="CKD875" s="4"/>
      <c r="CKE875" s="4"/>
      <c r="CKF875" s="4"/>
      <c r="CKG875" s="4"/>
      <c r="CKH875" s="4"/>
      <c r="CKI875" s="4"/>
      <c r="CKJ875" s="4"/>
      <c r="CKK875" s="4"/>
      <c r="CKL875" s="4"/>
      <c r="CKM875" s="4"/>
      <c r="CKN875" s="4"/>
      <c r="CKO875" s="4"/>
      <c r="CKP875" s="4"/>
      <c r="CKQ875" s="4"/>
      <c r="CKR875" s="4"/>
      <c r="CKS875" s="4"/>
      <c r="CKT875" s="4"/>
      <c r="CKU875" s="4"/>
      <c r="CKV875" s="4"/>
      <c r="CKW875" s="4"/>
      <c r="CKX875" s="4"/>
      <c r="CKY875" s="4"/>
      <c r="CKZ875" s="4"/>
      <c r="CLA875" s="4"/>
      <c r="CLB875" s="4"/>
      <c r="CLC875" s="4"/>
      <c r="CLD875" s="4"/>
      <c r="CLE875" s="4"/>
      <c r="CLF875" s="4"/>
      <c r="CLG875" s="4"/>
      <c r="CLH875" s="4"/>
      <c r="CLI875" s="4"/>
      <c r="CLJ875" s="4"/>
      <c r="CLK875" s="4"/>
      <c r="CLL875" s="4"/>
      <c r="CLM875" s="4"/>
      <c r="CLN875" s="4"/>
      <c r="CLO875" s="4"/>
      <c r="CLP875" s="4"/>
      <c r="CLQ875" s="4"/>
      <c r="CLR875" s="4"/>
      <c r="CLS875" s="4"/>
      <c r="CLT875" s="4"/>
      <c r="CLU875" s="4"/>
      <c r="CLV875" s="4"/>
      <c r="CLW875" s="4"/>
      <c r="CLX875" s="4"/>
      <c r="CLY875" s="4"/>
      <c r="CLZ875" s="4"/>
      <c r="CMA875" s="4"/>
      <c r="CMB875" s="4"/>
      <c r="CMC875" s="4"/>
      <c r="CMD875" s="4"/>
      <c r="CME875" s="4"/>
      <c r="CMF875" s="4"/>
      <c r="CMG875" s="4"/>
      <c r="CMH875" s="4"/>
      <c r="CMI875" s="4"/>
      <c r="CMJ875" s="4"/>
      <c r="CMK875" s="4"/>
      <c r="CML875" s="4"/>
      <c r="CMM875" s="4"/>
      <c r="CMN875" s="4"/>
      <c r="CMO875" s="4"/>
      <c r="CMP875" s="4"/>
      <c r="CMQ875" s="4"/>
      <c r="CMR875" s="4"/>
      <c r="CMS875" s="4"/>
      <c r="CMT875" s="4"/>
      <c r="CMU875" s="4"/>
      <c r="CMV875" s="4"/>
      <c r="CMW875" s="4"/>
      <c r="CMX875" s="4"/>
      <c r="CMY875" s="4"/>
      <c r="CMZ875" s="4"/>
      <c r="CNA875" s="4"/>
      <c r="CNB875" s="4"/>
      <c r="CNC875" s="4"/>
      <c r="CND875" s="4"/>
      <c r="CNE875" s="4"/>
      <c r="CNF875" s="4"/>
      <c r="CNG875" s="4"/>
      <c r="CNH875" s="4"/>
      <c r="CNI875" s="4"/>
      <c r="CNJ875" s="4"/>
      <c r="CNK875" s="4"/>
      <c r="CNL875" s="4"/>
      <c r="CNM875" s="4"/>
      <c r="CNN875" s="4"/>
      <c r="CNO875" s="4"/>
      <c r="CNP875" s="4"/>
      <c r="CNQ875" s="4"/>
      <c r="CNR875" s="4"/>
      <c r="CNS875" s="4"/>
      <c r="CNT875" s="4"/>
      <c r="CNU875" s="4"/>
      <c r="CNV875" s="4"/>
      <c r="CNW875" s="4"/>
      <c r="CNX875" s="4"/>
      <c r="CNY875" s="4"/>
      <c r="CNZ875" s="4"/>
      <c r="COA875" s="4"/>
      <c r="COB875" s="4"/>
      <c r="COC875" s="4"/>
      <c r="COD875" s="4"/>
      <c r="COE875" s="4"/>
      <c r="COF875" s="4"/>
      <c r="COG875" s="4"/>
      <c r="COH875" s="4"/>
      <c r="COI875" s="4"/>
      <c r="COJ875" s="4"/>
      <c r="COK875" s="4"/>
      <c r="COL875" s="4"/>
      <c r="COM875" s="4"/>
      <c r="CON875" s="4"/>
      <c r="COO875" s="4"/>
      <c r="COP875" s="4"/>
      <c r="COQ875" s="4"/>
      <c r="COR875" s="4"/>
      <c r="COS875" s="4"/>
      <c r="COT875" s="4"/>
      <c r="COU875" s="4"/>
      <c r="COV875" s="4"/>
      <c r="COW875" s="4"/>
      <c r="COX875" s="4"/>
      <c r="COY875" s="4"/>
      <c r="COZ875" s="4"/>
      <c r="CPA875" s="4"/>
      <c r="CPB875" s="4"/>
      <c r="CPC875" s="4"/>
      <c r="CPD875" s="4"/>
      <c r="CPE875" s="4"/>
      <c r="CPF875" s="4"/>
      <c r="CPG875" s="4"/>
      <c r="CPH875" s="4"/>
      <c r="CPI875" s="4"/>
      <c r="CPJ875" s="4"/>
      <c r="CPK875" s="4"/>
      <c r="CPL875" s="4"/>
      <c r="CPM875" s="4"/>
      <c r="CPN875" s="4"/>
      <c r="CPO875" s="4"/>
      <c r="CPP875" s="4"/>
      <c r="CPQ875" s="4"/>
      <c r="CPR875" s="4"/>
      <c r="CPS875" s="4"/>
      <c r="CPT875" s="4"/>
      <c r="CPU875" s="4"/>
      <c r="CPV875" s="4"/>
      <c r="CPW875" s="4"/>
      <c r="CPX875" s="4"/>
      <c r="CPY875" s="4"/>
      <c r="CPZ875" s="4"/>
      <c r="CQA875" s="4"/>
      <c r="CQB875" s="4"/>
      <c r="CQC875" s="4"/>
      <c r="CQD875" s="4"/>
      <c r="CQE875" s="4"/>
      <c r="CQF875" s="4"/>
      <c r="CQG875" s="4"/>
      <c r="CQH875" s="4"/>
      <c r="CQI875" s="4"/>
      <c r="CQJ875" s="4"/>
      <c r="CQK875" s="4"/>
      <c r="CQL875" s="4"/>
      <c r="CQM875" s="4"/>
      <c r="CQN875" s="4"/>
      <c r="CQO875" s="4"/>
      <c r="CQP875" s="4"/>
      <c r="CQQ875" s="4"/>
      <c r="CQR875" s="4"/>
      <c r="CQS875" s="4"/>
      <c r="CQT875" s="4"/>
      <c r="CQU875" s="4"/>
      <c r="CQV875" s="4"/>
      <c r="CQW875" s="4"/>
      <c r="CQX875" s="4"/>
      <c r="CQY875" s="4"/>
      <c r="CQZ875" s="4"/>
      <c r="CRA875" s="4"/>
      <c r="CRB875" s="4"/>
      <c r="CRC875" s="4"/>
      <c r="CRD875" s="4"/>
      <c r="CRE875" s="4"/>
      <c r="CRF875" s="4"/>
      <c r="CRG875" s="4"/>
      <c r="CRH875" s="4"/>
      <c r="CRI875" s="4"/>
      <c r="CRJ875" s="4"/>
      <c r="CRK875" s="4"/>
      <c r="CRL875" s="4"/>
      <c r="CRM875" s="4"/>
      <c r="CRN875" s="4"/>
      <c r="CRO875" s="4"/>
      <c r="CRP875" s="4"/>
      <c r="CRQ875" s="4"/>
      <c r="CRR875" s="4"/>
      <c r="CRS875" s="4"/>
      <c r="CRT875" s="4"/>
      <c r="CRU875" s="4"/>
      <c r="CRV875" s="4"/>
      <c r="CRW875" s="4"/>
      <c r="CRX875" s="4"/>
      <c r="CRY875" s="4"/>
      <c r="CRZ875" s="4"/>
      <c r="CSA875" s="4"/>
      <c r="CSB875" s="4"/>
      <c r="CSC875" s="4"/>
      <c r="CSD875" s="4"/>
      <c r="CSE875" s="4"/>
      <c r="CSF875" s="4"/>
      <c r="CSG875" s="4"/>
      <c r="CSH875" s="4"/>
      <c r="CSI875" s="4"/>
      <c r="CSJ875" s="4"/>
      <c r="CSK875" s="4"/>
      <c r="CSL875" s="4"/>
      <c r="CSM875" s="4"/>
      <c r="CSN875" s="4"/>
      <c r="CSO875" s="4"/>
      <c r="CSP875" s="4"/>
      <c r="CSQ875" s="4"/>
      <c r="CSR875" s="4"/>
      <c r="CSS875" s="4"/>
      <c r="CST875" s="4"/>
      <c r="CSU875" s="4"/>
      <c r="CSV875" s="4"/>
      <c r="CSW875" s="4"/>
      <c r="CSX875" s="4"/>
      <c r="CSY875" s="4"/>
      <c r="CSZ875" s="4"/>
      <c r="CTA875" s="4"/>
      <c r="CTB875" s="4"/>
      <c r="CTC875" s="4"/>
      <c r="CTD875" s="4"/>
      <c r="CTE875" s="4"/>
      <c r="CTF875" s="4"/>
      <c r="CTH875" s="4"/>
      <c r="CTJ875" s="4"/>
      <c r="CTK875" s="4"/>
      <c r="CTL875" s="4"/>
      <c r="CTM875" s="4"/>
      <c r="CTN875" s="4"/>
      <c r="CTO875" s="4"/>
      <c r="CTP875" s="4"/>
      <c r="CTQ875" s="4"/>
      <c r="CTV875" s="4"/>
      <c r="CTW875" s="4"/>
      <c r="CTX875" s="4"/>
      <c r="CTY875" s="4"/>
      <c r="CTZ875" s="4"/>
      <c r="CUA875" s="4"/>
      <c r="CUB875" s="4"/>
      <c r="CUC875" s="4"/>
      <c r="CUD875" s="4"/>
      <c r="CUE875" s="4"/>
      <c r="CUF875" s="4"/>
      <c r="CUG875" s="4"/>
      <c r="CUH875" s="4"/>
      <c r="CUI875" s="4"/>
      <c r="CUJ875" s="4"/>
      <c r="CUK875" s="4"/>
      <c r="CUL875" s="4"/>
      <c r="CUM875" s="4"/>
      <c r="CUN875" s="4"/>
      <c r="CUO875" s="4"/>
      <c r="CUP875" s="4"/>
      <c r="CUQ875" s="4"/>
      <c r="CUR875" s="4"/>
      <c r="CUS875" s="4"/>
      <c r="CUT875" s="4"/>
      <c r="CUU875" s="4"/>
      <c r="CUV875" s="4"/>
      <c r="CUW875" s="4"/>
      <c r="CUX875" s="4"/>
      <c r="CUY875" s="4"/>
      <c r="CUZ875" s="4"/>
      <c r="CVA875" s="4"/>
      <c r="CVB875" s="4"/>
      <c r="CVC875" s="4"/>
      <c r="CVD875" s="4"/>
      <c r="CVE875" s="4"/>
      <c r="CVF875" s="4"/>
      <c r="CVG875" s="4"/>
      <c r="CVH875" s="4"/>
      <c r="CVI875" s="4"/>
      <c r="CVJ875" s="4"/>
      <c r="CVK875" s="4"/>
      <c r="CVL875" s="4"/>
      <c r="CVM875" s="4"/>
      <c r="CVN875" s="4"/>
      <c r="CVO875" s="4"/>
      <c r="CVP875" s="4"/>
      <c r="CVQ875" s="4"/>
      <c r="CVR875" s="4"/>
      <c r="CVS875" s="4"/>
      <c r="CVT875" s="4"/>
      <c r="CVU875" s="4"/>
      <c r="CVV875" s="4"/>
      <c r="CVW875" s="4"/>
      <c r="CVX875" s="4"/>
      <c r="CVY875" s="4"/>
      <c r="CVZ875" s="4"/>
      <c r="CWA875" s="4"/>
      <c r="CWB875" s="4"/>
      <c r="CWC875" s="4"/>
      <c r="CWD875" s="4"/>
      <c r="CWE875" s="4"/>
      <c r="CWF875" s="4"/>
      <c r="CWG875" s="4"/>
      <c r="CWH875" s="4"/>
      <c r="CWI875" s="4"/>
      <c r="CWJ875" s="4"/>
      <c r="CWK875" s="4"/>
      <c r="CWL875" s="4"/>
      <c r="CWM875" s="4"/>
      <c r="CWN875" s="4"/>
      <c r="CWO875" s="4"/>
      <c r="CWP875" s="4"/>
      <c r="CWQ875" s="4"/>
      <c r="CWR875" s="4"/>
      <c r="CWS875" s="4"/>
      <c r="CWT875" s="4"/>
      <c r="CWU875" s="4"/>
      <c r="CWV875" s="4"/>
      <c r="CWW875" s="4"/>
      <c r="CWX875" s="4"/>
      <c r="CWY875" s="4"/>
      <c r="CWZ875" s="4"/>
      <c r="CXA875" s="4"/>
      <c r="CXB875" s="4"/>
      <c r="CXC875" s="4"/>
      <c r="CXD875" s="4"/>
      <c r="CXE875" s="4"/>
      <c r="CXF875" s="4"/>
      <c r="CXG875" s="4"/>
      <c r="CXH875" s="4"/>
      <c r="CXI875" s="4"/>
      <c r="CXJ875" s="4"/>
      <c r="CXK875" s="4"/>
      <c r="CXL875" s="4"/>
      <c r="CXM875" s="4"/>
      <c r="CXN875" s="4"/>
      <c r="CXO875" s="4"/>
      <c r="CXP875" s="4"/>
      <c r="CXQ875" s="4"/>
      <c r="CXR875" s="4"/>
      <c r="CXS875" s="4"/>
      <c r="CXT875" s="4"/>
      <c r="CXU875" s="4"/>
      <c r="CXV875" s="4"/>
      <c r="CXW875" s="4"/>
      <c r="CXX875" s="4"/>
      <c r="CXY875" s="4"/>
      <c r="CXZ875" s="4"/>
      <c r="CYA875" s="4"/>
      <c r="CYB875" s="4"/>
      <c r="CYC875" s="4"/>
      <c r="CYD875" s="4"/>
      <c r="CYE875" s="4"/>
      <c r="CYF875" s="4"/>
      <c r="CYG875" s="4"/>
      <c r="CYH875" s="4"/>
      <c r="CYI875" s="4"/>
      <c r="CYJ875" s="4"/>
      <c r="CYK875" s="4"/>
      <c r="CYL875" s="4"/>
      <c r="CYM875" s="4"/>
      <c r="CYN875" s="4"/>
      <c r="CYO875" s="4"/>
      <c r="CYP875" s="4"/>
      <c r="CYQ875" s="4"/>
      <c r="CYR875" s="4"/>
      <c r="CYS875" s="4"/>
      <c r="CYT875" s="4"/>
      <c r="CYU875" s="4"/>
      <c r="CYV875" s="4"/>
      <c r="CYW875" s="4"/>
      <c r="CYX875" s="4"/>
      <c r="CYY875" s="4"/>
      <c r="CYZ875" s="4"/>
      <c r="CZA875" s="4"/>
      <c r="CZB875" s="4"/>
      <c r="CZC875" s="4"/>
      <c r="CZD875" s="4"/>
      <c r="CZE875" s="4"/>
      <c r="CZF875" s="4"/>
      <c r="CZG875" s="4"/>
      <c r="CZH875" s="4"/>
      <c r="CZI875" s="4"/>
      <c r="CZJ875" s="4"/>
      <c r="CZK875" s="4"/>
      <c r="CZL875" s="4"/>
      <c r="CZM875" s="4"/>
      <c r="CZN875" s="4"/>
      <c r="CZO875" s="4"/>
      <c r="CZP875" s="4"/>
      <c r="CZQ875" s="4"/>
      <c r="CZR875" s="4"/>
      <c r="CZS875" s="4"/>
      <c r="CZT875" s="4"/>
      <c r="CZU875" s="4"/>
      <c r="CZV875" s="4"/>
      <c r="CZW875" s="4"/>
      <c r="CZX875" s="4"/>
      <c r="CZY875" s="4"/>
      <c r="CZZ875" s="4"/>
      <c r="DAA875" s="4"/>
      <c r="DAB875" s="4"/>
      <c r="DAC875" s="4"/>
      <c r="DAD875" s="4"/>
      <c r="DAE875" s="4"/>
      <c r="DAF875" s="4"/>
      <c r="DAG875" s="4"/>
      <c r="DAH875" s="4"/>
      <c r="DAI875" s="4"/>
      <c r="DAJ875" s="4"/>
      <c r="DAK875" s="4"/>
      <c r="DAL875" s="4"/>
      <c r="DAM875" s="4"/>
      <c r="DAN875" s="4"/>
      <c r="DAO875" s="4"/>
      <c r="DAP875" s="4"/>
      <c r="DAQ875" s="4"/>
      <c r="DAR875" s="4"/>
      <c r="DAS875" s="4"/>
      <c r="DAT875" s="4"/>
      <c r="DAU875" s="4"/>
      <c r="DAV875" s="4"/>
      <c r="DAW875" s="4"/>
      <c r="DAX875" s="4"/>
      <c r="DAY875" s="4"/>
      <c r="DAZ875" s="4"/>
      <c r="DBA875" s="4"/>
      <c r="DBB875" s="4"/>
      <c r="DBC875" s="4"/>
      <c r="DBD875" s="4"/>
      <c r="DBE875" s="4"/>
      <c r="DBF875" s="4"/>
      <c r="DBG875" s="4"/>
      <c r="DBH875" s="4"/>
      <c r="DBI875" s="4"/>
      <c r="DBJ875" s="4"/>
      <c r="DBK875" s="4"/>
      <c r="DBL875" s="4"/>
      <c r="DBM875" s="4"/>
      <c r="DBN875" s="4"/>
      <c r="DBO875" s="4"/>
      <c r="DBP875" s="4"/>
      <c r="DBQ875" s="4"/>
      <c r="DBR875" s="4"/>
      <c r="DBS875" s="4"/>
      <c r="DBT875" s="4"/>
      <c r="DBU875" s="4"/>
      <c r="DBV875" s="4"/>
      <c r="DBW875" s="4"/>
      <c r="DBX875" s="4"/>
      <c r="DBY875" s="4"/>
      <c r="DBZ875" s="4"/>
      <c r="DCA875" s="4"/>
      <c r="DCB875" s="4"/>
      <c r="DCC875" s="4"/>
      <c r="DCD875" s="4"/>
      <c r="DCE875" s="4"/>
      <c r="DCF875" s="4"/>
      <c r="DCG875" s="4"/>
      <c r="DCH875" s="4"/>
      <c r="DCI875" s="4"/>
      <c r="DCJ875" s="4"/>
      <c r="DCK875" s="4"/>
      <c r="DCL875" s="4"/>
      <c r="DCM875" s="4"/>
      <c r="DCN875" s="4"/>
      <c r="DCO875" s="4"/>
      <c r="DCP875" s="4"/>
      <c r="DCQ875" s="4"/>
      <c r="DCR875" s="4"/>
      <c r="DCS875" s="4"/>
      <c r="DCT875" s="4"/>
      <c r="DCU875" s="4"/>
      <c r="DCV875" s="4"/>
      <c r="DCW875" s="4"/>
      <c r="DCX875" s="4"/>
      <c r="DCY875" s="4"/>
      <c r="DCZ875" s="4"/>
      <c r="DDA875" s="4"/>
      <c r="DDB875" s="4"/>
      <c r="DDD875" s="4"/>
      <c r="DDF875" s="4"/>
      <c r="DDG875" s="4"/>
      <c r="DDH875" s="4"/>
      <c r="DDI875" s="4"/>
      <c r="DDJ875" s="4"/>
      <c r="DDK875" s="4"/>
      <c r="DDL875" s="4"/>
      <c r="DDM875" s="4"/>
      <c r="DDR875" s="4"/>
      <c r="DDS875" s="4"/>
      <c r="DDT875" s="4"/>
      <c r="DDU875" s="4"/>
      <c r="DDV875" s="4"/>
      <c r="DDW875" s="4"/>
      <c r="DDX875" s="4"/>
      <c r="DDY875" s="4"/>
      <c r="DDZ875" s="4"/>
      <c r="DEA875" s="4"/>
      <c r="DEB875" s="4"/>
      <c r="DEC875" s="4"/>
      <c r="DED875" s="4"/>
      <c r="DEE875" s="4"/>
      <c r="DEF875" s="4"/>
      <c r="DEG875" s="4"/>
      <c r="DEH875" s="4"/>
      <c r="DEI875" s="4"/>
      <c r="DEJ875" s="4"/>
      <c r="DEK875" s="4"/>
      <c r="DEL875" s="4"/>
      <c r="DEM875" s="4"/>
      <c r="DEN875" s="4"/>
      <c r="DEO875" s="4"/>
      <c r="DEP875" s="4"/>
      <c r="DEQ875" s="4"/>
      <c r="DER875" s="4"/>
      <c r="DES875" s="4"/>
      <c r="DET875" s="4"/>
      <c r="DEU875" s="4"/>
      <c r="DEV875" s="4"/>
      <c r="DEW875" s="4"/>
      <c r="DEX875" s="4"/>
      <c r="DEY875" s="4"/>
      <c r="DEZ875" s="4"/>
      <c r="DFA875" s="4"/>
      <c r="DFB875" s="4"/>
      <c r="DFC875" s="4"/>
      <c r="DFD875" s="4"/>
      <c r="DFE875" s="4"/>
      <c r="DFF875" s="4"/>
      <c r="DFG875" s="4"/>
      <c r="DFH875" s="4"/>
      <c r="DFI875" s="4"/>
      <c r="DFJ875" s="4"/>
      <c r="DFK875" s="4"/>
      <c r="DFL875" s="4"/>
      <c r="DFM875" s="4"/>
      <c r="DFN875" s="4"/>
      <c r="DFO875" s="4"/>
      <c r="DFP875" s="4"/>
      <c r="DFQ875" s="4"/>
      <c r="DFR875" s="4"/>
      <c r="DFS875" s="4"/>
      <c r="DFT875" s="4"/>
      <c r="DFU875" s="4"/>
      <c r="DFV875" s="4"/>
      <c r="DFW875" s="4"/>
      <c r="DFX875" s="4"/>
      <c r="DFY875" s="4"/>
      <c r="DFZ875" s="4"/>
      <c r="DGA875" s="4"/>
      <c r="DGB875" s="4"/>
      <c r="DGC875" s="4"/>
      <c r="DGD875" s="4"/>
      <c r="DGE875" s="4"/>
      <c r="DGF875" s="4"/>
      <c r="DGG875" s="4"/>
      <c r="DGH875" s="4"/>
      <c r="DGI875" s="4"/>
      <c r="DGJ875" s="4"/>
      <c r="DGK875" s="4"/>
      <c r="DGL875" s="4"/>
      <c r="DGM875" s="4"/>
      <c r="DGN875" s="4"/>
      <c r="DGO875" s="4"/>
      <c r="DGP875" s="4"/>
      <c r="DGQ875" s="4"/>
      <c r="DGR875" s="4"/>
      <c r="DGS875" s="4"/>
      <c r="DGT875" s="4"/>
      <c r="DGU875" s="4"/>
      <c r="DGV875" s="4"/>
      <c r="DGW875" s="4"/>
      <c r="DGX875" s="4"/>
      <c r="DGY875" s="4"/>
      <c r="DGZ875" s="4"/>
      <c r="DHA875" s="4"/>
      <c r="DHB875" s="4"/>
      <c r="DHC875" s="4"/>
      <c r="DHD875" s="4"/>
      <c r="DHE875" s="4"/>
      <c r="DHF875" s="4"/>
      <c r="DHG875" s="4"/>
      <c r="DHH875" s="4"/>
      <c r="DHI875" s="4"/>
      <c r="DHJ875" s="4"/>
      <c r="DHK875" s="4"/>
      <c r="DHL875" s="4"/>
      <c r="DHM875" s="4"/>
      <c r="DHN875" s="4"/>
      <c r="DHO875" s="4"/>
      <c r="DHP875" s="4"/>
      <c r="DHQ875" s="4"/>
      <c r="DHR875" s="4"/>
      <c r="DHS875" s="4"/>
      <c r="DHT875" s="4"/>
      <c r="DHU875" s="4"/>
      <c r="DHV875" s="4"/>
      <c r="DHW875" s="4"/>
      <c r="DHX875" s="4"/>
      <c r="DHY875" s="4"/>
      <c r="DHZ875" s="4"/>
      <c r="DIA875" s="4"/>
      <c r="DIB875" s="4"/>
      <c r="DIC875" s="4"/>
      <c r="DID875" s="4"/>
      <c r="DIE875" s="4"/>
      <c r="DIF875" s="4"/>
      <c r="DIG875" s="4"/>
      <c r="DIH875" s="4"/>
      <c r="DII875" s="4"/>
      <c r="DIJ875" s="4"/>
      <c r="DIK875" s="4"/>
      <c r="DIL875" s="4"/>
      <c r="DIM875" s="4"/>
      <c r="DIN875" s="4"/>
      <c r="DIO875" s="4"/>
      <c r="DIP875" s="4"/>
      <c r="DIQ875" s="4"/>
      <c r="DIR875" s="4"/>
      <c r="DIS875" s="4"/>
      <c r="DIT875" s="4"/>
      <c r="DIU875" s="4"/>
      <c r="DIV875" s="4"/>
      <c r="DIW875" s="4"/>
      <c r="DIX875" s="4"/>
      <c r="DIY875" s="4"/>
      <c r="DIZ875" s="4"/>
      <c r="DJA875" s="4"/>
      <c r="DJB875" s="4"/>
      <c r="DJC875" s="4"/>
      <c r="DJD875" s="4"/>
      <c r="DJE875" s="4"/>
      <c r="DJF875" s="4"/>
      <c r="DJG875" s="4"/>
      <c r="DJH875" s="4"/>
      <c r="DJI875" s="4"/>
      <c r="DJJ875" s="4"/>
      <c r="DJK875" s="4"/>
      <c r="DJL875" s="4"/>
      <c r="DJM875" s="4"/>
      <c r="DJN875" s="4"/>
      <c r="DJO875" s="4"/>
      <c r="DJP875" s="4"/>
      <c r="DJQ875" s="4"/>
      <c r="DJR875" s="4"/>
      <c r="DJS875" s="4"/>
      <c r="DJT875" s="4"/>
      <c r="DJU875" s="4"/>
      <c r="DJV875" s="4"/>
      <c r="DJW875" s="4"/>
      <c r="DJX875" s="4"/>
      <c r="DJY875" s="4"/>
      <c r="DJZ875" s="4"/>
      <c r="DKA875" s="4"/>
      <c r="DKB875" s="4"/>
      <c r="DKC875" s="4"/>
      <c r="DKD875" s="4"/>
      <c r="DKE875" s="4"/>
      <c r="DKF875" s="4"/>
      <c r="DKG875" s="4"/>
      <c r="DKH875" s="4"/>
      <c r="DKI875" s="4"/>
      <c r="DKJ875" s="4"/>
      <c r="DKK875" s="4"/>
      <c r="DKL875" s="4"/>
      <c r="DKM875" s="4"/>
      <c r="DKN875" s="4"/>
      <c r="DKO875" s="4"/>
      <c r="DKP875" s="4"/>
      <c r="DKQ875" s="4"/>
      <c r="DKR875" s="4"/>
      <c r="DKS875" s="4"/>
      <c r="DKT875" s="4"/>
      <c r="DKU875" s="4"/>
      <c r="DKV875" s="4"/>
      <c r="DKW875" s="4"/>
      <c r="DKX875" s="4"/>
      <c r="DKY875" s="4"/>
      <c r="DKZ875" s="4"/>
      <c r="DLA875" s="4"/>
      <c r="DLB875" s="4"/>
      <c r="DLC875" s="4"/>
      <c r="DLD875" s="4"/>
      <c r="DLE875" s="4"/>
      <c r="DLF875" s="4"/>
      <c r="DLG875" s="4"/>
      <c r="DLH875" s="4"/>
      <c r="DLI875" s="4"/>
      <c r="DLJ875" s="4"/>
      <c r="DLK875" s="4"/>
      <c r="DLL875" s="4"/>
      <c r="DLM875" s="4"/>
      <c r="DLN875" s="4"/>
      <c r="DLO875" s="4"/>
      <c r="DLP875" s="4"/>
      <c r="DLQ875" s="4"/>
      <c r="DLR875" s="4"/>
      <c r="DLS875" s="4"/>
      <c r="DLT875" s="4"/>
      <c r="DLU875" s="4"/>
      <c r="DLV875" s="4"/>
      <c r="DLW875" s="4"/>
      <c r="DLX875" s="4"/>
      <c r="DLY875" s="4"/>
      <c r="DLZ875" s="4"/>
      <c r="DMA875" s="4"/>
      <c r="DMB875" s="4"/>
      <c r="DMC875" s="4"/>
      <c r="DMD875" s="4"/>
      <c r="DME875" s="4"/>
      <c r="DMF875" s="4"/>
      <c r="DMG875" s="4"/>
      <c r="DMH875" s="4"/>
      <c r="DMI875" s="4"/>
      <c r="DMJ875" s="4"/>
      <c r="DMK875" s="4"/>
      <c r="DML875" s="4"/>
      <c r="DMM875" s="4"/>
      <c r="DMN875" s="4"/>
      <c r="DMO875" s="4"/>
      <c r="DMP875" s="4"/>
      <c r="DMQ875" s="4"/>
      <c r="DMR875" s="4"/>
      <c r="DMS875" s="4"/>
      <c r="DMT875" s="4"/>
      <c r="DMU875" s="4"/>
      <c r="DMV875" s="4"/>
      <c r="DMW875" s="4"/>
      <c r="DMX875" s="4"/>
      <c r="DMZ875" s="4"/>
      <c r="DNB875" s="4"/>
      <c r="DNC875" s="4"/>
      <c r="DND875" s="4"/>
      <c r="DNE875" s="4"/>
      <c r="DNF875" s="4"/>
      <c r="DNG875" s="4"/>
      <c r="DNH875" s="4"/>
      <c r="DNI875" s="4"/>
      <c r="DNN875" s="4"/>
      <c r="DNO875" s="4"/>
      <c r="DNP875" s="4"/>
      <c r="DNQ875" s="4"/>
      <c r="DNR875" s="4"/>
      <c r="DNS875" s="4"/>
      <c r="DNT875" s="4"/>
      <c r="DNU875" s="4"/>
      <c r="DNV875" s="4"/>
      <c r="DNW875" s="4"/>
      <c r="DNX875" s="4"/>
      <c r="DNY875" s="4"/>
      <c r="DNZ875" s="4"/>
      <c r="DOA875" s="4"/>
      <c r="DOB875" s="4"/>
      <c r="DOC875" s="4"/>
      <c r="DOD875" s="4"/>
      <c r="DOE875" s="4"/>
      <c r="DOF875" s="4"/>
      <c r="DOG875" s="4"/>
      <c r="DOH875" s="4"/>
      <c r="DOI875" s="4"/>
      <c r="DOJ875" s="4"/>
      <c r="DOK875" s="4"/>
      <c r="DOL875" s="4"/>
      <c r="DOM875" s="4"/>
      <c r="DON875" s="4"/>
      <c r="DOO875" s="4"/>
      <c r="DOP875" s="4"/>
      <c r="DOQ875" s="4"/>
      <c r="DOR875" s="4"/>
      <c r="DOS875" s="4"/>
      <c r="DOT875" s="4"/>
      <c r="DOU875" s="4"/>
      <c r="DOV875" s="4"/>
      <c r="DOW875" s="4"/>
      <c r="DOX875" s="4"/>
      <c r="DOY875" s="4"/>
      <c r="DOZ875" s="4"/>
      <c r="DPA875" s="4"/>
      <c r="DPB875" s="4"/>
      <c r="DPC875" s="4"/>
      <c r="DPD875" s="4"/>
      <c r="DPE875" s="4"/>
      <c r="DPF875" s="4"/>
      <c r="DPG875" s="4"/>
      <c r="DPH875" s="4"/>
      <c r="DPI875" s="4"/>
      <c r="DPJ875" s="4"/>
      <c r="DPK875" s="4"/>
      <c r="DPL875" s="4"/>
      <c r="DPM875" s="4"/>
      <c r="DPN875" s="4"/>
      <c r="DPO875" s="4"/>
      <c r="DPP875" s="4"/>
      <c r="DPQ875" s="4"/>
      <c r="DPR875" s="4"/>
      <c r="DPS875" s="4"/>
      <c r="DPT875" s="4"/>
      <c r="DPU875" s="4"/>
      <c r="DPV875" s="4"/>
      <c r="DPW875" s="4"/>
      <c r="DPX875" s="4"/>
      <c r="DPY875" s="4"/>
      <c r="DPZ875" s="4"/>
      <c r="DQA875" s="4"/>
      <c r="DQB875" s="4"/>
      <c r="DQC875" s="4"/>
      <c r="DQD875" s="4"/>
      <c r="DQE875" s="4"/>
      <c r="DQF875" s="4"/>
      <c r="DQG875" s="4"/>
      <c r="DQH875" s="4"/>
      <c r="DQI875" s="4"/>
      <c r="DQJ875" s="4"/>
      <c r="DQK875" s="4"/>
      <c r="DQL875" s="4"/>
      <c r="DQM875" s="4"/>
      <c r="DQN875" s="4"/>
      <c r="DQO875" s="4"/>
      <c r="DQP875" s="4"/>
      <c r="DQQ875" s="4"/>
      <c r="DQR875" s="4"/>
      <c r="DQS875" s="4"/>
      <c r="DQT875" s="4"/>
      <c r="DQU875" s="4"/>
      <c r="DQV875" s="4"/>
      <c r="DQW875" s="4"/>
      <c r="DQX875" s="4"/>
      <c r="DQY875" s="4"/>
      <c r="DQZ875" s="4"/>
      <c r="DRA875" s="4"/>
      <c r="DRB875" s="4"/>
      <c r="DRC875" s="4"/>
      <c r="DRD875" s="4"/>
      <c r="DRE875" s="4"/>
      <c r="DRF875" s="4"/>
      <c r="DRG875" s="4"/>
      <c r="DRH875" s="4"/>
      <c r="DRI875" s="4"/>
      <c r="DRJ875" s="4"/>
      <c r="DRK875" s="4"/>
      <c r="DRL875" s="4"/>
      <c r="DRM875" s="4"/>
      <c r="DRN875" s="4"/>
      <c r="DRO875" s="4"/>
      <c r="DRP875" s="4"/>
      <c r="DRQ875" s="4"/>
      <c r="DRR875" s="4"/>
      <c r="DRS875" s="4"/>
      <c r="DRT875" s="4"/>
      <c r="DRU875" s="4"/>
      <c r="DRV875" s="4"/>
      <c r="DRW875" s="4"/>
      <c r="DRX875" s="4"/>
      <c r="DRY875" s="4"/>
      <c r="DRZ875" s="4"/>
      <c r="DSA875" s="4"/>
      <c r="DSB875" s="4"/>
      <c r="DSC875" s="4"/>
      <c r="DSD875" s="4"/>
      <c r="DSE875" s="4"/>
      <c r="DSF875" s="4"/>
      <c r="DSG875" s="4"/>
      <c r="DSH875" s="4"/>
      <c r="DSI875" s="4"/>
      <c r="DSJ875" s="4"/>
      <c r="DSK875" s="4"/>
      <c r="DSL875" s="4"/>
      <c r="DSM875" s="4"/>
      <c r="DSN875" s="4"/>
      <c r="DSO875" s="4"/>
      <c r="DSP875" s="4"/>
      <c r="DSQ875" s="4"/>
      <c r="DSR875" s="4"/>
      <c r="DSS875" s="4"/>
      <c r="DST875" s="4"/>
      <c r="DSU875" s="4"/>
      <c r="DSV875" s="4"/>
      <c r="DSW875" s="4"/>
      <c r="DSX875" s="4"/>
      <c r="DSY875" s="4"/>
      <c r="DSZ875" s="4"/>
      <c r="DTA875" s="4"/>
      <c r="DTB875" s="4"/>
      <c r="DTC875" s="4"/>
      <c r="DTD875" s="4"/>
      <c r="DTE875" s="4"/>
      <c r="DTF875" s="4"/>
      <c r="DTG875" s="4"/>
      <c r="DTH875" s="4"/>
      <c r="DTI875" s="4"/>
      <c r="DTJ875" s="4"/>
      <c r="DTK875" s="4"/>
      <c r="DTL875" s="4"/>
      <c r="DTM875" s="4"/>
      <c r="DTN875" s="4"/>
      <c r="DTO875" s="4"/>
      <c r="DTP875" s="4"/>
      <c r="DTQ875" s="4"/>
      <c r="DTR875" s="4"/>
      <c r="DTS875" s="4"/>
      <c r="DTT875" s="4"/>
      <c r="DTU875" s="4"/>
      <c r="DTV875" s="4"/>
      <c r="DTW875" s="4"/>
      <c r="DTX875" s="4"/>
      <c r="DTY875" s="4"/>
      <c r="DTZ875" s="4"/>
      <c r="DUA875" s="4"/>
      <c r="DUB875" s="4"/>
      <c r="DUC875" s="4"/>
      <c r="DUD875" s="4"/>
      <c r="DUE875" s="4"/>
      <c r="DUF875" s="4"/>
      <c r="DUG875" s="4"/>
      <c r="DUH875" s="4"/>
      <c r="DUI875" s="4"/>
      <c r="DUJ875" s="4"/>
      <c r="DUK875" s="4"/>
      <c r="DUL875" s="4"/>
      <c r="DUM875" s="4"/>
      <c r="DUN875" s="4"/>
      <c r="DUO875" s="4"/>
      <c r="DUP875" s="4"/>
      <c r="DUQ875" s="4"/>
      <c r="DUR875" s="4"/>
      <c r="DUS875" s="4"/>
      <c r="DUT875" s="4"/>
      <c r="DUU875" s="4"/>
      <c r="DUV875" s="4"/>
      <c r="DUW875" s="4"/>
      <c r="DUX875" s="4"/>
      <c r="DUY875" s="4"/>
      <c r="DUZ875" s="4"/>
      <c r="DVA875" s="4"/>
      <c r="DVB875" s="4"/>
      <c r="DVC875" s="4"/>
      <c r="DVD875" s="4"/>
      <c r="DVE875" s="4"/>
      <c r="DVF875" s="4"/>
      <c r="DVG875" s="4"/>
      <c r="DVH875" s="4"/>
      <c r="DVI875" s="4"/>
      <c r="DVJ875" s="4"/>
      <c r="DVK875" s="4"/>
      <c r="DVL875" s="4"/>
      <c r="DVM875" s="4"/>
      <c r="DVN875" s="4"/>
      <c r="DVO875" s="4"/>
      <c r="DVP875" s="4"/>
      <c r="DVQ875" s="4"/>
      <c r="DVR875" s="4"/>
      <c r="DVS875" s="4"/>
      <c r="DVT875" s="4"/>
      <c r="DVU875" s="4"/>
      <c r="DVV875" s="4"/>
      <c r="DVW875" s="4"/>
      <c r="DVX875" s="4"/>
      <c r="DVY875" s="4"/>
      <c r="DVZ875" s="4"/>
      <c r="DWA875" s="4"/>
      <c r="DWB875" s="4"/>
      <c r="DWC875" s="4"/>
      <c r="DWD875" s="4"/>
      <c r="DWE875" s="4"/>
      <c r="DWF875" s="4"/>
      <c r="DWG875" s="4"/>
      <c r="DWH875" s="4"/>
      <c r="DWI875" s="4"/>
      <c r="DWJ875" s="4"/>
      <c r="DWK875" s="4"/>
      <c r="DWL875" s="4"/>
      <c r="DWM875" s="4"/>
      <c r="DWN875" s="4"/>
      <c r="DWO875" s="4"/>
      <c r="DWP875" s="4"/>
      <c r="DWQ875" s="4"/>
      <c r="DWR875" s="4"/>
      <c r="DWS875" s="4"/>
      <c r="DWT875" s="4"/>
      <c r="DWV875" s="4"/>
      <c r="DWX875" s="4"/>
      <c r="DWY875" s="4"/>
      <c r="DWZ875" s="4"/>
      <c r="DXA875" s="4"/>
      <c r="DXB875" s="4"/>
      <c r="DXC875" s="4"/>
      <c r="DXD875" s="4"/>
      <c r="DXE875" s="4"/>
      <c r="DXJ875" s="4"/>
      <c r="DXK875" s="4"/>
      <c r="DXL875" s="4"/>
      <c r="DXM875" s="4"/>
      <c r="DXN875" s="4"/>
      <c r="DXO875" s="4"/>
      <c r="DXP875" s="4"/>
      <c r="DXQ875" s="4"/>
      <c r="DXR875" s="4"/>
      <c r="DXS875" s="4"/>
      <c r="DXT875" s="4"/>
      <c r="DXU875" s="4"/>
      <c r="DXV875" s="4"/>
      <c r="DXW875" s="4"/>
      <c r="DXX875" s="4"/>
      <c r="DXY875" s="4"/>
      <c r="DXZ875" s="4"/>
      <c r="DYA875" s="4"/>
      <c r="DYB875" s="4"/>
      <c r="DYC875" s="4"/>
      <c r="DYD875" s="4"/>
      <c r="DYE875" s="4"/>
      <c r="DYF875" s="4"/>
      <c r="DYG875" s="4"/>
      <c r="DYH875" s="4"/>
      <c r="DYI875" s="4"/>
      <c r="DYJ875" s="4"/>
      <c r="DYK875" s="4"/>
      <c r="DYL875" s="4"/>
      <c r="DYM875" s="4"/>
      <c r="DYN875" s="4"/>
      <c r="DYO875" s="4"/>
      <c r="DYP875" s="4"/>
      <c r="DYQ875" s="4"/>
      <c r="DYR875" s="4"/>
      <c r="DYS875" s="4"/>
      <c r="DYT875" s="4"/>
      <c r="DYU875" s="4"/>
      <c r="DYV875" s="4"/>
      <c r="DYW875" s="4"/>
      <c r="DYX875" s="4"/>
      <c r="DYY875" s="4"/>
      <c r="DYZ875" s="4"/>
      <c r="DZA875" s="4"/>
      <c r="DZB875" s="4"/>
      <c r="DZC875" s="4"/>
      <c r="DZD875" s="4"/>
      <c r="DZE875" s="4"/>
      <c r="DZF875" s="4"/>
      <c r="DZG875" s="4"/>
      <c r="DZH875" s="4"/>
      <c r="DZI875" s="4"/>
      <c r="DZJ875" s="4"/>
      <c r="DZK875" s="4"/>
      <c r="DZL875" s="4"/>
      <c r="DZM875" s="4"/>
      <c r="DZN875" s="4"/>
      <c r="DZO875" s="4"/>
      <c r="DZP875" s="4"/>
      <c r="DZQ875" s="4"/>
      <c r="DZR875" s="4"/>
      <c r="DZS875" s="4"/>
      <c r="DZT875" s="4"/>
      <c r="DZU875" s="4"/>
      <c r="DZV875" s="4"/>
      <c r="DZW875" s="4"/>
      <c r="DZX875" s="4"/>
      <c r="DZY875" s="4"/>
      <c r="DZZ875" s="4"/>
      <c r="EAA875" s="4"/>
      <c r="EAB875" s="4"/>
      <c r="EAC875" s="4"/>
      <c r="EAD875" s="4"/>
      <c r="EAE875" s="4"/>
      <c r="EAF875" s="4"/>
      <c r="EAG875" s="4"/>
      <c r="EAH875" s="4"/>
      <c r="EAI875" s="4"/>
      <c r="EAJ875" s="4"/>
      <c r="EAK875" s="4"/>
      <c r="EAL875" s="4"/>
      <c r="EAM875" s="4"/>
      <c r="EAN875" s="4"/>
      <c r="EAO875" s="4"/>
      <c r="EAP875" s="4"/>
      <c r="EAQ875" s="4"/>
      <c r="EAR875" s="4"/>
      <c r="EAS875" s="4"/>
      <c r="EAT875" s="4"/>
      <c r="EAU875" s="4"/>
      <c r="EAV875" s="4"/>
      <c r="EAW875" s="4"/>
      <c r="EAX875" s="4"/>
      <c r="EAY875" s="4"/>
      <c r="EAZ875" s="4"/>
      <c r="EBA875" s="4"/>
      <c r="EBB875" s="4"/>
      <c r="EBC875" s="4"/>
      <c r="EBD875" s="4"/>
      <c r="EBE875" s="4"/>
      <c r="EBF875" s="4"/>
      <c r="EBG875" s="4"/>
      <c r="EBH875" s="4"/>
      <c r="EBI875" s="4"/>
      <c r="EBJ875" s="4"/>
      <c r="EBK875" s="4"/>
      <c r="EBL875" s="4"/>
      <c r="EBM875" s="4"/>
      <c r="EBN875" s="4"/>
      <c r="EBO875" s="4"/>
      <c r="EBP875" s="4"/>
      <c r="EBQ875" s="4"/>
      <c r="EBR875" s="4"/>
      <c r="EBS875" s="4"/>
      <c r="EBT875" s="4"/>
      <c r="EBU875" s="4"/>
      <c r="EBV875" s="4"/>
      <c r="EBW875" s="4"/>
      <c r="EBX875" s="4"/>
      <c r="EBY875" s="4"/>
      <c r="EBZ875" s="4"/>
      <c r="ECA875" s="4"/>
      <c r="ECB875" s="4"/>
      <c r="ECC875" s="4"/>
      <c r="ECD875" s="4"/>
      <c r="ECE875" s="4"/>
      <c r="ECF875" s="4"/>
      <c r="ECG875" s="4"/>
      <c r="ECH875" s="4"/>
      <c r="ECI875" s="4"/>
      <c r="ECJ875" s="4"/>
      <c r="ECK875" s="4"/>
      <c r="ECL875" s="4"/>
      <c r="ECM875" s="4"/>
      <c r="ECN875" s="4"/>
      <c r="ECO875" s="4"/>
      <c r="ECP875" s="4"/>
      <c r="ECQ875" s="4"/>
      <c r="ECR875" s="4"/>
      <c r="ECS875" s="4"/>
      <c r="ECT875" s="4"/>
      <c r="ECU875" s="4"/>
      <c r="ECV875" s="4"/>
      <c r="ECW875" s="4"/>
      <c r="ECX875" s="4"/>
      <c r="ECY875" s="4"/>
      <c r="ECZ875" s="4"/>
      <c r="EDA875" s="4"/>
      <c r="EDB875" s="4"/>
      <c r="EDC875" s="4"/>
      <c r="EDD875" s="4"/>
      <c r="EDE875" s="4"/>
      <c r="EDF875" s="4"/>
      <c r="EDG875" s="4"/>
      <c r="EDH875" s="4"/>
      <c r="EDI875" s="4"/>
      <c r="EDJ875" s="4"/>
      <c r="EDK875" s="4"/>
      <c r="EDL875" s="4"/>
      <c r="EDM875" s="4"/>
      <c r="EDN875" s="4"/>
      <c r="EDO875" s="4"/>
      <c r="EDP875" s="4"/>
      <c r="EDQ875" s="4"/>
      <c r="EDR875" s="4"/>
      <c r="EDS875" s="4"/>
      <c r="EDT875" s="4"/>
      <c r="EDU875" s="4"/>
      <c r="EDV875" s="4"/>
      <c r="EDW875" s="4"/>
      <c r="EDX875" s="4"/>
      <c r="EDY875" s="4"/>
      <c r="EDZ875" s="4"/>
      <c r="EEA875" s="4"/>
      <c r="EEB875" s="4"/>
      <c r="EEC875" s="4"/>
      <c r="EED875" s="4"/>
      <c r="EEE875" s="4"/>
      <c r="EEF875" s="4"/>
      <c r="EEG875" s="4"/>
      <c r="EEH875" s="4"/>
      <c r="EEI875" s="4"/>
      <c r="EEJ875" s="4"/>
      <c r="EEK875" s="4"/>
      <c r="EEL875" s="4"/>
      <c r="EEM875" s="4"/>
      <c r="EEN875" s="4"/>
      <c r="EEO875" s="4"/>
      <c r="EEP875" s="4"/>
      <c r="EEQ875" s="4"/>
      <c r="EER875" s="4"/>
      <c r="EES875" s="4"/>
      <c r="EET875" s="4"/>
      <c r="EEU875" s="4"/>
      <c r="EEV875" s="4"/>
      <c r="EEW875" s="4"/>
      <c r="EEX875" s="4"/>
      <c r="EEY875" s="4"/>
      <c r="EEZ875" s="4"/>
      <c r="EFA875" s="4"/>
      <c r="EFB875" s="4"/>
      <c r="EFC875" s="4"/>
      <c r="EFD875" s="4"/>
      <c r="EFE875" s="4"/>
      <c r="EFF875" s="4"/>
      <c r="EFG875" s="4"/>
      <c r="EFH875" s="4"/>
      <c r="EFI875" s="4"/>
      <c r="EFJ875" s="4"/>
      <c r="EFK875" s="4"/>
      <c r="EFL875" s="4"/>
      <c r="EFM875" s="4"/>
      <c r="EFN875" s="4"/>
      <c r="EFO875" s="4"/>
      <c r="EFP875" s="4"/>
      <c r="EFQ875" s="4"/>
      <c r="EFR875" s="4"/>
      <c r="EFS875" s="4"/>
      <c r="EFT875" s="4"/>
      <c r="EFU875" s="4"/>
      <c r="EFV875" s="4"/>
      <c r="EFW875" s="4"/>
      <c r="EFX875" s="4"/>
      <c r="EFY875" s="4"/>
      <c r="EFZ875" s="4"/>
      <c r="EGA875" s="4"/>
      <c r="EGB875" s="4"/>
      <c r="EGC875" s="4"/>
      <c r="EGD875" s="4"/>
      <c r="EGE875" s="4"/>
      <c r="EGF875" s="4"/>
      <c r="EGG875" s="4"/>
      <c r="EGH875" s="4"/>
      <c r="EGI875" s="4"/>
      <c r="EGJ875" s="4"/>
      <c r="EGK875" s="4"/>
      <c r="EGL875" s="4"/>
      <c r="EGM875" s="4"/>
      <c r="EGN875" s="4"/>
      <c r="EGO875" s="4"/>
      <c r="EGP875" s="4"/>
      <c r="EGR875" s="4"/>
      <c r="EGT875" s="4"/>
      <c r="EGU875" s="4"/>
      <c r="EGV875" s="4"/>
      <c r="EGW875" s="4"/>
      <c r="EGX875" s="4"/>
      <c r="EGY875" s="4"/>
      <c r="EGZ875" s="4"/>
      <c r="EHA875" s="4"/>
      <c r="EHF875" s="4"/>
      <c r="EHG875" s="4"/>
      <c r="EHH875" s="4"/>
      <c r="EHI875" s="4"/>
      <c r="EHJ875" s="4"/>
      <c r="EHK875" s="4"/>
      <c r="EHL875" s="4"/>
      <c r="EHM875" s="4"/>
      <c r="EHN875" s="4"/>
      <c r="EHO875" s="4"/>
      <c r="EHP875" s="4"/>
      <c r="EHQ875" s="4"/>
      <c r="EHR875" s="4"/>
      <c r="EHS875" s="4"/>
      <c r="EHT875" s="4"/>
      <c r="EHU875" s="4"/>
      <c r="EHV875" s="4"/>
      <c r="EHW875" s="4"/>
      <c r="EHX875" s="4"/>
      <c r="EHY875" s="4"/>
      <c r="EHZ875" s="4"/>
      <c r="EIA875" s="4"/>
      <c r="EIB875" s="4"/>
      <c r="EIC875" s="4"/>
      <c r="EID875" s="4"/>
      <c r="EIE875" s="4"/>
      <c r="EIF875" s="4"/>
      <c r="EIG875" s="4"/>
      <c r="EIH875" s="4"/>
      <c r="EII875" s="4"/>
      <c r="EIJ875" s="4"/>
      <c r="EIK875" s="4"/>
      <c r="EIL875" s="4"/>
      <c r="EIM875" s="4"/>
      <c r="EIN875" s="4"/>
      <c r="EIO875" s="4"/>
      <c r="EIP875" s="4"/>
      <c r="EIQ875" s="4"/>
      <c r="EIR875" s="4"/>
      <c r="EIS875" s="4"/>
      <c r="EIT875" s="4"/>
      <c r="EIU875" s="4"/>
      <c r="EIV875" s="4"/>
      <c r="EIW875" s="4"/>
      <c r="EIX875" s="4"/>
      <c r="EIY875" s="4"/>
      <c r="EIZ875" s="4"/>
      <c r="EJA875" s="4"/>
      <c r="EJB875" s="4"/>
      <c r="EJC875" s="4"/>
      <c r="EJD875" s="4"/>
      <c r="EJE875" s="4"/>
      <c r="EJF875" s="4"/>
      <c r="EJG875" s="4"/>
      <c r="EJH875" s="4"/>
      <c r="EJI875" s="4"/>
      <c r="EJJ875" s="4"/>
      <c r="EJK875" s="4"/>
      <c r="EJL875" s="4"/>
      <c r="EJM875" s="4"/>
      <c r="EJN875" s="4"/>
      <c r="EJO875" s="4"/>
      <c r="EJP875" s="4"/>
      <c r="EJQ875" s="4"/>
      <c r="EJR875" s="4"/>
      <c r="EJS875" s="4"/>
      <c r="EJT875" s="4"/>
      <c r="EJU875" s="4"/>
      <c r="EJV875" s="4"/>
      <c r="EJW875" s="4"/>
      <c r="EJX875" s="4"/>
      <c r="EJY875" s="4"/>
      <c r="EJZ875" s="4"/>
      <c r="EKA875" s="4"/>
      <c r="EKB875" s="4"/>
      <c r="EKC875" s="4"/>
      <c r="EKD875" s="4"/>
      <c r="EKE875" s="4"/>
      <c r="EKF875" s="4"/>
      <c r="EKG875" s="4"/>
      <c r="EKH875" s="4"/>
      <c r="EKI875" s="4"/>
      <c r="EKJ875" s="4"/>
      <c r="EKK875" s="4"/>
      <c r="EKL875" s="4"/>
      <c r="EKM875" s="4"/>
      <c r="EKN875" s="4"/>
      <c r="EKO875" s="4"/>
      <c r="EKP875" s="4"/>
      <c r="EKQ875" s="4"/>
      <c r="EKR875" s="4"/>
      <c r="EKS875" s="4"/>
      <c r="EKT875" s="4"/>
      <c r="EKU875" s="4"/>
      <c r="EKV875" s="4"/>
      <c r="EKW875" s="4"/>
      <c r="EKX875" s="4"/>
      <c r="EKY875" s="4"/>
      <c r="EKZ875" s="4"/>
      <c r="ELA875" s="4"/>
      <c r="ELB875" s="4"/>
      <c r="ELC875" s="4"/>
      <c r="ELD875" s="4"/>
      <c r="ELE875" s="4"/>
      <c r="ELF875" s="4"/>
      <c r="ELG875" s="4"/>
      <c r="ELH875" s="4"/>
      <c r="ELI875" s="4"/>
      <c r="ELJ875" s="4"/>
      <c r="ELK875" s="4"/>
      <c r="ELL875" s="4"/>
      <c r="ELM875" s="4"/>
      <c r="ELN875" s="4"/>
      <c r="ELO875" s="4"/>
      <c r="ELP875" s="4"/>
      <c r="ELQ875" s="4"/>
      <c r="ELR875" s="4"/>
      <c r="ELS875" s="4"/>
      <c r="ELT875" s="4"/>
      <c r="ELU875" s="4"/>
      <c r="ELV875" s="4"/>
      <c r="ELW875" s="4"/>
      <c r="ELX875" s="4"/>
      <c r="ELY875" s="4"/>
      <c r="ELZ875" s="4"/>
      <c r="EMA875" s="4"/>
      <c r="EMB875" s="4"/>
      <c r="EMC875" s="4"/>
      <c r="EMD875" s="4"/>
      <c r="EME875" s="4"/>
      <c r="EMF875" s="4"/>
      <c r="EMG875" s="4"/>
      <c r="EMH875" s="4"/>
      <c r="EMI875" s="4"/>
      <c r="EMJ875" s="4"/>
      <c r="EMK875" s="4"/>
      <c r="EML875" s="4"/>
      <c r="EMM875" s="4"/>
      <c r="EMN875" s="4"/>
      <c r="EMO875" s="4"/>
      <c r="EMP875" s="4"/>
      <c r="EMQ875" s="4"/>
      <c r="EMR875" s="4"/>
      <c r="EMS875" s="4"/>
      <c r="EMT875" s="4"/>
      <c r="EMU875" s="4"/>
      <c r="EMV875" s="4"/>
      <c r="EMW875" s="4"/>
      <c r="EMX875" s="4"/>
      <c r="EMY875" s="4"/>
      <c r="EMZ875" s="4"/>
      <c r="ENA875" s="4"/>
      <c r="ENB875" s="4"/>
      <c r="ENC875" s="4"/>
      <c r="END875" s="4"/>
      <c r="ENE875" s="4"/>
      <c r="ENF875" s="4"/>
      <c r="ENG875" s="4"/>
      <c r="ENH875" s="4"/>
      <c r="ENI875" s="4"/>
      <c r="ENJ875" s="4"/>
      <c r="ENK875" s="4"/>
      <c r="ENL875" s="4"/>
      <c r="ENM875" s="4"/>
      <c r="ENN875" s="4"/>
      <c r="ENO875" s="4"/>
      <c r="ENP875" s="4"/>
      <c r="ENQ875" s="4"/>
      <c r="ENR875" s="4"/>
      <c r="ENS875" s="4"/>
      <c r="ENT875" s="4"/>
      <c r="ENU875" s="4"/>
      <c r="ENV875" s="4"/>
      <c r="ENW875" s="4"/>
      <c r="ENX875" s="4"/>
      <c r="ENY875" s="4"/>
      <c r="ENZ875" s="4"/>
      <c r="EOA875" s="4"/>
      <c r="EOB875" s="4"/>
      <c r="EOC875" s="4"/>
      <c r="EOD875" s="4"/>
      <c r="EOE875" s="4"/>
      <c r="EOF875" s="4"/>
      <c r="EOG875" s="4"/>
      <c r="EOH875" s="4"/>
      <c r="EOI875" s="4"/>
      <c r="EOJ875" s="4"/>
      <c r="EOK875" s="4"/>
      <c r="EOL875" s="4"/>
      <c r="EOM875" s="4"/>
      <c r="EON875" s="4"/>
      <c r="EOO875" s="4"/>
      <c r="EOP875" s="4"/>
      <c r="EOQ875" s="4"/>
      <c r="EOR875" s="4"/>
      <c r="EOS875" s="4"/>
      <c r="EOT875" s="4"/>
      <c r="EOU875" s="4"/>
      <c r="EOV875" s="4"/>
      <c r="EOW875" s="4"/>
      <c r="EOX875" s="4"/>
      <c r="EOY875" s="4"/>
      <c r="EOZ875" s="4"/>
      <c r="EPA875" s="4"/>
      <c r="EPB875" s="4"/>
      <c r="EPC875" s="4"/>
      <c r="EPD875" s="4"/>
      <c r="EPE875" s="4"/>
      <c r="EPF875" s="4"/>
      <c r="EPG875" s="4"/>
      <c r="EPH875" s="4"/>
      <c r="EPI875" s="4"/>
      <c r="EPJ875" s="4"/>
      <c r="EPK875" s="4"/>
      <c r="EPL875" s="4"/>
      <c r="EPM875" s="4"/>
      <c r="EPN875" s="4"/>
      <c r="EPO875" s="4"/>
      <c r="EPP875" s="4"/>
      <c r="EPQ875" s="4"/>
      <c r="EPR875" s="4"/>
      <c r="EPS875" s="4"/>
      <c r="EPT875" s="4"/>
      <c r="EPU875" s="4"/>
      <c r="EPV875" s="4"/>
      <c r="EPW875" s="4"/>
      <c r="EPX875" s="4"/>
      <c r="EPY875" s="4"/>
      <c r="EPZ875" s="4"/>
      <c r="EQA875" s="4"/>
      <c r="EQB875" s="4"/>
      <c r="EQC875" s="4"/>
      <c r="EQD875" s="4"/>
      <c r="EQE875" s="4"/>
      <c r="EQF875" s="4"/>
      <c r="EQG875" s="4"/>
      <c r="EQH875" s="4"/>
      <c r="EQI875" s="4"/>
      <c r="EQJ875" s="4"/>
      <c r="EQK875" s="4"/>
      <c r="EQL875" s="4"/>
      <c r="EQN875" s="4"/>
      <c r="EQP875" s="4"/>
      <c r="EQQ875" s="4"/>
      <c r="EQR875" s="4"/>
      <c r="EQS875" s="4"/>
      <c r="EQT875" s="4"/>
      <c r="EQU875" s="4"/>
      <c r="EQV875" s="4"/>
      <c r="EQW875" s="4"/>
      <c r="ERB875" s="4"/>
      <c r="ERC875" s="4"/>
      <c r="ERD875" s="4"/>
      <c r="ERE875" s="4"/>
      <c r="ERF875" s="4"/>
      <c r="ERG875" s="4"/>
      <c r="ERH875" s="4"/>
      <c r="ERI875" s="4"/>
      <c r="ERJ875" s="4"/>
      <c r="ERK875" s="4"/>
      <c r="ERL875" s="4"/>
      <c r="ERM875" s="4"/>
      <c r="ERN875" s="4"/>
      <c r="ERO875" s="4"/>
      <c r="ERP875" s="4"/>
      <c r="ERQ875" s="4"/>
      <c r="ERR875" s="4"/>
      <c r="ERS875" s="4"/>
      <c r="ERT875" s="4"/>
      <c r="ERU875" s="4"/>
      <c r="ERV875" s="4"/>
      <c r="ERW875" s="4"/>
      <c r="ERX875" s="4"/>
      <c r="ERY875" s="4"/>
      <c r="ERZ875" s="4"/>
      <c r="ESA875" s="4"/>
      <c r="ESB875" s="4"/>
      <c r="ESC875" s="4"/>
      <c r="ESD875" s="4"/>
      <c r="ESE875" s="4"/>
      <c r="ESF875" s="4"/>
      <c r="ESG875" s="4"/>
      <c r="ESH875" s="4"/>
      <c r="ESI875" s="4"/>
      <c r="ESJ875" s="4"/>
      <c r="ESK875" s="4"/>
      <c r="ESL875" s="4"/>
      <c r="ESM875" s="4"/>
      <c r="ESN875" s="4"/>
      <c r="ESO875" s="4"/>
      <c r="ESP875" s="4"/>
      <c r="ESQ875" s="4"/>
      <c r="ESR875" s="4"/>
      <c r="ESS875" s="4"/>
      <c r="EST875" s="4"/>
      <c r="ESU875" s="4"/>
      <c r="ESV875" s="4"/>
      <c r="ESW875" s="4"/>
      <c r="ESX875" s="4"/>
      <c r="ESY875" s="4"/>
      <c r="ESZ875" s="4"/>
      <c r="ETA875" s="4"/>
      <c r="ETB875" s="4"/>
      <c r="ETC875" s="4"/>
      <c r="ETD875" s="4"/>
      <c r="ETE875" s="4"/>
      <c r="ETF875" s="4"/>
      <c r="ETG875" s="4"/>
      <c r="ETH875" s="4"/>
      <c r="ETI875" s="4"/>
      <c r="ETJ875" s="4"/>
      <c r="ETK875" s="4"/>
      <c r="ETL875" s="4"/>
      <c r="ETM875" s="4"/>
      <c r="ETN875" s="4"/>
      <c r="ETO875" s="4"/>
      <c r="ETP875" s="4"/>
      <c r="ETQ875" s="4"/>
      <c r="ETR875" s="4"/>
      <c r="ETS875" s="4"/>
      <c r="ETT875" s="4"/>
      <c r="ETU875" s="4"/>
      <c r="ETV875" s="4"/>
      <c r="ETW875" s="4"/>
      <c r="ETX875" s="4"/>
      <c r="ETY875" s="4"/>
      <c r="ETZ875" s="4"/>
      <c r="EUA875" s="4"/>
      <c r="EUB875" s="4"/>
      <c r="EUC875" s="4"/>
      <c r="EUD875" s="4"/>
      <c r="EUE875" s="4"/>
      <c r="EUF875" s="4"/>
      <c r="EUG875" s="4"/>
      <c r="EUH875" s="4"/>
      <c r="EUI875" s="4"/>
      <c r="EUJ875" s="4"/>
      <c r="EUK875" s="4"/>
      <c r="EUL875" s="4"/>
      <c r="EUM875" s="4"/>
      <c r="EUN875" s="4"/>
      <c r="EUO875" s="4"/>
      <c r="EUP875" s="4"/>
      <c r="EUQ875" s="4"/>
      <c r="EUR875" s="4"/>
      <c r="EUS875" s="4"/>
      <c r="EUT875" s="4"/>
      <c r="EUU875" s="4"/>
      <c r="EUV875" s="4"/>
      <c r="EUW875" s="4"/>
      <c r="EUX875" s="4"/>
      <c r="EUY875" s="4"/>
      <c r="EUZ875" s="4"/>
      <c r="EVA875" s="4"/>
      <c r="EVB875" s="4"/>
      <c r="EVC875" s="4"/>
      <c r="EVD875" s="4"/>
      <c r="EVE875" s="4"/>
      <c r="EVF875" s="4"/>
      <c r="EVG875" s="4"/>
      <c r="EVH875" s="4"/>
      <c r="EVI875" s="4"/>
      <c r="EVJ875" s="4"/>
      <c r="EVK875" s="4"/>
      <c r="EVL875" s="4"/>
      <c r="EVM875" s="4"/>
      <c r="EVN875" s="4"/>
      <c r="EVO875" s="4"/>
      <c r="EVP875" s="4"/>
      <c r="EVQ875" s="4"/>
      <c r="EVR875" s="4"/>
      <c r="EVS875" s="4"/>
      <c r="EVT875" s="4"/>
      <c r="EVU875" s="4"/>
      <c r="EVV875" s="4"/>
      <c r="EVW875" s="4"/>
      <c r="EVX875" s="4"/>
      <c r="EVY875" s="4"/>
      <c r="EVZ875" s="4"/>
      <c r="EWA875" s="4"/>
      <c r="EWB875" s="4"/>
      <c r="EWC875" s="4"/>
      <c r="EWD875" s="4"/>
      <c r="EWE875" s="4"/>
      <c r="EWF875" s="4"/>
      <c r="EWG875" s="4"/>
      <c r="EWH875" s="4"/>
      <c r="EWI875" s="4"/>
      <c r="EWJ875" s="4"/>
      <c r="EWK875" s="4"/>
      <c r="EWL875" s="4"/>
      <c r="EWM875" s="4"/>
      <c r="EWN875" s="4"/>
      <c r="EWO875" s="4"/>
      <c r="EWP875" s="4"/>
      <c r="EWQ875" s="4"/>
      <c r="EWR875" s="4"/>
      <c r="EWS875" s="4"/>
      <c r="EWT875" s="4"/>
      <c r="EWU875" s="4"/>
      <c r="EWV875" s="4"/>
      <c r="EWW875" s="4"/>
      <c r="EWX875" s="4"/>
      <c r="EWY875" s="4"/>
      <c r="EWZ875" s="4"/>
      <c r="EXA875" s="4"/>
      <c r="EXB875" s="4"/>
      <c r="EXC875" s="4"/>
      <c r="EXD875" s="4"/>
      <c r="EXE875" s="4"/>
      <c r="EXF875" s="4"/>
      <c r="EXG875" s="4"/>
      <c r="EXH875" s="4"/>
      <c r="EXI875" s="4"/>
      <c r="EXJ875" s="4"/>
      <c r="EXK875" s="4"/>
      <c r="EXL875" s="4"/>
      <c r="EXM875" s="4"/>
      <c r="EXN875" s="4"/>
      <c r="EXO875" s="4"/>
      <c r="EXP875" s="4"/>
      <c r="EXQ875" s="4"/>
      <c r="EXR875" s="4"/>
      <c r="EXS875" s="4"/>
      <c r="EXT875" s="4"/>
      <c r="EXU875" s="4"/>
      <c r="EXV875" s="4"/>
      <c r="EXW875" s="4"/>
      <c r="EXX875" s="4"/>
      <c r="EXY875" s="4"/>
      <c r="EXZ875" s="4"/>
      <c r="EYA875" s="4"/>
      <c r="EYB875" s="4"/>
      <c r="EYC875" s="4"/>
      <c r="EYD875" s="4"/>
      <c r="EYE875" s="4"/>
      <c r="EYF875" s="4"/>
      <c r="EYG875" s="4"/>
      <c r="EYH875" s="4"/>
      <c r="EYI875" s="4"/>
      <c r="EYJ875" s="4"/>
      <c r="EYK875" s="4"/>
      <c r="EYL875" s="4"/>
      <c r="EYM875" s="4"/>
      <c r="EYN875" s="4"/>
      <c r="EYO875" s="4"/>
      <c r="EYP875" s="4"/>
      <c r="EYQ875" s="4"/>
      <c r="EYR875" s="4"/>
      <c r="EYS875" s="4"/>
      <c r="EYT875" s="4"/>
      <c r="EYU875" s="4"/>
      <c r="EYV875" s="4"/>
      <c r="EYW875" s="4"/>
      <c r="EYX875" s="4"/>
      <c r="EYY875" s="4"/>
      <c r="EYZ875" s="4"/>
      <c r="EZA875" s="4"/>
      <c r="EZB875" s="4"/>
      <c r="EZC875" s="4"/>
      <c r="EZD875" s="4"/>
      <c r="EZE875" s="4"/>
      <c r="EZF875" s="4"/>
      <c r="EZG875" s="4"/>
      <c r="EZH875" s="4"/>
      <c r="EZI875" s="4"/>
      <c r="EZJ875" s="4"/>
      <c r="EZK875" s="4"/>
      <c r="EZL875" s="4"/>
      <c r="EZM875" s="4"/>
      <c r="EZN875" s="4"/>
      <c r="EZO875" s="4"/>
      <c r="EZP875" s="4"/>
      <c r="EZQ875" s="4"/>
      <c r="EZR875" s="4"/>
      <c r="EZS875" s="4"/>
      <c r="EZT875" s="4"/>
      <c r="EZU875" s="4"/>
      <c r="EZV875" s="4"/>
      <c r="EZW875" s="4"/>
      <c r="EZX875" s="4"/>
      <c r="EZY875" s="4"/>
      <c r="EZZ875" s="4"/>
      <c r="FAA875" s="4"/>
      <c r="FAB875" s="4"/>
      <c r="FAC875" s="4"/>
      <c r="FAD875" s="4"/>
      <c r="FAE875" s="4"/>
      <c r="FAF875" s="4"/>
      <c r="FAG875" s="4"/>
      <c r="FAH875" s="4"/>
      <c r="FAJ875" s="4"/>
      <c r="FAL875" s="4"/>
      <c r="FAM875" s="4"/>
      <c r="FAN875" s="4"/>
      <c r="FAO875" s="4"/>
      <c r="FAP875" s="4"/>
      <c r="FAQ875" s="4"/>
      <c r="FAR875" s="4"/>
      <c r="FAS875" s="4"/>
      <c r="FAX875" s="4"/>
      <c r="FAY875" s="4"/>
      <c r="FAZ875" s="4"/>
      <c r="FBA875" s="4"/>
      <c r="FBB875" s="4"/>
      <c r="FBC875" s="4"/>
      <c r="FBD875" s="4"/>
      <c r="FBE875" s="4"/>
      <c r="FBF875" s="4"/>
      <c r="FBG875" s="4"/>
      <c r="FBH875" s="4"/>
      <c r="FBI875" s="4"/>
      <c r="FBJ875" s="4"/>
      <c r="FBK875" s="4"/>
      <c r="FBL875" s="4"/>
      <c r="FBM875" s="4"/>
      <c r="FBN875" s="4"/>
      <c r="FBO875" s="4"/>
      <c r="FBP875" s="4"/>
      <c r="FBQ875" s="4"/>
      <c r="FBR875" s="4"/>
      <c r="FBS875" s="4"/>
      <c r="FBT875" s="4"/>
      <c r="FBU875" s="4"/>
      <c r="FBV875" s="4"/>
      <c r="FBW875" s="4"/>
      <c r="FBX875" s="4"/>
      <c r="FBY875" s="4"/>
      <c r="FBZ875" s="4"/>
      <c r="FCA875" s="4"/>
      <c r="FCB875" s="4"/>
      <c r="FCC875" s="4"/>
      <c r="FCD875" s="4"/>
      <c r="FCE875" s="4"/>
      <c r="FCF875" s="4"/>
      <c r="FCG875" s="4"/>
      <c r="FCH875" s="4"/>
      <c r="FCI875" s="4"/>
      <c r="FCJ875" s="4"/>
      <c r="FCK875" s="4"/>
      <c r="FCL875" s="4"/>
      <c r="FCM875" s="4"/>
      <c r="FCN875" s="4"/>
      <c r="FCO875" s="4"/>
      <c r="FCP875" s="4"/>
      <c r="FCQ875" s="4"/>
      <c r="FCR875" s="4"/>
      <c r="FCS875" s="4"/>
      <c r="FCT875" s="4"/>
      <c r="FCU875" s="4"/>
      <c r="FCV875" s="4"/>
      <c r="FCW875" s="4"/>
      <c r="FCX875" s="4"/>
      <c r="FCY875" s="4"/>
      <c r="FCZ875" s="4"/>
      <c r="FDA875" s="4"/>
      <c r="FDB875" s="4"/>
      <c r="FDC875" s="4"/>
      <c r="FDD875" s="4"/>
      <c r="FDE875" s="4"/>
      <c r="FDF875" s="4"/>
      <c r="FDG875" s="4"/>
      <c r="FDH875" s="4"/>
      <c r="FDI875" s="4"/>
      <c r="FDJ875" s="4"/>
      <c r="FDK875" s="4"/>
      <c r="FDL875" s="4"/>
      <c r="FDM875" s="4"/>
      <c r="FDN875" s="4"/>
      <c r="FDO875" s="4"/>
      <c r="FDP875" s="4"/>
      <c r="FDQ875" s="4"/>
      <c r="FDR875" s="4"/>
      <c r="FDS875" s="4"/>
      <c r="FDT875" s="4"/>
      <c r="FDU875" s="4"/>
      <c r="FDV875" s="4"/>
      <c r="FDW875" s="4"/>
      <c r="FDX875" s="4"/>
      <c r="FDY875" s="4"/>
      <c r="FDZ875" s="4"/>
      <c r="FEA875" s="4"/>
      <c r="FEB875" s="4"/>
      <c r="FEC875" s="4"/>
      <c r="FED875" s="4"/>
      <c r="FEE875" s="4"/>
      <c r="FEF875" s="4"/>
      <c r="FEG875" s="4"/>
      <c r="FEH875" s="4"/>
      <c r="FEI875" s="4"/>
      <c r="FEJ875" s="4"/>
      <c r="FEK875" s="4"/>
      <c r="FEL875" s="4"/>
      <c r="FEM875" s="4"/>
      <c r="FEN875" s="4"/>
      <c r="FEO875" s="4"/>
      <c r="FEP875" s="4"/>
      <c r="FEQ875" s="4"/>
      <c r="FER875" s="4"/>
      <c r="FES875" s="4"/>
      <c r="FET875" s="4"/>
      <c r="FEU875" s="4"/>
      <c r="FEV875" s="4"/>
      <c r="FEW875" s="4"/>
      <c r="FEX875" s="4"/>
      <c r="FEY875" s="4"/>
      <c r="FEZ875" s="4"/>
      <c r="FFA875" s="4"/>
      <c r="FFB875" s="4"/>
      <c r="FFC875" s="4"/>
      <c r="FFD875" s="4"/>
      <c r="FFE875" s="4"/>
      <c r="FFF875" s="4"/>
      <c r="FFG875" s="4"/>
      <c r="FFH875" s="4"/>
      <c r="FFI875" s="4"/>
      <c r="FFJ875" s="4"/>
      <c r="FFK875" s="4"/>
      <c r="FFL875" s="4"/>
      <c r="FFM875" s="4"/>
      <c r="FFN875" s="4"/>
      <c r="FFO875" s="4"/>
      <c r="FFP875" s="4"/>
      <c r="FFQ875" s="4"/>
      <c r="FFR875" s="4"/>
      <c r="FFS875" s="4"/>
      <c r="FFT875" s="4"/>
      <c r="FFU875" s="4"/>
      <c r="FFV875" s="4"/>
      <c r="FFW875" s="4"/>
      <c r="FFX875" s="4"/>
      <c r="FFY875" s="4"/>
      <c r="FFZ875" s="4"/>
      <c r="FGA875" s="4"/>
      <c r="FGB875" s="4"/>
      <c r="FGC875" s="4"/>
      <c r="FGD875" s="4"/>
      <c r="FGE875" s="4"/>
      <c r="FGF875" s="4"/>
      <c r="FGG875" s="4"/>
      <c r="FGH875" s="4"/>
      <c r="FGI875" s="4"/>
      <c r="FGJ875" s="4"/>
      <c r="FGK875" s="4"/>
      <c r="FGL875" s="4"/>
      <c r="FGM875" s="4"/>
      <c r="FGN875" s="4"/>
      <c r="FGO875" s="4"/>
      <c r="FGP875" s="4"/>
      <c r="FGQ875" s="4"/>
      <c r="FGR875" s="4"/>
      <c r="FGS875" s="4"/>
      <c r="FGT875" s="4"/>
      <c r="FGU875" s="4"/>
      <c r="FGV875" s="4"/>
      <c r="FGW875" s="4"/>
      <c r="FGX875" s="4"/>
      <c r="FGY875" s="4"/>
      <c r="FGZ875" s="4"/>
      <c r="FHA875" s="4"/>
      <c r="FHB875" s="4"/>
      <c r="FHC875" s="4"/>
      <c r="FHD875" s="4"/>
      <c r="FHE875" s="4"/>
      <c r="FHF875" s="4"/>
      <c r="FHG875" s="4"/>
      <c r="FHH875" s="4"/>
      <c r="FHI875" s="4"/>
      <c r="FHJ875" s="4"/>
      <c r="FHK875" s="4"/>
      <c r="FHL875" s="4"/>
      <c r="FHM875" s="4"/>
      <c r="FHN875" s="4"/>
      <c r="FHO875" s="4"/>
      <c r="FHP875" s="4"/>
      <c r="FHQ875" s="4"/>
      <c r="FHR875" s="4"/>
      <c r="FHS875" s="4"/>
      <c r="FHT875" s="4"/>
      <c r="FHU875" s="4"/>
      <c r="FHV875" s="4"/>
      <c r="FHW875" s="4"/>
      <c r="FHX875" s="4"/>
      <c r="FHY875" s="4"/>
      <c r="FHZ875" s="4"/>
      <c r="FIA875" s="4"/>
      <c r="FIB875" s="4"/>
      <c r="FIC875" s="4"/>
      <c r="FID875" s="4"/>
      <c r="FIE875" s="4"/>
      <c r="FIF875" s="4"/>
      <c r="FIG875" s="4"/>
      <c r="FIH875" s="4"/>
      <c r="FII875" s="4"/>
      <c r="FIJ875" s="4"/>
      <c r="FIK875" s="4"/>
      <c r="FIL875" s="4"/>
      <c r="FIM875" s="4"/>
      <c r="FIN875" s="4"/>
      <c r="FIO875" s="4"/>
      <c r="FIP875" s="4"/>
      <c r="FIQ875" s="4"/>
      <c r="FIR875" s="4"/>
      <c r="FIS875" s="4"/>
      <c r="FIT875" s="4"/>
      <c r="FIU875" s="4"/>
      <c r="FIV875" s="4"/>
      <c r="FIW875" s="4"/>
      <c r="FIX875" s="4"/>
      <c r="FIY875" s="4"/>
      <c r="FIZ875" s="4"/>
      <c r="FJA875" s="4"/>
      <c r="FJB875" s="4"/>
      <c r="FJC875" s="4"/>
      <c r="FJD875" s="4"/>
      <c r="FJE875" s="4"/>
      <c r="FJF875" s="4"/>
      <c r="FJG875" s="4"/>
      <c r="FJH875" s="4"/>
      <c r="FJI875" s="4"/>
      <c r="FJJ875" s="4"/>
      <c r="FJK875" s="4"/>
      <c r="FJL875" s="4"/>
      <c r="FJM875" s="4"/>
      <c r="FJN875" s="4"/>
      <c r="FJO875" s="4"/>
      <c r="FJP875" s="4"/>
      <c r="FJQ875" s="4"/>
      <c r="FJR875" s="4"/>
      <c r="FJS875" s="4"/>
      <c r="FJT875" s="4"/>
      <c r="FJU875" s="4"/>
      <c r="FJV875" s="4"/>
      <c r="FJW875" s="4"/>
      <c r="FJX875" s="4"/>
      <c r="FJY875" s="4"/>
      <c r="FJZ875" s="4"/>
      <c r="FKA875" s="4"/>
      <c r="FKB875" s="4"/>
      <c r="FKC875" s="4"/>
      <c r="FKD875" s="4"/>
      <c r="FKF875" s="4"/>
      <c r="FKH875" s="4"/>
      <c r="FKI875" s="4"/>
      <c r="FKJ875" s="4"/>
      <c r="FKK875" s="4"/>
      <c r="FKL875" s="4"/>
      <c r="FKM875" s="4"/>
      <c r="FKN875" s="4"/>
      <c r="FKO875" s="4"/>
      <c r="FKT875" s="4"/>
      <c r="FKU875" s="4"/>
      <c r="FKV875" s="4"/>
      <c r="FKW875" s="4"/>
      <c r="FKX875" s="4"/>
      <c r="FKY875" s="4"/>
      <c r="FKZ875" s="4"/>
      <c r="FLA875" s="4"/>
      <c r="FLB875" s="4"/>
      <c r="FLC875" s="4"/>
      <c r="FLD875" s="4"/>
      <c r="FLE875" s="4"/>
      <c r="FLF875" s="4"/>
      <c r="FLG875" s="4"/>
      <c r="FLH875" s="4"/>
      <c r="FLI875" s="4"/>
      <c r="FLJ875" s="4"/>
      <c r="FLK875" s="4"/>
      <c r="FLL875" s="4"/>
      <c r="FLM875" s="4"/>
      <c r="FLN875" s="4"/>
      <c r="FLO875" s="4"/>
      <c r="FLP875" s="4"/>
      <c r="FLQ875" s="4"/>
      <c r="FLR875" s="4"/>
      <c r="FLS875" s="4"/>
      <c r="FLT875" s="4"/>
      <c r="FLU875" s="4"/>
      <c r="FLV875" s="4"/>
      <c r="FLW875" s="4"/>
      <c r="FLX875" s="4"/>
      <c r="FLY875" s="4"/>
      <c r="FLZ875" s="4"/>
      <c r="FMA875" s="4"/>
      <c r="FMB875" s="4"/>
      <c r="FMC875" s="4"/>
      <c r="FMD875" s="4"/>
      <c r="FME875" s="4"/>
      <c r="FMF875" s="4"/>
      <c r="FMG875" s="4"/>
      <c r="FMH875" s="4"/>
      <c r="FMI875" s="4"/>
      <c r="FMJ875" s="4"/>
      <c r="FMK875" s="4"/>
      <c r="FML875" s="4"/>
      <c r="FMM875" s="4"/>
      <c r="FMN875" s="4"/>
      <c r="FMO875" s="4"/>
      <c r="FMP875" s="4"/>
      <c r="FMQ875" s="4"/>
      <c r="FMR875" s="4"/>
      <c r="FMS875" s="4"/>
      <c r="FMT875" s="4"/>
      <c r="FMU875" s="4"/>
      <c r="FMV875" s="4"/>
      <c r="FMW875" s="4"/>
      <c r="FMX875" s="4"/>
      <c r="FMY875" s="4"/>
      <c r="FMZ875" s="4"/>
      <c r="FNA875" s="4"/>
      <c r="FNB875" s="4"/>
      <c r="FNC875" s="4"/>
      <c r="FND875" s="4"/>
      <c r="FNE875" s="4"/>
      <c r="FNF875" s="4"/>
      <c r="FNG875" s="4"/>
      <c r="FNH875" s="4"/>
      <c r="FNI875" s="4"/>
      <c r="FNJ875" s="4"/>
      <c r="FNK875" s="4"/>
      <c r="FNL875" s="4"/>
      <c r="FNM875" s="4"/>
      <c r="FNN875" s="4"/>
      <c r="FNO875" s="4"/>
      <c r="FNP875" s="4"/>
      <c r="FNQ875" s="4"/>
      <c r="FNR875" s="4"/>
      <c r="FNS875" s="4"/>
      <c r="FNT875" s="4"/>
      <c r="FNU875" s="4"/>
      <c r="FNV875" s="4"/>
      <c r="FNW875" s="4"/>
      <c r="FNX875" s="4"/>
      <c r="FNY875" s="4"/>
      <c r="FNZ875" s="4"/>
      <c r="FOA875" s="4"/>
      <c r="FOB875" s="4"/>
      <c r="FOC875" s="4"/>
      <c r="FOD875" s="4"/>
      <c r="FOE875" s="4"/>
      <c r="FOF875" s="4"/>
      <c r="FOG875" s="4"/>
      <c r="FOH875" s="4"/>
      <c r="FOI875" s="4"/>
      <c r="FOJ875" s="4"/>
      <c r="FOK875" s="4"/>
      <c r="FOL875" s="4"/>
      <c r="FOM875" s="4"/>
      <c r="FON875" s="4"/>
      <c r="FOO875" s="4"/>
      <c r="FOP875" s="4"/>
      <c r="FOQ875" s="4"/>
      <c r="FOR875" s="4"/>
      <c r="FOS875" s="4"/>
      <c r="FOT875" s="4"/>
      <c r="FOU875" s="4"/>
      <c r="FOV875" s="4"/>
      <c r="FOW875" s="4"/>
      <c r="FOX875" s="4"/>
      <c r="FOY875" s="4"/>
      <c r="FOZ875" s="4"/>
      <c r="FPA875" s="4"/>
      <c r="FPB875" s="4"/>
      <c r="FPC875" s="4"/>
      <c r="FPD875" s="4"/>
      <c r="FPE875" s="4"/>
      <c r="FPF875" s="4"/>
      <c r="FPG875" s="4"/>
      <c r="FPH875" s="4"/>
      <c r="FPI875" s="4"/>
      <c r="FPJ875" s="4"/>
      <c r="FPK875" s="4"/>
      <c r="FPL875" s="4"/>
      <c r="FPM875" s="4"/>
      <c r="FPN875" s="4"/>
      <c r="FPO875" s="4"/>
      <c r="FPP875" s="4"/>
      <c r="FPQ875" s="4"/>
      <c r="FPR875" s="4"/>
      <c r="FPS875" s="4"/>
      <c r="FPT875" s="4"/>
      <c r="FPU875" s="4"/>
      <c r="FPV875" s="4"/>
      <c r="FPW875" s="4"/>
      <c r="FPX875" s="4"/>
      <c r="FPY875" s="4"/>
      <c r="FPZ875" s="4"/>
      <c r="FQA875" s="4"/>
      <c r="FQB875" s="4"/>
      <c r="FQC875" s="4"/>
      <c r="FQD875" s="4"/>
      <c r="FQE875" s="4"/>
      <c r="FQF875" s="4"/>
      <c r="FQG875" s="4"/>
      <c r="FQH875" s="4"/>
      <c r="FQI875" s="4"/>
      <c r="FQJ875" s="4"/>
      <c r="FQK875" s="4"/>
      <c r="FQL875" s="4"/>
      <c r="FQM875" s="4"/>
      <c r="FQN875" s="4"/>
      <c r="FQO875" s="4"/>
      <c r="FQP875" s="4"/>
      <c r="FQQ875" s="4"/>
      <c r="FQR875" s="4"/>
      <c r="FQS875" s="4"/>
      <c r="FQT875" s="4"/>
      <c r="FQU875" s="4"/>
      <c r="FQV875" s="4"/>
      <c r="FQW875" s="4"/>
      <c r="FQX875" s="4"/>
      <c r="FQY875" s="4"/>
      <c r="FQZ875" s="4"/>
      <c r="FRA875" s="4"/>
      <c r="FRB875" s="4"/>
      <c r="FRC875" s="4"/>
      <c r="FRD875" s="4"/>
      <c r="FRE875" s="4"/>
      <c r="FRF875" s="4"/>
      <c r="FRG875" s="4"/>
      <c r="FRH875" s="4"/>
      <c r="FRI875" s="4"/>
      <c r="FRJ875" s="4"/>
      <c r="FRK875" s="4"/>
      <c r="FRL875" s="4"/>
      <c r="FRM875" s="4"/>
      <c r="FRN875" s="4"/>
      <c r="FRO875" s="4"/>
      <c r="FRP875" s="4"/>
      <c r="FRQ875" s="4"/>
      <c r="FRR875" s="4"/>
      <c r="FRS875" s="4"/>
      <c r="FRT875" s="4"/>
      <c r="FRU875" s="4"/>
      <c r="FRV875" s="4"/>
      <c r="FRW875" s="4"/>
      <c r="FRX875" s="4"/>
      <c r="FRY875" s="4"/>
      <c r="FRZ875" s="4"/>
      <c r="FSA875" s="4"/>
      <c r="FSB875" s="4"/>
      <c r="FSC875" s="4"/>
      <c r="FSD875" s="4"/>
      <c r="FSE875" s="4"/>
      <c r="FSF875" s="4"/>
      <c r="FSG875" s="4"/>
      <c r="FSH875" s="4"/>
      <c r="FSI875" s="4"/>
      <c r="FSJ875" s="4"/>
      <c r="FSK875" s="4"/>
      <c r="FSL875" s="4"/>
      <c r="FSM875" s="4"/>
      <c r="FSN875" s="4"/>
      <c r="FSO875" s="4"/>
      <c r="FSP875" s="4"/>
      <c r="FSQ875" s="4"/>
      <c r="FSR875" s="4"/>
      <c r="FSS875" s="4"/>
      <c r="FST875" s="4"/>
      <c r="FSU875" s="4"/>
      <c r="FSV875" s="4"/>
      <c r="FSW875" s="4"/>
      <c r="FSX875" s="4"/>
      <c r="FSY875" s="4"/>
      <c r="FSZ875" s="4"/>
      <c r="FTA875" s="4"/>
      <c r="FTB875" s="4"/>
      <c r="FTC875" s="4"/>
      <c r="FTD875" s="4"/>
      <c r="FTE875" s="4"/>
      <c r="FTF875" s="4"/>
      <c r="FTG875" s="4"/>
      <c r="FTH875" s="4"/>
      <c r="FTI875" s="4"/>
      <c r="FTJ875" s="4"/>
      <c r="FTK875" s="4"/>
      <c r="FTL875" s="4"/>
      <c r="FTM875" s="4"/>
      <c r="FTN875" s="4"/>
      <c r="FTO875" s="4"/>
      <c r="FTP875" s="4"/>
      <c r="FTQ875" s="4"/>
      <c r="FTR875" s="4"/>
      <c r="FTS875" s="4"/>
      <c r="FTT875" s="4"/>
      <c r="FTU875" s="4"/>
      <c r="FTV875" s="4"/>
      <c r="FTW875" s="4"/>
      <c r="FTX875" s="4"/>
      <c r="FTY875" s="4"/>
      <c r="FTZ875" s="4"/>
      <c r="FUB875" s="4"/>
      <c r="FUD875" s="4"/>
      <c r="FUE875" s="4"/>
      <c r="FUF875" s="4"/>
      <c r="FUG875" s="4"/>
      <c r="FUH875" s="4"/>
      <c r="FUI875" s="4"/>
      <c r="FUJ875" s="4"/>
      <c r="FUK875" s="4"/>
      <c r="FUP875" s="4"/>
      <c r="FUQ875" s="4"/>
      <c r="FUR875" s="4"/>
      <c r="FUS875" s="4"/>
      <c r="FUT875" s="4"/>
      <c r="FUU875" s="4"/>
      <c r="FUV875" s="4"/>
      <c r="FUW875" s="4"/>
      <c r="FUX875" s="4"/>
      <c r="FUY875" s="4"/>
      <c r="FUZ875" s="4"/>
      <c r="FVA875" s="4"/>
      <c r="FVB875" s="4"/>
      <c r="FVC875" s="4"/>
      <c r="FVD875" s="4"/>
      <c r="FVE875" s="4"/>
      <c r="FVF875" s="4"/>
      <c r="FVG875" s="4"/>
      <c r="FVH875" s="4"/>
      <c r="FVI875" s="4"/>
      <c r="FVJ875" s="4"/>
      <c r="FVK875" s="4"/>
      <c r="FVL875" s="4"/>
      <c r="FVM875" s="4"/>
      <c r="FVN875" s="4"/>
      <c r="FVO875" s="4"/>
      <c r="FVP875" s="4"/>
      <c r="FVQ875" s="4"/>
      <c r="FVR875" s="4"/>
      <c r="FVS875" s="4"/>
      <c r="FVT875" s="4"/>
      <c r="FVU875" s="4"/>
      <c r="FVV875" s="4"/>
      <c r="FVW875" s="4"/>
      <c r="FVX875" s="4"/>
      <c r="FVY875" s="4"/>
      <c r="FVZ875" s="4"/>
      <c r="FWA875" s="4"/>
      <c r="FWB875" s="4"/>
      <c r="FWC875" s="4"/>
      <c r="FWD875" s="4"/>
      <c r="FWE875" s="4"/>
      <c r="FWF875" s="4"/>
      <c r="FWG875" s="4"/>
      <c r="FWH875" s="4"/>
      <c r="FWI875" s="4"/>
      <c r="FWJ875" s="4"/>
      <c r="FWK875" s="4"/>
      <c r="FWL875" s="4"/>
      <c r="FWM875" s="4"/>
      <c r="FWN875" s="4"/>
      <c r="FWO875" s="4"/>
      <c r="FWP875" s="4"/>
      <c r="FWQ875" s="4"/>
      <c r="FWR875" s="4"/>
      <c r="FWS875" s="4"/>
      <c r="FWT875" s="4"/>
      <c r="FWU875" s="4"/>
      <c r="FWV875" s="4"/>
      <c r="FWW875" s="4"/>
      <c r="FWX875" s="4"/>
      <c r="FWY875" s="4"/>
      <c r="FWZ875" s="4"/>
      <c r="FXA875" s="4"/>
      <c r="FXB875" s="4"/>
      <c r="FXC875" s="4"/>
      <c r="FXD875" s="4"/>
      <c r="FXE875" s="4"/>
      <c r="FXF875" s="4"/>
      <c r="FXG875" s="4"/>
      <c r="FXH875" s="4"/>
      <c r="FXI875" s="4"/>
      <c r="FXJ875" s="4"/>
      <c r="FXK875" s="4"/>
      <c r="FXL875" s="4"/>
      <c r="FXM875" s="4"/>
      <c r="FXN875" s="4"/>
      <c r="FXO875" s="4"/>
      <c r="FXP875" s="4"/>
      <c r="FXQ875" s="4"/>
      <c r="FXR875" s="4"/>
      <c r="FXS875" s="4"/>
      <c r="FXT875" s="4"/>
      <c r="FXU875" s="4"/>
      <c r="FXV875" s="4"/>
      <c r="FXW875" s="4"/>
      <c r="FXX875" s="4"/>
      <c r="FXY875" s="4"/>
      <c r="FXZ875" s="4"/>
      <c r="FYA875" s="4"/>
      <c r="FYB875" s="4"/>
      <c r="FYC875" s="4"/>
      <c r="FYD875" s="4"/>
      <c r="FYE875" s="4"/>
      <c r="FYF875" s="4"/>
      <c r="FYG875" s="4"/>
      <c r="FYH875" s="4"/>
      <c r="FYI875" s="4"/>
      <c r="FYJ875" s="4"/>
      <c r="FYK875" s="4"/>
      <c r="FYL875" s="4"/>
      <c r="FYM875" s="4"/>
      <c r="FYN875" s="4"/>
      <c r="FYO875" s="4"/>
      <c r="FYP875" s="4"/>
      <c r="FYQ875" s="4"/>
      <c r="FYR875" s="4"/>
      <c r="FYS875" s="4"/>
      <c r="FYT875" s="4"/>
      <c r="FYU875" s="4"/>
      <c r="FYV875" s="4"/>
      <c r="FYW875" s="4"/>
      <c r="FYX875" s="4"/>
      <c r="FYY875" s="4"/>
      <c r="FYZ875" s="4"/>
      <c r="FZA875" s="4"/>
      <c r="FZB875" s="4"/>
      <c r="FZC875" s="4"/>
      <c r="FZD875" s="4"/>
      <c r="FZE875" s="4"/>
      <c r="FZF875" s="4"/>
      <c r="FZG875" s="4"/>
      <c r="FZH875" s="4"/>
      <c r="FZI875" s="4"/>
      <c r="FZJ875" s="4"/>
      <c r="FZK875" s="4"/>
      <c r="FZL875" s="4"/>
      <c r="FZM875" s="4"/>
      <c r="FZN875" s="4"/>
      <c r="FZO875" s="4"/>
      <c r="FZP875" s="4"/>
      <c r="FZQ875" s="4"/>
      <c r="FZR875" s="4"/>
      <c r="FZS875" s="4"/>
      <c r="FZT875" s="4"/>
      <c r="FZU875" s="4"/>
      <c r="FZV875" s="4"/>
      <c r="FZW875" s="4"/>
      <c r="FZX875" s="4"/>
      <c r="FZY875" s="4"/>
      <c r="FZZ875" s="4"/>
      <c r="GAA875" s="4"/>
      <c r="GAB875" s="4"/>
      <c r="GAC875" s="4"/>
      <c r="GAD875" s="4"/>
      <c r="GAE875" s="4"/>
      <c r="GAF875" s="4"/>
      <c r="GAG875" s="4"/>
      <c r="GAH875" s="4"/>
      <c r="GAI875" s="4"/>
      <c r="GAJ875" s="4"/>
      <c r="GAK875" s="4"/>
      <c r="GAL875" s="4"/>
      <c r="GAM875" s="4"/>
      <c r="GAN875" s="4"/>
      <c r="GAO875" s="4"/>
      <c r="GAP875" s="4"/>
      <c r="GAQ875" s="4"/>
      <c r="GAR875" s="4"/>
      <c r="GAS875" s="4"/>
      <c r="GAT875" s="4"/>
      <c r="GAU875" s="4"/>
      <c r="GAV875" s="4"/>
      <c r="GAW875" s="4"/>
      <c r="GAX875" s="4"/>
      <c r="GAY875" s="4"/>
      <c r="GAZ875" s="4"/>
      <c r="GBA875" s="4"/>
      <c r="GBB875" s="4"/>
      <c r="GBC875" s="4"/>
      <c r="GBD875" s="4"/>
      <c r="GBE875" s="4"/>
      <c r="GBF875" s="4"/>
      <c r="GBG875" s="4"/>
      <c r="GBH875" s="4"/>
      <c r="GBI875" s="4"/>
      <c r="GBJ875" s="4"/>
      <c r="GBK875" s="4"/>
      <c r="GBL875" s="4"/>
      <c r="GBM875" s="4"/>
      <c r="GBN875" s="4"/>
      <c r="GBO875" s="4"/>
      <c r="GBP875" s="4"/>
      <c r="GBQ875" s="4"/>
      <c r="GBR875" s="4"/>
      <c r="GBS875" s="4"/>
      <c r="GBT875" s="4"/>
      <c r="GBU875" s="4"/>
      <c r="GBV875" s="4"/>
      <c r="GBW875" s="4"/>
      <c r="GBX875" s="4"/>
      <c r="GBY875" s="4"/>
      <c r="GBZ875" s="4"/>
      <c r="GCA875" s="4"/>
      <c r="GCB875" s="4"/>
      <c r="GCC875" s="4"/>
      <c r="GCD875" s="4"/>
      <c r="GCE875" s="4"/>
      <c r="GCF875" s="4"/>
      <c r="GCG875" s="4"/>
      <c r="GCH875" s="4"/>
      <c r="GCI875" s="4"/>
      <c r="GCJ875" s="4"/>
      <c r="GCK875" s="4"/>
      <c r="GCL875" s="4"/>
      <c r="GCM875" s="4"/>
      <c r="GCN875" s="4"/>
      <c r="GCO875" s="4"/>
      <c r="GCP875" s="4"/>
      <c r="GCQ875" s="4"/>
      <c r="GCR875" s="4"/>
      <c r="GCS875" s="4"/>
      <c r="GCT875" s="4"/>
      <c r="GCU875" s="4"/>
      <c r="GCV875" s="4"/>
      <c r="GCW875" s="4"/>
      <c r="GCX875" s="4"/>
      <c r="GCY875" s="4"/>
      <c r="GCZ875" s="4"/>
      <c r="GDA875" s="4"/>
      <c r="GDB875" s="4"/>
      <c r="GDC875" s="4"/>
      <c r="GDD875" s="4"/>
      <c r="GDE875" s="4"/>
      <c r="GDF875" s="4"/>
      <c r="GDG875" s="4"/>
      <c r="GDH875" s="4"/>
      <c r="GDI875" s="4"/>
      <c r="GDJ875" s="4"/>
      <c r="GDK875" s="4"/>
      <c r="GDL875" s="4"/>
      <c r="GDM875" s="4"/>
      <c r="GDN875" s="4"/>
      <c r="GDO875" s="4"/>
      <c r="GDP875" s="4"/>
      <c r="GDQ875" s="4"/>
      <c r="GDR875" s="4"/>
      <c r="GDS875" s="4"/>
      <c r="GDT875" s="4"/>
      <c r="GDU875" s="4"/>
      <c r="GDV875" s="4"/>
      <c r="GDX875" s="4"/>
      <c r="GDZ875" s="4"/>
      <c r="GEA875" s="4"/>
      <c r="GEB875" s="4"/>
      <c r="GEC875" s="4"/>
      <c r="GED875" s="4"/>
      <c r="GEE875" s="4"/>
      <c r="GEF875" s="4"/>
      <c r="GEG875" s="4"/>
      <c r="GEL875" s="4"/>
      <c r="GEM875" s="4"/>
      <c r="GEN875" s="4"/>
      <c r="GEO875" s="4"/>
      <c r="GEP875" s="4"/>
      <c r="GEQ875" s="4"/>
      <c r="GER875" s="4"/>
      <c r="GES875" s="4"/>
      <c r="GET875" s="4"/>
      <c r="GEU875" s="4"/>
      <c r="GEV875" s="4"/>
      <c r="GEW875" s="4"/>
      <c r="GEX875" s="4"/>
      <c r="GEY875" s="4"/>
      <c r="GEZ875" s="4"/>
      <c r="GFA875" s="4"/>
      <c r="GFB875" s="4"/>
      <c r="GFC875" s="4"/>
      <c r="GFD875" s="4"/>
      <c r="GFE875" s="4"/>
      <c r="GFF875" s="4"/>
      <c r="GFG875" s="4"/>
      <c r="GFH875" s="4"/>
      <c r="GFI875" s="4"/>
      <c r="GFJ875" s="4"/>
      <c r="GFK875" s="4"/>
      <c r="GFL875" s="4"/>
      <c r="GFM875" s="4"/>
      <c r="GFN875" s="4"/>
      <c r="GFO875" s="4"/>
      <c r="GFP875" s="4"/>
      <c r="GFQ875" s="4"/>
      <c r="GFR875" s="4"/>
      <c r="GFS875" s="4"/>
      <c r="GFT875" s="4"/>
      <c r="GFU875" s="4"/>
      <c r="GFV875" s="4"/>
      <c r="GFW875" s="4"/>
      <c r="GFX875" s="4"/>
      <c r="GFY875" s="4"/>
      <c r="GFZ875" s="4"/>
      <c r="GGA875" s="4"/>
      <c r="GGB875" s="4"/>
      <c r="GGC875" s="4"/>
      <c r="GGD875" s="4"/>
      <c r="GGE875" s="4"/>
      <c r="GGF875" s="4"/>
      <c r="GGG875" s="4"/>
      <c r="GGH875" s="4"/>
      <c r="GGI875" s="4"/>
      <c r="GGJ875" s="4"/>
      <c r="GGK875" s="4"/>
      <c r="GGL875" s="4"/>
      <c r="GGM875" s="4"/>
      <c r="GGN875" s="4"/>
      <c r="GGO875" s="4"/>
      <c r="GGP875" s="4"/>
      <c r="GGQ875" s="4"/>
      <c r="GGR875" s="4"/>
      <c r="GGS875" s="4"/>
      <c r="GGT875" s="4"/>
      <c r="GGU875" s="4"/>
      <c r="GGV875" s="4"/>
      <c r="GGW875" s="4"/>
      <c r="GGX875" s="4"/>
      <c r="GGY875" s="4"/>
      <c r="GGZ875" s="4"/>
      <c r="GHA875" s="4"/>
      <c r="GHB875" s="4"/>
      <c r="GHC875" s="4"/>
      <c r="GHD875" s="4"/>
      <c r="GHE875" s="4"/>
      <c r="GHF875" s="4"/>
      <c r="GHG875" s="4"/>
      <c r="GHH875" s="4"/>
      <c r="GHI875" s="4"/>
      <c r="GHJ875" s="4"/>
      <c r="GHK875" s="4"/>
      <c r="GHL875" s="4"/>
      <c r="GHM875" s="4"/>
      <c r="GHN875" s="4"/>
      <c r="GHO875" s="4"/>
      <c r="GHP875" s="4"/>
      <c r="GHQ875" s="4"/>
      <c r="GHR875" s="4"/>
      <c r="GHS875" s="4"/>
      <c r="GHT875" s="4"/>
      <c r="GHU875" s="4"/>
      <c r="GHV875" s="4"/>
      <c r="GHW875" s="4"/>
      <c r="GHX875" s="4"/>
      <c r="GHY875" s="4"/>
      <c r="GHZ875" s="4"/>
      <c r="GIA875" s="4"/>
      <c r="GIB875" s="4"/>
      <c r="GIC875" s="4"/>
      <c r="GID875" s="4"/>
      <c r="GIE875" s="4"/>
      <c r="GIF875" s="4"/>
      <c r="GIG875" s="4"/>
      <c r="GIH875" s="4"/>
      <c r="GII875" s="4"/>
      <c r="GIJ875" s="4"/>
      <c r="GIK875" s="4"/>
      <c r="GIL875" s="4"/>
      <c r="GIM875" s="4"/>
      <c r="GIN875" s="4"/>
      <c r="GIO875" s="4"/>
      <c r="GIP875" s="4"/>
      <c r="GIQ875" s="4"/>
      <c r="GIR875" s="4"/>
      <c r="GIS875" s="4"/>
      <c r="GIT875" s="4"/>
      <c r="GIU875" s="4"/>
      <c r="GIV875" s="4"/>
      <c r="GIW875" s="4"/>
      <c r="GIX875" s="4"/>
      <c r="GIY875" s="4"/>
      <c r="GIZ875" s="4"/>
      <c r="GJA875" s="4"/>
      <c r="GJB875" s="4"/>
      <c r="GJC875" s="4"/>
      <c r="GJD875" s="4"/>
      <c r="GJE875" s="4"/>
      <c r="GJF875" s="4"/>
      <c r="GJG875" s="4"/>
      <c r="GJH875" s="4"/>
      <c r="GJI875" s="4"/>
      <c r="GJJ875" s="4"/>
      <c r="GJK875" s="4"/>
      <c r="GJL875" s="4"/>
      <c r="GJM875" s="4"/>
      <c r="GJN875" s="4"/>
      <c r="GJO875" s="4"/>
      <c r="GJP875" s="4"/>
      <c r="GJQ875" s="4"/>
      <c r="GJR875" s="4"/>
      <c r="GJS875" s="4"/>
      <c r="GJT875" s="4"/>
      <c r="GJU875" s="4"/>
      <c r="GJV875" s="4"/>
      <c r="GJW875" s="4"/>
      <c r="GJX875" s="4"/>
      <c r="GJY875" s="4"/>
      <c r="GJZ875" s="4"/>
      <c r="GKA875" s="4"/>
      <c r="GKB875" s="4"/>
      <c r="GKC875" s="4"/>
      <c r="GKD875" s="4"/>
      <c r="GKE875" s="4"/>
      <c r="GKF875" s="4"/>
      <c r="GKG875" s="4"/>
      <c r="GKH875" s="4"/>
      <c r="GKI875" s="4"/>
      <c r="GKJ875" s="4"/>
      <c r="GKK875" s="4"/>
      <c r="GKL875" s="4"/>
      <c r="GKM875" s="4"/>
      <c r="GKN875" s="4"/>
      <c r="GKO875" s="4"/>
      <c r="GKP875" s="4"/>
      <c r="GKQ875" s="4"/>
      <c r="GKR875" s="4"/>
      <c r="GKS875" s="4"/>
      <c r="GKT875" s="4"/>
      <c r="GKU875" s="4"/>
      <c r="GKV875" s="4"/>
      <c r="GKW875" s="4"/>
      <c r="GKX875" s="4"/>
      <c r="GKY875" s="4"/>
      <c r="GKZ875" s="4"/>
      <c r="GLA875" s="4"/>
      <c r="GLB875" s="4"/>
      <c r="GLC875" s="4"/>
      <c r="GLD875" s="4"/>
      <c r="GLE875" s="4"/>
      <c r="GLF875" s="4"/>
      <c r="GLG875" s="4"/>
      <c r="GLH875" s="4"/>
      <c r="GLI875" s="4"/>
      <c r="GLJ875" s="4"/>
      <c r="GLK875" s="4"/>
      <c r="GLL875" s="4"/>
      <c r="GLM875" s="4"/>
      <c r="GLN875" s="4"/>
      <c r="GLO875" s="4"/>
      <c r="GLP875" s="4"/>
      <c r="GLQ875" s="4"/>
      <c r="GLR875" s="4"/>
      <c r="GLS875" s="4"/>
      <c r="GLT875" s="4"/>
      <c r="GLU875" s="4"/>
      <c r="GLV875" s="4"/>
      <c r="GLW875" s="4"/>
      <c r="GLX875" s="4"/>
      <c r="GLY875" s="4"/>
      <c r="GLZ875" s="4"/>
      <c r="GMA875" s="4"/>
      <c r="GMB875" s="4"/>
      <c r="GMC875" s="4"/>
      <c r="GMD875" s="4"/>
      <c r="GME875" s="4"/>
      <c r="GMF875" s="4"/>
      <c r="GMG875" s="4"/>
      <c r="GMH875" s="4"/>
      <c r="GMI875" s="4"/>
      <c r="GMJ875" s="4"/>
      <c r="GMK875" s="4"/>
      <c r="GML875" s="4"/>
      <c r="GMM875" s="4"/>
      <c r="GMN875" s="4"/>
      <c r="GMO875" s="4"/>
      <c r="GMP875" s="4"/>
      <c r="GMQ875" s="4"/>
      <c r="GMR875" s="4"/>
      <c r="GMS875" s="4"/>
      <c r="GMT875" s="4"/>
      <c r="GMU875" s="4"/>
      <c r="GMV875" s="4"/>
      <c r="GMW875" s="4"/>
      <c r="GMX875" s="4"/>
      <c r="GMY875" s="4"/>
      <c r="GMZ875" s="4"/>
      <c r="GNA875" s="4"/>
      <c r="GNB875" s="4"/>
      <c r="GNC875" s="4"/>
      <c r="GND875" s="4"/>
      <c r="GNE875" s="4"/>
      <c r="GNF875" s="4"/>
      <c r="GNG875" s="4"/>
      <c r="GNH875" s="4"/>
      <c r="GNI875" s="4"/>
      <c r="GNJ875" s="4"/>
      <c r="GNK875" s="4"/>
      <c r="GNL875" s="4"/>
      <c r="GNM875" s="4"/>
      <c r="GNN875" s="4"/>
      <c r="GNO875" s="4"/>
      <c r="GNP875" s="4"/>
      <c r="GNQ875" s="4"/>
      <c r="GNR875" s="4"/>
      <c r="GNT875" s="4"/>
      <c r="GNV875" s="4"/>
      <c r="GNW875" s="4"/>
      <c r="GNX875" s="4"/>
      <c r="GNY875" s="4"/>
      <c r="GNZ875" s="4"/>
      <c r="GOA875" s="4"/>
      <c r="GOB875" s="4"/>
      <c r="GOC875" s="4"/>
      <c r="GOH875" s="4"/>
      <c r="GOI875" s="4"/>
      <c r="GOJ875" s="4"/>
      <c r="GOK875" s="4"/>
      <c r="GOL875" s="4"/>
      <c r="GOM875" s="4"/>
      <c r="GON875" s="4"/>
      <c r="GOO875" s="4"/>
      <c r="GOP875" s="4"/>
      <c r="GOQ875" s="4"/>
      <c r="GOR875" s="4"/>
      <c r="GOS875" s="4"/>
      <c r="GOT875" s="4"/>
      <c r="GOU875" s="4"/>
      <c r="GOV875" s="4"/>
      <c r="GOW875" s="4"/>
      <c r="GOX875" s="4"/>
      <c r="GOY875" s="4"/>
      <c r="GOZ875" s="4"/>
      <c r="GPA875" s="4"/>
      <c r="GPB875" s="4"/>
      <c r="GPC875" s="4"/>
      <c r="GPD875" s="4"/>
      <c r="GPE875" s="4"/>
      <c r="GPF875" s="4"/>
      <c r="GPG875" s="4"/>
      <c r="GPH875" s="4"/>
      <c r="GPI875" s="4"/>
      <c r="GPJ875" s="4"/>
      <c r="GPK875" s="4"/>
      <c r="GPL875" s="4"/>
      <c r="GPM875" s="4"/>
      <c r="GPN875" s="4"/>
      <c r="GPO875" s="4"/>
      <c r="GPP875" s="4"/>
      <c r="GPQ875" s="4"/>
      <c r="GPR875" s="4"/>
      <c r="GPS875" s="4"/>
      <c r="GPT875" s="4"/>
      <c r="GPU875" s="4"/>
      <c r="GPV875" s="4"/>
      <c r="GPW875" s="4"/>
      <c r="GPX875" s="4"/>
      <c r="GPY875" s="4"/>
      <c r="GPZ875" s="4"/>
      <c r="GQA875" s="4"/>
      <c r="GQB875" s="4"/>
      <c r="GQC875" s="4"/>
      <c r="GQD875" s="4"/>
      <c r="GQE875" s="4"/>
      <c r="GQF875" s="4"/>
      <c r="GQG875" s="4"/>
      <c r="GQH875" s="4"/>
      <c r="GQI875" s="4"/>
      <c r="GQJ875" s="4"/>
      <c r="GQK875" s="4"/>
      <c r="GQL875" s="4"/>
      <c r="GQM875" s="4"/>
      <c r="GQN875" s="4"/>
      <c r="GQO875" s="4"/>
      <c r="GQP875" s="4"/>
      <c r="GQQ875" s="4"/>
      <c r="GQR875" s="4"/>
      <c r="GQS875" s="4"/>
      <c r="GQT875" s="4"/>
      <c r="GQU875" s="4"/>
      <c r="GQV875" s="4"/>
      <c r="GQW875" s="4"/>
      <c r="GQX875" s="4"/>
      <c r="GQY875" s="4"/>
      <c r="GQZ875" s="4"/>
      <c r="GRA875" s="4"/>
      <c r="GRB875" s="4"/>
      <c r="GRC875" s="4"/>
      <c r="GRD875" s="4"/>
      <c r="GRE875" s="4"/>
      <c r="GRF875" s="4"/>
      <c r="GRG875" s="4"/>
      <c r="GRH875" s="4"/>
      <c r="GRI875" s="4"/>
      <c r="GRJ875" s="4"/>
      <c r="GRK875" s="4"/>
      <c r="GRL875" s="4"/>
      <c r="GRM875" s="4"/>
      <c r="GRN875" s="4"/>
      <c r="GRO875" s="4"/>
      <c r="GRP875" s="4"/>
      <c r="GRQ875" s="4"/>
      <c r="GRR875" s="4"/>
      <c r="GRS875" s="4"/>
      <c r="GRT875" s="4"/>
      <c r="GRU875" s="4"/>
      <c r="GRV875" s="4"/>
      <c r="GRW875" s="4"/>
      <c r="GRX875" s="4"/>
      <c r="GRY875" s="4"/>
      <c r="GRZ875" s="4"/>
      <c r="GSA875" s="4"/>
      <c r="GSB875" s="4"/>
      <c r="GSC875" s="4"/>
      <c r="GSD875" s="4"/>
      <c r="GSE875" s="4"/>
      <c r="GSF875" s="4"/>
      <c r="GSG875" s="4"/>
      <c r="GSH875" s="4"/>
      <c r="GSI875" s="4"/>
      <c r="GSJ875" s="4"/>
      <c r="GSK875" s="4"/>
      <c r="GSL875" s="4"/>
      <c r="GSM875" s="4"/>
      <c r="GSN875" s="4"/>
      <c r="GSO875" s="4"/>
      <c r="GSP875" s="4"/>
      <c r="GSQ875" s="4"/>
      <c r="GSR875" s="4"/>
      <c r="GSS875" s="4"/>
      <c r="GST875" s="4"/>
      <c r="GSU875" s="4"/>
      <c r="GSV875" s="4"/>
      <c r="GSW875" s="4"/>
      <c r="GSX875" s="4"/>
      <c r="GSY875" s="4"/>
      <c r="GSZ875" s="4"/>
      <c r="GTA875" s="4"/>
      <c r="GTB875" s="4"/>
      <c r="GTC875" s="4"/>
      <c r="GTD875" s="4"/>
      <c r="GTE875" s="4"/>
      <c r="GTF875" s="4"/>
      <c r="GTG875" s="4"/>
      <c r="GTH875" s="4"/>
      <c r="GTI875" s="4"/>
      <c r="GTJ875" s="4"/>
      <c r="GTK875" s="4"/>
      <c r="GTL875" s="4"/>
      <c r="GTM875" s="4"/>
      <c r="GTN875" s="4"/>
      <c r="GTO875" s="4"/>
      <c r="GTP875" s="4"/>
      <c r="GTQ875" s="4"/>
      <c r="GTR875" s="4"/>
      <c r="GTS875" s="4"/>
      <c r="GTT875" s="4"/>
      <c r="GTU875" s="4"/>
      <c r="GTV875" s="4"/>
      <c r="GTW875" s="4"/>
      <c r="GTX875" s="4"/>
      <c r="GTY875" s="4"/>
      <c r="GTZ875" s="4"/>
      <c r="GUA875" s="4"/>
      <c r="GUB875" s="4"/>
      <c r="GUC875" s="4"/>
      <c r="GUD875" s="4"/>
      <c r="GUE875" s="4"/>
      <c r="GUF875" s="4"/>
      <c r="GUG875" s="4"/>
      <c r="GUH875" s="4"/>
      <c r="GUI875" s="4"/>
      <c r="GUJ875" s="4"/>
      <c r="GUK875" s="4"/>
      <c r="GUL875" s="4"/>
      <c r="GUM875" s="4"/>
      <c r="GUN875" s="4"/>
      <c r="GUO875" s="4"/>
      <c r="GUP875" s="4"/>
      <c r="GUQ875" s="4"/>
      <c r="GUR875" s="4"/>
      <c r="GUS875" s="4"/>
      <c r="GUT875" s="4"/>
      <c r="GUU875" s="4"/>
      <c r="GUV875" s="4"/>
      <c r="GUW875" s="4"/>
      <c r="GUX875" s="4"/>
      <c r="GUY875" s="4"/>
      <c r="GUZ875" s="4"/>
      <c r="GVA875" s="4"/>
      <c r="GVB875" s="4"/>
      <c r="GVC875" s="4"/>
      <c r="GVD875" s="4"/>
      <c r="GVE875" s="4"/>
      <c r="GVF875" s="4"/>
      <c r="GVG875" s="4"/>
      <c r="GVH875" s="4"/>
      <c r="GVI875" s="4"/>
      <c r="GVJ875" s="4"/>
      <c r="GVK875" s="4"/>
      <c r="GVL875" s="4"/>
      <c r="GVM875" s="4"/>
      <c r="GVN875" s="4"/>
      <c r="GVO875" s="4"/>
      <c r="GVP875" s="4"/>
      <c r="GVQ875" s="4"/>
      <c r="GVR875" s="4"/>
      <c r="GVS875" s="4"/>
      <c r="GVT875" s="4"/>
      <c r="GVU875" s="4"/>
      <c r="GVV875" s="4"/>
      <c r="GVW875" s="4"/>
      <c r="GVX875" s="4"/>
      <c r="GVY875" s="4"/>
      <c r="GVZ875" s="4"/>
      <c r="GWA875" s="4"/>
      <c r="GWB875" s="4"/>
      <c r="GWC875" s="4"/>
      <c r="GWD875" s="4"/>
      <c r="GWE875" s="4"/>
      <c r="GWF875" s="4"/>
      <c r="GWG875" s="4"/>
      <c r="GWH875" s="4"/>
      <c r="GWI875" s="4"/>
      <c r="GWJ875" s="4"/>
      <c r="GWK875" s="4"/>
      <c r="GWL875" s="4"/>
      <c r="GWM875" s="4"/>
      <c r="GWN875" s="4"/>
      <c r="GWO875" s="4"/>
      <c r="GWP875" s="4"/>
      <c r="GWQ875" s="4"/>
      <c r="GWR875" s="4"/>
      <c r="GWS875" s="4"/>
      <c r="GWT875" s="4"/>
      <c r="GWU875" s="4"/>
      <c r="GWV875" s="4"/>
      <c r="GWW875" s="4"/>
      <c r="GWX875" s="4"/>
      <c r="GWY875" s="4"/>
      <c r="GWZ875" s="4"/>
      <c r="GXA875" s="4"/>
      <c r="GXB875" s="4"/>
      <c r="GXC875" s="4"/>
      <c r="GXD875" s="4"/>
      <c r="GXE875" s="4"/>
      <c r="GXF875" s="4"/>
      <c r="GXG875" s="4"/>
      <c r="GXH875" s="4"/>
      <c r="GXI875" s="4"/>
      <c r="GXJ875" s="4"/>
      <c r="GXK875" s="4"/>
      <c r="GXL875" s="4"/>
      <c r="GXM875" s="4"/>
      <c r="GXN875" s="4"/>
      <c r="GXP875" s="4"/>
      <c r="GXR875" s="4"/>
      <c r="GXS875" s="4"/>
      <c r="GXT875" s="4"/>
      <c r="GXU875" s="4"/>
      <c r="GXV875" s="4"/>
      <c r="GXW875" s="4"/>
      <c r="GXX875" s="4"/>
      <c r="GXY875" s="4"/>
      <c r="GYD875" s="4"/>
      <c r="GYE875" s="4"/>
      <c r="GYF875" s="4"/>
      <c r="GYG875" s="4"/>
      <c r="GYH875" s="4"/>
      <c r="GYI875" s="4"/>
      <c r="GYJ875" s="4"/>
      <c r="GYK875" s="4"/>
      <c r="GYL875" s="4"/>
      <c r="GYM875" s="4"/>
      <c r="GYN875" s="4"/>
      <c r="GYO875" s="4"/>
      <c r="GYP875" s="4"/>
      <c r="GYQ875" s="4"/>
      <c r="GYR875" s="4"/>
      <c r="GYS875" s="4"/>
      <c r="GYT875" s="4"/>
      <c r="GYU875" s="4"/>
      <c r="GYV875" s="4"/>
      <c r="GYW875" s="4"/>
      <c r="GYX875" s="4"/>
      <c r="GYY875" s="4"/>
      <c r="GYZ875" s="4"/>
      <c r="GZA875" s="4"/>
      <c r="GZB875" s="4"/>
      <c r="GZC875" s="4"/>
      <c r="GZD875" s="4"/>
      <c r="GZE875" s="4"/>
      <c r="GZF875" s="4"/>
      <c r="GZG875" s="4"/>
      <c r="GZH875" s="4"/>
      <c r="GZI875" s="4"/>
      <c r="GZJ875" s="4"/>
      <c r="GZK875" s="4"/>
      <c r="GZL875" s="4"/>
      <c r="GZM875" s="4"/>
      <c r="GZN875" s="4"/>
      <c r="GZO875" s="4"/>
      <c r="GZP875" s="4"/>
      <c r="GZQ875" s="4"/>
      <c r="GZR875" s="4"/>
      <c r="GZS875" s="4"/>
      <c r="GZT875" s="4"/>
      <c r="GZU875" s="4"/>
      <c r="GZV875" s="4"/>
      <c r="GZW875" s="4"/>
      <c r="GZX875" s="4"/>
      <c r="GZY875" s="4"/>
      <c r="GZZ875" s="4"/>
      <c r="HAA875" s="4"/>
      <c r="HAB875" s="4"/>
      <c r="HAC875" s="4"/>
      <c r="HAD875" s="4"/>
      <c r="HAE875" s="4"/>
      <c r="HAF875" s="4"/>
      <c r="HAG875" s="4"/>
      <c r="HAH875" s="4"/>
      <c r="HAI875" s="4"/>
      <c r="HAJ875" s="4"/>
      <c r="HAK875" s="4"/>
      <c r="HAL875" s="4"/>
      <c r="HAM875" s="4"/>
      <c r="HAN875" s="4"/>
      <c r="HAO875" s="4"/>
      <c r="HAP875" s="4"/>
      <c r="HAQ875" s="4"/>
      <c r="HAR875" s="4"/>
      <c r="HAS875" s="4"/>
      <c r="HAT875" s="4"/>
      <c r="HAU875" s="4"/>
      <c r="HAV875" s="4"/>
      <c r="HAW875" s="4"/>
      <c r="HAX875" s="4"/>
      <c r="HAY875" s="4"/>
      <c r="HAZ875" s="4"/>
      <c r="HBA875" s="4"/>
      <c r="HBB875" s="4"/>
      <c r="HBC875" s="4"/>
      <c r="HBD875" s="4"/>
      <c r="HBE875" s="4"/>
      <c r="HBF875" s="4"/>
      <c r="HBG875" s="4"/>
      <c r="HBH875" s="4"/>
      <c r="HBI875" s="4"/>
      <c r="HBJ875" s="4"/>
      <c r="HBK875" s="4"/>
      <c r="HBL875" s="4"/>
      <c r="HBM875" s="4"/>
      <c r="HBN875" s="4"/>
      <c r="HBO875" s="4"/>
      <c r="HBP875" s="4"/>
      <c r="HBQ875" s="4"/>
      <c r="HBR875" s="4"/>
      <c r="HBS875" s="4"/>
      <c r="HBT875" s="4"/>
      <c r="HBU875" s="4"/>
      <c r="HBV875" s="4"/>
      <c r="HBW875" s="4"/>
      <c r="HBX875" s="4"/>
      <c r="HBY875" s="4"/>
      <c r="HBZ875" s="4"/>
      <c r="HCA875" s="4"/>
      <c r="HCB875" s="4"/>
      <c r="HCC875" s="4"/>
      <c r="HCD875" s="4"/>
      <c r="HCE875" s="4"/>
      <c r="HCF875" s="4"/>
      <c r="HCG875" s="4"/>
      <c r="HCH875" s="4"/>
      <c r="HCI875" s="4"/>
      <c r="HCJ875" s="4"/>
      <c r="HCK875" s="4"/>
      <c r="HCL875" s="4"/>
      <c r="HCM875" s="4"/>
      <c r="HCN875" s="4"/>
      <c r="HCO875" s="4"/>
      <c r="HCP875" s="4"/>
      <c r="HCQ875" s="4"/>
      <c r="HCR875" s="4"/>
      <c r="HCS875" s="4"/>
      <c r="HCT875" s="4"/>
      <c r="HCU875" s="4"/>
      <c r="HCV875" s="4"/>
      <c r="HCW875" s="4"/>
      <c r="HCX875" s="4"/>
      <c r="HCY875" s="4"/>
      <c r="HCZ875" s="4"/>
      <c r="HDA875" s="4"/>
      <c r="HDB875" s="4"/>
      <c r="HDC875" s="4"/>
      <c r="HDD875" s="4"/>
      <c r="HDE875" s="4"/>
      <c r="HDF875" s="4"/>
      <c r="HDG875" s="4"/>
      <c r="HDH875" s="4"/>
      <c r="HDI875" s="4"/>
      <c r="HDJ875" s="4"/>
      <c r="HDK875" s="4"/>
      <c r="HDL875" s="4"/>
      <c r="HDM875" s="4"/>
      <c r="HDN875" s="4"/>
      <c r="HDO875" s="4"/>
      <c r="HDP875" s="4"/>
      <c r="HDQ875" s="4"/>
      <c r="HDR875" s="4"/>
      <c r="HDS875" s="4"/>
      <c r="HDT875" s="4"/>
      <c r="HDU875" s="4"/>
      <c r="HDV875" s="4"/>
      <c r="HDW875" s="4"/>
      <c r="HDX875" s="4"/>
      <c r="HDY875" s="4"/>
      <c r="HDZ875" s="4"/>
      <c r="HEA875" s="4"/>
      <c r="HEB875" s="4"/>
      <c r="HEC875" s="4"/>
      <c r="HED875" s="4"/>
      <c r="HEE875" s="4"/>
      <c r="HEF875" s="4"/>
      <c r="HEG875" s="4"/>
      <c r="HEH875" s="4"/>
      <c r="HEI875" s="4"/>
      <c r="HEJ875" s="4"/>
      <c r="HEK875" s="4"/>
      <c r="HEL875" s="4"/>
      <c r="HEM875" s="4"/>
      <c r="HEN875" s="4"/>
      <c r="HEO875" s="4"/>
      <c r="HEP875" s="4"/>
      <c r="HEQ875" s="4"/>
      <c r="HER875" s="4"/>
      <c r="HES875" s="4"/>
      <c r="HET875" s="4"/>
      <c r="HEU875" s="4"/>
      <c r="HEV875" s="4"/>
      <c r="HEW875" s="4"/>
      <c r="HEX875" s="4"/>
      <c r="HEY875" s="4"/>
      <c r="HEZ875" s="4"/>
      <c r="HFA875" s="4"/>
      <c r="HFB875" s="4"/>
      <c r="HFC875" s="4"/>
      <c r="HFD875" s="4"/>
      <c r="HFE875" s="4"/>
      <c r="HFF875" s="4"/>
      <c r="HFG875" s="4"/>
      <c r="HFH875" s="4"/>
      <c r="HFI875" s="4"/>
      <c r="HFJ875" s="4"/>
      <c r="HFK875" s="4"/>
      <c r="HFL875" s="4"/>
      <c r="HFM875" s="4"/>
      <c r="HFN875" s="4"/>
      <c r="HFO875" s="4"/>
      <c r="HFP875" s="4"/>
      <c r="HFQ875" s="4"/>
      <c r="HFR875" s="4"/>
      <c r="HFS875" s="4"/>
      <c r="HFT875" s="4"/>
      <c r="HFU875" s="4"/>
      <c r="HFV875" s="4"/>
      <c r="HFW875" s="4"/>
      <c r="HFX875" s="4"/>
      <c r="HFY875" s="4"/>
      <c r="HFZ875" s="4"/>
      <c r="HGA875" s="4"/>
      <c r="HGB875" s="4"/>
      <c r="HGC875" s="4"/>
      <c r="HGD875" s="4"/>
      <c r="HGE875" s="4"/>
      <c r="HGF875" s="4"/>
      <c r="HGG875" s="4"/>
      <c r="HGH875" s="4"/>
      <c r="HGI875" s="4"/>
      <c r="HGJ875" s="4"/>
      <c r="HGK875" s="4"/>
      <c r="HGL875" s="4"/>
      <c r="HGM875" s="4"/>
      <c r="HGN875" s="4"/>
      <c r="HGO875" s="4"/>
      <c r="HGP875" s="4"/>
      <c r="HGQ875" s="4"/>
      <c r="HGR875" s="4"/>
      <c r="HGS875" s="4"/>
      <c r="HGT875" s="4"/>
      <c r="HGU875" s="4"/>
      <c r="HGV875" s="4"/>
      <c r="HGW875" s="4"/>
      <c r="HGX875" s="4"/>
      <c r="HGY875" s="4"/>
      <c r="HGZ875" s="4"/>
      <c r="HHA875" s="4"/>
      <c r="HHB875" s="4"/>
      <c r="HHC875" s="4"/>
      <c r="HHD875" s="4"/>
      <c r="HHE875" s="4"/>
      <c r="HHF875" s="4"/>
      <c r="HHG875" s="4"/>
      <c r="HHH875" s="4"/>
      <c r="HHI875" s="4"/>
      <c r="HHJ875" s="4"/>
      <c r="HHL875" s="4"/>
      <c r="HHN875" s="4"/>
      <c r="HHO875" s="4"/>
      <c r="HHP875" s="4"/>
      <c r="HHQ875" s="4"/>
      <c r="HHR875" s="4"/>
      <c r="HHS875" s="4"/>
      <c r="HHT875" s="4"/>
      <c r="HHU875" s="4"/>
      <c r="HHZ875" s="4"/>
      <c r="HIA875" s="4"/>
      <c r="HIB875" s="4"/>
      <c r="HIC875" s="4"/>
      <c r="HID875" s="4"/>
      <c r="HIE875" s="4"/>
      <c r="HIF875" s="4"/>
      <c r="HIG875" s="4"/>
      <c r="HIH875" s="4"/>
      <c r="HII875" s="4"/>
      <c r="HIJ875" s="4"/>
      <c r="HIK875" s="4"/>
      <c r="HIL875" s="4"/>
      <c r="HIM875" s="4"/>
      <c r="HIN875" s="4"/>
      <c r="HIO875" s="4"/>
      <c r="HIP875" s="4"/>
      <c r="HIQ875" s="4"/>
      <c r="HIR875" s="4"/>
      <c r="HIS875" s="4"/>
      <c r="HIT875" s="4"/>
      <c r="HIU875" s="4"/>
      <c r="HIV875" s="4"/>
      <c r="HIW875" s="4"/>
      <c r="HIX875" s="4"/>
      <c r="HIY875" s="4"/>
      <c r="HIZ875" s="4"/>
      <c r="HJA875" s="4"/>
      <c r="HJB875" s="4"/>
      <c r="HJC875" s="4"/>
      <c r="HJD875" s="4"/>
      <c r="HJE875" s="4"/>
      <c r="HJF875" s="4"/>
      <c r="HJG875" s="4"/>
      <c r="HJH875" s="4"/>
      <c r="HJI875" s="4"/>
      <c r="HJJ875" s="4"/>
      <c r="HJK875" s="4"/>
      <c r="HJL875" s="4"/>
      <c r="HJM875" s="4"/>
      <c r="HJN875" s="4"/>
      <c r="HJO875" s="4"/>
      <c r="HJP875" s="4"/>
      <c r="HJQ875" s="4"/>
      <c r="HJR875" s="4"/>
      <c r="HJS875" s="4"/>
      <c r="HJT875" s="4"/>
      <c r="HJU875" s="4"/>
      <c r="HJV875" s="4"/>
      <c r="HJW875" s="4"/>
      <c r="HJX875" s="4"/>
      <c r="HJY875" s="4"/>
      <c r="HJZ875" s="4"/>
      <c r="HKA875" s="4"/>
      <c r="HKB875" s="4"/>
      <c r="HKC875" s="4"/>
      <c r="HKD875" s="4"/>
      <c r="HKE875" s="4"/>
      <c r="HKF875" s="4"/>
      <c r="HKG875" s="4"/>
      <c r="HKH875" s="4"/>
      <c r="HKI875" s="4"/>
      <c r="HKJ875" s="4"/>
      <c r="HKK875" s="4"/>
      <c r="HKL875" s="4"/>
      <c r="HKM875" s="4"/>
      <c r="HKN875" s="4"/>
      <c r="HKO875" s="4"/>
      <c r="HKP875" s="4"/>
      <c r="HKQ875" s="4"/>
      <c r="HKR875" s="4"/>
      <c r="HKS875" s="4"/>
      <c r="HKT875" s="4"/>
      <c r="HKU875" s="4"/>
      <c r="HKV875" s="4"/>
      <c r="HKW875" s="4"/>
      <c r="HKX875" s="4"/>
      <c r="HKY875" s="4"/>
      <c r="HKZ875" s="4"/>
      <c r="HLA875" s="4"/>
      <c r="HLB875" s="4"/>
      <c r="HLC875" s="4"/>
      <c r="HLD875" s="4"/>
      <c r="HLE875" s="4"/>
      <c r="HLF875" s="4"/>
      <c r="HLG875" s="4"/>
      <c r="HLH875" s="4"/>
      <c r="HLI875" s="4"/>
      <c r="HLJ875" s="4"/>
      <c r="HLK875" s="4"/>
      <c r="HLL875" s="4"/>
      <c r="HLM875" s="4"/>
      <c r="HLN875" s="4"/>
      <c r="HLO875" s="4"/>
      <c r="HLP875" s="4"/>
      <c r="HLQ875" s="4"/>
      <c r="HLR875" s="4"/>
      <c r="HLS875" s="4"/>
      <c r="HLT875" s="4"/>
      <c r="HLU875" s="4"/>
      <c r="HLV875" s="4"/>
      <c r="HLW875" s="4"/>
      <c r="HLX875" s="4"/>
      <c r="HLY875" s="4"/>
      <c r="HLZ875" s="4"/>
      <c r="HMA875" s="4"/>
      <c r="HMB875" s="4"/>
      <c r="HMC875" s="4"/>
      <c r="HMD875" s="4"/>
      <c r="HME875" s="4"/>
      <c r="HMF875" s="4"/>
      <c r="HMG875" s="4"/>
      <c r="HMH875" s="4"/>
      <c r="HMI875" s="4"/>
      <c r="HMJ875" s="4"/>
      <c r="HMK875" s="4"/>
      <c r="HML875" s="4"/>
      <c r="HMM875" s="4"/>
      <c r="HMN875" s="4"/>
      <c r="HMO875" s="4"/>
      <c r="HMP875" s="4"/>
      <c r="HMQ875" s="4"/>
      <c r="HMR875" s="4"/>
      <c r="HMS875" s="4"/>
      <c r="HMT875" s="4"/>
      <c r="HMU875" s="4"/>
      <c r="HMV875" s="4"/>
      <c r="HMW875" s="4"/>
      <c r="HMX875" s="4"/>
      <c r="HMY875" s="4"/>
      <c r="HMZ875" s="4"/>
      <c r="HNA875" s="4"/>
      <c r="HNB875" s="4"/>
      <c r="HNC875" s="4"/>
      <c r="HND875" s="4"/>
      <c r="HNE875" s="4"/>
      <c r="HNF875" s="4"/>
      <c r="HNG875" s="4"/>
      <c r="HNH875" s="4"/>
      <c r="HNI875" s="4"/>
      <c r="HNJ875" s="4"/>
      <c r="HNK875" s="4"/>
      <c r="HNL875" s="4"/>
      <c r="HNM875" s="4"/>
      <c r="HNN875" s="4"/>
      <c r="HNO875" s="4"/>
      <c r="HNP875" s="4"/>
      <c r="HNQ875" s="4"/>
      <c r="HNR875" s="4"/>
      <c r="HNS875" s="4"/>
      <c r="HNT875" s="4"/>
      <c r="HNU875" s="4"/>
      <c r="HNV875" s="4"/>
      <c r="HNW875" s="4"/>
      <c r="HNX875" s="4"/>
      <c r="HNY875" s="4"/>
      <c r="HNZ875" s="4"/>
      <c r="HOA875" s="4"/>
      <c r="HOB875" s="4"/>
      <c r="HOC875" s="4"/>
      <c r="HOD875" s="4"/>
      <c r="HOE875" s="4"/>
      <c r="HOF875" s="4"/>
      <c r="HOG875" s="4"/>
      <c r="HOH875" s="4"/>
      <c r="HOI875" s="4"/>
      <c r="HOJ875" s="4"/>
      <c r="HOK875" s="4"/>
      <c r="HOL875" s="4"/>
      <c r="HOM875" s="4"/>
      <c r="HON875" s="4"/>
      <c r="HOO875" s="4"/>
      <c r="HOP875" s="4"/>
      <c r="HOQ875" s="4"/>
      <c r="HOR875" s="4"/>
      <c r="HOS875" s="4"/>
      <c r="HOT875" s="4"/>
      <c r="HOU875" s="4"/>
      <c r="HOV875" s="4"/>
      <c r="HOW875" s="4"/>
      <c r="HOX875" s="4"/>
      <c r="HOY875" s="4"/>
      <c r="HOZ875" s="4"/>
      <c r="HPA875" s="4"/>
      <c r="HPB875" s="4"/>
      <c r="HPC875" s="4"/>
      <c r="HPD875" s="4"/>
      <c r="HPE875" s="4"/>
      <c r="HPF875" s="4"/>
      <c r="HPG875" s="4"/>
      <c r="HPH875" s="4"/>
      <c r="HPI875" s="4"/>
      <c r="HPJ875" s="4"/>
      <c r="HPK875" s="4"/>
      <c r="HPL875" s="4"/>
      <c r="HPM875" s="4"/>
      <c r="HPN875" s="4"/>
      <c r="HPO875" s="4"/>
      <c r="HPP875" s="4"/>
      <c r="HPQ875" s="4"/>
      <c r="HPR875" s="4"/>
      <c r="HPS875" s="4"/>
      <c r="HPT875" s="4"/>
      <c r="HPU875" s="4"/>
      <c r="HPV875" s="4"/>
      <c r="HPW875" s="4"/>
      <c r="HPX875" s="4"/>
      <c r="HPY875" s="4"/>
      <c r="HPZ875" s="4"/>
      <c r="HQA875" s="4"/>
      <c r="HQB875" s="4"/>
      <c r="HQC875" s="4"/>
      <c r="HQD875" s="4"/>
      <c r="HQE875" s="4"/>
      <c r="HQF875" s="4"/>
      <c r="HQG875" s="4"/>
      <c r="HQH875" s="4"/>
      <c r="HQI875" s="4"/>
      <c r="HQJ875" s="4"/>
      <c r="HQK875" s="4"/>
      <c r="HQL875" s="4"/>
      <c r="HQM875" s="4"/>
      <c r="HQN875" s="4"/>
      <c r="HQO875" s="4"/>
      <c r="HQP875" s="4"/>
      <c r="HQQ875" s="4"/>
      <c r="HQR875" s="4"/>
      <c r="HQS875" s="4"/>
      <c r="HQT875" s="4"/>
      <c r="HQU875" s="4"/>
      <c r="HQV875" s="4"/>
      <c r="HQW875" s="4"/>
      <c r="HQX875" s="4"/>
      <c r="HQY875" s="4"/>
      <c r="HQZ875" s="4"/>
      <c r="HRA875" s="4"/>
      <c r="HRB875" s="4"/>
      <c r="HRC875" s="4"/>
      <c r="HRD875" s="4"/>
      <c r="HRE875" s="4"/>
      <c r="HRF875" s="4"/>
      <c r="HRH875" s="4"/>
      <c r="HRJ875" s="4"/>
      <c r="HRK875" s="4"/>
      <c r="HRL875" s="4"/>
      <c r="HRM875" s="4"/>
      <c r="HRN875" s="4"/>
      <c r="HRO875" s="4"/>
      <c r="HRP875" s="4"/>
      <c r="HRQ875" s="4"/>
      <c r="HRV875" s="4"/>
      <c r="HRW875" s="4"/>
      <c r="HRX875" s="4"/>
      <c r="HRY875" s="4"/>
      <c r="HRZ875" s="4"/>
      <c r="HSA875" s="4"/>
      <c r="HSB875" s="4"/>
      <c r="HSC875" s="4"/>
      <c r="HSD875" s="4"/>
      <c r="HSE875" s="4"/>
      <c r="HSF875" s="4"/>
      <c r="HSG875" s="4"/>
      <c r="HSH875" s="4"/>
      <c r="HSI875" s="4"/>
      <c r="HSJ875" s="4"/>
      <c r="HSK875" s="4"/>
      <c r="HSL875" s="4"/>
      <c r="HSM875" s="4"/>
      <c r="HSN875" s="4"/>
      <c r="HSO875" s="4"/>
      <c r="HSP875" s="4"/>
      <c r="HSQ875" s="4"/>
      <c r="HSR875" s="4"/>
      <c r="HSS875" s="4"/>
      <c r="HST875" s="4"/>
      <c r="HSU875" s="4"/>
      <c r="HSV875" s="4"/>
      <c r="HSW875" s="4"/>
      <c r="HSX875" s="4"/>
      <c r="HSY875" s="4"/>
      <c r="HSZ875" s="4"/>
      <c r="HTA875" s="4"/>
      <c r="HTB875" s="4"/>
      <c r="HTC875" s="4"/>
      <c r="HTD875" s="4"/>
      <c r="HTE875" s="4"/>
      <c r="HTF875" s="4"/>
      <c r="HTG875" s="4"/>
      <c r="HTH875" s="4"/>
      <c r="HTI875" s="4"/>
      <c r="HTJ875" s="4"/>
      <c r="HTK875" s="4"/>
      <c r="HTL875" s="4"/>
      <c r="HTM875" s="4"/>
      <c r="HTN875" s="4"/>
      <c r="HTO875" s="4"/>
      <c r="HTP875" s="4"/>
      <c r="HTQ875" s="4"/>
      <c r="HTR875" s="4"/>
      <c r="HTS875" s="4"/>
      <c r="HTT875" s="4"/>
      <c r="HTU875" s="4"/>
      <c r="HTV875" s="4"/>
      <c r="HTW875" s="4"/>
      <c r="HTX875" s="4"/>
      <c r="HTY875" s="4"/>
      <c r="HTZ875" s="4"/>
      <c r="HUA875" s="4"/>
      <c r="HUB875" s="4"/>
      <c r="HUC875" s="4"/>
      <c r="HUD875" s="4"/>
      <c r="HUE875" s="4"/>
      <c r="HUF875" s="4"/>
      <c r="HUG875" s="4"/>
      <c r="HUH875" s="4"/>
      <c r="HUI875" s="4"/>
      <c r="HUJ875" s="4"/>
      <c r="HUK875" s="4"/>
      <c r="HUL875" s="4"/>
      <c r="HUM875" s="4"/>
      <c r="HUN875" s="4"/>
      <c r="HUO875" s="4"/>
      <c r="HUP875" s="4"/>
      <c r="HUQ875" s="4"/>
      <c r="HUR875" s="4"/>
      <c r="HUS875" s="4"/>
      <c r="HUT875" s="4"/>
      <c r="HUU875" s="4"/>
      <c r="HUV875" s="4"/>
      <c r="HUW875" s="4"/>
      <c r="HUX875" s="4"/>
      <c r="HUY875" s="4"/>
      <c r="HUZ875" s="4"/>
      <c r="HVA875" s="4"/>
      <c r="HVB875" s="4"/>
      <c r="HVC875" s="4"/>
      <c r="HVD875" s="4"/>
      <c r="HVE875" s="4"/>
      <c r="HVF875" s="4"/>
      <c r="HVG875" s="4"/>
      <c r="HVH875" s="4"/>
      <c r="HVI875" s="4"/>
      <c r="HVJ875" s="4"/>
      <c r="HVK875" s="4"/>
      <c r="HVL875" s="4"/>
      <c r="HVM875" s="4"/>
      <c r="HVN875" s="4"/>
      <c r="HVO875" s="4"/>
      <c r="HVP875" s="4"/>
      <c r="HVQ875" s="4"/>
      <c r="HVR875" s="4"/>
      <c r="HVS875" s="4"/>
      <c r="HVT875" s="4"/>
      <c r="HVU875" s="4"/>
      <c r="HVV875" s="4"/>
      <c r="HVW875" s="4"/>
      <c r="HVX875" s="4"/>
      <c r="HVY875" s="4"/>
      <c r="HVZ875" s="4"/>
      <c r="HWA875" s="4"/>
      <c r="HWB875" s="4"/>
      <c r="HWC875" s="4"/>
      <c r="HWD875" s="4"/>
      <c r="HWE875" s="4"/>
      <c r="HWF875" s="4"/>
      <c r="HWG875" s="4"/>
      <c r="HWH875" s="4"/>
      <c r="HWI875" s="4"/>
      <c r="HWJ875" s="4"/>
      <c r="HWK875" s="4"/>
      <c r="HWL875" s="4"/>
      <c r="HWM875" s="4"/>
      <c r="HWN875" s="4"/>
      <c r="HWO875" s="4"/>
      <c r="HWP875" s="4"/>
      <c r="HWQ875" s="4"/>
      <c r="HWR875" s="4"/>
      <c r="HWS875" s="4"/>
      <c r="HWT875" s="4"/>
      <c r="HWU875" s="4"/>
      <c r="HWV875" s="4"/>
      <c r="HWW875" s="4"/>
      <c r="HWX875" s="4"/>
      <c r="HWY875" s="4"/>
      <c r="HWZ875" s="4"/>
      <c r="HXA875" s="4"/>
      <c r="HXB875" s="4"/>
      <c r="HXC875" s="4"/>
      <c r="HXD875" s="4"/>
      <c r="HXE875" s="4"/>
      <c r="HXF875" s="4"/>
      <c r="HXG875" s="4"/>
      <c r="HXH875" s="4"/>
      <c r="HXI875" s="4"/>
      <c r="HXJ875" s="4"/>
      <c r="HXK875" s="4"/>
      <c r="HXL875" s="4"/>
      <c r="HXM875" s="4"/>
      <c r="HXN875" s="4"/>
      <c r="HXO875" s="4"/>
      <c r="HXP875" s="4"/>
      <c r="HXQ875" s="4"/>
      <c r="HXR875" s="4"/>
      <c r="HXS875" s="4"/>
      <c r="HXT875" s="4"/>
      <c r="HXU875" s="4"/>
      <c r="HXV875" s="4"/>
      <c r="HXW875" s="4"/>
      <c r="HXX875" s="4"/>
      <c r="HXY875" s="4"/>
      <c r="HXZ875" s="4"/>
      <c r="HYA875" s="4"/>
      <c r="HYB875" s="4"/>
      <c r="HYC875" s="4"/>
      <c r="HYD875" s="4"/>
      <c r="HYE875" s="4"/>
      <c r="HYF875" s="4"/>
      <c r="HYG875" s="4"/>
      <c r="HYH875" s="4"/>
      <c r="HYI875" s="4"/>
      <c r="HYJ875" s="4"/>
      <c r="HYK875" s="4"/>
      <c r="HYL875" s="4"/>
      <c r="HYM875" s="4"/>
      <c r="HYN875" s="4"/>
      <c r="HYO875" s="4"/>
      <c r="HYP875" s="4"/>
      <c r="HYQ875" s="4"/>
      <c r="HYR875" s="4"/>
      <c r="HYS875" s="4"/>
      <c r="HYT875" s="4"/>
      <c r="HYU875" s="4"/>
      <c r="HYV875" s="4"/>
      <c r="HYW875" s="4"/>
      <c r="HYX875" s="4"/>
      <c r="HYY875" s="4"/>
      <c r="HYZ875" s="4"/>
      <c r="HZA875" s="4"/>
      <c r="HZB875" s="4"/>
      <c r="HZC875" s="4"/>
      <c r="HZD875" s="4"/>
      <c r="HZE875" s="4"/>
      <c r="HZF875" s="4"/>
      <c r="HZG875" s="4"/>
      <c r="HZH875" s="4"/>
      <c r="HZI875" s="4"/>
      <c r="HZJ875" s="4"/>
      <c r="HZK875" s="4"/>
      <c r="HZL875" s="4"/>
      <c r="HZM875" s="4"/>
      <c r="HZN875" s="4"/>
      <c r="HZO875" s="4"/>
      <c r="HZP875" s="4"/>
      <c r="HZQ875" s="4"/>
      <c r="HZR875" s="4"/>
      <c r="HZS875" s="4"/>
      <c r="HZT875" s="4"/>
      <c r="HZU875" s="4"/>
      <c r="HZV875" s="4"/>
      <c r="HZW875" s="4"/>
      <c r="HZX875" s="4"/>
      <c r="HZY875" s="4"/>
      <c r="HZZ875" s="4"/>
      <c r="IAA875" s="4"/>
      <c r="IAB875" s="4"/>
      <c r="IAC875" s="4"/>
      <c r="IAD875" s="4"/>
      <c r="IAE875" s="4"/>
      <c r="IAF875" s="4"/>
      <c r="IAG875" s="4"/>
      <c r="IAH875" s="4"/>
      <c r="IAI875" s="4"/>
      <c r="IAJ875" s="4"/>
      <c r="IAK875" s="4"/>
      <c r="IAL875" s="4"/>
      <c r="IAM875" s="4"/>
      <c r="IAN875" s="4"/>
      <c r="IAO875" s="4"/>
      <c r="IAP875" s="4"/>
      <c r="IAQ875" s="4"/>
      <c r="IAR875" s="4"/>
      <c r="IAS875" s="4"/>
      <c r="IAT875" s="4"/>
      <c r="IAU875" s="4"/>
      <c r="IAV875" s="4"/>
      <c r="IAW875" s="4"/>
      <c r="IAX875" s="4"/>
      <c r="IAY875" s="4"/>
      <c r="IAZ875" s="4"/>
      <c r="IBA875" s="4"/>
      <c r="IBB875" s="4"/>
      <c r="IBD875" s="4"/>
      <c r="IBF875" s="4"/>
      <c r="IBG875" s="4"/>
      <c r="IBH875" s="4"/>
      <c r="IBI875" s="4"/>
      <c r="IBJ875" s="4"/>
      <c r="IBK875" s="4"/>
      <c r="IBL875" s="4"/>
      <c r="IBM875" s="4"/>
      <c r="IBR875" s="4"/>
      <c r="IBS875" s="4"/>
      <c r="IBT875" s="4"/>
      <c r="IBU875" s="4"/>
      <c r="IBV875" s="4"/>
      <c r="IBW875" s="4"/>
      <c r="IBX875" s="4"/>
      <c r="IBY875" s="4"/>
      <c r="IBZ875" s="4"/>
      <c r="ICA875" s="4"/>
      <c r="ICB875" s="4"/>
      <c r="ICC875" s="4"/>
      <c r="ICD875" s="4"/>
      <c r="ICE875" s="4"/>
      <c r="ICF875" s="4"/>
      <c r="ICG875" s="4"/>
      <c r="ICH875" s="4"/>
      <c r="ICI875" s="4"/>
      <c r="ICJ875" s="4"/>
      <c r="ICK875" s="4"/>
      <c r="ICL875" s="4"/>
      <c r="ICM875" s="4"/>
      <c r="ICN875" s="4"/>
      <c r="ICO875" s="4"/>
      <c r="ICP875" s="4"/>
      <c r="ICQ875" s="4"/>
      <c r="ICR875" s="4"/>
      <c r="ICS875" s="4"/>
      <c r="ICT875" s="4"/>
      <c r="ICU875" s="4"/>
      <c r="ICV875" s="4"/>
      <c r="ICW875" s="4"/>
      <c r="ICX875" s="4"/>
      <c r="ICY875" s="4"/>
      <c r="ICZ875" s="4"/>
      <c r="IDA875" s="4"/>
      <c r="IDB875" s="4"/>
      <c r="IDC875" s="4"/>
      <c r="IDD875" s="4"/>
      <c r="IDE875" s="4"/>
      <c r="IDF875" s="4"/>
      <c r="IDG875" s="4"/>
      <c r="IDH875" s="4"/>
      <c r="IDI875" s="4"/>
      <c r="IDJ875" s="4"/>
      <c r="IDK875" s="4"/>
      <c r="IDL875" s="4"/>
      <c r="IDM875" s="4"/>
      <c r="IDN875" s="4"/>
      <c r="IDO875" s="4"/>
      <c r="IDP875" s="4"/>
      <c r="IDQ875" s="4"/>
      <c r="IDR875" s="4"/>
      <c r="IDS875" s="4"/>
      <c r="IDT875" s="4"/>
      <c r="IDU875" s="4"/>
      <c r="IDV875" s="4"/>
      <c r="IDW875" s="4"/>
      <c r="IDX875" s="4"/>
      <c r="IDY875" s="4"/>
      <c r="IDZ875" s="4"/>
      <c r="IEA875" s="4"/>
      <c r="IEB875" s="4"/>
      <c r="IEC875" s="4"/>
      <c r="IED875" s="4"/>
      <c r="IEE875" s="4"/>
      <c r="IEF875" s="4"/>
      <c r="IEG875" s="4"/>
      <c r="IEH875" s="4"/>
      <c r="IEI875" s="4"/>
      <c r="IEJ875" s="4"/>
      <c r="IEK875" s="4"/>
      <c r="IEL875" s="4"/>
      <c r="IEM875" s="4"/>
      <c r="IEN875" s="4"/>
      <c r="IEO875" s="4"/>
      <c r="IEP875" s="4"/>
      <c r="IEQ875" s="4"/>
      <c r="IER875" s="4"/>
      <c r="IES875" s="4"/>
      <c r="IET875" s="4"/>
      <c r="IEU875" s="4"/>
      <c r="IEV875" s="4"/>
      <c r="IEW875" s="4"/>
      <c r="IEX875" s="4"/>
      <c r="IEY875" s="4"/>
      <c r="IEZ875" s="4"/>
      <c r="IFA875" s="4"/>
      <c r="IFB875" s="4"/>
      <c r="IFC875" s="4"/>
      <c r="IFD875" s="4"/>
      <c r="IFE875" s="4"/>
      <c r="IFF875" s="4"/>
      <c r="IFG875" s="4"/>
      <c r="IFH875" s="4"/>
      <c r="IFI875" s="4"/>
      <c r="IFJ875" s="4"/>
      <c r="IFK875" s="4"/>
      <c r="IFL875" s="4"/>
      <c r="IFM875" s="4"/>
      <c r="IFN875" s="4"/>
      <c r="IFO875" s="4"/>
      <c r="IFP875" s="4"/>
      <c r="IFQ875" s="4"/>
      <c r="IFR875" s="4"/>
      <c r="IFS875" s="4"/>
      <c r="IFT875" s="4"/>
      <c r="IFU875" s="4"/>
      <c r="IFV875" s="4"/>
      <c r="IFW875" s="4"/>
      <c r="IFX875" s="4"/>
      <c r="IFY875" s="4"/>
      <c r="IFZ875" s="4"/>
      <c r="IGA875" s="4"/>
      <c r="IGB875" s="4"/>
      <c r="IGC875" s="4"/>
      <c r="IGD875" s="4"/>
      <c r="IGE875" s="4"/>
      <c r="IGF875" s="4"/>
      <c r="IGG875" s="4"/>
      <c r="IGH875" s="4"/>
      <c r="IGI875" s="4"/>
      <c r="IGJ875" s="4"/>
      <c r="IGK875" s="4"/>
      <c r="IGL875" s="4"/>
      <c r="IGM875" s="4"/>
      <c r="IGN875" s="4"/>
      <c r="IGO875" s="4"/>
      <c r="IGP875" s="4"/>
      <c r="IGQ875" s="4"/>
      <c r="IGR875" s="4"/>
      <c r="IGS875" s="4"/>
      <c r="IGT875" s="4"/>
      <c r="IGU875" s="4"/>
      <c r="IGV875" s="4"/>
      <c r="IGW875" s="4"/>
      <c r="IGX875" s="4"/>
      <c r="IGY875" s="4"/>
      <c r="IGZ875" s="4"/>
      <c r="IHA875" s="4"/>
      <c r="IHB875" s="4"/>
      <c r="IHC875" s="4"/>
      <c r="IHD875" s="4"/>
      <c r="IHE875" s="4"/>
      <c r="IHF875" s="4"/>
      <c r="IHG875" s="4"/>
      <c r="IHH875" s="4"/>
      <c r="IHI875" s="4"/>
      <c r="IHJ875" s="4"/>
      <c r="IHK875" s="4"/>
      <c r="IHL875" s="4"/>
      <c r="IHM875" s="4"/>
      <c r="IHN875" s="4"/>
      <c r="IHO875" s="4"/>
      <c r="IHP875" s="4"/>
      <c r="IHQ875" s="4"/>
      <c r="IHR875" s="4"/>
      <c r="IHS875" s="4"/>
      <c r="IHT875" s="4"/>
      <c r="IHU875" s="4"/>
      <c r="IHV875" s="4"/>
      <c r="IHW875" s="4"/>
      <c r="IHX875" s="4"/>
      <c r="IHY875" s="4"/>
      <c r="IHZ875" s="4"/>
      <c r="IIA875" s="4"/>
      <c r="IIB875" s="4"/>
      <c r="IIC875" s="4"/>
      <c r="IID875" s="4"/>
      <c r="IIE875" s="4"/>
      <c r="IIF875" s="4"/>
      <c r="IIG875" s="4"/>
      <c r="IIH875" s="4"/>
      <c r="III875" s="4"/>
      <c r="IIJ875" s="4"/>
      <c r="IIK875" s="4"/>
      <c r="IIL875" s="4"/>
      <c r="IIM875" s="4"/>
      <c r="IIN875" s="4"/>
      <c r="IIO875" s="4"/>
      <c r="IIP875" s="4"/>
      <c r="IIQ875" s="4"/>
      <c r="IIR875" s="4"/>
      <c r="IIS875" s="4"/>
      <c r="IIT875" s="4"/>
      <c r="IIU875" s="4"/>
      <c r="IIV875" s="4"/>
      <c r="IIW875" s="4"/>
      <c r="IIX875" s="4"/>
      <c r="IIY875" s="4"/>
      <c r="IIZ875" s="4"/>
      <c r="IJA875" s="4"/>
      <c r="IJB875" s="4"/>
      <c r="IJC875" s="4"/>
      <c r="IJD875" s="4"/>
      <c r="IJE875" s="4"/>
      <c r="IJF875" s="4"/>
      <c r="IJG875" s="4"/>
      <c r="IJH875" s="4"/>
      <c r="IJI875" s="4"/>
      <c r="IJJ875" s="4"/>
      <c r="IJK875" s="4"/>
      <c r="IJL875" s="4"/>
      <c r="IJM875" s="4"/>
      <c r="IJN875" s="4"/>
      <c r="IJO875" s="4"/>
      <c r="IJP875" s="4"/>
      <c r="IJQ875" s="4"/>
      <c r="IJR875" s="4"/>
      <c r="IJS875" s="4"/>
      <c r="IJT875" s="4"/>
      <c r="IJU875" s="4"/>
      <c r="IJV875" s="4"/>
      <c r="IJW875" s="4"/>
      <c r="IJX875" s="4"/>
      <c r="IJY875" s="4"/>
      <c r="IJZ875" s="4"/>
      <c r="IKA875" s="4"/>
      <c r="IKB875" s="4"/>
      <c r="IKC875" s="4"/>
      <c r="IKD875" s="4"/>
      <c r="IKE875" s="4"/>
      <c r="IKF875" s="4"/>
      <c r="IKG875" s="4"/>
      <c r="IKH875" s="4"/>
      <c r="IKI875" s="4"/>
      <c r="IKJ875" s="4"/>
      <c r="IKK875" s="4"/>
      <c r="IKL875" s="4"/>
      <c r="IKM875" s="4"/>
      <c r="IKN875" s="4"/>
      <c r="IKO875" s="4"/>
      <c r="IKP875" s="4"/>
      <c r="IKQ875" s="4"/>
      <c r="IKR875" s="4"/>
      <c r="IKS875" s="4"/>
      <c r="IKT875" s="4"/>
      <c r="IKU875" s="4"/>
      <c r="IKV875" s="4"/>
      <c r="IKW875" s="4"/>
      <c r="IKX875" s="4"/>
      <c r="IKZ875" s="4"/>
      <c r="ILB875" s="4"/>
      <c r="ILC875" s="4"/>
      <c r="ILD875" s="4"/>
      <c r="ILE875" s="4"/>
      <c r="ILF875" s="4"/>
      <c r="ILG875" s="4"/>
      <c r="ILH875" s="4"/>
      <c r="ILI875" s="4"/>
      <c r="ILN875" s="4"/>
      <c r="ILO875" s="4"/>
      <c r="ILP875" s="4"/>
      <c r="ILQ875" s="4"/>
      <c r="ILR875" s="4"/>
      <c r="ILS875" s="4"/>
      <c r="ILT875" s="4"/>
      <c r="ILU875" s="4"/>
      <c r="ILV875" s="4"/>
      <c r="ILW875" s="4"/>
      <c r="ILX875" s="4"/>
      <c r="ILY875" s="4"/>
      <c r="ILZ875" s="4"/>
      <c r="IMA875" s="4"/>
      <c r="IMB875" s="4"/>
      <c r="IMC875" s="4"/>
      <c r="IMD875" s="4"/>
      <c r="IME875" s="4"/>
      <c r="IMF875" s="4"/>
      <c r="IMG875" s="4"/>
      <c r="IMH875" s="4"/>
      <c r="IMI875" s="4"/>
      <c r="IMJ875" s="4"/>
      <c r="IMK875" s="4"/>
      <c r="IML875" s="4"/>
      <c r="IMM875" s="4"/>
      <c r="IMN875" s="4"/>
      <c r="IMO875" s="4"/>
      <c r="IMP875" s="4"/>
      <c r="IMQ875" s="4"/>
      <c r="IMR875" s="4"/>
      <c r="IMS875" s="4"/>
      <c r="IMT875" s="4"/>
      <c r="IMU875" s="4"/>
      <c r="IMV875" s="4"/>
      <c r="IMW875" s="4"/>
      <c r="IMX875" s="4"/>
      <c r="IMY875" s="4"/>
      <c r="IMZ875" s="4"/>
      <c r="INA875" s="4"/>
      <c r="INB875" s="4"/>
      <c r="INC875" s="4"/>
      <c r="IND875" s="4"/>
      <c r="INE875" s="4"/>
      <c r="INF875" s="4"/>
      <c r="ING875" s="4"/>
      <c r="INH875" s="4"/>
      <c r="INI875" s="4"/>
      <c r="INJ875" s="4"/>
      <c r="INK875" s="4"/>
      <c r="INL875" s="4"/>
      <c r="INM875" s="4"/>
      <c r="INN875" s="4"/>
      <c r="INO875" s="4"/>
      <c r="INP875" s="4"/>
      <c r="INQ875" s="4"/>
      <c r="INR875" s="4"/>
      <c r="INS875" s="4"/>
      <c r="INT875" s="4"/>
      <c r="INU875" s="4"/>
      <c r="INV875" s="4"/>
      <c r="INW875" s="4"/>
      <c r="INX875" s="4"/>
      <c r="INY875" s="4"/>
      <c r="INZ875" s="4"/>
      <c r="IOA875" s="4"/>
      <c r="IOB875" s="4"/>
      <c r="IOC875" s="4"/>
      <c r="IOD875" s="4"/>
      <c r="IOE875" s="4"/>
      <c r="IOF875" s="4"/>
      <c r="IOG875" s="4"/>
      <c r="IOH875" s="4"/>
      <c r="IOI875" s="4"/>
      <c r="IOJ875" s="4"/>
      <c r="IOK875" s="4"/>
      <c r="IOL875" s="4"/>
      <c r="IOM875" s="4"/>
      <c r="ION875" s="4"/>
      <c r="IOO875" s="4"/>
      <c r="IOP875" s="4"/>
      <c r="IOQ875" s="4"/>
      <c r="IOR875" s="4"/>
      <c r="IOS875" s="4"/>
      <c r="IOT875" s="4"/>
      <c r="IOU875" s="4"/>
      <c r="IOV875" s="4"/>
      <c r="IOW875" s="4"/>
      <c r="IOX875" s="4"/>
      <c r="IOY875" s="4"/>
      <c r="IOZ875" s="4"/>
      <c r="IPA875" s="4"/>
      <c r="IPB875" s="4"/>
      <c r="IPC875" s="4"/>
      <c r="IPD875" s="4"/>
      <c r="IPE875" s="4"/>
      <c r="IPF875" s="4"/>
      <c r="IPG875" s="4"/>
      <c r="IPH875" s="4"/>
      <c r="IPI875" s="4"/>
      <c r="IPJ875" s="4"/>
      <c r="IPK875" s="4"/>
      <c r="IPL875" s="4"/>
      <c r="IPM875" s="4"/>
      <c r="IPN875" s="4"/>
      <c r="IPO875" s="4"/>
      <c r="IPP875" s="4"/>
      <c r="IPQ875" s="4"/>
      <c r="IPR875" s="4"/>
      <c r="IPS875" s="4"/>
      <c r="IPT875" s="4"/>
      <c r="IPU875" s="4"/>
      <c r="IPV875" s="4"/>
      <c r="IPW875" s="4"/>
      <c r="IPX875" s="4"/>
      <c r="IPY875" s="4"/>
      <c r="IPZ875" s="4"/>
      <c r="IQA875" s="4"/>
      <c r="IQB875" s="4"/>
      <c r="IQC875" s="4"/>
      <c r="IQD875" s="4"/>
      <c r="IQE875" s="4"/>
      <c r="IQF875" s="4"/>
      <c r="IQG875" s="4"/>
      <c r="IQH875" s="4"/>
      <c r="IQI875" s="4"/>
      <c r="IQJ875" s="4"/>
      <c r="IQK875" s="4"/>
      <c r="IQL875" s="4"/>
      <c r="IQM875" s="4"/>
      <c r="IQN875" s="4"/>
      <c r="IQO875" s="4"/>
      <c r="IQP875" s="4"/>
      <c r="IQQ875" s="4"/>
      <c r="IQR875" s="4"/>
      <c r="IQS875" s="4"/>
      <c r="IQT875" s="4"/>
      <c r="IQU875" s="4"/>
      <c r="IQV875" s="4"/>
      <c r="IQW875" s="4"/>
      <c r="IQX875" s="4"/>
      <c r="IQY875" s="4"/>
      <c r="IQZ875" s="4"/>
      <c r="IRA875" s="4"/>
      <c r="IRB875" s="4"/>
      <c r="IRC875" s="4"/>
      <c r="IRD875" s="4"/>
      <c r="IRE875" s="4"/>
      <c r="IRF875" s="4"/>
      <c r="IRG875" s="4"/>
      <c r="IRH875" s="4"/>
      <c r="IRI875" s="4"/>
      <c r="IRJ875" s="4"/>
      <c r="IRK875" s="4"/>
      <c r="IRL875" s="4"/>
      <c r="IRM875" s="4"/>
      <c r="IRN875" s="4"/>
      <c r="IRO875" s="4"/>
      <c r="IRP875" s="4"/>
      <c r="IRQ875" s="4"/>
      <c r="IRR875" s="4"/>
      <c r="IRS875" s="4"/>
      <c r="IRT875" s="4"/>
      <c r="IRU875" s="4"/>
      <c r="IRV875" s="4"/>
      <c r="IRW875" s="4"/>
      <c r="IRX875" s="4"/>
      <c r="IRY875" s="4"/>
      <c r="IRZ875" s="4"/>
      <c r="ISA875" s="4"/>
      <c r="ISB875" s="4"/>
      <c r="ISC875" s="4"/>
      <c r="ISD875" s="4"/>
      <c r="ISE875" s="4"/>
      <c r="ISF875" s="4"/>
      <c r="ISG875" s="4"/>
      <c r="ISH875" s="4"/>
      <c r="ISI875" s="4"/>
      <c r="ISJ875" s="4"/>
      <c r="ISK875" s="4"/>
      <c r="ISL875" s="4"/>
      <c r="ISM875" s="4"/>
      <c r="ISN875" s="4"/>
      <c r="ISO875" s="4"/>
      <c r="ISP875" s="4"/>
      <c r="ISQ875" s="4"/>
      <c r="ISR875" s="4"/>
      <c r="ISS875" s="4"/>
      <c r="IST875" s="4"/>
      <c r="ISU875" s="4"/>
      <c r="ISV875" s="4"/>
      <c r="ISW875" s="4"/>
      <c r="ISX875" s="4"/>
      <c r="ISY875" s="4"/>
      <c r="ISZ875" s="4"/>
      <c r="ITA875" s="4"/>
      <c r="ITB875" s="4"/>
      <c r="ITC875" s="4"/>
      <c r="ITD875" s="4"/>
      <c r="ITE875" s="4"/>
      <c r="ITF875" s="4"/>
      <c r="ITG875" s="4"/>
      <c r="ITH875" s="4"/>
      <c r="ITI875" s="4"/>
      <c r="ITJ875" s="4"/>
      <c r="ITK875" s="4"/>
      <c r="ITL875" s="4"/>
      <c r="ITM875" s="4"/>
      <c r="ITN875" s="4"/>
      <c r="ITO875" s="4"/>
      <c r="ITP875" s="4"/>
      <c r="ITQ875" s="4"/>
      <c r="ITR875" s="4"/>
      <c r="ITS875" s="4"/>
      <c r="ITT875" s="4"/>
      <c r="ITU875" s="4"/>
      <c r="ITV875" s="4"/>
      <c r="ITW875" s="4"/>
      <c r="ITX875" s="4"/>
      <c r="ITY875" s="4"/>
      <c r="ITZ875" s="4"/>
      <c r="IUA875" s="4"/>
      <c r="IUB875" s="4"/>
      <c r="IUC875" s="4"/>
      <c r="IUD875" s="4"/>
      <c r="IUE875" s="4"/>
      <c r="IUF875" s="4"/>
      <c r="IUG875" s="4"/>
      <c r="IUH875" s="4"/>
      <c r="IUI875" s="4"/>
      <c r="IUJ875" s="4"/>
      <c r="IUK875" s="4"/>
      <c r="IUL875" s="4"/>
      <c r="IUM875" s="4"/>
      <c r="IUN875" s="4"/>
      <c r="IUO875" s="4"/>
      <c r="IUP875" s="4"/>
      <c r="IUQ875" s="4"/>
      <c r="IUR875" s="4"/>
      <c r="IUS875" s="4"/>
      <c r="IUT875" s="4"/>
      <c r="IUV875" s="4"/>
      <c r="IUX875" s="4"/>
      <c r="IUY875" s="4"/>
      <c r="IUZ875" s="4"/>
      <c r="IVA875" s="4"/>
      <c r="IVB875" s="4"/>
      <c r="IVC875" s="4"/>
      <c r="IVD875" s="4"/>
      <c r="IVE875" s="4"/>
      <c r="IVJ875" s="4"/>
      <c r="IVK875" s="4"/>
      <c r="IVL875" s="4"/>
      <c r="IVM875" s="4"/>
      <c r="IVN875" s="4"/>
      <c r="IVO875" s="4"/>
      <c r="IVP875" s="4"/>
      <c r="IVQ875" s="4"/>
      <c r="IVR875" s="4"/>
      <c r="IVS875" s="4"/>
      <c r="IVT875" s="4"/>
      <c r="IVU875" s="4"/>
      <c r="IVV875" s="4"/>
      <c r="IVW875" s="4"/>
      <c r="IVX875" s="4"/>
      <c r="IVY875" s="4"/>
      <c r="IVZ875" s="4"/>
      <c r="IWA875" s="4"/>
      <c r="IWB875" s="4"/>
      <c r="IWC875" s="4"/>
      <c r="IWD875" s="4"/>
      <c r="IWE875" s="4"/>
      <c r="IWF875" s="4"/>
      <c r="IWG875" s="4"/>
      <c r="IWH875" s="4"/>
      <c r="IWI875" s="4"/>
      <c r="IWJ875" s="4"/>
      <c r="IWK875" s="4"/>
      <c r="IWL875" s="4"/>
      <c r="IWM875" s="4"/>
      <c r="IWN875" s="4"/>
      <c r="IWO875" s="4"/>
      <c r="IWP875" s="4"/>
      <c r="IWQ875" s="4"/>
      <c r="IWR875" s="4"/>
      <c r="IWS875" s="4"/>
      <c r="IWT875" s="4"/>
      <c r="IWU875" s="4"/>
      <c r="IWV875" s="4"/>
      <c r="IWW875" s="4"/>
      <c r="IWX875" s="4"/>
      <c r="IWY875" s="4"/>
      <c r="IWZ875" s="4"/>
      <c r="IXA875" s="4"/>
      <c r="IXB875" s="4"/>
      <c r="IXC875" s="4"/>
      <c r="IXD875" s="4"/>
      <c r="IXE875" s="4"/>
      <c r="IXF875" s="4"/>
      <c r="IXG875" s="4"/>
      <c r="IXH875" s="4"/>
      <c r="IXI875" s="4"/>
      <c r="IXJ875" s="4"/>
      <c r="IXK875" s="4"/>
      <c r="IXL875" s="4"/>
      <c r="IXM875" s="4"/>
      <c r="IXN875" s="4"/>
      <c r="IXO875" s="4"/>
      <c r="IXP875" s="4"/>
      <c r="IXQ875" s="4"/>
      <c r="IXR875" s="4"/>
      <c r="IXS875" s="4"/>
      <c r="IXT875" s="4"/>
      <c r="IXU875" s="4"/>
      <c r="IXV875" s="4"/>
      <c r="IXW875" s="4"/>
      <c r="IXX875" s="4"/>
      <c r="IXY875" s="4"/>
      <c r="IXZ875" s="4"/>
      <c r="IYA875" s="4"/>
      <c r="IYB875" s="4"/>
      <c r="IYC875" s="4"/>
      <c r="IYD875" s="4"/>
      <c r="IYE875" s="4"/>
      <c r="IYF875" s="4"/>
      <c r="IYG875" s="4"/>
      <c r="IYH875" s="4"/>
      <c r="IYI875" s="4"/>
      <c r="IYJ875" s="4"/>
      <c r="IYK875" s="4"/>
      <c r="IYL875" s="4"/>
      <c r="IYM875" s="4"/>
      <c r="IYN875" s="4"/>
      <c r="IYO875" s="4"/>
      <c r="IYP875" s="4"/>
      <c r="IYQ875" s="4"/>
      <c r="IYR875" s="4"/>
      <c r="IYS875" s="4"/>
      <c r="IYT875" s="4"/>
      <c r="IYU875" s="4"/>
      <c r="IYV875" s="4"/>
      <c r="IYW875" s="4"/>
      <c r="IYX875" s="4"/>
      <c r="IYY875" s="4"/>
      <c r="IYZ875" s="4"/>
      <c r="IZA875" s="4"/>
      <c r="IZB875" s="4"/>
      <c r="IZC875" s="4"/>
      <c r="IZD875" s="4"/>
      <c r="IZE875" s="4"/>
      <c r="IZF875" s="4"/>
      <c r="IZG875" s="4"/>
      <c r="IZH875" s="4"/>
      <c r="IZI875" s="4"/>
      <c r="IZJ875" s="4"/>
      <c r="IZK875" s="4"/>
      <c r="IZL875" s="4"/>
      <c r="IZM875" s="4"/>
      <c r="IZN875" s="4"/>
      <c r="IZO875" s="4"/>
      <c r="IZP875" s="4"/>
      <c r="IZQ875" s="4"/>
      <c r="IZR875" s="4"/>
      <c r="IZS875" s="4"/>
      <c r="IZT875" s="4"/>
      <c r="IZU875" s="4"/>
      <c r="IZV875" s="4"/>
      <c r="IZW875" s="4"/>
      <c r="IZX875" s="4"/>
      <c r="IZY875" s="4"/>
      <c r="IZZ875" s="4"/>
      <c r="JAA875" s="4"/>
      <c r="JAB875" s="4"/>
      <c r="JAC875" s="4"/>
      <c r="JAD875" s="4"/>
      <c r="JAE875" s="4"/>
      <c r="JAF875" s="4"/>
      <c r="JAG875" s="4"/>
      <c r="JAH875" s="4"/>
      <c r="JAI875" s="4"/>
      <c r="JAJ875" s="4"/>
      <c r="JAK875" s="4"/>
      <c r="JAL875" s="4"/>
      <c r="JAM875" s="4"/>
      <c r="JAN875" s="4"/>
      <c r="JAO875" s="4"/>
      <c r="JAP875" s="4"/>
      <c r="JAQ875" s="4"/>
      <c r="JAR875" s="4"/>
      <c r="JAS875" s="4"/>
      <c r="JAT875" s="4"/>
      <c r="JAU875" s="4"/>
      <c r="JAV875" s="4"/>
      <c r="JAW875" s="4"/>
      <c r="JAX875" s="4"/>
      <c r="JAY875" s="4"/>
      <c r="JAZ875" s="4"/>
      <c r="JBA875" s="4"/>
      <c r="JBB875" s="4"/>
      <c r="JBC875" s="4"/>
      <c r="JBD875" s="4"/>
      <c r="JBE875" s="4"/>
      <c r="JBF875" s="4"/>
      <c r="JBG875" s="4"/>
      <c r="JBH875" s="4"/>
      <c r="JBI875" s="4"/>
      <c r="JBJ875" s="4"/>
      <c r="JBK875" s="4"/>
      <c r="JBL875" s="4"/>
      <c r="JBM875" s="4"/>
      <c r="JBN875" s="4"/>
      <c r="JBO875" s="4"/>
      <c r="JBP875" s="4"/>
      <c r="JBQ875" s="4"/>
      <c r="JBR875" s="4"/>
      <c r="JBS875" s="4"/>
      <c r="JBT875" s="4"/>
      <c r="JBU875" s="4"/>
      <c r="JBV875" s="4"/>
      <c r="JBW875" s="4"/>
      <c r="JBX875" s="4"/>
      <c r="JBY875" s="4"/>
      <c r="JBZ875" s="4"/>
      <c r="JCA875" s="4"/>
      <c r="JCB875" s="4"/>
      <c r="JCC875" s="4"/>
      <c r="JCD875" s="4"/>
      <c r="JCE875" s="4"/>
      <c r="JCF875" s="4"/>
      <c r="JCG875" s="4"/>
      <c r="JCH875" s="4"/>
      <c r="JCI875" s="4"/>
      <c r="JCJ875" s="4"/>
      <c r="JCK875" s="4"/>
      <c r="JCL875" s="4"/>
      <c r="JCM875" s="4"/>
      <c r="JCN875" s="4"/>
      <c r="JCO875" s="4"/>
      <c r="JCP875" s="4"/>
      <c r="JCQ875" s="4"/>
      <c r="JCR875" s="4"/>
      <c r="JCS875" s="4"/>
      <c r="JCT875" s="4"/>
      <c r="JCU875" s="4"/>
      <c r="JCV875" s="4"/>
      <c r="JCW875" s="4"/>
      <c r="JCX875" s="4"/>
      <c r="JCY875" s="4"/>
      <c r="JCZ875" s="4"/>
      <c r="JDA875" s="4"/>
      <c r="JDB875" s="4"/>
      <c r="JDC875" s="4"/>
      <c r="JDD875" s="4"/>
      <c r="JDE875" s="4"/>
      <c r="JDF875" s="4"/>
      <c r="JDG875" s="4"/>
      <c r="JDH875" s="4"/>
      <c r="JDI875" s="4"/>
      <c r="JDJ875" s="4"/>
      <c r="JDK875" s="4"/>
      <c r="JDL875" s="4"/>
      <c r="JDM875" s="4"/>
      <c r="JDN875" s="4"/>
      <c r="JDO875" s="4"/>
      <c r="JDP875" s="4"/>
      <c r="JDQ875" s="4"/>
      <c r="JDR875" s="4"/>
      <c r="JDS875" s="4"/>
      <c r="JDT875" s="4"/>
      <c r="JDU875" s="4"/>
      <c r="JDV875" s="4"/>
      <c r="JDW875" s="4"/>
      <c r="JDX875" s="4"/>
      <c r="JDY875" s="4"/>
      <c r="JDZ875" s="4"/>
      <c r="JEA875" s="4"/>
      <c r="JEB875" s="4"/>
      <c r="JEC875" s="4"/>
      <c r="JED875" s="4"/>
      <c r="JEE875" s="4"/>
      <c r="JEF875" s="4"/>
      <c r="JEG875" s="4"/>
      <c r="JEH875" s="4"/>
      <c r="JEI875" s="4"/>
      <c r="JEJ875" s="4"/>
      <c r="JEK875" s="4"/>
      <c r="JEL875" s="4"/>
      <c r="JEM875" s="4"/>
      <c r="JEN875" s="4"/>
      <c r="JEO875" s="4"/>
      <c r="JEP875" s="4"/>
      <c r="JER875" s="4"/>
      <c r="JET875" s="4"/>
      <c r="JEU875" s="4"/>
      <c r="JEV875" s="4"/>
      <c r="JEW875" s="4"/>
      <c r="JEX875" s="4"/>
      <c r="JEY875" s="4"/>
      <c r="JEZ875" s="4"/>
      <c r="JFA875" s="4"/>
      <c r="JFF875" s="4"/>
      <c r="JFG875" s="4"/>
      <c r="JFH875" s="4"/>
      <c r="JFI875" s="4"/>
      <c r="JFJ875" s="4"/>
      <c r="JFK875" s="4"/>
      <c r="JFL875" s="4"/>
      <c r="JFM875" s="4"/>
      <c r="JFN875" s="4"/>
      <c r="JFO875" s="4"/>
      <c r="JFP875" s="4"/>
      <c r="JFQ875" s="4"/>
      <c r="JFR875" s="4"/>
      <c r="JFS875" s="4"/>
      <c r="JFT875" s="4"/>
      <c r="JFU875" s="4"/>
      <c r="JFV875" s="4"/>
      <c r="JFW875" s="4"/>
      <c r="JFX875" s="4"/>
      <c r="JFY875" s="4"/>
      <c r="JFZ875" s="4"/>
      <c r="JGA875" s="4"/>
      <c r="JGB875" s="4"/>
      <c r="JGC875" s="4"/>
      <c r="JGD875" s="4"/>
      <c r="JGE875" s="4"/>
      <c r="JGF875" s="4"/>
      <c r="JGG875" s="4"/>
      <c r="JGH875" s="4"/>
      <c r="JGI875" s="4"/>
      <c r="JGJ875" s="4"/>
      <c r="JGK875" s="4"/>
      <c r="JGL875" s="4"/>
      <c r="JGM875" s="4"/>
      <c r="JGN875" s="4"/>
      <c r="JGO875" s="4"/>
      <c r="JGP875" s="4"/>
      <c r="JGQ875" s="4"/>
      <c r="JGR875" s="4"/>
      <c r="JGS875" s="4"/>
      <c r="JGT875" s="4"/>
      <c r="JGU875" s="4"/>
      <c r="JGV875" s="4"/>
      <c r="JGW875" s="4"/>
      <c r="JGX875" s="4"/>
      <c r="JGY875" s="4"/>
      <c r="JGZ875" s="4"/>
      <c r="JHA875" s="4"/>
      <c r="JHB875" s="4"/>
      <c r="JHC875" s="4"/>
      <c r="JHD875" s="4"/>
      <c r="JHE875" s="4"/>
      <c r="JHF875" s="4"/>
      <c r="JHG875" s="4"/>
      <c r="JHH875" s="4"/>
      <c r="JHI875" s="4"/>
      <c r="JHJ875" s="4"/>
      <c r="JHK875" s="4"/>
      <c r="JHL875" s="4"/>
      <c r="JHM875" s="4"/>
      <c r="JHN875" s="4"/>
      <c r="JHO875" s="4"/>
      <c r="JHP875" s="4"/>
      <c r="JHQ875" s="4"/>
      <c r="JHR875" s="4"/>
      <c r="JHS875" s="4"/>
      <c r="JHT875" s="4"/>
      <c r="JHU875" s="4"/>
      <c r="JHV875" s="4"/>
      <c r="JHW875" s="4"/>
      <c r="JHX875" s="4"/>
      <c r="JHY875" s="4"/>
      <c r="JHZ875" s="4"/>
      <c r="JIA875" s="4"/>
      <c r="JIB875" s="4"/>
      <c r="JIC875" s="4"/>
      <c r="JID875" s="4"/>
      <c r="JIE875" s="4"/>
      <c r="JIF875" s="4"/>
      <c r="JIG875" s="4"/>
      <c r="JIH875" s="4"/>
      <c r="JII875" s="4"/>
      <c r="JIJ875" s="4"/>
      <c r="JIK875" s="4"/>
      <c r="JIL875" s="4"/>
      <c r="JIM875" s="4"/>
      <c r="JIN875" s="4"/>
      <c r="JIO875" s="4"/>
      <c r="JIP875" s="4"/>
      <c r="JIQ875" s="4"/>
      <c r="JIR875" s="4"/>
      <c r="JIS875" s="4"/>
      <c r="JIT875" s="4"/>
      <c r="JIU875" s="4"/>
      <c r="JIV875" s="4"/>
      <c r="JIW875" s="4"/>
      <c r="JIX875" s="4"/>
      <c r="JIY875" s="4"/>
      <c r="JIZ875" s="4"/>
      <c r="JJA875" s="4"/>
      <c r="JJB875" s="4"/>
      <c r="JJC875" s="4"/>
      <c r="JJD875" s="4"/>
      <c r="JJE875" s="4"/>
      <c r="JJF875" s="4"/>
      <c r="JJG875" s="4"/>
      <c r="JJH875" s="4"/>
      <c r="JJI875" s="4"/>
      <c r="JJJ875" s="4"/>
      <c r="JJK875" s="4"/>
      <c r="JJL875" s="4"/>
      <c r="JJM875" s="4"/>
      <c r="JJN875" s="4"/>
      <c r="JJO875" s="4"/>
      <c r="JJP875" s="4"/>
      <c r="JJQ875" s="4"/>
      <c r="JJR875" s="4"/>
      <c r="JJS875" s="4"/>
      <c r="JJT875" s="4"/>
      <c r="JJU875" s="4"/>
      <c r="JJV875" s="4"/>
      <c r="JJW875" s="4"/>
      <c r="JJX875" s="4"/>
      <c r="JJY875" s="4"/>
      <c r="JJZ875" s="4"/>
      <c r="JKA875" s="4"/>
      <c r="JKB875" s="4"/>
      <c r="JKC875" s="4"/>
      <c r="JKD875" s="4"/>
      <c r="JKE875" s="4"/>
      <c r="JKF875" s="4"/>
      <c r="JKG875" s="4"/>
      <c r="JKH875" s="4"/>
      <c r="JKI875" s="4"/>
      <c r="JKJ875" s="4"/>
      <c r="JKK875" s="4"/>
      <c r="JKL875" s="4"/>
      <c r="JKM875" s="4"/>
      <c r="JKN875" s="4"/>
      <c r="JKO875" s="4"/>
      <c r="JKP875" s="4"/>
      <c r="JKQ875" s="4"/>
      <c r="JKR875" s="4"/>
      <c r="JKS875" s="4"/>
      <c r="JKT875" s="4"/>
      <c r="JKU875" s="4"/>
      <c r="JKV875" s="4"/>
      <c r="JKW875" s="4"/>
      <c r="JKX875" s="4"/>
      <c r="JKY875" s="4"/>
      <c r="JKZ875" s="4"/>
      <c r="JLA875" s="4"/>
      <c r="JLB875" s="4"/>
      <c r="JLC875" s="4"/>
      <c r="JLD875" s="4"/>
      <c r="JLE875" s="4"/>
      <c r="JLF875" s="4"/>
      <c r="JLG875" s="4"/>
      <c r="JLH875" s="4"/>
      <c r="JLI875" s="4"/>
      <c r="JLJ875" s="4"/>
      <c r="JLK875" s="4"/>
      <c r="JLL875" s="4"/>
      <c r="JLM875" s="4"/>
      <c r="JLN875" s="4"/>
      <c r="JLO875" s="4"/>
      <c r="JLP875" s="4"/>
      <c r="JLQ875" s="4"/>
      <c r="JLR875" s="4"/>
      <c r="JLS875" s="4"/>
      <c r="JLT875" s="4"/>
      <c r="JLU875" s="4"/>
      <c r="JLV875" s="4"/>
      <c r="JLW875" s="4"/>
      <c r="JLX875" s="4"/>
      <c r="JLY875" s="4"/>
      <c r="JLZ875" s="4"/>
      <c r="JMA875" s="4"/>
      <c r="JMB875" s="4"/>
      <c r="JMC875" s="4"/>
      <c r="JMD875" s="4"/>
      <c r="JME875" s="4"/>
      <c r="JMF875" s="4"/>
      <c r="JMG875" s="4"/>
      <c r="JMH875" s="4"/>
      <c r="JMI875" s="4"/>
      <c r="JMJ875" s="4"/>
      <c r="JMK875" s="4"/>
      <c r="JML875" s="4"/>
      <c r="JMM875" s="4"/>
      <c r="JMN875" s="4"/>
      <c r="JMO875" s="4"/>
      <c r="JMP875" s="4"/>
      <c r="JMQ875" s="4"/>
      <c r="JMR875" s="4"/>
      <c r="JMS875" s="4"/>
      <c r="JMT875" s="4"/>
      <c r="JMU875" s="4"/>
      <c r="JMV875" s="4"/>
      <c r="JMW875" s="4"/>
      <c r="JMX875" s="4"/>
      <c r="JMY875" s="4"/>
      <c r="JMZ875" s="4"/>
      <c r="JNA875" s="4"/>
      <c r="JNB875" s="4"/>
      <c r="JNC875" s="4"/>
      <c r="JND875" s="4"/>
      <c r="JNE875" s="4"/>
      <c r="JNF875" s="4"/>
      <c r="JNG875" s="4"/>
      <c r="JNH875" s="4"/>
      <c r="JNI875" s="4"/>
      <c r="JNJ875" s="4"/>
      <c r="JNK875" s="4"/>
      <c r="JNL875" s="4"/>
      <c r="JNM875" s="4"/>
      <c r="JNN875" s="4"/>
      <c r="JNO875" s="4"/>
      <c r="JNP875" s="4"/>
      <c r="JNQ875" s="4"/>
      <c r="JNR875" s="4"/>
      <c r="JNS875" s="4"/>
      <c r="JNT875" s="4"/>
      <c r="JNU875" s="4"/>
      <c r="JNV875" s="4"/>
      <c r="JNW875" s="4"/>
      <c r="JNX875" s="4"/>
      <c r="JNY875" s="4"/>
      <c r="JNZ875" s="4"/>
      <c r="JOA875" s="4"/>
      <c r="JOB875" s="4"/>
      <c r="JOC875" s="4"/>
      <c r="JOD875" s="4"/>
      <c r="JOE875" s="4"/>
      <c r="JOF875" s="4"/>
      <c r="JOG875" s="4"/>
      <c r="JOH875" s="4"/>
      <c r="JOI875" s="4"/>
      <c r="JOJ875" s="4"/>
      <c r="JOK875" s="4"/>
      <c r="JOL875" s="4"/>
      <c r="JON875" s="4"/>
      <c r="JOP875" s="4"/>
      <c r="JOQ875" s="4"/>
      <c r="JOR875" s="4"/>
      <c r="JOS875" s="4"/>
      <c r="JOT875" s="4"/>
      <c r="JOU875" s="4"/>
      <c r="JOV875" s="4"/>
      <c r="JOW875" s="4"/>
      <c r="JPB875" s="4"/>
      <c r="JPC875" s="4"/>
      <c r="JPD875" s="4"/>
      <c r="JPE875" s="4"/>
      <c r="JPF875" s="4"/>
      <c r="JPG875" s="4"/>
      <c r="JPH875" s="4"/>
      <c r="JPI875" s="4"/>
      <c r="JPJ875" s="4"/>
      <c r="JPK875" s="4"/>
      <c r="JPL875" s="4"/>
      <c r="JPM875" s="4"/>
      <c r="JPN875" s="4"/>
      <c r="JPO875" s="4"/>
      <c r="JPP875" s="4"/>
      <c r="JPQ875" s="4"/>
      <c r="JPR875" s="4"/>
      <c r="JPS875" s="4"/>
      <c r="JPT875" s="4"/>
      <c r="JPU875" s="4"/>
      <c r="JPV875" s="4"/>
      <c r="JPW875" s="4"/>
      <c r="JPX875" s="4"/>
      <c r="JPY875" s="4"/>
      <c r="JPZ875" s="4"/>
      <c r="JQA875" s="4"/>
      <c r="JQB875" s="4"/>
      <c r="JQC875" s="4"/>
      <c r="JQD875" s="4"/>
      <c r="JQE875" s="4"/>
      <c r="JQF875" s="4"/>
      <c r="JQG875" s="4"/>
      <c r="JQH875" s="4"/>
      <c r="JQI875" s="4"/>
      <c r="JQJ875" s="4"/>
      <c r="JQK875" s="4"/>
      <c r="JQL875" s="4"/>
      <c r="JQM875" s="4"/>
      <c r="JQN875" s="4"/>
      <c r="JQO875" s="4"/>
      <c r="JQP875" s="4"/>
      <c r="JQQ875" s="4"/>
      <c r="JQR875" s="4"/>
      <c r="JQS875" s="4"/>
      <c r="JQT875" s="4"/>
      <c r="JQU875" s="4"/>
      <c r="JQV875" s="4"/>
      <c r="JQW875" s="4"/>
      <c r="JQX875" s="4"/>
      <c r="JQY875" s="4"/>
      <c r="JQZ875" s="4"/>
      <c r="JRA875" s="4"/>
      <c r="JRB875" s="4"/>
      <c r="JRC875" s="4"/>
      <c r="JRD875" s="4"/>
      <c r="JRE875" s="4"/>
      <c r="JRF875" s="4"/>
      <c r="JRG875" s="4"/>
      <c r="JRH875" s="4"/>
      <c r="JRI875" s="4"/>
      <c r="JRJ875" s="4"/>
      <c r="JRK875" s="4"/>
      <c r="JRL875" s="4"/>
      <c r="JRM875" s="4"/>
      <c r="JRN875" s="4"/>
      <c r="JRO875" s="4"/>
      <c r="JRP875" s="4"/>
      <c r="JRQ875" s="4"/>
      <c r="JRR875" s="4"/>
      <c r="JRS875" s="4"/>
      <c r="JRT875" s="4"/>
      <c r="JRU875" s="4"/>
      <c r="JRV875" s="4"/>
      <c r="JRW875" s="4"/>
      <c r="JRX875" s="4"/>
      <c r="JRY875" s="4"/>
      <c r="JRZ875" s="4"/>
      <c r="JSA875" s="4"/>
      <c r="JSB875" s="4"/>
      <c r="JSC875" s="4"/>
      <c r="JSD875" s="4"/>
      <c r="JSE875" s="4"/>
      <c r="JSF875" s="4"/>
      <c r="JSG875" s="4"/>
      <c r="JSH875" s="4"/>
      <c r="JSI875" s="4"/>
      <c r="JSJ875" s="4"/>
      <c r="JSK875" s="4"/>
      <c r="JSL875" s="4"/>
      <c r="JSM875" s="4"/>
      <c r="JSN875" s="4"/>
      <c r="JSO875" s="4"/>
      <c r="JSP875" s="4"/>
      <c r="JSQ875" s="4"/>
      <c r="JSR875" s="4"/>
      <c r="JSS875" s="4"/>
      <c r="JST875" s="4"/>
      <c r="JSU875" s="4"/>
      <c r="JSV875" s="4"/>
      <c r="JSW875" s="4"/>
      <c r="JSX875" s="4"/>
      <c r="JSY875" s="4"/>
      <c r="JSZ875" s="4"/>
      <c r="JTA875" s="4"/>
      <c r="JTB875" s="4"/>
      <c r="JTC875" s="4"/>
      <c r="JTD875" s="4"/>
      <c r="JTE875" s="4"/>
      <c r="JTF875" s="4"/>
      <c r="JTG875" s="4"/>
      <c r="JTH875" s="4"/>
      <c r="JTI875" s="4"/>
      <c r="JTJ875" s="4"/>
      <c r="JTK875" s="4"/>
      <c r="JTL875" s="4"/>
      <c r="JTM875" s="4"/>
      <c r="JTN875" s="4"/>
      <c r="JTO875" s="4"/>
      <c r="JTP875" s="4"/>
      <c r="JTQ875" s="4"/>
      <c r="JTR875" s="4"/>
      <c r="JTS875" s="4"/>
      <c r="JTT875" s="4"/>
      <c r="JTU875" s="4"/>
      <c r="JTV875" s="4"/>
      <c r="JTW875" s="4"/>
      <c r="JTX875" s="4"/>
      <c r="JTY875" s="4"/>
      <c r="JTZ875" s="4"/>
      <c r="JUA875" s="4"/>
      <c r="JUB875" s="4"/>
      <c r="JUC875" s="4"/>
      <c r="JUD875" s="4"/>
      <c r="JUE875" s="4"/>
      <c r="JUF875" s="4"/>
      <c r="JUG875" s="4"/>
      <c r="JUH875" s="4"/>
      <c r="JUI875" s="4"/>
      <c r="JUJ875" s="4"/>
      <c r="JUK875" s="4"/>
      <c r="JUL875" s="4"/>
      <c r="JUM875" s="4"/>
      <c r="JUN875" s="4"/>
      <c r="JUO875" s="4"/>
      <c r="JUP875" s="4"/>
      <c r="JUQ875" s="4"/>
      <c r="JUR875" s="4"/>
      <c r="JUS875" s="4"/>
      <c r="JUT875" s="4"/>
      <c r="JUU875" s="4"/>
      <c r="JUV875" s="4"/>
      <c r="JUW875" s="4"/>
      <c r="JUX875" s="4"/>
      <c r="JUY875" s="4"/>
      <c r="JUZ875" s="4"/>
      <c r="JVA875" s="4"/>
      <c r="JVB875" s="4"/>
      <c r="JVC875" s="4"/>
      <c r="JVD875" s="4"/>
      <c r="JVE875" s="4"/>
      <c r="JVF875" s="4"/>
      <c r="JVG875" s="4"/>
      <c r="JVH875" s="4"/>
      <c r="JVI875" s="4"/>
      <c r="JVJ875" s="4"/>
      <c r="JVK875" s="4"/>
      <c r="JVL875" s="4"/>
      <c r="JVM875" s="4"/>
      <c r="JVN875" s="4"/>
      <c r="JVO875" s="4"/>
      <c r="JVP875" s="4"/>
      <c r="JVQ875" s="4"/>
      <c r="JVR875" s="4"/>
      <c r="JVS875" s="4"/>
      <c r="JVT875" s="4"/>
      <c r="JVU875" s="4"/>
      <c r="JVV875" s="4"/>
      <c r="JVW875" s="4"/>
      <c r="JVX875" s="4"/>
      <c r="JVY875" s="4"/>
      <c r="JVZ875" s="4"/>
      <c r="JWA875" s="4"/>
      <c r="JWB875" s="4"/>
      <c r="JWC875" s="4"/>
      <c r="JWD875" s="4"/>
      <c r="JWE875" s="4"/>
      <c r="JWF875" s="4"/>
      <c r="JWG875" s="4"/>
      <c r="JWH875" s="4"/>
      <c r="JWI875" s="4"/>
      <c r="JWJ875" s="4"/>
      <c r="JWK875" s="4"/>
      <c r="JWL875" s="4"/>
      <c r="JWM875" s="4"/>
      <c r="JWN875" s="4"/>
      <c r="JWO875" s="4"/>
      <c r="JWP875" s="4"/>
      <c r="JWQ875" s="4"/>
      <c r="JWR875" s="4"/>
      <c r="JWS875" s="4"/>
      <c r="JWT875" s="4"/>
      <c r="JWU875" s="4"/>
      <c r="JWV875" s="4"/>
      <c r="JWW875" s="4"/>
      <c r="JWX875" s="4"/>
      <c r="JWY875" s="4"/>
      <c r="JWZ875" s="4"/>
      <c r="JXA875" s="4"/>
      <c r="JXB875" s="4"/>
      <c r="JXC875" s="4"/>
      <c r="JXD875" s="4"/>
      <c r="JXE875" s="4"/>
      <c r="JXF875" s="4"/>
      <c r="JXG875" s="4"/>
      <c r="JXH875" s="4"/>
      <c r="JXI875" s="4"/>
      <c r="JXJ875" s="4"/>
      <c r="JXK875" s="4"/>
      <c r="JXL875" s="4"/>
      <c r="JXM875" s="4"/>
      <c r="JXN875" s="4"/>
      <c r="JXO875" s="4"/>
      <c r="JXP875" s="4"/>
      <c r="JXQ875" s="4"/>
      <c r="JXR875" s="4"/>
      <c r="JXS875" s="4"/>
      <c r="JXT875" s="4"/>
      <c r="JXU875" s="4"/>
      <c r="JXV875" s="4"/>
      <c r="JXW875" s="4"/>
      <c r="JXX875" s="4"/>
      <c r="JXY875" s="4"/>
      <c r="JXZ875" s="4"/>
      <c r="JYA875" s="4"/>
      <c r="JYB875" s="4"/>
      <c r="JYC875" s="4"/>
      <c r="JYD875" s="4"/>
      <c r="JYE875" s="4"/>
      <c r="JYF875" s="4"/>
      <c r="JYG875" s="4"/>
      <c r="JYH875" s="4"/>
      <c r="JYJ875" s="4"/>
      <c r="JYL875" s="4"/>
      <c r="JYM875" s="4"/>
      <c r="JYN875" s="4"/>
      <c r="JYO875" s="4"/>
      <c r="JYP875" s="4"/>
      <c r="JYQ875" s="4"/>
      <c r="JYR875" s="4"/>
      <c r="JYS875" s="4"/>
      <c r="JYX875" s="4"/>
      <c r="JYY875" s="4"/>
      <c r="JYZ875" s="4"/>
      <c r="JZA875" s="4"/>
      <c r="JZB875" s="4"/>
      <c r="JZC875" s="4"/>
      <c r="JZD875" s="4"/>
      <c r="JZE875" s="4"/>
      <c r="JZF875" s="4"/>
      <c r="JZG875" s="4"/>
      <c r="JZH875" s="4"/>
      <c r="JZI875" s="4"/>
      <c r="JZJ875" s="4"/>
      <c r="JZK875" s="4"/>
      <c r="JZL875" s="4"/>
      <c r="JZM875" s="4"/>
      <c r="JZN875" s="4"/>
      <c r="JZO875" s="4"/>
      <c r="JZP875" s="4"/>
      <c r="JZQ875" s="4"/>
      <c r="JZR875" s="4"/>
      <c r="JZS875" s="4"/>
      <c r="JZT875" s="4"/>
      <c r="JZU875" s="4"/>
      <c r="JZV875" s="4"/>
      <c r="JZW875" s="4"/>
      <c r="JZX875" s="4"/>
      <c r="JZY875" s="4"/>
      <c r="JZZ875" s="4"/>
      <c r="KAA875" s="4"/>
      <c r="KAB875" s="4"/>
      <c r="KAC875" s="4"/>
      <c r="KAD875" s="4"/>
      <c r="KAE875" s="4"/>
      <c r="KAF875" s="4"/>
      <c r="KAG875" s="4"/>
      <c r="KAH875" s="4"/>
      <c r="KAI875" s="4"/>
      <c r="KAJ875" s="4"/>
      <c r="KAK875" s="4"/>
      <c r="KAL875" s="4"/>
      <c r="KAM875" s="4"/>
      <c r="KAN875" s="4"/>
      <c r="KAO875" s="4"/>
      <c r="KAP875" s="4"/>
      <c r="KAQ875" s="4"/>
      <c r="KAR875" s="4"/>
      <c r="KAS875" s="4"/>
      <c r="KAT875" s="4"/>
      <c r="KAU875" s="4"/>
      <c r="KAV875" s="4"/>
      <c r="KAW875" s="4"/>
      <c r="KAX875" s="4"/>
      <c r="KAY875" s="4"/>
      <c r="KAZ875" s="4"/>
      <c r="KBA875" s="4"/>
      <c r="KBB875" s="4"/>
      <c r="KBC875" s="4"/>
      <c r="KBD875" s="4"/>
      <c r="KBE875" s="4"/>
      <c r="KBF875" s="4"/>
      <c r="KBG875" s="4"/>
      <c r="KBH875" s="4"/>
      <c r="KBI875" s="4"/>
      <c r="KBJ875" s="4"/>
      <c r="KBK875" s="4"/>
      <c r="KBL875" s="4"/>
      <c r="KBM875" s="4"/>
      <c r="KBN875" s="4"/>
      <c r="KBO875" s="4"/>
      <c r="KBP875" s="4"/>
      <c r="KBQ875" s="4"/>
      <c r="KBR875" s="4"/>
      <c r="KBS875" s="4"/>
      <c r="KBT875" s="4"/>
      <c r="KBU875" s="4"/>
      <c r="KBV875" s="4"/>
      <c r="KBW875" s="4"/>
      <c r="KBX875" s="4"/>
      <c r="KBY875" s="4"/>
      <c r="KBZ875" s="4"/>
      <c r="KCA875" s="4"/>
      <c r="KCB875" s="4"/>
      <c r="KCC875" s="4"/>
      <c r="KCD875" s="4"/>
      <c r="KCE875" s="4"/>
      <c r="KCF875" s="4"/>
      <c r="KCG875" s="4"/>
      <c r="KCH875" s="4"/>
      <c r="KCI875" s="4"/>
      <c r="KCJ875" s="4"/>
      <c r="KCK875" s="4"/>
      <c r="KCL875" s="4"/>
      <c r="KCM875" s="4"/>
      <c r="KCN875" s="4"/>
      <c r="KCO875" s="4"/>
      <c r="KCP875" s="4"/>
      <c r="KCQ875" s="4"/>
      <c r="KCR875" s="4"/>
      <c r="KCS875" s="4"/>
      <c r="KCT875" s="4"/>
      <c r="KCU875" s="4"/>
      <c r="KCV875" s="4"/>
      <c r="KCW875" s="4"/>
      <c r="KCX875" s="4"/>
      <c r="KCY875" s="4"/>
      <c r="KCZ875" s="4"/>
      <c r="KDA875" s="4"/>
      <c r="KDB875" s="4"/>
      <c r="KDC875" s="4"/>
      <c r="KDD875" s="4"/>
      <c r="KDE875" s="4"/>
      <c r="KDF875" s="4"/>
      <c r="KDG875" s="4"/>
      <c r="KDH875" s="4"/>
      <c r="KDI875" s="4"/>
      <c r="KDJ875" s="4"/>
      <c r="KDK875" s="4"/>
      <c r="KDL875" s="4"/>
      <c r="KDM875" s="4"/>
      <c r="KDN875" s="4"/>
      <c r="KDO875" s="4"/>
      <c r="KDP875" s="4"/>
      <c r="KDQ875" s="4"/>
      <c r="KDR875" s="4"/>
      <c r="KDS875" s="4"/>
      <c r="KDT875" s="4"/>
      <c r="KDU875" s="4"/>
      <c r="KDV875" s="4"/>
      <c r="KDW875" s="4"/>
      <c r="KDX875" s="4"/>
      <c r="KDY875" s="4"/>
      <c r="KDZ875" s="4"/>
      <c r="KEA875" s="4"/>
      <c r="KEB875" s="4"/>
      <c r="KEC875" s="4"/>
      <c r="KED875" s="4"/>
      <c r="KEE875" s="4"/>
      <c r="KEF875" s="4"/>
      <c r="KEG875" s="4"/>
      <c r="KEH875" s="4"/>
      <c r="KEI875" s="4"/>
      <c r="KEJ875" s="4"/>
      <c r="KEK875" s="4"/>
      <c r="KEL875" s="4"/>
      <c r="KEM875" s="4"/>
      <c r="KEN875" s="4"/>
      <c r="KEO875" s="4"/>
      <c r="KEP875" s="4"/>
      <c r="KEQ875" s="4"/>
      <c r="KER875" s="4"/>
      <c r="KES875" s="4"/>
      <c r="KET875" s="4"/>
      <c r="KEU875" s="4"/>
      <c r="KEV875" s="4"/>
      <c r="KEW875" s="4"/>
      <c r="KEX875" s="4"/>
      <c r="KEY875" s="4"/>
      <c r="KEZ875" s="4"/>
      <c r="KFA875" s="4"/>
      <c r="KFB875" s="4"/>
      <c r="KFC875" s="4"/>
      <c r="KFD875" s="4"/>
      <c r="KFE875" s="4"/>
      <c r="KFF875" s="4"/>
      <c r="KFG875" s="4"/>
      <c r="KFH875" s="4"/>
      <c r="KFI875" s="4"/>
      <c r="KFJ875" s="4"/>
      <c r="KFK875" s="4"/>
      <c r="KFL875" s="4"/>
      <c r="KFM875" s="4"/>
      <c r="KFN875" s="4"/>
      <c r="KFO875" s="4"/>
      <c r="KFP875" s="4"/>
      <c r="KFQ875" s="4"/>
      <c r="KFR875" s="4"/>
      <c r="KFS875" s="4"/>
      <c r="KFT875" s="4"/>
      <c r="KFU875" s="4"/>
      <c r="KFV875" s="4"/>
      <c r="KFW875" s="4"/>
      <c r="KFX875" s="4"/>
      <c r="KFY875" s="4"/>
      <c r="KFZ875" s="4"/>
      <c r="KGA875" s="4"/>
      <c r="KGB875" s="4"/>
      <c r="KGC875" s="4"/>
      <c r="KGD875" s="4"/>
      <c r="KGE875" s="4"/>
      <c r="KGF875" s="4"/>
      <c r="KGG875" s="4"/>
      <c r="KGH875" s="4"/>
      <c r="KGI875" s="4"/>
      <c r="KGJ875" s="4"/>
      <c r="KGK875" s="4"/>
      <c r="KGL875" s="4"/>
      <c r="KGM875" s="4"/>
      <c r="KGN875" s="4"/>
      <c r="KGO875" s="4"/>
      <c r="KGP875" s="4"/>
      <c r="KGQ875" s="4"/>
      <c r="KGR875" s="4"/>
      <c r="KGS875" s="4"/>
      <c r="KGT875" s="4"/>
      <c r="KGU875" s="4"/>
      <c r="KGV875" s="4"/>
      <c r="KGW875" s="4"/>
      <c r="KGX875" s="4"/>
      <c r="KGY875" s="4"/>
      <c r="KGZ875" s="4"/>
      <c r="KHA875" s="4"/>
      <c r="KHB875" s="4"/>
      <c r="KHC875" s="4"/>
      <c r="KHD875" s="4"/>
      <c r="KHE875" s="4"/>
      <c r="KHF875" s="4"/>
      <c r="KHG875" s="4"/>
      <c r="KHH875" s="4"/>
      <c r="KHI875" s="4"/>
      <c r="KHJ875" s="4"/>
      <c r="KHK875" s="4"/>
      <c r="KHL875" s="4"/>
      <c r="KHM875" s="4"/>
      <c r="KHN875" s="4"/>
      <c r="KHO875" s="4"/>
      <c r="KHP875" s="4"/>
      <c r="KHQ875" s="4"/>
      <c r="KHR875" s="4"/>
      <c r="KHS875" s="4"/>
      <c r="KHT875" s="4"/>
      <c r="KHU875" s="4"/>
      <c r="KHV875" s="4"/>
      <c r="KHW875" s="4"/>
      <c r="KHX875" s="4"/>
      <c r="KHY875" s="4"/>
      <c r="KHZ875" s="4"/>
      <c r="KIA875" s="4"/>
      <c r="KIB875" s="4"/>
      <c r="KIC875" s="4"/>
      <c r="KID875" s="4"/>
      <c r="KIF875" s="4"/>
      <c r="KIH875" s="4"/>
      <c r="KII875" s="4"/>
      <c r="KIJ875" s="4"/>
      <c r="KIK875" s="4"/>
      <c r="KIL875" s="4"/>
      <c r="KIM875" s="4"/>
      <c r="KIN875" s="4"/>
      <c r="KIO875" s="4"/>
      <c r="KIT875" s="4"/>
      <c r="KIU875" s="4"/>
      <c r="KIV875" s="4"/>
      <c r="KIW875" s="4"/>
      <c r="KIX875" s="4"/>
      <c r="KIY875" s="4"/>
      <c r="KIZ875" s="4"/>
      <c r="KJA875" s="4"/>
      <c r="KJB875" s="4"/>
      <c r="KJC875" s="4"/>
      <c r="KJD875" s="4"/>
      <c r="KJE875" s="4"/>
      <c r="KJF875" s="4"/>
      <c r="KJG875" s="4"/>
      <c r="KJH875" s="4"/>
      <c r="KJI875" s="4"/>
      <c r="KJJ875" s="4"/>
      <c r="KJK875" s="4"/>
      <c r="KJL875" s="4"/>
      <c r="KJM875" s="4"/>
      <c r="KJN875" s="4"/>
      <c r="KJO875" s="4"/>
      <c r="KJP875" s="4"/>
      <c r="KJQ875" s="4"/>
      <c r="KJR875" s="4"/>
      <c r="KJS875" s="4"/>
      <c r="KJT875" s="4"/>
      <c r="KJU875" s="4"/>
      <c r="KJV875" s="4"/>
      <c r="KJW875" s="4"/>
      <c r="KJX875" s="4"/>
      <c r="KJY875" s="4"/>
      <c r="KJZ875" s="4"/>
      <c r="KKA875" s="4"/>
      <c r="KKB875" s="4"/>
      <c r="KKC875" s="4"/>
      <c r="KKD875" s="4"/>
      <c r="KKE875" s="4"/>
      <c r="KKF875" s="4"/>
      <c r="KKG875" s="4"/>
      <c r="KKH875" s="4"/>
      <c r="KKI875" s="4"/>
      <c r="KKJ875" s="4"/>
      <c r="KKK875" s="4"/>
      <c r="KKL875" s="4"/>
      <c r="KKM875" s="4"/>
      <c r="KKN875" s="4"/>
      <c r="KKO875" s="4"/>
      <c r="KKP875" s="4"/>
      <c r="KKQ875" s="4"/>
      <c r="KKR875" s="4"/>
      <c r="KKS875" s="4"/>
      <c r="KKT875" s="4"/>
      <c r="KKU875" s="4"/>
      <c r="KKV875" s="4"/>
      <c r="KKW875" s="4"/>
      <c r="KKX875" s="4"/>
      <c r="KKY875" s="4"/>
      <c r="KKZ875" s="4"/>
      <c r="KLA875" s="4"/>
      <c r="KLB875" s="4"/>
      <c r="KLC875" s="4"/>
      <c r="KLD875" s="4"/>
      <c r="KLE875" s="4"/>
      <c r="KLF875" s="4"/>
      <c r="KLG875" s="4"/>
      <c r="KLH875" s="4"/>
      <c r="KLI875" s="4"/>
      <c r="KLJ875" s="4"/>
      <c r="KLK875" s="4"/>
      <c r="KLL875" s="4"/>
      <c r="KLM875" s="4"/>
      <c r="KLN875" s="4"/>
      <c r="KLO875" s="4"/>
      <c r="KLP875" s="4"/>
      <c r="KLQ875" s="4"/>
      <c r="KLR875" s="4"/>
      <c r="KLS875" s="4"/>
      <c r="KLT875" s="4"/>
      <c r="KLU875" s="4"/>
      <c r="KLV875" s="4"/>
      <c r="KLW875" s="4"/>
      <c r="KLX875" s="4"/>
      <c r="KLY875" s="4"/>
      <c r="KLZ875" s="4"/>
      <c r="KMA875" s="4"/>
      <c r="KMB875" s="4"/>
      <c r="KMC875" s="4"/>
      <c r="KMD875" s="4"/>
      <c r="KME875" s="4"/>
      <c r="KMF875" s="4"/>
      <c r="KMG875" s="4"/>
      <c r="KMH875" s="4"/>
      <c r="KMI875" s="4"/>
      <c r="KMJ875" s="4"/>
      <c r="KMK875" s="4"/>
      <c r="KML875" s="4"/>
      <c r="KMM875" s="4"/>
      <c r="KMN875" s="4"/>
      <c r="KMO875" s="4"/>
      <c r="KMP875" s="4"/>
      <c r="KMQ875" s="4"/>
      <c r="KMR875" s="4"/>
      <c r="KMS875" s="4"/>
      <c r="KMT875" s="4"/>
      <c r="KMU875" s="4"/>
      <c r="KMV875" s="4"/>
      <c r="KMW875" s="4"/>
      <c r="KMX875" s="4"/>
      <c r="KMY875" s="4"/>
      <c r="KMZ875" s="4"/>
      <c r="KNA875" s="4"/>
      <c r="KNB875" s="4"/>
      <c r="KNC875" s="4"/>
      <c r="KND875" s="4"/>
      <c r="KNE875" s="4"/>
      <c r="KNF875" s="4"/>
      <c r="KNG875" s="4"/>
      <c r="KNH875" s="4"/>
      <c r="KNI875" s="4"/>
      <c r="KNJ875" s="4"/>
      <c r="KNK875" s="4"/>
      <c r="KNL875" s="4"/>
      <c r="KNM875" s="4"/>
      <c r="KNN875" s="4"/>
      <c r="KNO875" s="4"/>
      <c r="KNP875" s="4"/>
      <c r="KNQ875" s="4"/>
      <c r="KNR875" s="4"/>
      <c r="KNS875" s="4"/>
      <c r="KNT875" s="4"/>
      <c r="KNU875" s="4"/>
      <c r="KNV875" s="4"/>
      <c r="KNW875" s="4"/>
      <c r="KNX875" s="4"/>
      <c r="KNY875" s="4"/>
      <c r="KNZ875" s="4"/>
      <c r="KOA875" s="4"/>
      <c r="KOB875" s="4"/>
      <c r="KOC875" s="4"/>
      <c r="KOD875" s="4"/>
      <c r="KOE875" s="4"/>
      <c r="KOF875" s="4"/>
      <c r="KOG875" s="4"/>
      <c r="KOH875" s="4"/>
      <c r="KOI875" s="4"/>
      <c r="KOJ875" s="4"/>
      <c r="KOK875" s="4"/>
      <c r="KOL875" s="4"/>
      <c r="KOM875" s="4"/>
      <c r="KON875" s="4"/>
      <c r="KOO875" s="4"/>
      <c r="KOP875" s="4"/>
      <c r="KOQ875" s="4"/>
      <c r="KOR875" s="4"/>
      <c r="KOS875" s="4"/>
      <c r="KOT875" s="4"/>
      <c r="KOU875" s="4"/>
      <c r="KOV875" s="4"/>
      <c r="KOW875" s="4"/>
      <c r="KOX875" s="4"/>
      <c r="KOY875" s="4"/>
      <c r="KOZ875" s="4"/>
      <c r="KPA875" s="4"/>
      <c r="KPB875" s="4"/>
      <c r="KPC875" s="4"/>
      <c r="KPD875" s="4"/>
      <c r="KPE875" s="4"/>
      <c r="KPF875" s="4"/>
      <c r="KPG875" s="4"/>
      <c r="KPH875" s="4"/>
      <c r="KPI875" s="4"/>
      <c r="KPJ875" s="4"/>
      <c r="KPK875" s="4"/>
      <c r="KPL875" s="4"/>
      <c r="KPM875" s="4"/>
      <c r="KPN875" s="4"/>
      <c r="KPO875" s="4"/>
      <c r="KPP875" s="4"/>
      <c r="KPQ875" s="4"/>
      <c r="KPR875" s="4"/>
      <c r="KPS875" s="4"/>
      <c r="KPT875" s="4"/>
      <c r="KPU875" s="4"/>
      <c r="KPV875" s="4"/>
      <c r="KPW875" s="4"/>
      <c r="KPX875" s="4"/>
      <c r="KPY875" s="4"/>
      <c r="KPZ875" s="4"/>
      <c r="KQA875" s="4"/>
      <c r="KQB875" s="4"/>
      <c r="KQC875" s="4"/>
      <c r="KQD875" s="4"/>
      <c r="KQE875" s="4"/>
      <c r="KQF875" s="4"/>
      <c r="KQG875" s="4"/>
      <c r="KQH875" s="4"/>
      <c r="KQI875" s="4"/>
      <c r="KQJ875" s="4"/>
      <c r="KQK875" s="4"/>
      <c r="KQL875" s="4"/>
      <c r="KQM875" s="4"/>
      <c r="KQN875" s="4"/>
      <c r="KQO875" s="4"/>
      <c r="KQP875" s="4"/>
      <c r="KQQ875" s="4"/>
      <c r="KQR875" s="4"/>
      <c r="KQS875" s="4"/>
      <c r="KQT875" s="4"/>
      <c r="KQU875" s="4"/>
      <c r="KQV875" s="4"/>
      <c r="KQW875" s="4"/>
      <c r="KQX875" s="4"/>
      <c r="KQY875" s="4"/>
      <c r="KQZ875" s="4"/>
      <c r="KRA875" s="4"/>
      <c r="KRB875" s="4"/>
      <c r="KRC875" s="4"/>
      <c r="KRD875" s="4"/>
      <c r="KRE875" s="4"/>
      <c r="KRF875" s="4"/>
      <c r="KRG875" s="4"/>
      <c r="KRH875" s="4"/>
      <c r="KRI875" s="4"/>
      <c r="KRJ875" s="4"/>
      <c r="KRK875" s="4"/>
      <c r="KRL875" s="4"/>
      <c r="KRM875" s="4"/>
      <c r="KRN875" s="4"/>
      <c r="KRO875" s="4"/>
      <c r="KRP875" s="4"/>
      <c r="KRQ875" s="4"/>
      <c r="KRR875" s="4"/>
      <c r="KRS875" s="4"/>
      <c r="KRT875" s="4"/>
      <c r="KRU875" s="4"/>
      <c r="KRV875" s="4"/>
      <c r="KRW875" s="4"/>
      <c r="KRX875" s="4"/>
      <c r="KRY875" s="4"/>
      <c r="KRZ875" s="4"/>
      <c r="KSB875" s="4"/>
      <c r="KSD875" s="4"/>
      <c r="KSE875" s="4"/>
      <c r="KSF875" s="4"/>
      <c r="KSG875" s="4"/>
      <c r="KSH875" s="4"/>
      <c r="KSI875" s="4"/>
      <c r="KSJ875" s="4"/>
      <c r="KSK875" s="4"/>
      <c r="KSP875" s="4"/>
      <c r="KSQ875" s="4"/>
      <c r="KSR875" s="4"/>
      <c r="KSS875" s="4"/>
      <c r="KST875" s="4"/>
      <c r="KSU875" s="4"/>
      <c r="KSV875" s="4"/>
      <c r="KSW875" s="4"/>
      <c r="KSX875" s="4"/>
      <c r="KSY875" s="4"/>
      <c r="KSZ875" s="4"/>
      <c r="KTA875" s="4"/>
      <c r="KTB875" s="4"/>
      <c r="KTC875" s="4"/>
      <c r="KTD875" s="4"/>
      <c r="KTE875" s="4"/>
      <c r="KTF875" s="4"/>
      <c r="KTG875" s="4"/>
      <c r="KTH875" s="4"/>
      <c r="KTI875" s="4"/>
      <c r="KTJ875" s="4"/>
      <c r="KTK875" s="4"/>
      <c r="KTL875" s="4"/>
      <c r="KTM875" s="4"/>
      <c r="KTN875" s="4"/>
      <c r="KTO875" s="4"/>
      <c r="KTP875" s="4"/>
      <c r="KTQ875" s="4"/>
      <c r="KTR875" s="4"/>
      <c r="KTS875" s="4"/>
      <c r="KTT875" s="4"/>
      <c r="KTU875" s="4"/>
      <c r="KTV875" s="4"/>
      <c r="KTW875" s="4"/>
      <c r="KTX875" s="4"/>
      <c r="KTY875" s="4"/>
      <c r="KTZ875" s="4"/>
      <c r="KUA875" s="4"/>
      <c r="KUB875" s="4"/>
      <c r="KUC875" s="4"/>
      <c r="KUD875" s="4"/>
      <c r="KUE875" s="4"/>
      <c r="KUF875" s="4"/>
      <c r="KUG875" s="4"/>
      <c r="KUH875" s="4"/>
      <c r="KUI875" s="4"/>
      <c r="KUJ875" s="4"/>
      <c r="KUK875" s="4"/>
      <c r="KUL875" s="4"/>
      <c r="KUM875" s="4"/>
      <c r="KUN875" s="4"/>
      <c r="KUO875" s="4"/>
      <c r="KUP875" s="4"/>
      <c r="KUQ875" s="4"/>
      <c r="KUR875" s="4"/>
      <c r="KUS875" s="4"/>
      <c r="KUT875" s="4"/>
      <c r="KUU875" s="4"/>
      <c r="KUV875" s="4"/>
      <c r="KUW875" s="4"/>
      <c r="KUX875" s="4"/>
      <c r="KUY875" s="4"/>
      <c r="KUZ875" s="4"/>
      <c r="KVA875" s="4"/>
      <c r="KVB875" s="4"/>
      <c r="KVC875" s="4"/>
      <c r="KVD875" s="4"/>
      <c r="KVE875" s="4"/>
      <c r="KVF875" s="4"/>
      <c r="KVG875" s="4"/>
      <c r="KVH875" s="4"/>
      <c r="KVI875" s="4"/>
      <c r="KVJ875" s="4"/>
      <c r="KVK875" s="4"/>
      <c r="KVL875" s="4"/>
      <c r="KVM875" s="4"/>
      <c r="KVN875" s="4"/>
      <c r="KVO875" s="4"/>
      <c r="KVP875" s="4"/>
      <c r="KVQ875" s="4"/>
      <c r="KVR875" s="4"/>
      <c r="KVS875" s="4"/>
      <c r="KVT875" s="4"/>
      <c r="KVU875" s="4"/>
      <c r="KVV875" s="4"/>
      <c r="KVW875" s="4"/>
      <c r="KVX875" s="4"/>
      <c r="KVY875" s="4"/>
      <c r="KVZ875" s="4"/>
      <c r="KWA875" s="4"/>
      <c r="KWB875" s="4"/>
      <c r="KWC875" s="4"/>
      <c r="KWD875" s="4"/>
      <c r="KWE875" s="4"/>
      <c r="KWF875" s="4"/>
      <c r="KWG875" s="4"/>
      <c r="KWH875" s="4"/>
      <c r="KWI875" s="4"/>
      <c r="KWJ875" s="4"/>
      <c r="KWK875" s="4"/>
      <c r="KWL875" s="4"/>
      <c r="KWM875" s="4"/>
      <c r="KWN875" s="4"/>
      <c r="KWO875" s="4"/>
      <c r="KWP875" s="4"/>
      <c r="KWQ875" s="4"/>
      <c r="KWR875" s="4"/>
      <c r="KWS875" s="4"/>
      <c r="KWT875" s="4"/>
      <c r="KWU875" s="4"/>
      <c r="KWV875" s="4"/>
      <c r="KWW875" s="4"/>
      <c r="KWX875" s="4"/>
      <c r="KWY875" s="4"/>
      <c r="KWZ875" s="4"/>
      <c r="KXA875" s="4"/>
      <c r="KXB875" s="4"/>
      <c r="KXC875" s="4"/>
      <c r="KXD875" s="4"/>
      <c r="KXE875" s="4"/>
      <c r="KXF875" s="4"/>
      <c r="KXG875" s="4"/>
      <c r="KXH875" s="4"/>
      <c r="KXI875" s="4"/>
      <c r="KXJ875" s="4"/>
      <c r="KXK875" s="4"/>
      <c r="KXL875" s="4"/>
      <c r="KXM875" s="4"/>
      <c r="KXN875" s="4"/>
      <c r="KXO875" s="4"/>
      <c r="KXP875" s="4"/>
      <c r="KXQ875" s="4"/>
      <c r="KXR875" s="4"/>
      <c r="KXS875" s="4"/>
      <c r="KXT875" s="4"/>
      <c r="KXU875" s="4"/>
      <c r="KXV875" s="4"/>
      <c r="KXW875" s="4"/>
      <c r="KXX875" s="4"/>
      <c r="KXY875" s="4"/>
      <c r="KXZ875" s="4"/>
      <c r="KYA875" s="4"/>
      <c r="KYB875" s="4"/>
      <c r="KYC875" s="4"/>
      <c r="KYD875" s="4"/>
      <c r="KYE875" s="4"/>
      <c r="KYF875" s="4"/>
      <c r="KYG875" s="4"/>
      <c r="KYH875" s="4"/>
      <c r="KYI875" s="4"/>
      <c r="KYJ875" s="4"/>
      <c r="KYK875" s="4"/>
      <c r="KYL875" s="4"/>
      <c r="KYM875" s="4"/>
      <c r="KYN875" s="4"/>
      <c r="KYO875" s="4"/>
      <c r="KYP875" s="4"/>
      <c r="KYQ875" s="4"/>
      <c r="KYR875" s="4"/>
      <c r="KYS875" s="4"/>
      <c r="KYT875" s="4"/>
      <c r="KYU875" s="4"/>
      <c r="KYV875" s="4"/>
      <c r="KYW875" s="4"/>
      <c r="KYX875" s="4"/>
      <c r="KYY875" s="4"/>
      <c r="KYZ875" s="4"/>
      <c r="KZA875" s="4"/>
      <c r="KZB875" s="4"/>
      <c r="KZC875" s="4"/>
      <c r="KZD875" s="4"/>
      <c r="KZE875" s="4"/>
      <c r="KZF875" s="4"/>
      <c r="KZG875" s="4"/>
      <c r="KZH875" s="4"/>
      <c r="KZI875" s="4"/>
      <c r="KZJ875" s="4"/>
      <c r="KZK875" s="4"/>
      <c r="KZL875" s="4"/>
      <c r="KZM875" s="4"/>
      <c r="KZN875" s="4"/>
      <c r="KZO875" s="4"/>
      <c r="KZP875" s="4"/>
      <c r="KZQ875" s="4"/>
      <c r="KZR875" s="4"/>
      <c r="KZS875" s="4"/>
      <c r="KZT875" s="4"/>
      <c r="KZU875" s="4"/>
      <c r="KZV875" s="4"/>
      <c r="KZW875" s="4"/>
      <c r="KZX875" s="4"/>
      <c r="KZY875" s="4"/>
      <c r="KZZ875" s="4"/>
      <c r="LAA875" s="4"/>
      <c r="LAB875" s="4"/>
      <c r="LAC875" s="4"/>
      <c r="LAD875" s="4"/>
      <c r="LAE875" s="4"/>
      <c r="LAF875" s="4"/>
      <c r="LAG875" s="4"/>
      <c r="LAH875" s="4"/>
      <c r="LAI875" s="4"/>
      <c r="LAJ875" s="4"/>
      <c r="LAK875" s="4"/>
      <c r="LAL875" s="4"/>
      <c r="LAM875" s="4"/>
      <c r="LAN875" s="4"/>
      <c r="LAO875" s="4"/>
      <c r="LAP875" s="4"/>
      <c r="LAQ875" s="4"/>
      <c r="LAR875" s="4"/>
      <c r="LAS875" s="4"/>
      <c r="LAT875" s="4"/>
      <c r="LAU875" s="4"/>
      <c r="LAV875" s="4"/>
      <c r="LAW875" s="4"/>
      <c r="LAX875" s="4"/>
      <c r="LAY875" s="4"/>
      <c r="LAZ875" s="4"/>
      <c r="LBA875" s="4"/>
      <c r="LBB875" s="4"/>
      <c r="LBC875" s="4"/>
      <c r="LBD875" s="4"/>
      <c r="LBE875" s="4"/>
      <c r="LBF875" s="4"/>
      <c r="LBG875" s="4"/>
      <c r="LBH875" s="4"/>
      <c r="LBI875" s="4"/>
      <c r="LBJ875" s="4"/>
      <c r="LBK875" s="4"/>
      <c r="LBL875" s="4"/>
      <c r="LBM875" s="4"/>
      <c r="LBN875" s="4"/>
      <c r="LBO875" s="4"/>
      <c r="LBP875" s="4"/>
      <c r="LBQ875" s="4"/>
      <c r="LBR875" s="4"/>
      <c r="LBS875" s="4"/>
      <c r="LBT875" s="4"/>
      <c r="LBU875" s="4"/>
      <c r="LBV875" s="4"/>
      <c r="LBX875" s="4"/>
      <c r="LBZ875" s="4"/>
      <c r="LCA875" s="4"/>
      <c r="LCB875" s="4"/>
      <c r="LCC875" s="4"/>
      <c r="LCD875" s="4"/>
      <c r="LCE875" s="4"/>
      <c r="LCF875" s="4"/>
      <c r="LCG875" s="4"/>
      <c r="LCL875" s="4"/>
      <c r="LCM875" s="4"/>
      <c r="LCN875" s="4"/>
      <c r="LCO875" s="4"/>
      <c r="LCP875" s="4"/>
      <c r="LCQ875" s="4"/>
      <c r="LCR875" s="4"/>
      <c r="LCS875" s="4"/>
      <c r="LCT875" s="4"/>
      <c r="LCU875" s="4"/>
      <c r="LCV875" s="4"/>
      <c r="LCW875" s="4"/>
      <c r="LCX875" s="4"/>
      <c r="LCY875" s="4"/>
      <c r="LCZ875" s="4"/>
      <c r="LDA875" s="4"/>
      <c r="LDB875" s="4"/>
      <c r="LDC875" s="4"/>
      <c r="LDD875" s="4"/>
      <c r="LDE875" s="4"/>
      <c r="LDF875" s="4"/>
      <c r="LDG875" s="4"/>
      <c r="LDH875" s="4"/>
      <c r="LDI875" s="4"/>
      <c r="LDJ875" s="4"/>
      <c r="LDK875" s="4"/>
      <c r="LDL875" s="4"/>
      <c r="LDM875" s="4"/>
      <c r="LDN875" s="4"/>
      <c r="LDO875" s="4"/>
      <c r="LDP875" s="4"/>
      <c r="LDQ875" s="4"/>
      <c r="LDR875" s="4"/>
      <c r="LDS875" s="4"/>
      <c r="LDT875" s="4"/>
      <c r="LDU875" s="4"/>
      <c r="LDV875" s="4"/>
      <c r="LDW875" s="4"/>
      <c r="LDX875" s="4"/>
      <c r="LDY875" s="4"/>
      <c r="LDZ875" s="4"/>
      <c r="LEA875" s="4"/>
      <c r="LEB875" s="4"/>
      <c r="LEC875" s="4"/>
      <c r="LED875" s="4"/>
      <c r="LEE875" s="4"/>
      <c r="LEF875" s="4"/>
      <c r="LEG875" s="4"/>
      <c r="LEH875" s="4"/>
      <c r="LEI875" s="4"/>
      <c r="LEJ875" s="4"/>
      <c r="LEK875" s="4"/>
      <c r="LEL875" s="4"/>
      <c r="LEM875" s="4"/>
      <c r="LEN875" s="4"/>
      <c r="LEO875" s="4"/>
      <c r="LEP875" s="4"/>
      <c r="LEQ875" s="4"/>
      <c r="LER875" s="4"/>
      <c r="LES875" s="4"/>
      <c r="LET875" s="4"/>
      <c r="LEU875" s="4"/>
      <c r="LEV875" s="4"/>
      <c r="LEW875" s="4"/>
      <c r="LEX875" s="4"/>
      <c r="LEY875" s="4"/>
      <c r="LEZ875" s="4"/>
      <c r="LFA875" s="4"/>
      <c r="LFB875" s="4"/>
      <c r="LFC875" s="4"/>
      <c r="LFD875" s="4"/>
      <c r="LFE875" s="4"/>
      <c r="LFF875" s="4"/>
      <c r="LFG875" s="4"/>
      <c r="LFH875" s="4"/>
      <c r="LFI875" s="4"/>
      <c r="LFJ875" s="4"/>
      <c r="LFK875" s="4"/>
      <c r="LFL875" s="4"/>
      <c r="LFM875" s="4"/>
      <c r="LFN875" s="4"/>
      <c r="LFO875" s="4"/>
      <c r="LFP875" s="4"/>
      <c r="LFQ875" s="4"/>
      <c r="LFR875" s="4"/>
      <c r="LFS875" s="4"/>
      <c r="LFT875" s="4"/>
      <c r="LFU875" s="4"/>
      <c r="LFV875" s="4"/>
      <c r="LFW875" s="4"/>
      <c r="LFX875" s="4"/>
      <c r="LFY875" s="4"/>
      <c r="LFZ875" s="4"/>
      <c r="LGA875" s="4"/>
      <c r="LGB875" s="4"/>
      <c r="LGC875" s="4"/>
      <c r="LGD875" s="4"/>
      <c r="LGE875" s="4"/>
      <c r="LGF875" s="4"/>
      <c r="LGG875" s="4"/>
      <c r="LGH875" s="4"/>
      <c r="LGI875" s="4"/>
      <c r="LGJ875" s="4"/>
      <c r="LGK875" s="4"/>
      <c r="LGL875" s="4"/>
      <c r="LGM875" s="4"/>
      <c r="LGN875" s="4"/>
      <c r="LGO875" s="4"/>
      <c r="LGP875" s="4"/>
      <c r="LGQ875" s="4"/>
      <c r="LGR875" s="4"/>
      <c r="LGS875" s="4"/>
      <c r="LGT875" s="4"/>
      <c r="LGU875" s="4"/>
      <c r="LGV875" s="4"/>
      <c r="LGW875" s="4"/>
      <c r="LGX875" s="4"/>
      <c r="LGY875" s="4"/>
      <c r="LGZ875" s="4"/>
      <c r="LHA875" s="4"/>
      <c r="LHB875" s="4"/>
      <c r="LHC875" s="4"/>
      <c r="LHD875" s="4"/>
      <c r="LHE875" s="4"/>
      <c r="LHF875" s="4"/>
      <c r="LHG875" s="4"/>
      <c r="LHH875" s="4"/>
      <c r="LHI875" s="4"/>
      <c r="LHJ875" s="4"/>
      <c r="LHK875" s="4"/>
      <c r="LHL875" s="4"/>
      <c r="LHM875" s="4"/>
      <c r="LHN875" s="4"/>
      <c r="LHO875" s="4"/>
      <c r="LHP875" s="4"/>
      <c r="LHQ875" s="4"/>
      <c r="LHR875" s="4"/>
      <c r="LHS875" s="4"/>
      <c r="LHT875" s="4"/>
      <c r="LHU875" s="4"/>
      <c r="LHV875" s="4"/>
      <c r="LHW875" s="4"/>
      <c r="LHX875" s="4"/>
      <c r="LHY875" s="4"/>
      <c r="LHZ875" s="4"/>
      <c r="LIA875" s="4"/>
      <c r="LIB875" s="4"/>
      <c r="LIC875" s="4"/>
      <c r="LID875" s="4"/>
      <c r="LIE875" s="4"/>
      <c r="LIF875" s="4"/>
      <c r="LIG875" s="4"/>
      <c r="LIH875" s="4"/>
      <c r="LII875" s="4"/>
      <c r="LIJ875" s="4"/>
      <c r="LIK875" s="4"/>
      <c r="LIL875" s="4"/>
      <c r="LIM875" s="4"/>
      <c r="LIN875" s="4"/>
      <c r="LIO875" s="4"/>
      <c r="LIP875" s="4"/>
      <c r="LIQ875" s="4"/>
      <c r="LIR875" s="4"/>
      <c r="LIS875" s="4"/>
      <c r="LIT875" s="4"/>
      <c r="LIU875" s="4"/>
      <c r="LIV875" s="4"/>
      <c r="LIW875" s="4"/>
      <c r="LIX875" s="4"/>
      <c r="LIY875" s="4"/>
      <c r="LIZ875" s="4"/>
      <c r="LJA875" s="4"/>
      <c r="LJB875" s="4"/>
      <c r="LJC875" s="4"/>
      <c r="LJD875" s="4"/>
      <c r="LJE875" s="4"/>
      <c r="LJF875" s="4"/>
      <c r="LJG875" s="4"/>
      <c r="LJH875" s="4"/>
      <c r="LJI875" s="4"/>
      <c r="LJJ875" s="4"/>
      <c r="LJK875" s="4"/>
      <c r="LJL875" s="4"/>
      <c r="LJM875" s="4"/>
      <c r="LJN875" s="4"/>
      <c r="LJO875" s="4"/>
      <c r="LJP875" s="4"/>
      <c r="LJQ875" s="4"/>
      <c r="LJR875" s="4"/>
      <c r="LJS875" s="4"/>
      <c r="LJT875" s="4"/>
      <c r="LJU875" s="4"/>
      <c r="LJV875" s="4"/>
      <c r="LJW875" s="4"/>
      <c r="LJX875" s="4"/>
      <c r="LJY875" s="4"/>
      <c r="LJZ875" s="4"/>
      <c r="LKA875" s="4"/>
      <c r="LKB875" s="4"/>
      <c r="LKC875" s="4"/>
      <c r="LKD875" s="4"/>
      <c r="LKE875" s="4"/>
      <c r="LKF875" s="4"/>
      <c r="LKG875" s="4"/>
      <c r="LKH875" s="4"/>
      <c r="LKI875" s="4"/>
      <c r="LKJ875" s="4"/>
      <c r="LKK875" s="4"/>
      <c r="LKL875" s="4"/>
      <c r="LKM875" s="4"/>
      <c r="LKN875" s="4"/>
      <c r="LKO875" s="4"/>
      <c r="LKP875" s="4"/>
      <c r="LKQ875" s="4"/>
      <c r="LKR875" s="4"/>
      <c r="LKS875" s="4"/>
      <c r="LKT875" s="4"/>
      <c r="LKU875" s="4"/>
      <c r="LKV875" s="4"/>
      <c r="LKW875" s="4"/>
      <c r="LKX875" s="4"/>
      <c r="LKY875" s="4"/>
      <c r="LKZ875" s="4"/>
      <c r="LLA875" s="4"/>
      <c r="LLB875" s="4"/>
      <c r="LLC875" s="4"/>
      <c r="LLD875" s="4"/>
      <c r="LLE875" s="4"/>
      <c r="LLF875" s="4"/>
      <c r="LLG875" s="4"/>
      <c r="LLH875" s="4"/>
      <c r="LLI875" s="4"/>
      <c r="LLJ875" s="4"/>
      <c r="LLK875" s="4"/>
      <c r="LLL875" s="4"/>
      <c r="LLM875" s="4"/>
      <c r="LLN875" s="4"/>
      <c r="LLO875" s="4"/>
      <c r="LLP875" s="4"/>
      <c r="LLQ875" s="4"/>
      <c r="LLR875" s="4"/>
      <c r="LLT875" s="4"/>
      <c r="LLV875" s="4"/>
      <c r="LLW875" s="4"/>
      <c r="LLX875" s="4"/>
      <c r="LLY875" s="4"/>
      <c r="LLZ875" s="4"/>
      <c r="LMA875" s="4"/>
      <c r="LMB875" s="4"/>
      <c r="LMC875" s="4"/>
      <c r="LMH875" s="4"/>
      <c r="LMI875" s="4"/>
      <c r="LMJ875" s="4"/>
      <c r="LMK875" s="4"/>
      <c r="LML875" s="4"/>
      <c r="LMM875" s="4"/>
      <c r="LMN875" s="4"/>
      <c r="LMO875" s="4"/>
      <c r="LMP875" s="4"/>
      <c r="LMQ875" s="4"/>
      <c r="LMR875" s="4"/>
      <c r="LMS875" s="4"/>
      <c r="LMT875" s="4"/>
      <c r="LMU875" s="4"/>
      <c r="LMV875" s="4"/>
      <c r="LMW875" s="4"/>
      <c r="LMX875" s="4"/>
      <c r="LMY875" s="4"/>
      <c r="LMZ875" s="4"/>
      <c r="LNA875" s="4"/>
      <c r="LNB875" s="4"/>
      <c r="LNC875" s="4"/>
      <c r="LND875" s="4"/>
      <c r="LNE875" s="4"/>
      <c r="LNF875" s="4"/>
      <c r="LNG875" s="4"/>
      <c r="LNH875" s="4"/>
      <c r="LNI875" s="4"/>
      <c r="LNJ875" s="4"/>
      <c r="LNK875" s="4"/>
      <c r="LNL875" s="4"/>
      <c r="LNM875" s="4"/>
      <c r="LNN875" s="4"/>
      <c r="LNO875" s="4"/>
      <c r="LNP875" s="4"/>
      <c r="LNQ875" s="4"/>
      <c r="LNR875" s="4"/>
      <c r="LNS875" s="4"/>
      <c r="LNT875" s="4"/>
      <c r="LNU875" s="4"/>
      <c r="LNV875" s="4"/>
      <c r="LNW875" s="4"/>
      <c r="LNX875" s="4"/>
      <c r="LNY875" s="4"/>
      <c r="LNZ875" s="4"/>
      <c r="LOA875" s="4"/>
      <c r="LOB875" s="4"/>
      <c r="LOC875" s="4"/>
      <c r="LOD875" s="4"/>
      <c r="LOE875" s="4"/>
      <c r="LOF875" s="4"/>
      <c r="LOG875" s="4"/>
      <c r="LOH875" s="4"/>
      <c r="LOI875" s="4"/>
      <c r="LOJ875" s="4"/>
      <c r="LOK875" s="4"/>
      <c r="LOL875" s="4"/>
      <c r="LOM875" s="4"/>
      <c r="LON875" s="4"/>
      <c r="LOO875" s="4"/>
      <c r="LOP875" s="4"/>
      <c r="LOQ875" s="4"/>
      <c r="LOR875" s="4"/>
      <c r="LOS875" s="4"/>
      <c r="LOT875" s="4"/>
      <c r="LOU875" s="4"/>
      <c r="LOV875" s="4"/>
      <c r="LOW875" s="4"/>
      <c r="LOX875" s="4"/>
      <c r="LOY875" s="4"/>
      <c r="LOZ875" s="4"/>
      <c r="LPA875" s="4"/>
      <c r="LPB875" s="4"/>
      <c r="LPC875" s="4"/>
      <c r="LPD875" s="4"/>
      <c r="LPE875" s="4"/>
      <c r="LPF875" s="4"/>
      <c r="LPG875" s="4"/>
      <c r="LPH875" s="4"/>
      <c r="LPI875" s="4"/>
      <c r="LPJ875" s="4"/>
      <c r="LPK875" s="4"/>
      <c r="LPL875" s="4"/>
      <c r="LPM875" s="4"/>
      <c r="LPN875" s="4"/>
      <c r="LPO875" s="4"/>
      <c r="LPP875" s="4"/>
      <c r="LPQ875" s="4"/>
      <c r="LPR875" s="4"/>
      <c r="LPS875" s="4"/>
      <c r="LPT875" s="4"/>
      <c r="LPU875" s="4"/>
      <c r="LPV875" s="4"/>
      <c r="LPW875" s="4"/>
      <c r="LPX875" s="4"/>
      <c r="LPY875" s="4"/>
      <c r="LPZ875" s="4"/>
      <c r="LQA875" s="4"/>
      <c r="LQB875" s="4"/>
      <c r="LQC875" s="4"/>
      <c r="LQD875" s="4"/>
      <c r="LQE875" s="4"/>
      <c r="LQF875" s="4"/>
      <c r="LQG875" s="4"/>
      <c r="LQH875" s="4"/>
      <c r="LQI875" s="4"/>
      <c r="LQJ875" s="4"/>
      <c r="LQK875" s="4"/>
      <c r="LQL875" s="4"/>
      <c r="LQM875" s="4"/>
      <c r="LQN875" s="4"/>
      <c r="LQO875" s="4"/>
      <c r="LQP875" s="4"/>
      <c r="LQQ875" s="4"/>
      <c r="LQR875" s="4"/>
      <c r="LQS875" s="4"/>
      <c r="LQT875" s="4"/>
      <c r="LQU875" s="4"/>
      <c r="LQV875" s="4"/>
      <c r="LQW875" s="4"/>
      <c r="LQX875" s="4"/>
      <c r="LQY875" s="4"/>
      <c r="LQZ875" s="4"/>
      <c r="LRA875" s="4"/>
      <c r="LRB875" s="4"/>
      <c r="LRC875" s="4"/>
      <c r="LRD875" s="4"/>
      <c r="LRE875" s="4"/>
      <c r="LRF875" s="4"/>
      <c r="LRG875" s="4"/>
      <c r="LRH875" s="4"/>
      <c r="LRI875" s="4"/>
      <c r="LRJ875" s="4"/>
      <c r="LRK875" s="4"/>
      <c r="LRL875" s="4"/>
      <c r="LRM875" s="4"/>
      <c r="LRN875" s="4"/>
      <c r="LRO875" s="4"/>
      <c r="LRP875" s="4"/>
      <c r="LRQ875" s="4"/>
      <c r="LRR875" s="4"/>
      <c r="LRS875" s="4"/>
      <c r="LRT875" s="4"/>
      <c r="LRU875" s="4"/>
      <c r="LRV875" s="4"/>
      <c r="LRW875" s="4"/>
      <c r="LRX875" s="4"/>
      <c r="LRY875" s="4"/>
      <c r="LRZ875" s="4"/>
      <c r="LSA875" s="4"/>
      <c r="LSB875" s="4"/>
      <c r="LSC875" s="4"/>
      <c r="LSD875" s="4"/>
      <c r="LSE875" s="4"/>
      <c r="LSF875" s="4"/>
      <c r="LSG875" s="4"/>
      <c r="LSH875" s="4"/>
      <c r="LSI875" s="4"/>
      <c r="LSJ875" s="4"/>
      <c r="LSK875" s="4"/>
      <c r="LSL875" s="4"/>
      <c r="LSM875" s="4"/>
      <c r="LSN875" s="4"/>
      <c r="LSO875" s="4"/>
      <c r="LSP875" s="4"/>
      <c r="LSQ875" s="4"/>
      <c r="LSR875" s="4"/>
      <c r="LSS875" s="4"/>
      <c r="LST875" s="4"/>
      <c r="LSU875" s="4"/>
      <c r="LSV875" s="4"/>
      <c r="LSW875" s="4"/>
      <c r="LSX875" s="4"/>
      <c r="LSY875" s="4"/>
      <c r="LSZ875" s="4"/>
      <c r="LTA875" s="4"/>
      <c r="LTB875" s="4"/>
      <c r="LTC875" s="4"/>
      <c r="LTD875" s="4"/>
      <c r="LTE875" s="4"/>
      <c r="LTF875" s="4"/>
      <c r="LTG875" s="4"/>
      <c r="LTH875" s="4"/>
      <c r="LTI875" s="4"/>
      <c r="LTJ875" s="4"/>
      <c r="LTK875" s="4"/>
      <c r="LTL875" s="4"/>
      <c r="LTM875" s="4"/>
      <c r="LTN875" s="4"/>
      <c r="LTO875" s="4"/>
      <c r="LTP875" s="4"/>
      <c r="LTQ875" s="4"/>
      <c r="LTR875" s="4"/>
      <c r="LTS875" s="4"/>
      <c r="LTT875" s="4"/>
      <c r="LTU875" s="4"/>
      <c r="LTV875" s="4"/>
      <c r="LTW875" s="4"/>
      <c r="LTX875" s="4"/>
      <c r="LTY875" s="4"/>
      <c r="LTZ875" s="4"/>
      <c r="LUA875" s="4"/>
      <c r="LUB875" s="4"/>
      <c r="LUC875" s="4"/>
      <c r="LUD875" s="4"/>
      <c r="LUE875" s="4"/>
      <c r="LUF875" s="4"/>
      <c r="LUG875" s="4"/>
      <c r="LUH875" s="4"/>
      <c r="LUI875" s="4"/>
      <c r="LUJ875" s="4"/>
      <c r="LUK875" s="4"/>
      <c r="LUL875" s="4"/>
      <c r="LUM875" s="4"/>
      <c r="LUN875" s="4"/>
      <c r="LUO875" s="4"/>
      <c r="LUP875" s="4"/>
      <c r="LUQ875" s="4"/>
      <c r="LUR875" s="4"/>
      <c r="LUS875" s="4"/>
      <c r="LUT875" s="4"/>
      <c r="LUU875" s="4"/>
      <c r="LUV875" s="4"/>
      <c r="LUW875" s="4"/>
      <c r="LUX875" s="4"/>
      <c r="LUY875" s="4"/>
      <c r="LUZ875" s="4"/>
      <c r="LVA875" s="4"/>
      <c r="LVB875" s="4"/>
      <c r="LVC875" s="4"/>
      <c r="LVD875" s="4"/>
      <c r="LVE875" s="4"/>
      <c r="LVF875" s="4"/>
      <c r="LVG875" s="4"/>
      <c r="LVH875" s="4"/>
      <c r="LVI875" s="4"/>
      <c r="LVJ875" s="4"/>
      <c r="LVK875" s="4"/>
      <c r="LVL875" s="4"/>
      <c r="LVM875" s="4"/>
      <c r="LVN875" s="4"/>
      <c r="LVP875" s="4"/>
      <c r="LVR875" s="4"/>
      <c r="LVS875" s="4"/>
      <c r="LVT875" s="4"/>
      <c r="LVU875" s="4"/>
      <c r="LVV875" s="4"/>
      <c r="LVW875" s="4"/>
      <c r="LVX875" s="4"/>
      <c r="LVY875" s="4"/>
      <c r="LWD875" s="4"/>
      <c r="LWE875" s="4"/>
      <c r="LWF875" s="4"/>
      <c r="LWG875" s="4"/>
      <c r="LWH875" s="4"/>
      <c r="LWI875" s="4"/>
      <c r="LWJ875" s="4"/>
      <c r="LWK875" s="4"/>
      <c r="LWL875" s="4"/>
      <c r="LWM875" s="4"/>
      <c r="LWN875" s="4"/>
      <c r="LWO875" s="4"/>
      <c r="LWP875" s="4"/>
      <c r="LWQ875" s="4"/>
      <c r="LWR875" s="4"/>
      <c r="LWS875" s="4"/>
      <c r="LWT875" s="4"/>
      <c r="LWU875" s="4"/>
      <c r="LWV875" s="4"/>
      <c r="LWW875" s="4"/>
      <c r="LWX875" s="4"/>
      <c r="LWY875" s="4"/>
      <c r="LWZ875" s="4"/>
      <c r="LXA875" s="4"/>
      <c r="LXB875" s="4"/>
      <c r="LXC875" s="4"/>
      <c r="LXD875" s="4"/>
      <c r="LXE875" s="4"/>
      <c r="LXF875" s="4"/>
      <c r="LXG875" s="4"/>
      <c r="LXH875" s="4"/>
      <c r="LXI875" s="4"/>
      <c r="LXJ875" s="4"/>
      <c r="LXK875" s="4"/>
      <c r="LXL875" s="4"/>
      <c r="LXM875" s="4"/>
      <c r="LXN875" s="4"/>
      <c r="LXO875" s="4"/>
      <c r="LXP875" s="4"/>
      <c r="LXQ875" s="4"/>
      <c r="LXR875" s="4"/>
      <c r="LXS875" s="4"/>
      <c r="LXT875" s="4"/>
      <c r="LXU875" s="4"/>
      <c r="LXV875" s="4"/>
      <c r="LXW875" s="4"/>
      <c r="LXX875" s="4"/>
      <c r="LXY875" s="4"/>
      <c r="LXZ875" s="4"/>
      <c r="LYA875" s="4"/>
      <c r="LYB875" s="4"/>
      <c r="LYC875" s="4"/>
      <c r="LYD875" s="4"/>
      <c r="LYE875" s="4"/>
      <c r="LYF875" s="4"/>
      <c r="LYG875" s="4"/>
      <c r="LYH875" s="4"/>
      <c r="LYI875" s="4"/>
      <c r="LYJ875" s="4"/>
      <c r="LYK875" s="4"/>
      <c r="LYL875" s="4"/>
      <c r="LYM875" s="4"/>
      <c r="LYN875" s="4"/>
      <c r="LYO875" s="4"/>
      <c r="LYP875" s="4"/>
      <c r="LYQ875" s="4"/>
      <c r="LYR875" s="4"/>
      <c r="LYS875" s="4"/>
      <c r="LYT875" s="4"/>
      <c r="LYU875" s="4"/>
      <c r="LYV875" s="4"/>
      <c r="LYW875" s="4"/>
      <c r="LYX875" s="4"/>
      <c r="LYY875" s="4"/>
      <c r="LYZ875" s="4"/>
      <c r="LZA875" s="4"/>
      <c r="LZB875" s="4"/>
      <c r="LZC875" s="4"/>
      <c r="LZD875" s="4"/>
      <c r="LZE875" s="4"/>
      <c r="LZF875" s="4"/>
      <c r="LZG875" s="4"/>
      <c r="LZH875" s="4"/>
      <c r="LZI875" s="4"/>
      <c r="LZJ875" s="4"/>
      <c r="LZK875" s="4"/>
      <c r="LZL875" s="4"/>
      <c r="LZM875" s="4"/>
      <c r="LZN875" s="4"/>
      <c r="LZO875" s="4"/>
      <c r="LZP875" s="4"/>
      <c r="LZQ875" s="4"/>
      <c r="LZR875" s="4"/>
      <c r="LZS875" s="4"/>
      <c r="LZT875" s="4"/>
      <c r="LZU875" s="4"/>
      <c r="LZV875" s="4"/>
      <c r="LZW875" s="4"/>
      <c r="LZX875" s="4"/>
      <c r="LZY875" s="4"/>
      <c r="LZZ875" s="4"/>
      <c r="MAA875" s="4"/>
      <c r="MAB875" s="4"/>
      <c r="MAC875" s="4"/>
      <c r="MAD875" s="4"/>
      <c r="MAE875" s="4"/>
      <c r="MAF875" s="4"/>
      <c r="MAG875" s="4"/>
      <c r="MAH875" s="4"/>
      <c r="MAI875" s="4"/>
      <c r="MAJ875" s="4"/>
      <c r="MAK875" s="4"/>
      <c r="MAL875" s="4"/>
      <c r="MAM875" s="4"/>
      <c r="MAN875" s="4"/>
      <c r="MAO875" s="4"/>
      <c r="MAP875" s="4"/>
      <c r="MAQ875" s="4"/>
      <c r="MAR875" s="4"/>
      <c r="MAS875" s="4"/>
      <c r="MAT875" s="4"/>
      <c r="MAU875" s="4"/>
      <c r="MAV875" s="4"/>
      <c r="MAW875" s="4"/>
      <c r="MAX875" s="4"/>
      <c r="MAY875" s="4"/>
      <c r="MAZ875" s="4"/>
      <c r="MBA875" s="4"/>
      <c r="MBB875" s="4"/>
      <c r="MBC875" s="4"/>
      <c r="MBD875" s="4"/>
      <c r="MBE875" s="4"/>
      <c r="MBF875" s="4"/>
      <c r="MBG875" s="4"/>
      <c r="MBH875" s="4"/>
      <c r="MBI875" s="4"/>
      <c r="MBJ875" s="4"/>
      <c r="MBK875" s="4"/>
      <c r="MBL875" s="4"/>
      <c r="MBM875" s="4"/>
      <c r="MBN875" s="4"/>
      <c r="MBO875" s="4"/>
      <c r="MBP875" s="4"/>
      <c r="MBQ875" s="4"/>
      <c r="MBR875" s="4"/>
      <c r="MBS875" s="4"/>
      <c r="MBT875" s="4"/>
      <c r="MBU875" s="4"/>
      <c r="MBV875" s="4"/>
      <c r="MBW875" s="4"/>
      <c r="MBX875" s="4"/>
      <c r="MBY875" s="4"/>
      <c r="MBZ875" s="4"/>
      <c r="MCA875" s="4"/>
      <c r="MCB875" s="4"/>
      <c r="MCC875" s="4"/>
      <c r="MCD875" s="4"/>
      <c r="MCE875" s="4"/>
      <c r="MCF875" s="4"/>
      <c r="MCG875" s="4"/>
      <c r="MCH875" s="4"/>
      <c r="MCI875" s="4"/>
      <c r="MCJ875" s="4"/>
      <c r="MCK875" s="4"/>
      <c r="MCL875" s="4"/>
      <c r="MCM875" s="4"/>
      <c r="MCN875" s="4"/>
      <c r="MCO875" s="4"/>
      <c r="MCP875" s="4"/>
      <c r="MCQ875" s="4"/>
      <c r="MCR875" s="4"/>
      <c r="MCS875" s="4"/>
      <c r="MCT875" s="4"/>
      <c r="MCU875" s="4"/>
      <c r="MCV875" s="4"/>
      <c r="MCW875" s="4"/>
      <c r="MCX875" s="4"/>
      <c r="MCY875" s="4"/>
      <c r="MCZ875" s="4"/>
      <c r="MDA875" s="4"/>
      <c r="MDB875" s="4"/>
      <c r="MDC875" s="4"/>
      <c r="MDD875" s="4"/>
      <c r="MDE875" s="4"/>
      <c r="MDF875" s="4"/>
      <c r="MDG875" s="4"/>
      <c r="MDH875" s="4"/>
      <c r="MDI875" s="4"/>
      <c r="MDJ875" s="4"/>
      <c r="MDK875" s="4"/>
      <c r="MDL875" s="4"/>
      <c r="MDM875" s="4"/>
      <c r="MDN875" s="4"/>
      <c r="MDO875" s="4"/>
      <c r="MDP875" s="4"/>
      <c r="MDQ875" s="4"/>
      <c r="MDR875" s="4"/>
      <c r="MDS875" s="4"/>
      <c r="MDT875" s="4"/>
      <c r="MDU875" s="4"/>
      <c r="MDV875" s="4"/>
      <c r="MDW875" s="4"/>
      <c r="MDX875" s="4"/>
      <c r="MDY875" s="4"/>
      <c r="MDZ875" s="4"/>
      <c r="MEA875" s="4"/>
      <c r="MEB875" s="4"/>
      <c r="MEC875" s="4"/>
      <c r="MED875" s="4"/>
      <c r="MEE875" s="4"/>
      <c r="MEF875" s="4"/>
      <c r="MEG875" s="4"/>
      <c r="MEH875" s="4"/>
      <c r="MEI875" s="4"/>
      <c r="MEJ875" s="4"/>
      <c r="MEK875" s="4"/>
      <c r="MEL875" s="4"/>
      <c r="MEM875" s="4"/>
      <c r="MEN875" s="4"/>
      <c r="MEO875" s="4"/>
      <c r="MEP875" s="4"/>
      <c r="MEQ875" s="4"/>
      <c r="MER875" s="4"/>
      <c r="MES875" s="4"/>
      <c r="MET875" s="4"/>
      <c r="MEU875" s="4"/>
      <c r="MEV875" s="4"/>
      <c r="MEW875" s="4"/>
      <c r="MEX875" s="4"/>
      <c r="MEY875" s="4"/>
      <c r="MEZ875" s="4"/>
      <c r="MFA875" s="4"/>
      <c r="MFB875" s="4"/>
      <c r="MFC875" s="4"/>
      <c r="MFD875" s="4"/>
      <c r="MFE875" s="4"/>
      <c r="MFF875" s="4"/>
      <c r="MFG875" s="4"/>
      <c r="MFH875" s="4"/>
      <c r="MFI875" s="4"/>
      <c r="MFJ875" s="4"/>
      <c r="MFL875" s="4"/>
      <c r="MFN875" s="4"/>
      <c r="MFO875" s="4"/>
      <c r="MFP875" s="4"/>
      <c r="MFQ875" s="4"/>
      <c r="MFR875" s="4"/>
      <c r="MFS875" s="4"/>
      <c r="MFT875" s="4"/>
      <c r="MFU875" s="4"/>
      <c r="MFZ875" s="4"/>
      <c r="MGA875" s="4"/>
      <c r="MGB875" s="4"/>
      <c r="MGC875" s="4"/>
      <c r="MGD875" s="4"/>
      <c r="MGE875" s="4"/>
      <c r="MGF875" s="4"/>
      <c r="MGG875" s="4"/>
      <c r="MGH875" s="4"/>
      <c r="MGI875" s="4"/>
      <c r="MGJ875" s="4"/>
      <c r="MGK875" s="4"/>
      <c r="MGL875" s="4"/>
      <c r="MGM875" s="4"/>
      <c r="MGN875" s="4"/>
      <c r="MGO875" s="4"/>
      <c r="MGP875" s="4"/>
      <c r="MGQ875" s="4"/>
      <c r="MGR875" s="4"/>
      <c r="MGS875" s="4"/>
      <c r="MGT875" s="4"/>
      <c r="MGU875" s="4"/>
      <c r="MGV875" s="4"/>
      <c r="MGW875" s="4"/>
      <c r="MGX875" s="4"/>
      <c r="MGY875" s="4"/>
      <c r="MGZ875" s="4"/>
      <c r="MHA875" s="4"/>
      <c r="MHB875" s="4"/>
      <c r="MHC875" s="4"/>
      <c r="MHD875" s="4"/>
      <c r="MHE875" s="4"/>
      <c r="MHF875" s="4"/>
      <c r="MHG875" s="4"/>
      <c r="MHH875" s="4"/>
      <c r="MHI875" s="4"/>
      <c r="MHJ875" s="4"/>
      <c r="MHK875" s="4"/>
      <c r="MHL875" s="4"/>
      <c r="MHM875" s="4"/>
      <c r="MHN875" s="4"/>
      <c r="MHO875" s="4"/>
      <c r="MHP875" s="4"/>
      <c r="MHQ875" s="4"/>
      <c r="MHR875" s="4"/>
      <c r="MHS875" s="4"/>
      <c r="MHT875" s="4"/>
      <c r="MHU875" s="4"/>
      <c r="MHV875" s="4"/>
      <c r="MHW875" s="4"/>
      <c r="MHX875" s="4"/>
      <c r="MHY875" s="4"/>
      <c r="MHZ875" s="4"/>
      <c r="MIA875" s="4"/>
      <c r="MIB875" s="4"/>
      <c r="MIC875" s="4"/>
      <c r="MID875" s="4"/>
      <c r="MIE875" s="4"/>
      <c r="MIF875" s="4"/>
      <c r="MIG875" s="4"/>
      <c r="MIH875" s="4"/>
      <c r="MII875" s="4"/>
      <c r="MIJ875" s="4"/>
      <c r="MIK875" s="4"/>
      <c r="MIL875" s="4"/>
      <c r="MIM875" s="4"/>
      <c r="MIN875" s="4"/>
      <c r="MIO875" s="4"/>
      <c r="MIP875" s="4"/>
      <c r="MIQ875" s="4"/>
      <c r="MIR875" s="4"/>
      <c r="MIS875" s="4"/>
      <c r="MIT875" s="4"/>
      <c r="MIU875" s="4"/>
      <c r="MIV875" s="4"/>
      <c r="MIW875" s="4"/>
      <c r="MIX875" s="4"/>
      <c r="MIY875" s="4"/>
      <c r="MIZ875" s="4"/>
      <c r="MJA875" s="4"/>
      <c r="MJB875" s="4"/>
      <c r="MJC875" s="4"/>
      <c r="MJD875" s="4"/>
      <c r="MJE875" s="4"/>
      <c r="MJF875" s="4"/>
      <c r="MJG875" s="4"/>
      <c r="MJH875" s="4"/>
      <c r="MJI875" s="4"/>
      <c r="MJJ875" s="4"/>
      <c r="MJK875" s="4"/>
      <c r="MJL875" s="4"/>
      <c r="MJM875" s="4"/>
      <c r="MJN875" s="4"/>
      <c r="MJO875" s="4"/>
      <c r="MJP875" s="4"/>
      <c r="MJQ875" s="4"/>
      <c r="MJR875" s="4"/>
      <c r="MJS875" s="4"/>
      <c r="MJT875" s="4"/>
      <c r="MJU875" s="4"/>
      <c r="MJV875" s="4"/>
      <c r="MJW875" s="4"/>
      <c r="MJX875" s="4"/>
      <c r="MJY875" s="4"/>
      <c r="MJZ875" s="4"/>
      <c r="MKA875" s="4"/>
      <c r="MKB875" s="4"/>
      <c r="MKC875" s="4"/>
      <c r="MKD875" s="4"/>
      <c r="MKE875" s="4"/>
      <c r="MKF875" s="4"/>
      <c r="MKG875" s="4"/>
      <c r="MKH875" s="4"/>
      <c r="MKI875" s="4"/>
      <c r="MKJ875" s="4"/>
      <c r="MKK875" s="4"/>
      <c r="MKL875" s="4"/>
      <c r="MKM875" s="4"/>
      <c r="MKN875" s="4"/>
      <c r="MKO875" s="4"/>
      <c r="MKP875" s="4"/>
      <c r="MKQ875" s="4"/>
      <c r="MKR875" s="4"/>
      <c r="MKS875" s="4"/>
      <c r="MKT875" s="4"/>
      <c r="MKU875" s="4"/>
      <c r="MKV875" s="4"/>
      <c r="MKW875" s="4"/>
      <c r="MKX875" s="4"/>
      <c r="MKY875" s="4"/>
      <c r="MKZ875" s="4"/>
      <c r="MLA875" s="4"/>
      <c r="MLB875" s="4"/>
      <c r="MLC875" s="4"/>
      <c r="MLD875" s="4"/>
      <c r="MLE875" s="4"/>
      <c r="MLF875" s="4"/>
      <c r="MLG875" s="4"/>
      <c r="MLH875" s="4"/>
      <c r="MLI875" s="4"/>
      <c r="MLJ875" s="4"/>
      <c r="MLK875" s="4"/>
      <c r="MLL875" s="4"/>
      <c r="MLM875" s="4"/>
      <c r="MLN875" s="4"/>
      <c r="MLO875" s="4"/>
      <c r="MLP875" s="4"/>
      <c r="MLQ875" s="4"/>
      <c r="MLR875" s="4"/>
      <c r="MLS875" s="4"/>
      <c r="MLT875" s="4"/>
      <c r="MLU875" s="4"/>
      <c r="MLV875" s="4"/>
      <c r="MLW875" s="4"/>
      <c r="MLX875" s="4"/>
      <c r="MLY875" s="4"/>
      <c r="MLZ875" s="4"/>
      <c r="MMA875" s="4"/>
      <c r="MMB875" s="4"/>
      <c r="MMC875" s="4"/>
      <c r="MMD875" s="4"/>
      <c r="MME875" s="4"/>
      <c r="MMF875" s="4"/>
      <c r="MMG875" s="4"/>
      <c r="MMH875" s="4"/>
      <c r="MMI875" s="4"/>
      <c r="MMJ875" s="4"/>
      <c r="MMK875" s="4"/>
      <c r="MML875" s="4"/>
      <c r="MMM875" s="4"/>
      <c r="MMN875" s="4"/>
      <c r="MMO875" s="4"/>
      <c r="MMP875" s="4"/>
      <c r="MMQ875" s="4"/>
      <c r="MMR875" s="4"/>
      <c r="MMS875" s="4"/>
      <c r="MMT875" s="4"/>
      <c r="MMU875" s="4"/>
      <c r="MMV875" s="4"/>
      <c r="MMW875" s="4"/>
      <c r="MMX875" s="4"/>
      <c r="MMY875" s="4"/>
      <c r="MMZ875" s="4"/>
      <c r="MNA875" s="4"/>
      <c r="MNB875" s="4"/>
      <c r="MNC875" s="4"/>
      <c r="MND875" s="4"/>
      <c r="MNE875" s="4"/>
      <c r="MNF875" s="4"/>
      <c r="MNG875" s="4"/>
      <c r="MNH875" s="4"/>
      <c r="MNI875" s="4"/>
      <c r="MNJ875" s="4"/>
      <c r="MNK875" s="4"/>
      <c r="MNL875" s="4"/>
      <c r="MNM875" s="4"/>
      <c r="MNN875" s="4"/>
      <c r="MNO875" s="4"/>
      <c r="MNP875" s="4"/>
      <c r="MNQ875" s="4"/>
      <c r="MNR875" s="4"/>
      <c r="MNS875" s="4"/>
      <c r="MNT875" s="4"/>
      <c r="MNU875" s="4"/>
      <c r="MNV875" s="4"/>
      <c r="MNW875" s="4"/>
      <c r="MNX875" s="4"/>
      <c r="MNY875" s="4"/>
      <c r="MNZ875" s="4"/>
      <c r="MOA875" s="4"/>
      <c r="MOB875" s="4"/>
      <c r="MOC875" s="4"/>
      <c r="MOD875" s="4"/>
      <c r="MOE875" s="4"/>
      <c r="MOF875" s="4"/>
      <c r="MOG875" s="4"/>
      <c r="MOH875" s="4"/>
      <c r="MOI875" s="4"/>
      <c r="MOJ875" s="4"/>
      <c r="MOK875" s="4"/>
      <c r="MOL875" s="4"/>
      <c r="MOM875" s="4"/>
      <c r="MON875" s="4"/>
      <c r="MOO875" s="4"/>
      <c r="MOP875" s="4"/>
      <c r="MOQ875" s="4"/>
      <c r="MOR875" s="4"/>
      <c r="MOS875" s="4"/>
      <c r="MOT875" s="4"/>
      <c r="MOU875" s="4"/>
      <c r="MOV875" s="4"/>
      <c r="MOW875" s="4"/>
      <c r="MOX875" s="4"/>
      <c r="MOY875" s="4"/>
      <c r="MOZ875" s="4"/>
      <c r="MPA875" s="4"/>
      <c r="MPB875" s="4"/>
      <c r="MPC875" s="4"/>
      <c r="MPD875" s="4"/>
      <c r="MPE875" s="4"/>
      <c r="MPF875" s="4"/>
      <c r="MPH875" s="4"/>
      <c r="MPJ875" s="4"/>
      <c r="MPK875" s="4"/>
      <c r="MPL875" s="4"/>
      <c r="MPM875" s="4"/>
      <c r="MPN875" s="4"/>
      <c r="MPO875" s="4"/>
      <c r="MPP875" s="4"/>
      <c r="MPQ875" s="4"/>
      <c r="MPV875" s="4"/>
      <c r="MPW875" s="4"/>
      <c r="MPX875" s="4"/>
      <c r="MPY875" s="4"/>
      <c r="MPZ875" s="4"/>
      <c r="MQA875" s="4"/>
      <c r="MQB875" s="4"/>
      <c r="MQC875" s="4"/>
      <c r="MQD875" s="4"/>
      <c r="MQE875" s="4"/>
      <c r="MQF875" s="4"/>
      <c r="MQG875" s="4"/>
      <c r="MQH875" s="4"/>
      <c r="MQI875" s="4"/>
      <c r="MQJ875" s="4"/>
      <c r="MQK875" s="4"/>
      <c r="MQL875" s="4"/>
      <c r="MQM875" s="4"/>
      <c r="MQN875" s="4"/>
      <c r="MQO875" s="4"/>
      <c r="MQP875" s="4"/>
      <c r="MQQ875" s="4"/>
      <c r="MQR875" s="4"/>
      <c r="MQS875" s="4"/>
      <c r="MQT875" s="4"/>
      <c r="MQU875" s="4"/>
      <c r="MQV875" s="4"/>
      <c r="MQW875" s="4"/>
      <c r="MQX875" s="4"/>
      <c r="MQY875" s="4"/>
      <c r="MQZ875" s="4"/>
      <c r="MRA875" s="4"/>
      <c r="MRB875" s="4"/>
      <c r="MRC875" s="4"/>
      <c r="MRD875" s="4"/>
      <c r="MRE875" s="4"/>
      <c r="MRF875" s="4"/>
      <c r="MRG875" s="4"/>
      <c r="MRH875" s="4"/>
      <c r="MRI875" s="4"/>
      <c r="MRJ875" s="4"/>
      <c r="MRK875" s="4"/>
      <c r="MRL875" s="4"/>
      <c r="MRM875" s="4"/>
      <c r="MRN875" s="4"/>
      <c r="MRO875" s="4"/>
      <c r="MRP875" s="4"/>
      <c r="MRQ875" s="4"/>
      <c r="MRR875" s="4"/>
      <c r="MRS875" s="4"/>
      <c r="MRT875" s="4"/>
      <c r="MRU875" s="4"/>
      <c r="MRV875" s="4"/>
      <c r="MRW875" s="4"/>
      <c r="MRX875" s="4"/>
      <c r="MRY875" s="4"/>
      <c r="MRZ875" s="4"/>
      <c r="MSA875" s="4"/>
      <c r="MSB875" s="4"/>
      <c r="MSC875" s="4"/>
      <c r="MSD875" s="4"/>
      <c r="MSE875" s="4"/>
      <c r="MSF875" s="4"/>
      <c r="MSG875" s="4"/>
      <c r="MSH875" s="4"/>
      <c r="MSI875" s="4"/>
      <c r="MSJ875" s="4"/>
      <c r="MSK875" s="4"/>
      <c r="MSL875" s="4"/>
      <c r="MSM875" s="4"/>
      <c r="MSN875" s="4"/>
      <c r="MSO875" s="4"/>
      <c r="MSP875" s="4"/>
      <c r="MSQ875" s="4"/>
      <c r="MSR875" s="4"/>
      <c r="MSS875" s="4"/>
      <c r="MST875" s="4"/>
      <c r="MSU875" s="4"/>
      <c r="MSV875" s="4"/>
      <c r="MSW875" s="4"/>
      <c r="MSX875" s="4"/>
      <c r="MSY875" s="4"/>
      <c r="MSZ875" s="4"/>
      <c r="MTA875" s="4"/>
      <c r="MTB875" s="4"/>
      <c r="MTC875" s="4"/>
      <c r="MTD875" s="4"/>
      <c r="MTE875" s="4"/>
      <c r="MTF875" s="4"/>
      <c r="MTG875" s="4"/>
      <c r="MTH875" s="4"/>
      <c r="MTI875" s="4"/>
      <c r="MTJ875" s="4"/>
      <c r="MTK875" s="4"/>
      <c r="MTL875" s="4"/>
      <c r="MTM875" s="4"/>
      <c r="MTN875" s="4"/>
      <c r="MTO875" s="4"/>
      <c r="MTP875" s="4"/>
      <c r="MTQ875" s="4"/>
      <c r="MTR875" s="4"/>
      <c r="MTS875" s="4"/>
      <c r="MTT875" s="4"/>
      <c r="MTU875" s="4"/>
      <c r="MTV875" s="4"/>
      <c r="MTW875" s="4"/>
      <c r="MTX875" s="4"/>
      <c r="MTY875" s="4"/>
      <c r="MTZ875" s="4"/>
      <c r="MUA875" s="4"/>
      <c r="MUB875" s="4"/>
      <c r="MUC875" s="4"/>
      <c r="MUD875" s="4"/>
      <c r="MUE875" s="4"/>
      <c r="MUF875" s="4"/>
      <c r="MUG875" s="4"/>
      <c r="MUH875" s="4"/>
      <c r="MUI875" s="4"/>
      <c r="MUJ875" s="4"/>
      <c r="MUK875" s="4"/>
      <c r="MUL875" s="4"/>
      <c r="MUM875" s="4"/>
      <c r="MUN875" s="4"/>
      <c r="MUO875" s="4"/>
      <c r="MUP875" s="4"/>
      <c r="MUQ875" s="4"/>
      <c r="MUR875" s="4"/>
      <c r="MUS875" s="4"/>
      <c r="MUT875" s="4"/>
      <c r="MUU875" s="4"/>
      <c r="MUV875" s="4"/>
      <c r="MUW875" s="4"/>
      <c r="MUX875" s="4"/>
      <c r="MUY875" s="4"/>
      <c r="MUZ875" s="4"/>
      <c r="MVA875" s="4"/>
      <c r="MVB875" s="4"/>
      <c r="MVC875" s="4"/>
      <c r="MVD875" s="4"/>
      <c r="MVE875" s="4"/>
      <c r="MVF875" s="4"/>
      <c r="MVG875" s="4"/>
      <c r="MVH875" s="4"/>
      <c r="MVI875" s="4"/>
      <c r="MVJ875" s="4"/>
      <c r="MVK875" s="4"/>
      <c r="MVL875" s="4"/>
      <c r="MVM875" s="4"/>
      <c r="MVN875" s="4"/>
      <c r="MVO875" s="4"/>
      <c r="MVP875" s="4"/>
      <c r="MVQ875" s="4"/>
      <c r="MVR875" s="4"/>
      <c r="MVS875" s="4"/>
      <c r="MVT875" s="4"/>
      <c r="MVU875" s="4"/>
      <c r="MVV875" s="4"/>
      <c r="MVW875" s="4"/>
      <c r="MVX875" s="4"/>
      <c r="MVY875" s="4"/>
      <c r="MVZ875" s="4"/>
      <c r="MWA875" s="4"/>
      <c r="MWB875" s="4"/>
      <c r="MWC875" s="4"/>
      <c r="MWD875" s="4"/>
      <c r="MWE875" s="4"/>
      <c r="MWF875" s="4"/>
      <c r="MWG875" s="4"/>
      <c r="MWH875" s="4"/>
      <c r="MWI875" s="4"/>
      <c r="MWJ875" s="4"/>
      <c r="MWK875" s="4"/>
      <c r="MWL875" s="4"/>
      <c r="MWM875" s="4"/>
      <c r="MWN875" s="4"/>
      <c r="MWO875" s="4"/>
      <c r="MWP875" s="4"/>
      <c r="MWQ875" s="4"/>
      <c r="MWR875" s="4"/>
      <c r="MWS875" s="4"/>
      <c r="MWT875" s="4"/>
      <c r="MWU875" s="4"/>
      <c r="MWV875" s="4"/>
      <c r="MWW875" s="4"/>
      <c r="MWX875" s="4"/>
      <c r="MWY875" s="4"/>
      <c r="MWZ875" s="4"/>
      <c r="MXA875" s="4"/>
      <c r="MXB875" s="4"/>
      <c r="MXC875" s="4"/>
      <c r="MXD875" s="4"/>
      <c r="MXE875" s="4"/>
      <c r="MXF875" s="4"/>
      <c r="MXG875" s="4"/>
      <c r="MXH875" s="4"/>
      <c r="MXI875" s="4"/>
      <c r="MXJ875" s="4"/>
      <c r="MXK875" s="4"/>
      <c r="MXL875" s="4"/>
      <c r="MXM875" s="4"/>
      <c r="MXN875" s="4"/>
      <c r="MXO875" s="4"/>
      <c r="MXP875" s="4"/>
      <c r="MXQ875" s="4"/>
      <c r="MXR875" s="4"/>
      <c r="MXS875" s="4"/>
      <c r="MXT875" s="4"/>
      <c r="MXU875" s="4"/>
      <c r="MXV875" s="4"/>
      <c r="MXW875" s="4"/>
      <c r="MXX875" s="4"/>
      <c r="MXY875" s="4"/>
      <c r="MXZ875" s="4"/>
      <c r="MYA875" s="4"/>
      <c r="MYB875" s="4"/>
      <c r="MYC875" s="4"/>
      <c r="MYD875" s="4"/>
      <c r="MYE875" s="4"/>
      <c r="MYF875" s="4"/>
      <c r="MYG875" s="4"/>
      <c r="MYH875" s="4"/>
      <c r="MYI875" s="4"/>
      <c r="MYJ875" s="4"/>
      <c r="MYK875" s="4"/>
      <c r="MYL875" s="4"/>
      <c r="MYM875" s="4"/>
      <c r="MYN875" s="4"/>
      <c r="MYO875" s="4"/>
      <c r="MYP875" s="4"/>
      <c r="MYQ875" s="4"/>
      <c r="MYR875" s="4"/>
      <c r="MYS875" s="4"/>
      <c r="MYT875" s="4"/>
      <c r="MYU875" s="4"/>
      <c r="MYV875" s="4"/>
      <c r="MYW875" s="4"/>
      <c r="MYX875" s="4"/>
      <c r="MYY875" s="4"/>
      <c r="MYZ875" s="4"/>
      <c r="MZA875" s="4"/>
      <c r="MZB875" s="4"/>
      <c r="MZD875" s="4"/>
      <c r="MZF875" s="4"/>
      <c r="MZG875" s="4"/>
      <c r="MZH875" s="4"/>
      <c r="MZI875" s="4"/>
      <c r="MZJ875" s="4"/>
      <c r="MZK875" s="4"/>
      <c r="MZL875" s="4"/>
      <c r="MZM875" s="4"/>
      <c r="MZR875" s="4"/>
      <c r="MZS875" s="4"/>
      <c r="MZT875" s="4"/>
      <c r="MZU875" s="4"/>
      <c r="MZV875" s="4"/>
      <c r="MZW875" s="4"/>
      <c r="MZX875" s="4"/>
      <c r="MZY875" s="4"/>
      <c r="MZZ875" s="4"/>
      <c r="NAA875" s="4"/>
      <c r="NAB875" s="4"/>
      <c r="NAC875" s="4"/>
      <c r="NAD875" s="4"/>
      <c r="NAE875" s="4"/>
      <c r="NAF875" s="4"/>
      <c r="NAG875" s="4"/>
      <c r="NAH875" s="4"/>
      <c r="NAI875" s="4"/>
      <c r="NAJ875" s="4"/>
      <c r="NAK875" s="4"/>
      <c r="NAL875" s="4"/>
      <c r="NAM875" s="4"/>
      <c r="NAN875" s="4"/>
      <c r="NAO875" s="4"/>
      <c r="NAP875" s="4"/>
      <c r="NAQ875" s="4"/>
      <c r="NAR875" s="4"/>
      <c r="NAS875" s="4"/>
      <c r="NAT875" s="4"/>
      <c r="NAU875" s="4"/>
      <c r="NAV875" s="4"/>
      <c r="NAW875" s="4"/>
      <c r="NAX875" s="4"/>
      <c r="NAY875" s="4"/>
      <c r="NAZ875" s="4"/>
      <c r="NBA875" s="4"/>
      <c r="NBB875" s="4"/>
      <c r="NBC875" s="4"/>
      <c r="NBD875" s="4"/>
      <c r="NBE875" s="4"/>
      <c r="NBF875" s="4"/>
      <c r="NBG875" s="4"/>
      <c r="NBH875" s="4"/>
      <c r="NBI875" s="4"/>
      <c r="NBJ875" s="4"/>
      <c r="NBK875" s="4"/>
      <c r="NBL875" s="4"/>
      <c r="NBM875" s="4"/>
      <c r="NBN875" s="4"/>
      <c r="NBO875" s="4"/>
      <c r="NBP875" s="4"/>
      <c r="NBQ875" s="4"/>
      <c r="NBR875" s="4"/>
      <c r="NBS875" s="4"/>
      <c r="NBT875" s="4"/>
      <c r="NBU875" s="4"/>
      <c r="NBV875" s="4"/>
      <c r="NBW875" s="4"/>
      <c r="NBX875" s="4"/>
      <c r="NBY875" s="4"/>
      <c r="NBZ875" s="4"/>
      <c r="NCA875" s="4"/>
      <c r="NCB875" s="4"/>
      <c r="NCC875" s="4"/>
      <c r="NCD875" s="4"/>
      <c r="NCE875" s="4"/>
      <c r="NCF875" s="4"/>
      <c r="NCG875" s="4"/>
      <c r="NCH875" s="4"/>
      <c r="NCI875" s="4"/>
      <c r="NCJ875" s="4"/>
      <c r="NCK875" s="4"/>
      <c r="NCL875" s="4"/>
      <c r="NCM875" s="4"/>
      <c r="NCN875" s="4"/>
      <c r="NCO875" s="4"/>
      <c r="NCP875" s="4"/>
      <c r="NCQ875" s="4"/>
      <c r="NCR875" s="4"/>
      <c r="NCS875" s="4"/>
      <c r="NCT875" s="4"/>
      <c r="NCU875" s="4"/>
      <c r="NCV875" s="4"/>
      <c r="NCW875" s="4"/>
      <c r="NCX875" s="4"/>
      <c r="NCY875" s="4"/>
      <c r="NCZ875" s="4"/>
      <c r="NDA875" s="4"/>
      <c r="NDB875" s="4"/>
      <c r="NDC875" s="4"/>
      <c r="NDD875" s="4"/>
      <c r="NDE875" s="4"/>
      <c r="NDF875" s="4"/>
      <c r="NDG875" s="4"/>
      <c r="NDH875" s="4"/>
      <c r="NDI875" s="4"/>
      <c r="NDJ875" s="4"/>
      <c r="NDK875" s="4"/>
      <c r="NDL875" s="4"/>
      <c r="NDM875" s="4"/>
      <c r="NDN875" s="4"/>
      <c r="NDO875" s="4"/>
      <c r="NDP875" s="4"/>
      <c r="NDQ875" s="4"/>
      <c r="NDR875" s="4"/>
      <c r="NDS875" s="4"/>
      <c r="NDT875" s="4"/>
      <c r="NDU875" s="4"/>
      <c r="NDV875" s="4"/>
      <c r="NDW875" s="4"/>
      <c r="NDX875" s="4"/>
      <c r="NDY875" s="4"/>
      <c r="NDZ875" s="4"/>
      <c r="NEA875" s="4"/>
      <c r="NEB875" s="4"/>
      <c r="NEC875" s="4"/>
      <c r="NED875" s="4"/>
      <c r="NEE875" s="4"/>
      <c r="NEF875" s="4"/>
      <c r="NEG875" s="4"/>
      <c r="NEH875" s="4"/>
      <c r="NEI875" s="4"/>
      <c r="NEJ875" s="4"/>
      <c r="NEK875" s="4"/>
      <c r="NEL875" s="4"/>
      <c r="NEM875" s="4"/>
      <c r="NEN875" s="4"/>
      <c r="NEO875" s="4"/>
      <c r="NEP875" s="4"/>
      <c r="NEQ875" s="4"/>
      <c r="NER875" s="4"/>
      <c r="NES875" s="4"/>
      <c r="NET875" s="4"/>
      <c r="NEU875" s="4"/>
      <c r="NEV875" s="4"/>
      <c r="NEW875" s="4"/>
      <c r="NEX875" s="4"/>
      <c r="NEY875" s="4"/>
      <c r="NEZ875" s="4"/>
      <c r="NFA875" s="4"/>
      <c r="NFB875" s="4"/>
      <c r="NFC875" s="4"/>
      <c r="NFD875" s="4"/>
      <c r="NFE875" s="4"/>
      <c r="NFF875" s="4"/>
      <c r="NFG875" s="4"/>
      <c r="NFH875" s="4"/>
      <c r="NFI875" s="4"/>
      <c r="NFJ875" s="4"/>
      <c r="NFK875" s="4"/>
      <c r="NFL875" s="4"/>
      <c r="NFM875" s="4"/>
      <c r="NFN875" s="4"/>
      <c r="NFO875" s="4"/>
      <c r="NFP875" s="4"/>
      <c r="NFQ875" s="4"/>
      <c r="NFR875" s="4"/>
      <c r="NFS875" s="4"/>
      <c r="NFT875" s="4"/>
      <c r="NFU875" s="4"/>
      <c r="NFV875" s="4"/>
      <c r="NFW875" s="4"/>
      <c r="NFX875" s="4"/>
      <c r="NFY875" s="4"/>
      <c r="NFZ875" s="4"/>
      <c r="NGA875" s="4"/>
      <c r="NGB875" s="4"/>
      <c r="NGC875" s="4"/>
      <c r="NGD875" s="4"/>
      <c r="NGE875" s="4"/>
      <c r="NGF875" s="4"/>
      <c r="NGG875" s="4"/>
      <c r="NGH875" s="4"/>
      <c r="NGI875" s="4"/>
      <c r="NGJ875" s="4"/>
      <c r="NGK875" s="4"/>
      <c r="NGL875" s="4"/>
      <c r="NGM875" s="4"/>
      <c r="NGN875" s="4"/>
      <c r="NGO875" s="4"/>
      <c r="NGP875" s="4"/>
      <c r="NGQ875" s="4"/>
      <c r="NGR875" s="4"/>
      <c r="NGS875" s="4"/>
      <c r="NGT875" s="4"/>
      <c r="NGU875" s="4"/>
      <c r="NGV875" s="4"/>
      <c r="NGW875" s="4"/>
      <c r="NGX875" s="4"/>
      <c r="NGY875" s="4"/>
      <c r="NGZ875" s="4"/>
      <c r="NHA875" s="4"/>
      <c r="NHB875" s="4"/>
      <c r="NHC875" s="4"/>
      <c r="NHD875" s="4"/>
      <c r="NHE875" s="4"/>
      <c r="NHF875" s="4"/>
      <c r="NHG875" s="4"/>
      <c r="NHH875" s="4"/>
      <c r="NHI875" s="4"/>
      <c r="NHJ875" s="4"/>
      <c r="NHK875" s="4"/>
      <c r="NHL875" s="4"/>
      <c r="NHM875" s="4"/>
      <c r="NHN875" s="4"/>
      <c r="NHO875" s="4"/>
      <c r="NHP875" s="4"/>
      <c r="NHQ875" s="4"/>
      <c r="NHR875" s="4"/>
      <c r="NHS875" s="4"/>
      <c r="NHT875" s="4"/>
      <c r="NHU875" s="4"/>
      <c r="NHV875" s="4"/>
      <c r="NHW875" s="4"/>
      <c r="NHX875" s="4"/>
      <c r="NHY875" s="4"/>
      <c r="NHZ875" s="4"/>
      <c r="NIA875" s="4"/>
      <c r="NIB875" s="4"/>
      <c r="NIC875" s="4"/>
      <c r="NID875" s="4"/>
      <c r="NIE875" s="4"/>
      <c r="NIF875" s="4"/>
      <c r="NIG875" s="4"/>
      <c r="NIH875" s="4"/>
      <c r="NII875" s="4"/>
      <c r="NIJ875" s="4"/>
      <c r="NIK875" s="4"/>
      <c r="NIL875" s="4"/>
      <c r="NIM875" s="4"/>
      <c r="NIN875" s="4"/>
      <c r="NIO875" s="4"/>
      <c r="NIP875" s="4"/>
      <c r="NIQ875" s="4"/>
      <c r="NIR875" s="4"/>
      <c r="NIS875" s="4"/>
      <c r="NIT875" s="4"/>
      <c r="NIU875" s="4"/>
      <c r="NIV875" s="4"/>
      <c r="NIW875" s="4"/>
      <c r="NIX875" s="4"/>
      <c r="NIZ875" s="4"/>
      <c r="NJB875" s="4"/>
      <c r="NJC875" s="4"/>
      <c r="NJD875" s="4"/>
      <c r="NJE875" s="4"/>
      <c r="NJF875" s="4"/>
      <c r="NJG875" s="4"/>
      <c r="NJH875" s="4"/>
      <c r="NJI875" s="4"/>
      <c r="NJN875" s="4"/>
      <c r="NJO875" s="4"/>
      <c r="NJP875" s="4"/>
      <c r="NJQ875" s="4"/>
      <c r="NJR875" s="4"/>
      <c r="NJS875" s="4"/>
      <c r="NJT875" s="4"/>
      <c r="NJU875" s="4"/>
      <c r="NJV875" s="4"/>
      <c r="NJW875" s="4"/>
      <c r="NJX875" s="4"/>
      <c r="NJY875" s="4"/>
      <c r="NJZ875" s="4"/>
      <c r="NKA875" s="4"/>
      <c r="NKB875" s="4"/>
      <c r="NKC875" s="4"/>
      <c r="NKD875" s="4"/>
      <c r="NKE875" s="4"/>
      <c r="NKF875" s="4"/>
      <c r="NKG875" s="4"/>
      <c r="NKH875" s="4"/>
      <c r="NKI875" s="4"/>
      <c r="NKJ875" s="4"/>
      <c r="NKK875" s="4"/>
      <c r="NKL875" s="4"/>
      <c r="NKM875" s="4"/>
      <c r="NKN875" s="4"/>
      <c r="NKO875" s="4"/>
      <c r="NKP875" s="4"/>
      <c r="NKQ875" s="4"/>
      <c r="NKR875" s="4"/>
      <c r="NKS875" s="4"/>
      <c r="NKT875" s="4"/>
      <c r="NKU875" s="4"/>
      <c r="NKV875" s="4"/>
      <c r="NKW875" s="4"/>
      <c r="NKX875" s="4"/>
      <c r="NKY875" s="4"/>
      <c r="NKZ875" s="4"/>
      <c r="NLA875" s="4"/>
      <c r="NLB875" s="4"/>
      <c r="NLC875" s="4"/>
      <c r="NLD875" s="4"/>
      <c r="NLE875" s="4"/>
      <c r="NLF875" s="4"/>
      <c r="NLG875" s="4"/>
      <c r="NLH875" s="4"/>
      <c r="NLI875" s="4"/>
      <c r="NLJ875" s="4"/>
      <c r="NLK875" s="4"/>
      <c r="NLL875" s="4"/>
      <c r="NLM875" s="4"/>
      <c r="NLN875" s="4"/>
      <c r="NLO875" s="4"/>
      <c r="NLP875" s="4"/>
      <c r="NLQ875" s="4"/>
      <c r="NLR875" s="4"/>
      <c r="NLS875" s="4"/>
      <c r="NLT875" s="4"/>
      <c r="NLU875" s="4"/>
      <c r="NLV875" s="4"/>
      <c r="NLW875" s="4"/>
      <c r="NLX875" s="4"/>
      <c r="NLY875" s="4"/>
      <c r="NLZ875" s="4"/>
      <c r="NMA875" s="4"/>
      <c r="NMB875" s="4"/>
      <c r="NMC875" s="4"/>
      <c r="NMD875" s="4"/>
      <c r="NME875" s="4"/>
      <c r="NMF875" s="4"/>
      <c r="NMG875" s="4"/>
      <c r="NMH875" s="4"/>
      <c r="NMI875" s="4"/>
      <c r="NMJ875" s="4"/>
      <c r="NMK875" s="4"/>
      <c r="NML875" s="4"/>
      <c r="NMM875" s="4"/>
      <c r="NMN875" s="4"/>
      <c r="NMO875" s="4"/>
      <c r="NMP875" s="4"/>
      <c r="NMQ875" s="4"/>
      <c r="NMR875" s="4"/>
      <c r="NMS875" s="4"/>
      <c r="NMT875" s="4"/>
      <c r="NMU875" s="4"/>
      <c r="NMV875" s="4"/>
      <c r="NMW875" s="4"/>
      <c r="NMX875" s="4"/>
      <c r="NMY875" s="4"/>
      <c r="NMZ875" s="4"/>
      <c r="NNA875" s="4"/>
      <c r="NNB875" s="4"/>
      <c r="NNC875" s="4"/>
      <c r="NND875" s="4"/>
      <c r="NNE875" s="4"/>
      <c r="NNF875" s="4"/>
      <c r="NNG875" s="4"/>
      <c r="NNH875" s="4"/>
      <c r="NNI875" s="4"/>
      <c r="NNJ875" s="4"/>
      <c r="NNK875" s="4"/>
      <c r="NNL875" s="4"/>
      <c r="NNM875" s="4"/>
      <c r="NNN875" s="4"/>
      <c r="NNO875" s="4"/>
      <c r="NNP875" s="4"/>
      <c r="NNQ875" s="4"/>
      <c r="NNR875" s="4"/>
      <c r="NNS875" s="4"/>
      <c r="NNT875" s="4"/>
      <c r="NNU875" s="4"/>
      <c r="NNV875" s="4"/>
      <c r="NNW875" s="4"/>
      <c r="NNX875" s="4"/>
      <c r="NNY875" s="4"/>
      <c r="NNZ875" s="4"/>
      <c r="NOA875" s="4"/>
      <c r="NOB875" s="4"/>
      <c r="NOC875" s="4"/>
      <c r="NOD875" s="4"/>
      <c r="NOE875" s="4"/>
      <c r="NOF875" s="4"/>
      <c r="NOG875" s="4"/>
      <c r="NOH875" s="4"/>
      <c r="NOI875" s="4"/>
      <c r="NOJ875" s="4"/>
      <c r="NOK875" s="4"/>
      <c r="NOL875" s="4"/>
      <c r="NOM875" s="4"/>
      <c r="NON875" s="4"/>
      <c r="NOO875" s="4"/>
      <c r="NOP875" s="4"/>
      <c r="NOQ875" s="4"/>
      <c r="NOR875" s="4"/>
      <c r="NOS875" s="4"/>
      <c r="NOT875" s="4"/>
      <c r="NOU875" s="4"/>
      <c r="NOV875" s="4"/>
      <c r="NOW875" s="4"/>
      <c r="NOX875" s="4"/>
      <c r="NOY875" s="4"/>
      <c r="NOZ875" s="4"/>
      <c r="NPA875" s="4"/>
      <c r="NPB875" s="4"/>
      <c r="NPC875" s="4"/>
      <c r="NPD875" s="4"/>
      <c r="NPE875" s="4"/>
      <c r="NPF875" s="4"/>
      <c r="NPG875" s="4"/>
      <c r="NPH875" s="4"/>
      <c r="NPI875" s="4"/>
      <c r="NPJ875" s="4"/>
      <c r="NPK875" s="4"/>
      <c r="NPL875" s="4"/>
      <c r="NPM875" s="4"/>
      <c r="NPN875" s="4"/>
      <c r="NPO875" s="4"/>
      <c r="NPP875" s="4"/>
      <c r="NPQ875" s="4"/>
      <c r="NPR875" s="4"/>
      <c r="NPS875" s="4"/>
      <c r="NPT875" s="4"/>
      <c r="NPU875" s="4"/>
      <c r="NPV875" s="4"/>
      <c r="NPW875" s="4"/>
      <c r="NPX875" s="4"/>
      <c r="NPY875" s="4"/>
      <c r="NPZ875" s="4"/>
      <c r="NQA875" s="4"/>
      <c r="NQB875" s="4"/>
      <c r="NQC875" s="4"/>
      <c r="NQD875" s="4"/>
      <c r="NQE875" s="4"/>
      <c r="NQF875" s="4"/>
      <c r="NQG875" s="4"/>
      <c r="NQH875" s="4"/>
      <c r="NQI875" s="4"/>
      <c r="NQJ875" s="4"/>
      <c r="NQK875" s="4"/>
      <c r="NQL875" s="4"/>
      <c r="NQM875" s="4"/>
      <c r="NQN875" s="4"/>
      <c r="NQO875" s="4"/>
      <c r="NQP875" s="4"/>
      <c r="NQQ875" s="4"/>
      <c r="NQR875" s="4"/>
      <c r="NQS875" s="4"/>
      <c r="NQT875" s="4"/>
      <c r="NQU875" s="4"/>
      <c r="NQV875" s="4"/>
      <c r="NQW875" s="4"/>
      <c r="NQX875" s="4"/>
      <c r="NQY875" s="4"/>
      <c r="NQZ875" s="4"/>
      <c r="NRA875" s="4"/>
      <c r="NRB875" s="4"/>
      <c r="NRC875" s="4"/>
      <c r="NRD875" s="4"/>
      <c r="NRE875" s="4"/>
      <c r="NRF875" s="4"/>
      <c r="NRG875" s="4"/>
      <c r="NRH875" s="4"/>
      <c r="NRI875" s="4"/>
      <c r="NRJ875" s="4"/>
      <c r="NRK875" s="4"/>
      <c r="NRL875" s="4"/>
      <c r="NRM875" s="4"/>
      <c r="NRN875" s="4"/>
      <c r="NRO875" s="4"/>
      <c r="NRP875" s="4"/>
      <c r="NRQ875" s="4"/>
      <c r="NRR875" s="4"/>
      <c r="NRS875" s="4"/>
      <c r="NRT875" s="4"/>
      <c r="NRU875" s="4"/>
      <c r="NRV875" s="4"/>
      <c r="NRW875" s="4"/>
      <c r="NRX875" s="4"/>
      <c r="NRY875" s="4"/>
      <c r="NRZ875" s="4"/>
      <c r="NSA875" s="4"/>
      <c r="NSB875" s="4"/>
      <c r="NSC875" s="4"/>
      <c r="NSD875" s="4"/>
      <c r="NSE875" s="4"/>
      <c r="NSF875" s="4"/>
      <c r="NSG875" s="4"/>
      <c r="NSH875" s="4"/>
      <c r="NSI875" s="4"/>
      <c r="NSJ875" s="4"/>
      <c r="NSK875" s="4"/>
      <c r="NSL875" s="4"/>
      <c r="NSM875" s="4"/>
      <c r="NSN875" s="4"/>
      <c r="NSO875" s="4"/>
      <c r="NSP875" s="4"/>
      <c r="NSQ875" s="4"/>
      <c r="NSR875" s="4"/>
      <c r="NSS875" s="4"/>
      <c r="NST875" s="4"/>
      <c r="NSV875" s="4"/>
      <c r="NSX875" s="4"/>
      <c r="NSY875" s="4"/>
      <c r="NSZ875" s="4"/>
      <c r="NTA875" s="4"/>
      <c r="NTB875" s="4"/>
      <c r="NTC875" s="4"/>
      <c r="NTD875" s="4"/>
      <c r="NTE875" s="4"/>
      <c r="NTJ875" s="4"/>
      <c r="NTK875" s="4"/>
      <c r="NTL875" s="4"/>
      <c r="NTM875" s="4"/>
      <c r="NTN875" s="4"/>
      <c r="NTO875" s="4"/>
      <c r="NTP875" s="4"/>
      <c r="NTQ875" s="4"/>
      <c r="NTR875" s="4"/>
      <c r="NTS875" s="4"/>
      <c r="NTT875" s="4"/>
      <c r="NTU875" s="4"/>
      <c r="NTV875" s="4"/>
      <c r="NTW875" s="4"/>
      <c r="NTX875" s="4"/>
      <c r="NTY875" s="4"/>
      <c r="NTZ875" s="4"/>
      <c r="NUA875" s="4"/>
      <c r="NUB875" s="4"/>
      <c r="NUC875" s="4"/>
      <c r="NUD875" s="4"/>
      <c r="NUE875" s="4"/>
      <c r="NUF875" s="4"/>
      <c r="NUG875" s="4"/>
      <c r="NUH875" s="4"/>
      <c r="NUI875" s="4"/>
      <c r="NUJ875" s="4"/>
      <c r="NUK875" s="4"/>
      <c r="NUL875" s="4"/>
      <c r="NUM875" s="4"/>
      <c r="NUN875" s="4"/>
      <c r="NUO875" s="4"/>
      <c r="NUP875" s="4"/>
      <c r="NUQ875" s="4"/>
      <c r="NUR875" s="4"/>
      <c r="NUS875" s="4"/>
      <c r="NUT875" s="4"/>
      <c r="NUU875" s="4"/>
      <c r="NUV875" s="4"/>
      <c r="NUW875" s="4"/>
      <c r="NUX875" s="4"/>
      <c r="NUY875" s="4"/>
      <c r="NUZ875" s="4"/>
      <c r="NVA875" s="4"/>
      <c r="NVB875" s="4"/>
      <c r="NVC875" s="4"/>
      <c r="NVD875" s="4"/>
      <c r="NVE875" s="4"/>
      <c r="NVF875" s="4"/>
      <c r="NVG875" s="4"/>
      <c r="NVH875" s="4"/>
      <c r="NVI875" s="4"/>
      <c r="NVJ875" s="4"/>
      <c r="NVK875" s="4"/>
      <c r="NVL875" s="4"/>
      <c r="NVM875" s="4"/>
      <c r="NVN875" s="4"/>
      <c r="NVO875" s="4"/>
      <c r="NVP875" s="4"/>
      <c r="NVQ875" s="4"/>
      <c r="NVR875" s="4"/>
      <c r="NVS875" s="4"/>
      <c r="NVT875" s="4"/>
      <c r="NVU875" s="4"/>
      <c r="NVV875" s="4"/>
      <c r="NVW875" s="4"/>
      <c r="NVX875" s="4"/>
      <c r="NVY875" s="4"/>
      <c r="NVZ875" s="4"/>
      <c r="NWA875" s="4"/>
      <c r="NWB875" s="4"/>
      <c r="NWC875" s="4"/>
      <c r="NWD875" s="4"/>
      <c r="NWE875" s="4"/>
      <c r="NWF875" s="4"/>
      <c r="NWG875" s="4"/>
      <c r="NWH875" s="4"/>
      <c r="NWI875" s="4"/>
      <c r="NWJ875" s="4"/>
      <c r="NWK875" s="4"/>
      <c r="NWL875" s="4"/>
      <c r="NWM875" s="4"/>
      <c r="NWN875" s="4"/>
      <c r="NWO875" s="4"/>
      <c r="NWP875" s="4"/>
      <c r="NWQ875" s="4"/>
      <c r="NWR875" s="4"/>
      <c r="NWS875" s="4"/>
      <c r="NWT875" s="4"/>
      <c r="NWU875" s="4"/>
      <c r="NWV875" s="4"/>
      <c r="NWW875" s="4"/>
      <c r="NWX875" s="4"/>
      <c r="NWY875" s="4"/>
      <c r="NWZ875" s="4"/>
      <c r="NXA875" s="4"/>
      <c r="NXB875" s="4"/>
      <c r="NXC875" s="4"/>
      <c r="NXD875" s="4"/>
      <c r="NXE875" s="4"/>
      <c r="NXF875" s="4"/>
      <c r="NXG875" s="4"/>
      <c r="NXH875" s="4"/>
      <c r="NXI875" s="4"/>
      <c r="NXJ875" s="4"/>
      <c r="NXK875" s="4"/>
      <c r="NXL875" s="4"/>
      <c r="NXM875" s="4"/>
      <c r="NXN875" s="4"/>
      <c r="NXO875" s="4"/>
      <c r="NXP875" s="4"/>
      <c r="NXQ875" s="4"/>
      <c r="NXR875" s="4"/>
      <c r="NXS875" s="4"/>
      <c r="NXT875" s="4"/>
      <c r="NXU875" s="4"/>
      <c r="NXV875" s="4"/>
      <c r="NXW875" s="4"/>
      <c r="NXX875" s="4"/>
      <c r="NXY875" s="4"/>
      <c r="NXZ875" s="4"/>
      <c r="NYA875" s="4"/>
      <c r="NYB875" s="4"/>
      <c r="NYC875" s="4"/>
      <c r="NYD875" s="4"/>
      <c r="NYE875" s="4"/>
      <c r="NYF875" s="4"/>
      <c r="NYG875" s="4"/>
      <c r="NYH875" s="4"/>
      <c r="NYI875" s="4"/>
      <c r="NYJ875" s="4"/>
      <c r="NYK875" s="4"/>
      <c r="NYL875" s="4"/>
      <c r="NYM875" s="4"/>
      <c r="NYN875" s="4"/>
      <c r="NYO875" s="4"/>
      <c r="NYP875" s="4"/>
      <c r="NYQ875" s="4"/>
      <c r="NYR875" s="4"/>
      <c r="NYS875" s="4"/>
      <c r="NYT875" s="4"/>
      <c r="NYU875" s="4"/>
      <c r="NYV875" s="4"/>
      <c r="NYW875" s="4"/>
      <c r="NYX875" s="4"/>
      <c r="NYY875" s="4"/>
      <c r="NYZ875" s="4"/>
      <c r="NZA875" s="4"/>
      <c r="NZB875" s="4"/>
      <c r="NZC875" s="4"/>
      <c r="NZD875" s="4"/>
      <c r="NZE875" s="4"/>
      <c r="NZF875" s="4"/>
      <c r="NZG875" s="4"/>
      <c r="NZH875" s="4"/>
      <c r="NZI875" s="4"/>
      <c r="NZJ875" s="4"/>
      <c r="NZK875" s="4"/>
      <c r="NZL875" s="4"/>
      <c r="NZM875" s="4"/>
      <c r="NZN875" s="4"/>
      <c r="NZO875" s="4"/>
      <c r="NZP875" s="4"/>
      <c r="NZQ875" s="4"/>
      <c r="NZR875" s="4"/>
      <c r="NZS875" s="4"/>
      <c r="NZT875" s="4"/>
      <c r="NZU875" s="4"/>
      <c r="NZV875" s="4"/>
      <c r="NZW875" s="4"/>
      <c r="NZX875" s="4"/>
      <c r="NZY875" s="4"/>
      <c r="NZZ875" s="4"/>
      <c r="OAA875" s="4"/>
      <c r="OAB875" s="4"/>
      <c r="OAC875" s="4"/>
      <c r="OAD875" s="4"/>
      <c r="OAE875" s="4"/>
      <c r="OAF875" s="4"/>
      <c r="OAG875" s="4"/>
      <c r="OAH875" s="4"/>
      <c r="OAI875" s="4"/>
      <c r="OAJ875" s="4"/>
      <c r="OAK875" s="4"/>
      <c r="OAL875" s="4"/>
      <c r="OAM875" s="4"/>
      <c r="OAN875" s="4"/>
      <c r="OAO875" s="4"/>
      <c r="OAP875" s="4"/>
      <c r="OAQ875" s="4"/>
      <c r="OAR875" s="4"/>
      <c r="OAS875" s="4"/>
      <c r="OAT875" s="4"/>
      <c r="OAU875" s="4"/>
      <c r="OAV875" s="4"/>
      <c r="OAW875" s="4"/>
      <c r="OAX875" s="4"/>
      <c r="OAY875" s="4"/>
      <c r="OAZ875" s="4"/>
      <c r="OBA875" s="4"/>
      <c r="OBB875" s="4"/>
      <c r="OBC875" s="4"/>
      <c r="OBD875" s="4"/>
      <c r="OBE875" s="4"/>
      <c r="OBF875" s="4"/>
      <c r="OBG875" s="4"/>
      <c r="OBH875" s="4"/>
      <c r="OBI875" s="4"/>
      <c r="OBJ875" s="4"/>
      <c r="OBK875" s="4"/>
      <c r="OBL875" s="4"/>
      <c r="OBM875" s="4"/>
      <c r="OBN875" s="4"/>
      <c r="OBO875" s="4"/>
      <c r="OBP875" s="4"/>
      <c r="OBQ875" s="4"/>
      <c r="OBR875" s="4"/>
      <c r="OBS875" s="4"/>
      <c r="OBT875" s="4"/>
      <c r="OBU875" s="4"/>
      <c r="OBV875" s="4"/>
      <c r="OBW875" s="4"/>
      <c r="OBX875" s="4"/>
      <c r="OBY875" s="4"/>
      <c r="OBZ875" s="4"/>
      <c r="OCA875" s="4"/>
      <c r="OCB875" s="4"/>
      <c r="OCC875" s="4"/>
      <c r="OCD875" s="4"/>
      <c r="OCE875" s="4"/>
      <c r="OCF875" s="4"/>
      <c r="OCG875" s="4"/>
      <c r="OCH875" s="4"/>
      <c r="OCI875" s="4"/>
      <c r="OCJ875" s="4"/>
      <c r="OCK875" s="4"/>
      <c r="OCL875" s="4"/>
      <c r="OCM875" s="4"/>
      <c r="OCN875" s="4"/>
      <c r="OCO875" s="4"/>
      <c r="OCP875" s="4"/>
      <c r="OCR875" s="4"/>
      <c r="OCT875" s="4"/>
      <c r="OCU875" s="4"/>
      <c r="OCV875" s="4"/>
      <c r="OCW875" s="4"/>
      <c r="OCX875" s="4"/>
      <c r="OCY875" s="4"/>
      <c r="OCZ875" s="4"/>
      <c r="ODA875" s="4"/>
      <c r="ODF875" s="4"/>
      <c r="ODG875" s="4"/>
      <c r="ODH875" s="4"/>
      <c r="ODI875" s="4"/>
      <c r="ODJ875" s="4"/>
      <c r="ODK875" s="4"/>
      <c r="ODL875" s="4"/>
      <c r="ODM875" s="4"/>
      <c r="ODN875" s="4"/>
      <c r="ODO875" s="4"/>
      <c r="ODP875" s="4"/>
      <c r="ODQ875" s="4"/>
      <c r="ODR875" s="4"/>
      <c r="ODS875" s="4"/>
      <c r="ODT875" s="4"/>
      <c r="ODU875" s="4"/>
      <c r="ODV875" s="4"/>
      <c r="ODW875" s="4"/>
      <c r="ODX875" s="4"/>
      <c r="ODY875" s="4"/>
      <c r="ODZ875" s="4"/>
      <c r="OEA875" s="4"/>
      <c r="OEB875" s="4"/>
      <c r="OEC875" s="4"/>
      <c r="OED875" s="4"/>
      <c r="OEE875" s="4"/>
      <c r="OEF875" s="4"/>
      <c r="OEG875" s="4"/>
      <c r="OEH875" s="4"/>
      <c r="OEI875" s="4"/>
      <c r="OEJ875" s="4"/>
      <c r="OEK875" s="4"/>
      <c r="OEL875" s="4"/>
      <c r="OEM875" s="4"/>
      <c r="OEN875" s="4"/>
      <c r="OEO875" s="4"/>
      <c r="OEP875" s="4"/>
      <c r="OEQ875" s="4"/>
      <c r="OER875" s="4"/>
      <c r="OES875" s="4"/>
      <c r="OET875" s="4"/>
      <c r="OEU875" s="4"/>
      <c r="OEV875" s="4"/>
      <c r="OEW875" s="4"/>
      <c r="OEX875" s="4"/>
      <c r="OEY875" s="4"/>
      <c r="OEZ875" s="4"/>
      <c r="OFA875" s="4"/>
      <c r="OFB875" s="4"/>
      <c r="OFC875" s="4"/>
      <c r="OFD875" s="4"/>
      <c r="OFE875" s="4"/>
      <c r="OFF875" s="4"/>
      <c r="OFG875" s="4"/>
      <c r="OFH875" s="4"/>
      <c r="OFI875" s="4"/>
      <c r="OFJ875" s="4"/>
      <c r="OFK875" s="4"/>
      <c r="OFL875" s="4"/>
      <c r="OFM875" s="4"/>
      <c r="OFN875" s="4"/>
      <c r="OFO875" s="4"/>
      <c r="OFP875" s="4"/>
      <c r="OFQ875" s="4"/>
      <c r="OFR875" s="4"/>
      <c r="OFS875" s="4"/>
      <c r="OFT875" s="4"/>
      <c r="OFU875" s="4"/>
      <c r="OFV875" s="4"/>
      <c r="OFW875" s="4"/>
      <c r="OFX875" s="4"/>
      <c r="OFY875" s="4"/>
      <c r="OFZ875" s="4"/>
      <c r="OGA875" s="4"/>
      <c r="OGB875" s="4"/>
      <c r="OGC875" s="4"/>
      <c r="OGD875" s="4"/>
      <c r="OGE875" s="4"/>
      <c r="OGF875" s="4"/>
      <c r="OGG875" s="4"/>
      <c r="OGH875" s="4"/>
      <c r="OGI875" s="4"/>
      <c r="OGJ875" s="4"/>
      <c r="OGK875" s="4"/>
      <c r="OGL875" s="4"/>
      <c r="OGM875" s="4"/>
      <c r="OGN875" s="4"/>
      <c r="OGO875" s="4"/>
      <c r="OGP875" s="4"/>
      <c r="OGQ875" s="4"/>
      <c r="OGR875" s="4"/>
      <c r="OGS875" s="4"/>
      <c r="OGT875" s="4"/>
      <c r="OGU875" s="4"/>
      <c r="OGV875" s="4"/>
      <c r="OGW875" s="4"/>
      <c r="OGX875" s="4"/>
      <c r="OGY875" s="4"/>
      <c r="OGZ875" s="4"/>
      <c r="OHA875" s="4"/>
      <c r="OHB875" s="4"/>
      <c r="OHC875" s="4"/>
      <c r="OHD875" s="4"/>
      <c r="OHE875" s="4"/>
      <c r="OHF875" s="4"/>
      <c r="OHG875" s="4"/>
      <c r="OHH875" s="4"/>
      <c r="OHI875" s="4"/>
      <c r="OHJ875" s="4"/>
      <c r="OHK875" s="4"/>
      <c r="OHL875" s="4"/>
      <c r="OHM875" s="4"/>
      <c r="OHN875" s="4"/>
      <c r="OHO875" s="4"/>
      <c r="OHP875" s="4"/>
      <c r="OHQ875" s="4"/>
      <c r="OHR875" s="4"/>
      <c r="OHS875" s="4"/>
      <c r="OHT875" s="4"/>
      <c r="OHU875" s="4"/>
      <c r="OHV875" s="4"/>
      <c r="OHW875" s="4"/>
      <c r="OHX875" s="4"/>
      <c r="OHY875" s="4"/>
      <c r="OHZ875" s="4"/>
      <c r="OIA875" s="4"/>
      <c r="OIB875" s="4"/>
      <c r="OIC875" s="4"/>
      <c r="OID875" s="4"/>
      <c r="OIE875" s="4"/>
      <c r="OIF875" s="4"/>
      <c r="OIG875" s="4"/>
      <c r="OIH875" s="4"/>
      <c r="OII875" s="4"/>
      <c r="OIJ875" s="4"/>
      <c r="OIK875" s="4"/>
      <c r="OIL875" s="4"/>
      <c r="OIM875" s="4"/>
      <c r="OIN875" s="4"/>
      <c r="OIO875" s="4"/>
      <c r="OIP875" s="4"/>
      <c r="OIQ875" s="4"/>
      <c r="OIR875" s="4"/>
      <c r="OIS875" s="4"/>
      <c r="OIT875" s="4"/>
      <c r="OIU875" s="4"/>
      <c r="OIV875" s="4"/>
      <c r="OIW875" s="4"/>
      <c r="OIX875" s="4"/>
      <c r="OIY875" s="4"/>
      <c r="OIZ875" s="4"/>
      <c r="OJA875" s="4"/>
      <c r="OJB875" s="4"/>
      <c r="OJC875" s="4"/>
      <c r="OJD875" s="4"/>
      <c r="OJE875" s="4"/>
      <c r="OJF875" s="4"/>
      <c r="OJG875" s="4"/>
      <c r="OJH875" s="4"/>
      <c r="OJI875" s="4"/>
      <c r="OJJ875" s="4"/>
      <c r="OJK875" s="4"/>
      <c r="OJL875" s="4"/>
      <c r="OJM875" s="4"/>
      <c r="OJN875" s="4"/>
      <c r="OJO875" s="4"/>
      <c r="OJP875" s="4"/>
      <c r="OJQ875" s="4"/>
      <c r="OJR875" s="4"/>
      <c r="OJS875" s="4"/>
      <c r="OJT875" s="4"/>
      <c r="OJU875" s="4"/>
      <c r="OJV875" s="4"/>
      <c r="OJW875" s="4"/>
      <c r="OJX875" s="4"/>
      <c r="OJY875" s="4"/>
      <c r="OJZ875" s="4"/>
      <c r="OKA875" s="4"/>
      <c r="OKB875" s="4"/>
      <c r="OKC875" s="4"/>
      <c r="OKD875" s="4"/>
      <c r="OKE875" s="4"/>
      <c r="OKF875" s="4"/>
      <c r="OKG875" s="4"/>
      <c r="OKH875" s="4"/>
      <c r="OKI875" s="4"/>
      <c r="OKJ875" s="4"/>
      <c r="OKK875" s="4"/>
      <c r="OKL875" s="4"/>
      <c r="OKM875" s="4"/>
      <c r="OKN875" s="4"/>
      <c r="OKO875" s="4"/>
      <c r="OKP875" s="4"/>
      <c r="OKQ875" s="4"/>
      <c r="OKR875" s="4"/>
      <c r="OKS875" s="4"/>
      <c r="OKT875" s="4"/>
      <c r="OKU875" s="4"/>
      <c r="OKV875" s="4"/>
      <c r="OKW875" s="4"/>
      <c r="OKX875" s="4"/>
      <c r="OKY875" s="4"/>
      <c r="OKZ875" s="4"/>
      <c r="OLA875" s="4"/>
      <c r="OLB875" s="4"/>
      <c r="OLC875" s="4"/>
      <c r="OLD875" s="4"/>
      <c r="OLE875" s="4"/>
      <c r="OLF875" s="4"/>
      <c r="OLG875" s="4"/>
      <c r="OLH875" s="4"/>
      <c r="OLI875" s="4"/>
      <c r="OLJ875" s="4"/>
      <c r="OLK875" s="4"/>
      <c r="OLL875" s="4"/>
      <c r="OLM875" s="4"/>
      <c r="OLN875" s="4"/>
      <c r="OLO875" s="4"/>
      <c r="OLP875" s="4"/>
      <c r="OLQ875" s="4"/>
      <c r="OLR875" s="4"/>
      <c r="OLS875" s="4"/>
      <c r="OLT875" s="4"/>
      <c r="OLU875" s="4"/>
      <c r="OLV875" s="4"/>
      <c r="OLW875" s="4"/>
      <c r="OLX875" s="4"/>
      <c r="OLY875" s="4"/>
      <c r="OLZ875" s="4"/>
      <c r="OMA875" s="4"/>
      <c r="OMB875" s="4"/>
      <c r="OMC875" s="4"/>
      <c r="OMD875" s="4"/>
      <c r="OME875" s="4"/>
      <c r="OMF875" s="4"/>
      <c r="OMG875" s="4"/>
      <c r="OMH875" s="4"/>
      <c r="OMI875" s="4"/>
      <c r="OMJ875" s="4"/>
      <c r="OMK875" s="4"/>
      <c r="OML875" s="4"/>
      <c r="OMN875" s="4"/>
      <c r="OMP875" s="4"/>
      <c r="OMQ875" s="4"/>
      <c r="OMR875" s="4"/>
      <c r="OMS875" s="4"/>
      <c r="OMT875" s="4"/>
      <c r="OMU875" s="4"/>
      <c r="OMV875" s="4"/>
      <c r="OMW875" s="4"/>
      <c r="ONB875" s="4"/>
      <c r="ONC875" s="4"/>
      <c r="OND875" s="4"/>
      <c r="ONE875" s="4"/>
      <c r="ONF875" s="4"/>
      <c r="ONG875" s="4"/>
      <c r="ONH875" s="4"/>
      <c r="ONI875" s="4"/>
      <c r="ONJ875" s="4"/>
      <c r="ONK875" s="4"/>
      <c r="ONL875" s="4"/>
      <c r="ONM875" s="4"/>
      <c r="ONN875" s="4"/>
      <c r="ONO875" s="4"/>
      <c r="ONP875" s="4"/>
      <c r="ONQ875" s="4"/>
      <c r="ONR875" s="4"/>
      <c r="ONS875" s="4"/>
      <c r="ONT875" s="4"/>
      <c r="ONU875" s="4"/>
      <c r="ONV875" s="4"/>
      <c r="ONW875" s="4"/>
      <c r="ONX875" s="4"/>
      <c r="ONY875" s="4"/>
      <c r="ONZ875" s="4"/>
      <c r="OOA875" s="4"/>
      <c r="OOB875" s="4"/>
      <c r="OOC875" s="4"/>
      <c r="OOD875" s="4"/>
      <c r="OOE875" s="4"/>
      <c r="OOF875" s="4"/>
      <c r="OOG875" s="4"/>
      <c r="OOH875" s="4"/>
      <c r="OOI875" s="4"/>
      <c r="OOJ875" s="4"/>
      <c r="OOK875" s="4"/>
      <c r="OOL875" s="4"/>
      <c r="OOM875" s="4"/>
      <c r="OON875" s="4"/>
      <c r="OOO875" s="4"/>
      <c r="OOP875" s="4"/>
      <c r="OOQ875" s="4"/>
      <c r="OOR875" s="4"/>
      <c r="OOS875" s="4"/>
      <c r="OOT875" s="4"/>
      <c r="OOU875" s="4"/>
      <c r="OOV875" s="4"/>
      <c r="OOW875" s="4"/>
      <c r="OOX875" s="4"/>
      <c r="OOY875" s="4"/>
      <c r="OOZ875" s="4"/>
      <c r="OPA875" s="4"/>
      <c r="OPB875" s="4"/>
      <c r="OPC875" s="4"/>
      <c r="OPD875" s="4"/>
      <c r="OPE875" s="4"/>
      <c r="OPF875" s="4"/>
      <c r="OPG875" s="4"/>
      <c r="OPH875" s="4"/>
      <c r="OPI875" s="4"/>
      <c r="OPJ875" s="4"/>
      <c r="OPK875" s="4"/>
      <c r="OPL875" s="4"/>
      <c r="OPM875" s="4"/>
      <c r="OPN875" s="4"/>
      <c r="OPO875" s="4"/>
      <c r="OPP875" s="4"/>
      <c r="OPQ875" s="4"/>
      <c r="OPR875" s="4"/>
      <c r="OPS875" s="4"/>
      <c r="OPT875" s="4"/>
      <c r="OPU875" s="4"/>
      <c r="OPV875" s="4"/>
      <c r="OPW875" s="4"/>
      <c r="OPX875" s="4"/>
      <c r="OPY875" s="4"/>
      <c r="OPZ875" s="4"/>
      <c r="OQA875" s="4"/>
      <c r="OQB875" s="4"/>
      <c r="OQC875" s="4"/>
      <c r="OQD875" s="4"/>
      <c r="OQE875" s="4"/>
      <c r="OQF875" s="4"/>
      <c r="OQG875" s="4"/>
      <c r="OQH875" s="4"/>
      <c r="OQI875" s="4"/>
      <c r="OQJ875" s="4"/>
      <c r="OQK875" s="4"/>
      <c r="OQL875" s="4"/>
      <c r="OQM875" s="4"/>
      <c r="OQN875" s="4"/>
      <c r="OQO875" s="4"/>
      <c r="OQP875" s="4"/>
      <c r="OQQ875" s="4"/>
      <c r="OQR875" s="4"/>
      <c r="OQS875" s="4"/>
      <c r="OQT875" s="4"/>
      <c r="OQU875" s="4"/>
      <c r="OQV875" s="4"/>
      <c r="OQW875" s="4"/>
      <c r="OQX875" s="4"/>
      <c r="OQY875" s="4"/>
      <c r="OQZ875" s="4"/>
      <c r="ORA875" s="4"/>
      <c r="ORB875" s="4"/>
      <c r="ORC875" s="4"/>
      <c r="ORD875" s="4"/>
      <c r="ORE875" s="4"/>
      <c r="ORF875" s="4"/>
      <c r="ORG875" s="4"/>
      <c r="ORH875" s="4"/>
      <c r="ORI875" s="4"/>
      <c r="ORJ875" s="4"/>
      <c r="ORK875" s="4"/>
      <c r="ORL875" s="4"/>
      <c r="ORM875" s="4"/>
      <c r="ORN875" s="4"/>
      <c r="ORO875" s="4"/>
      <c r="ORP875" s="4"/>
      <c r="ORQ875" s="4"/>
      <c r="ORR875" s="4"/>
      <c r="ORS875" s="4"/>
      <c r="ORT875" s="4"/>
      <c r="ORU875" s="4"/>
      <c r="ORV875" s="4"/>
      <c r="ORW875" s="4"/>
      <c r="ORX875" s="4"/>
      <c r="ORY875" s="4"/>
      <c r="ORZ875" s="4"/>
      <c r="OSA875" s="4"/>
      <c r="OSB875" s="4"/>
      <c r="OSC875" s="4"/>
      <c r="OSD875" s="4"/>
      <c r="OSE875" s="4"/>
      <c r="OSF875" s="4"/>
      <c r="OSG875" s="4"/>
      <c r="OSH875" s="4"/>
      <c r="OSI875" s="4"/>
      <c r="OSJ875" s="4"/>
      <c r="OSK875" s="4"/>
      <c r="OSL875" s="4"/>
      <c r="OSM875" s="4"/>
      <c r="OSN875" s="4"/>
      <c r="OSO875" s="4"/>
      <c r="OSP875" s="4"/>
      <c r="OSQ875" s="4"/>
      <c r="OSR875" s="4"/>
      <c r="OSS875" s="4"/>
      <c r="OST875" s="4"/>
      <c r="OSU875" s="4"/>
      <c r="OSV875" s="4"/>
      <c r="OSW875" s="4"/>
      <c r="OSX875" s="4"/>
      <c r="OSY875" s="4"/>
      <c r="OSZ875" s="4"/>
      <c r="OTA875" s="4"/>
      <c r="OTB875" s="4"/>
      <c r="OTC875" s="4"/>
      <c r="OTD875" s="4"/>
      <c r="OTE875" s="4"/>
      <c r="OTF875" s="4"/>
      <c r="OTG875" s="4"/>
      <c r="OTH875" s="4"/>
      <c r="OTI875" s="4"/>
      <c r="OTJ875" s="4"/>
      <c r="OTK875" s="4"/>
      <c r="OTL875" s="4"/>
      <c r="OTM875" s="4"/>
      <c r="OTN875" s="4"/>
      <c r="OTO875" s="4"/>
      <c r="OTP875" s="4"/>
      <c r="OTQ875" s="4"/>
      <c r="OTR875" s="4"/>
      <c r="OTS875" s="4"/>
      <c r="OTT875" s="4"/>
      <c r="OTU875" s="4"/>
      <c r="OTV875" s="4"/>
      <c r="OTW875" s="4"/>
      <c r="OTX875" s="4"/>
      <c r="OTY875" s="4"/>
      <c r="OTZ875" s="4"/>
      <c r="OUA875" s="4"/>
      <c r="OUB875" s="4"/>
      <c r="OUC875" s="4"/>
      <c r="OUD875" s="4"/>
      <c r="OUE875" s="4"/>
      <c r="OUF875" s="4"/>
      <c r="OUG875" s="4"/>
      <c r="OUH875" s="4"/>
      <c r="OUI875" s="4"/>
      <c r="OUJ875" s="4"/>
      <c r="OUK875" s="4"/>
      <c r="OUL875" s="4"/>
      <c r="OUM875" s="4"/>
      <c r="OUN875" s="4"/>
      <c r="OUO875" s="4"/>
      <c r="OUP875" s="4"/>
      <c r="OUQ875" s="4"/>
      <c r="OUR875" s="4"/>
      <c r="OUS875" s="4"/>
      <c r="OUT875" s="4"/>
      <c r="OUU875" s="4"/>
      <c r="OUV875" s="4"/>
      <c r="OUW875" s="4"/>
      <c r="OUX875" s="4"/>
      <c r="OUY875" s="4"/>
      <c r="OUZ875" s="4"/>
      <c r="OVA875" s="4"/>
      <c r="OVB875" s="4"/>
      <c r="OVC875" s="4"/>
      <c r="OVD875" s="4"/>
      <c r="OVE875" s="4"/>
      <c r="OVF875" s="4"/>
      <c r="OVG875" s="4"/>
      <c r="OVH875" s="4"/>
      <c r="OVI875" s="4"/>
      <c r="OVJ875" s="4"/>
      <c r="OVK875" s="4"/>
      <c r="OVL875" s="4"/>
      <c r="OVM875" s="4"/>
      <c r="OVN875" s="4"/>
      <c r="OVO875" s="4"/>
      <c r="OVP875" s="4"/>
      <c r="OVQ875" s="4"/>
      <c r="OVR875" s="4"/>
      <c r="OVS875" s="4"/>
      <c r="OVT875" s="4"/>
      <c r="OVU875" s="4"/>
      <c r="OVV875" s="4"/>
      <c r="OVW875" s="4"/>
      <c r="OVX875" s="4"/>
      <c r="OVY875" s="4"/>
      <c r="OVZ875" s="4"/>
      <c r="OWA875" s="4"/>
      <c r="OWB875" s="4"/>
      <c r="OWC875" s="4"/>
      <c r="OWD875" s="4"/>
      <c r="OWE875" s="4"/>
      <c r="OWF875" s="4"/>
      <c r="OWG875" s="4"/>
      <c r="OWH875" s="4"/>
      <c r="OWJ875" s="4"/>
      <c r="OWL875" s="4"/>
      <c r="OWM875" s="4"/>
      <c r="OWN875" s="4"/>
      <c r="OWO875" s="4"/>
      <c r="OWP875" s="4"/>
      <c r="OWQ875" s="4"/>
      <c r="OWR875" s="4"/>
      <c r="OWS875" s="4"/>
      <c r="OWX875" s="4"/>
      <c r="OWY875" s="4"/>
      <c r="OWZ875" s="4"/>
      <c r="OXA875" s="4"/>
      <c r="OXB875" s="4"/>
      <c r="OXC875" s="4"/>
      <c r="OXD875" s="4"/>
      <c r="OXE875" s="4"/>
      <c r="OXF875" s="4"/>
      <c r="OXG875" s="4"/>
      <c r="OXH875" s="4"/>
      <c r="OXI875" s="4"/>
      <c r="OXJ875" s="4"/>
      <c r="OXK875" s="4"/>
      <c r="OXL875" s="4"/>
      <c r="OXM875" s="4"/>
      <c r="OXN875" s="4"/>
      <c r="OXO875" s="4"/>
      <c r="OXP875" s="4"/>
      <c r="OXQ875" s="4"/>
      <c r="OXR875" s="4"/>
      <c r="OXS875" s="4"/>
      <c r="OXT875" s="4"/>
      <c r="OXU875" s="4"/>
      <c r="OXV875" s="4"/>
      <c r="OXW875" s="4"/>
      <c r="OXX875" s="4"/>
      <c r="OXY875" s="4"/>
      <c r="OXZ875" s="4"/>
      <c r="OYA875" s="4"/>
      <c r="OYB875" s="4"/>
      <c r="OYC875" s="4"/>
      <c r="OYD875" s="4"/>
      <c r="OYE875" s="4"/>
      <c r="OYF875" s="4"/>
      <c r="OYG875" s="4"/>
      <c r="OYH875" s="4"/>
      <c r="OYI875" s="4"/>
      <c r="OYJ875" s="4"/>
      <c r="OYK875" s="4"/>
      <c r="OYL875" s="4"/>
      <c r="OYM875" s="4"/>
      <c r="OYN875" s="4"/>
      <c r="OYO875" s="4"/>
      <c r="OYP875" s="4"/>
      <c r="OYQ875" s="4"/>
      <c r="OYR875" s="4"/>
      <c r="OYS875" s="4"/>
      <c r="OYT875" s="4"/>
      <c r="OYU875" s="4"/>
      <c r="OYV875" s="4"/>
      <c r="OYW875" s="4"/>
      <c r="OYX875" s="4"/>
      <c r="OYY875" s="4"/>
      <c r="OYZ875" s="4"/>
      <c r="OZA875" s="4"/>
      <c r="OZB875" s="4"/>
      <c r="OZC875" s="4"/>
      <c r="OZD875" s="4"/>
      <c r="OZE875" s="4"/>
      <c r="OZF875" s="4"/>
      <c r="OZG875" s="4"/>
      <c r="OZH875" s="4"/>
      <c r="OZI875" s="4"/>
      <c r="OZJ875" s="4"/>
      <c r="OZK875" s="4"/>
      <c r="OZL875" s="4"/>
      <c r="OZM875" s="4"/>
      <c r="OZN875" s="4"/>
      <c r="OZO875" s="4"/>
      <c r="OZP875" s="4"/>
      <c r="OZQ875" s="4"/>
      <c r="OZR875" s="4"/>
      <c r="OZS875" s="4"/>
      <c r="OZT875" s="4"/>
      <c r="OZU875" s="4"/>
      <c r="OZV875" s="4"/>
      <c r="OZW875" s="4"/>
      <c r="OZX875" s="4"/>
      <c r="OZY875" s="4"/>
      <c r="OZZ875" s="4"/>
      <c r="PAA875" s="4"/>
      <c r="PAB875" s="4"/>
      <c r="PAC875" s="4"/>
      <c r="PAD875" s="4"/>
      <c r="PAE875" s="4"/>
      <c r="PAF875" s="4"/>
      <c r="PAG875" s="4"/>
      <c r="PAH875" s="4"/>
      <c r="PAI875" s="4"/>
      <c r="PAJ875" s="4"/>
      <c r="PAK875" s="4"/>
      <c r="PAL875" s="4"/>
      <c r="PAM875" s="4"/>
      <c r="PAN875" s="4"/>
      <c r="PAO875" s="4"/>
      <c r="PAP875" s="4"/>
      <c r="PAQ875" s="4"/>
      <c r="PAR875" s="4"/>
      <c r="PAS875" s="4"/>
      <c r="PAT875" s="4"/>
      <c r="PAU875" s="4"/>
      <c r="PAV875" s="4"/>
      <c r="PAW875" s="4"/>
      <c r="PAX875" s="4"/>
      <c r="PAY875" s="4"/>
      <c r="PAZ875" s="4"/>
      <c r="PBA875" s="4"/>
      <c r="PBB875" s="4"/>
      <c r="PBC875" s="4"/>
      <c r="PBD875" s="4"/>
      <c r="PBE875" s="4"/>
      <c r="PBF875" s="4"/>
      <c r="PBG875" s="4"/>
      <c r="PBH875" s="4"/>
      <c r="PBI875" s="4"/>
      <c r="PBJ875" s="4"/>
      <c r="PBK875" s="4"/>
      <c r="PBL875" s="4"/>
      <c r="PBM875" s="4"/>
      <c r="PBN875" s="4"/>
      <c r="PBO875" s="4"/>
      <c r="PBP875" s="4"/>
      <c r="PBQ875" s="4"/>
      <c r="PBR875" s="4"/>
      <c r="PBS875" s="4"/>
      <c r="PBT875" s="4"/>
      <c r="PBU875" s="4"/>
      <c r="PBV875" s="4"/>
      <c r="PBW875" s="4"/>
      <c r="PBX875" s="4"/>
      <c r="PBY875" s="4"/>
      <c r="PBZ875" s="4"/>
      <c r="PCA875" s="4"/>
      <c r="PCB875" s="4"/>
      <c r="PCC875" s="4"/>
      <c r="PCD875" s="4"/>
      <c r="PCE875" s="4"/>
      <c r="PCF875" s="4"/>
      <c r="PCG875" s="4"/>
      <c r="PCH875" s="4"/>
      <c r="PCI875" s="4"/>
      <c r="PCJ875" s="4"/>
      <c r="PCK875" s="4"/>
      <c r="PCL875" s="4"/>
      <c r="PCM875" s="4"/>
      <c r="PCN875" s="4"/>
      <c r="PCO875" s="4"/>
      <c r="PCP875" s="4"/>
      <c r="PCQ875" s="4"/>
      <c r="PCR875" s="4"/>
      <c r="PCS875" s="4"/>
      <c r="PCT875" s="4"/>
      <c r="PCU875" s="4"/>
      <c r="PCV875" s="4"/>
      <c r="PCW875" s="4"/>
      <c r="PCX875" s="4"/>
      <c r="PCY875" s="4"/>
      <c r="PCZ875" s="4"/>
      <c r="PDA875" s="4"/>
      <c r="PDB875" s="4"/>
      <c r="PDC875" s="4"/>
      <c r="PDD875" s="4"/>
      <c r="PDE875" s="4"/>
      <c r="PDF875" s="4"/>
      <c r="PDG875" s="4"/>
      <c r="PDH875" s="4"/>
      <c r="PDI875" s="4"/>
      <c r="PDJ875" s="4"/>
      <c r="PDK875" s="4"/>
      <c r="PDL875" s="4"/>
      <c r="PDM875" s="4"/>
      <c r="PDN875" s="4"/>
      <c r="PDO875" s="4"/>
      <c r="PDP875" s="4"/>
      <c r="PDQ875" s="4"/>
      <c r="PDR875" s="4"/>
      <c r="PDS875" s="4"/>
      <c r="PDT875" s="4"/>
      <c r="PDU875" s="4"/>
      <c r="PDV875" s="4"/>
      <c r="PDW875" s="4"/>
      <c r="PDX875" s="4"/>
      <c r="PDY875" s="4"/>
      <c r="PDZ875" s="4"/>
      <c r="PEA875" s="4"/>
      <c r="PEB875" s="4"/>
      <c r="PEC875" s="4"/>
      <c r="PED875" s="4"/>
      <c r="PEE875" s="4"/>
      <c r="PEF875" s="4"/>
      <c r="PEG875" s="4"/>
      <c r="PEH875" s="4"/>
      <c r="PEI875" s="4"/>
      <c r="PEJ875" s="4"/>
      <c r="PEK875" s="4"/>
      <c r="PEL875" s="4"/>
      <c r="PEM875" s="4"/>
      <c r="PEN875" s="4"/>
      <c r="PEO875" s="4"/>
      <c r="PEP875" s="4"/>
      <c r="PEQ875" s="4"/>
      <c r="PER875" s="4"/>
      <c r="PES875" s="4"/>
      <c r="PET875" s="4"/>
      <c r="PEU875" s="4"/>
      <c r="PEV875" s="4"/>
      <c r="PEW875" s="4"/>
      <c r="PEX875" s="4"/>
      <c r="PEY875" s="4"/>
      <c r="PEZ875" s="4"/>
      <c r="PFA875" s="4"/>
      <c r="PFB875" s="4"/>
      <c r="PFC875" s="4"/>
      <c r="PFD875" s="4"/>
      <c r="PFE875" s="4"/>
      <c r="PFF875" s="4"/>
      <c r="PFG875" s="4"/>
      <c r="PFH875" s="4"/>
      <c r="PFI875" s="4"/>
      <c r="PFJ875" s="4"/>
      <c r="PFK875" s="4"/>
      <c r="PFL875" s="4"/>
      <c r="PFM875" s="4"/>
      <c r="PFN875" s="4"/>
      <c r="PFO875" s="4"/>
      <c r="PFP875" s="4"/>
      <c r="PFQ875" s="4"/>
      <c r="PFR875" s="4"/>
      <c r="PFS875" s="4"/>
      <c r="PFT875" s="4"/>
      <c r="PFU875" s="4"/>
      <c r="PFV875" s="4"/>
      <c r="PFW875" s="4"/>
      <c r="PFX875" s="4"/>
      <c r="PFY875" s="4"/>
      <c r="PFZ875" s="4"/>
      <c r="PGA875" s="4"/>
      <c r="PGB875" s="4"/>
      <c r="PGC875" s="4"/>
      <c r="PGD875" s="4"/>
      <c r="PGF875" s="4"/>
      <c r="PGH875" s="4"/>
      <c r="PGI875" s="4"/>
      <c r="PGJ875" s="4"/>
      <c r="PGK875" s="4"/>
      <c r="PGL875" s="4"/>
      <c r="PGM875" s="4"/>
      <c r="PGN875" s="4"/>
      <c r="PGO875" s="4"/>
      <c r="PGT875" s="4"/>
      <c r="PGU875" s="4"/>
      <c r="PGV875" s="4"/>
      <c r="PGW875" s="4"/>
      <c r="PGX875" s="4"/>
      <c r="PGY875" s="4"/>
      <c r="PGZ875" s="4"/>
      <c r="PHA875" s="4"/>
      <c r="PHB875" s="4"/>
      <c r="PHC875" s="4"/>
      <c r="PHD875" s="4"/>
      <c r="PHE875" s="4"/>
      <c r="PHF875" s="4"/>
      <c r="PHG875" s="4"/>
      <c r="PHH875" s="4"/>
      <c r="PHI875" s="4"/>
      <c r="PHJ875" s="4"/>
      <c r="PHK875" s="4"/>
      <c r="PHL875" s="4"/>
      <c r="PHM875" s="4"/>
      <c r="PHN875" s="4"/>
      <c r="PHO875" s="4"/>
      <c r="PHP875" s="4"/>
      <c r="PHQ875" s="4"/>
      <c r="PHR875" s="4"/>
      <c r="PHS875" s="4"/>
      <c r="PHT875" s="4"/>
      <c r="PHU875" s="4"/>
      <c r="PHV875" s="4"/>
      <c r="PHW875" s="4"/>
      <c r="PHX875" s="4"/>
      <c r="PHY875" s="4"/>
      <c r="PHZ875" s="4"/>
      <c r="PIA875" s="4"/>
      <c r="PIB875" s="4"/>
      <c r="PIC875" s="4"/>
      <c r="PID875" s="4"/>
      <c r="PIE875" s="4"/>
      <c r="PIF875" s="4"/>
      <c r="PIG875" s="4"/>
      <c r="PIH875" s="4"/>
      <c r="PII875" s="4"/>
      <c r="PIJ875" s="4"/>
      <c r="PIK875" s="4"/>
      <c r="PIL875" s="4"/>
      <c r="PIM875" s="4"/>
      <c r="PIN875" s="4"/>
      <c r="PIO875" s="4"/>
      <c r="PIP875" s="4"/>
      <c r="PIQ875" s="4"/>
      <c r="PIR875" s="4"/>
      <c r="PIS875" s="4"/>
      <c r="PIT875" s="4"/>
      <c r="PIU875" s="4"/>
      <c r="PIV875" s="4"/>
      <c r="PIW875" s="4"/>
      <c r="PIX875" s="4"/>
      <c r="PIY875" s="4"/>
      <c r="PIZ875" s="4"/>
      <c r="PJA875" s="4"/>
      <c r="PJB875" s="4"/>
      <c r="PJC875" s="4"/>
      <c r="PJD875" s="4"/>
      <c r="PJE875" s="4"/>
      <c r="PJF875" s="4"/>
      <c r="PJG875" s="4"/>
      <c r="PJH875" s="4"/>
      <c r="PJI875" s="4"/>
      <c r="PJJ875" s="4"/>
      <c r="PJK875" s="4"/>
      <c r="PJL875" s="4"/>
      <c r="PJM875" s="4"/>
      <c r="PJN875" s="4"/>
      <c r="PJO875" s="4"/>
      <c r="PJP875" s="4"/>
      <c r="PJQ875" s="4"/>
      <c r="PJR875" s="4"/>
      <c r="PJS875" s="4"/>
      <c r="PJT875" s="4"/>
      <c r="PJU875" s="4"/>
      <c r="PJV875" s="4"/>
      <c r="PJW875" s="4"/>
      <c r="PJX875" s="4"/>
      <c r="PJY875" s="4"/>
      <c r="PJZ875" s="4"/>
      <c r="PKA875" s="4"/>
      <c r="PKB875" s="4"/>
      <c r="PKC875" s="4"/>
      <c r="PKD875" s="4"/>
      <c r="PKE875" s="4"/>
      <c r="PKF875" s="4"/>
      <c r="PKG875" s="4"/>
      <c r="PKH875" s="4"/>
      <c r="PKI875" s="4"/>
      <c r="PKJ875" s="4"/>
      <c r="PKK875" s="4"/>
      <c r="PKL875" s="4"/>
      <c r="PKM875" s="4"/>
      <c r="PKN875" s="4"/>
      <c r="PKO875" s="4"/>
      <c r="PKP875" s="4"/>
      <c r="PKQ875" s="4"/>
      <c r="PKR875" s="4"/>
      <c r="PKS875" s="4"/>
      <c r="PKT875" s="4"/>
      <c r="PKU875" s="4"/>
      <c r="PKV875" s="4"/>
      <c r="PKW875" s="4"/>
      <c r="PKX875" s="4"/>
      <c r="PKY875" s="4"/>
      <c r="PKZ875" s="4"/>
      <c r="PLA875" s="4"/>
      <c r="PLB875" s="4"/>
      <c r="PLC875" s="4"/>
      <c r="PLD875" s="4"/>
      <c r="PLE875" s="4"/>
      <c r="PLF875" s="4"/>
      <c r="PLG875" s="4"/>
      <c r="PLH875" s="4"/>
      <c r="PLI875" s="4"/>
      <c r="PLJ875" s="4"/>
      <c r="PLK875" s="4"/>
      <c r="PLL875" s="4"/>
      <c r="PLM875" s="4"/>
      <c r="PLN875" s="4"/>
      <c r="PLO875" s="4"/>
      <c r="PLP875" s="4"/>
      <c r="PLQ875" s="4"/>
      <c r="PLR875" s="4"/>
      <c r="PLS875" s="4"/>
      <c r="PLT875" s="4"/>
      <c r="PLU875" s="4"/>
      <c r="PLV875" s="4"/>
      <c r="PLW875" s="4"/>
      <c r="PLX875" s="4"/>
      <c r="PLY875" s="4"/>
      <c r="PLZ875" s="4"/>
      <c r="PMA875" s="4"/>
      <c r="PMB875" s="4"/>
      <c r="PMC875" s="4"/>
      <c r="PMD875" s="4"/>
      <c r="PME875" s="4"/>
      <c r="PMF875" s="4"/>
      <c r="PMG875" s="4"/>
      <c r="PMH875" s="4"/>
      <c r="PMI875" s="4"/>
      <c r="PMJ875" s="4"/>
      <c r="PMK875" s="4"/>
      <c r="PML875" s="4"/>
      <c r="PMM875" s="4"/>
      <c r="PMN875" s="4"/>
      <c r="PMO875" s="4"/>
      <c r="PMP875" s="4"/>
      <c r="PMQ875" s="4"/>
      <c r="PMR875" s="4"/>
      <c r="PMS875" s="4"/>
      <c r="PMT875" s="4"/>
      <c r="PMU875" s="4"/>
      <c r="PMV875" s="4"/>
      <c r="PMW875" s="4"/>
      <c r="PMX875" s="4"/>
      <c r="PMY875" s="4"/>
      <c r="PMZ875" s="4"/>
      <c r="PNA875" s="4"/>
      <c r="PNB875" s="4"/>
      <c r="PNC875" s="4"/>
      <c r="PND875" s="4"/>
      <c r="PNE875" s="4"/>
      <c r="PNF875" s="4"/>
      <c r="PNG875" s="4"/>
      <c r="PNH875" s="4"/>
      <c r="PNI875" s="4"/>
      <c r="PNJ875" s="4"/>
      <c r="PNK875" s="4"/>
      <c r="PNL875" s="4"/>
      <c r="PNM875" s="4"/>
      <c r="PNN875" s="4"/>
      <c r="PNO875" s="4"/>
      <c r="PNP875" s="4"/>
      <c r="PNQ875" s="4"/>
      <c r="PNR875" s="4"/>
      <c r="PNS875" s="4"/>
      <c r="PNT875" s="4"/>
      <c r="PNU875" s="4"/>
      <c r="PNV875" s="4"/>
      <c r="PNW875" s="4"/>
      <c r="PNX875" s="4"/>
      <c r="PNY875" s="4"/>
      <c r="PNZ875" s="4"/>
      <c r="POA875" s="4"/>
      <c r="POB875" s="4"/>
      <c r="POC875" s="4"/>
      <c r="POD875" s="4"/>
      <c r="POE875" s="4"/>
      <c r="POF875" s="4"/>
      <c r="POG875" s="4"/>
      <c r="POH875" s="4"/>
      <c r="POI875" s="4"/>
      <c r="POJ875" s="4"/>
      <c r="POK875" s="4"/>
      <c r="POL875" s="4"/>
      <c r="POM875" s="4"/>
      <c r="PON875" s="4"/>
      <c r="POO875" s="4"/>
      <c r="POP875" s="4"/>
      <c r="POQ875" s="4"/>
      <c r="POR875" s="4"/>
      <c r="POS875" s="4"/>
      <c r="POT875" s="4"/>
      <c r="POU875" s="4"/>
      <c r="POV875" s="4"/>
      <c r="POW875" s="4"/>
      <c r="POX875" s="4"/>
      <c r="POY875" s="4"/>
      <c r="POZ875" s="4"/>
      <c r="PPA875" s="4"/>
      <c r="PPB875" s="4"/>
      <c r="PPC875" s="4"/>
      <c r="PPD875" s="4"/>
      <c r="PPE875" s="4"/>
      <c r="PPF875" s="4"/>
      <c r="PPG875" s="4"/>
      <c r="PPH875" s="4"/>
      <c r="PPI875" s="4"/>
      <c r="PPJ875" s="4"/>
      <c r="PPK875" s="4"/>
      <c r="PPL875" s="4"/>
      <c r="PPM875" s="4"/>
      <c r="PPN875" s="4"/>
      <c r="PPO875" s="4"/>
      <c r="PPP875" s="4"/>
      <c r="PPQ875" s="4"/>
      <c r="PPR875" s="4"/>
      <c r="PPS875" s="4"/>
      <c r="PPT875" s="4"/>
      <c r="PPU875" s="4"/>
      <c r="PPV875" s="4"/>
      <c r="PPW875" s="4"/>
      <c r="PPX875" s="4"/>
      <c r="PPY875" s="4"/>
      <c r="PPZ875" s="4"/>
      <c r="PQB875" s="4"/>
      <c r="PQD875" s="4"/>
      <c r="PQE875" s="4"/>
      <c r="PQF875" s="4"/>
      <c r="PQG875" s="4"/>
      <c r="PQH875" s="4"/>
      <c r="PQI875" s="4"/>
      <c r="PQJ875" s="4"/>
      <c r="PQK875" s="4"/>
      <c r="PQP875" s="4"/>
      <c r="PQQ875" s="4"/>
      <c r="PQR875" s="4"/>
      <c r="PQS875" s="4"/>
      <c r="PQT875" s="4"/>
      <c r="PQU875" s="4"/>
      <c r="PQV875" s="4"/>
      <c r="PQW875" s="4"/>
      <c r="PQX875" s="4"/>
      <c r="PQY875" s="4"/>
      <c r="PQZ875" s="4"/>
      <c r="PRA875" s="4"/>
      <c r="PRB875" s="4"/>
      <c r="PRC875" s="4"/>
      <c r="PRD875" s="4"/>
      <c r="PRE875" s="4"/>
      <c r="PRF875" s="4"/>
      <c r="PRG875" s="4"/>
      <c r="PRH875" s="4"/>
      <c r="PRI875" s="4"/>
      <c r="PRJ875" s="4"/>
      <c r="PRK875" s="4"/>
      <c r="PRL875" s="4"/>
      <c r="PRM875" s="4"/>
      <c r="PRN875" s="4"/>
      <c r="PRO875" s="4"/>
      <c r="PRP875" s="4"/>
      <c r="PRQ875" s="4"/>
      <c r="PRR875" s="4"/>
      <c r="PRS875" s="4"/>
      <c r="PRT875" s="4"/>
      <c r="PRU875" s="4"/>
      <c r="PRV875" s="4"/>
      <c r="PRW875" s="4"/>
      <c r="PRX875" s="4"/>
      <c r="PRY875" s="4"/>
      <c r="PRZ875" s="4"/>
      <c r="PSA875" s="4"/>
      <c r="PSB875" s="4"/>
      <c r="PSC875" s="4"/>
      <c r="PSD875" s="4"/>
      <c r="PSE875" s="4"/>
      <c r="PSF875" s="4"/>
      <c r="PSG875" s="4"/>
      <c r="PSH875" s="4"/>
      <c r="PSI875" s="4"/>
      <c r="PSJ875" s="4"/>
      <c r="PSK875" s="4"/>
      <c r="PSL875" s="4"/>
      <c r="PSM875" s="4"/>
      <c r="PSN875" s="4"/>
      <c r="PSO875" s="4"/>
      <c r="PSP875" s="4"/>
      <c r="PSQ875" s="4"/>
      <c r="PSR875" s="4"/>
      <c r="PSS875" s="4"/>
      <c r="PST875" s="4"/>
      <c r="PSU875" s="4"/>
      <c r="PSV875" s="4"/>
      <c r="PSW875" s="4"/>
      <c r="PSX875" s="4"/>
      <c r="PSY875" s="4"/>
      <c r="PSZ875" s="4"/>
      <c r="PTA875" s="4"/>
      <c r="PTB875" s="4"/>
      <c r="PTC875" s="4"/>
      <c r="PTD875" s="4"/>
      <c r="PTE875" s="4"/>
      <c r="PTF875" s="4"/>
      <c r="PTG875" s="4"/>
      <c r="PTH875" s="4"/>
      <c r="PTI875" s="4"/>
      <c r="PTJ875" s="4"/>
      <c r="PTK875" s="4"/>
      <c r="PTL875" s="4"/>
      <c r="PTM875" s="4"/>
      <c r="PTN875" s="4"/>
      <c r="PTO875" s="4"/>
      <c r="PTP875" s="4"/>
      <c r="PTQ875" s="4"/>
      <c r="PTR875" s="4"/>
      <c r="PTS875" s="4"/>
      <c r="PTT875" s="4"/>
      <c r="PTU875" s="4"/>
      <c r="PTV875" s="4"/>
      <c r="PTW875" s="4"/>
      <c r="PTX875" s="4"/>
      <c r="PTY875" s="4"/>
      <c r="PTZ875" s="4"/>
      <c r="PUA875" s="4"/>
      <c r="PUB875" s="4"/>
      <c r="PUC875" s="4"/>
      <c r="PUD875" s="4"/>
      <c r="PUE875" s="4"/>
      <c r="PUF875" s="4"/>
      <c r="PUG875" s="4"/>
      <c r="PUH875" s="4"/>
      <c r="PUI875" s="4"/>
      <c r="PUJ875" s="4"/>
      <c r="PUK875" s="4"/>
      <c r="PUL875" s="4"/>
      <c r="PUM875" s="4"/>
      <c r="PUN875" s="4"/>
      <c r="PUO875" s="4"/>
      <c r="PUP875" s="4"/>
      <c r="PUQ875" s="4"/>
      <c r="PUR875" s="4"/>
      <c r="PUS875" s="4"/>
      <c r="PUT875" s="4"/>
      <c r="PUU875" s="4"/>
      <c r="PUV875" s="4"/>
      <c r="PUW875" s="4"/>
      <c r="PUX875" s="4"/>
      <c r="PUY875" s="4"/>
      <c r="PUZ875" s="4"/>
      <c r="PVA875" s="4"/>
      <c r="PVB875" s="4"/>
      <c r="PVC875" s="4"/>
      <c r="PVD875" s="4"/>
      <c r="PVE875" s="4"/>
      <c r="PVF875" s="4"/>
      <c r="PVG875" s="4"/>
      <c r="PVH875" s="4"/>
      <c r="PVI875" s="4"/>
      <c r="PVJ875" s="4"/>
      <c r="PVK875" s="4"/>
      <c r="PVL875" s="4"/>
      <c r="PVM875" s="4"/>
      <c r="PVN875" s="4"/>
      <c r="PVO875" s="4"/>
      <c r="PVP875" s="4"/>
      <c r="PVQ875" s="4"/>
      <c r="PVR875" s="4"/>
      <c r="PVS875" s="4"/>
      <c r="PVT875" s="4"/>
      <c r="PVU875" s="4"/>
      <c r="PVV875" s="4"/>
      <c r="PVW875" s="4"/>
      <c r="PVX875" s="4"/>
      <c r="PVY875" s="4"/>
      <c r="PVZ875" s="4"/>
      <c r="PWA875" s="4"/>
      <c r="PWB875" s="4"/>
      <c r="PWC875" s="4"/>
      <c r="PWD875" s="4"/>
      <c r="PWE875" s="4"/>
      <c r="PWF875" s="4"/>
      <c r="PWG875" s="4"/>
      <c r="PWH875" s="4"/>
      <c r="PWI875" s="4"/>
      <c r="PWJ875" s="4"/>
      <c r="PWK875" s="4"/>
      <c r="PWL875" s="4"/>
      <c r="PWM875" s="4"/>
      <c r="PWN875" s="4"/>
      <c r="PWO875" s="4"/>
      <c r="PWP875" s="4"/>
      <c r="PWQ875" s="4"/>
      <c r="PWR875" s="4"/>
      <c r="PWS875" s="4"/>
      <c r="PWT875" s="4"/>
      <c r="PWU875" s="4"/>
      <c r="PWV875" s="4"/>
      <c r="PWW875" s="4"/>
      <c r="PWX875" s="4"/>
      <c r="PWY875" s="4"/>
      <c r="PWZ875" s="4"/>
      <c r="PXA875" s="4"/>
      <c r="PXB875" s="4"/>
      <c r="PXC875" s="4"/>
      <c r="PXD875" s="4"/>
      <c r="PXE875" s="4"/>
      <c r="PXF875" s="4"/>
      <c r="PXG875" s="4"/>
      <c r="PXH875" s="4"/>
      <c r="PXI875" s="4"/>
      <c r="PXJ875" s="4"/>
      <c r="PXK875" s="4"/>
      <c r="PXL875" s="4"/>
      <c r="PXM875" s="4"/>
      <c r="PXN875" s="4"/>
      <c r="PXO875" s="4"/>
      <c r="PXP875" s="4"/>
      <c r="PXQ875" s="4"/>
      <c r="PXR875" s="4"/>
      <c r="PXS875" s="4"/>
      <c r="PXT875" s="4"/>
      <c r="PXU875" s="4"/>
      <c r="PXV875" s="4"/>
      <c r="PXW875" s="4"/>
      <c r="PXX875" s="4"/>
      <c r="PXY875" s="4"/>
      <c r="PXZ875" s="4"/>
      <c r="PYA875" s="4"/>
      <c r="PYB875" s="4"/>
      <c r="PYC875" s="4"/>
      <c r="PYD875" s="4"/>
      <c r="PYE875" s="4"/>
      <c r="PYF875" s="4"/>
      <c r="PYG875" s="4"/>
      <c r="PYH875" s="4"/>
      <c r="PYI875" s="4"/>
      <c r="PYJ875" s="4"/>
      <c r="PYK875" s="4"/>
      <c r="PYL875" s="4"/>
      <c r="PYM875" s="4"/>
      <c r="PYN875" s="4"/>
      <c r="PYO875" s="4"/>
      <c r="PYP875" s="4"/>
      <c r="PYQ875" s="4"/>
      <c r="PYR875" s="4"/>
      <c r="PYS875" s="4"/>
      <c r="PYT875" s="4"/>
      <c r="PYU875" s="4"/>
      <c r="PYV875" s="4"/>
      <c r="PYW875" s="4"/>
      <c r="PYX875" s="4"/>
      <c r="PYY875" s="4"/>
      <c r="PYZ875" s="4"/>
      <c r="PZA875" s="4"/>
      <c r="PZB875" s="4"/>
      <c r="PZC875" s="4"/>
      <c r="PZD875" s="4"/>
      <c r="PZE875" s="4"/>
      <c r="PZF875" s="4"/>
      <c r="PZG875" s="4"/>
      <c r="PZH875" s="4"/>
      <c r="PZI875" s="4"/>
      <c r="PZJ875" s="4"/>
      <c r="PZK875" s="4"/>
      <c r="PZL875" s="4"/>
      <c r="PZM875" s="4"/>
      <c r="PZN875" s="4"/>
      <c r="PZO875" s="4"/>
      <c r="PZP875" s="4"/>
      <c r="PZQ875" s="4"/>
      <c r="PZR875" s="4"/>
      <c r="PZS875" s="4"/>
      <c r="PZT875" s="4"/>
      <c r="PZU875" s="4"/>
      <c r="PZV875" s="4"/>
      <c r="PZX875" s="4"/>
      <c r="PZZ875" s="4"/>
      <c r="QAA875" s="4"/>
      <c r="QAB875" s="4"/>
      <c r="QAC875" s="4"/>
      <c r="QAD875" s="4"/>
      <c r="QAE875" s="4"/>
      <c r="QAF875" s="4"/>
      <c r="QAG875" s="4"/>
      <c r="QAL875" s="4"/>
      <c r="QAM875" s="4"/>
      <c r="QAN875" s="4"/>
      <c r="QAO875" s="4"/>
      <c r="QAP875" s="4"/>
      <c r="QAQ875" s="4"/>
      <c r="QAR875" s="4"/>
      <c r="QAS875" s="4"/>
      <c r="QAT875" s="4"/>
      <c r="QAU875" s="4"/>
      <c r="QAV875" s="4"/>
      <c r="QAW875" s="4"/>
      <c r="QAX875" s="4"/>
      <c r="QAY875" s="4"/>
      <c r="QAZ875" s="4"/>
      <c r="QBA875" s="4"/>
      <c r="QBB875" s="4"/>
      <c r="QBC875" s="4"/>
      <c r="QBD875" s="4"/>
      <c r="QBE875" s="4"/>
      <c r="QBF875" s="4"/>
      <c r="QBG875" s="4"/>
      <c r="QBH875" s="4"/>
      <c r="QBI875" s="4"/>
      <c r="QBJ875" s="4"/>
      <c r="QBK875" s="4"/>
      <c r="QBL875" s="4"/>
      <c r="QBM875" s="4"/>
      <c r="QBN875" s="4"/>
      <c r="QBO875" s="4"/>
      <c r="QBP875" s="4"/>
      <c r="QBQ875" s="4"/>
      <c r="QBR875" s="4"/>
      <c r="QBS875" s="4"/>
      <c r="QBT875" s="4"/>
      <c r="QBU875" s="4"/>
      <c r="QBV875" s="4"/>
      <c r="QBW875" s="4"/>
      <c r="QBX875" s="4"/>
      <c r="QBY875" s="4"/>
      <c r="QBZ875" s="4"/>
      <c r="QCA875" s="4"/>
      <c r="QCB875" s="4"/>
      <c r="QCC875" s="4"/>
      <c r="QCD875" s="4"/>
      <c r="QCE875" s="4"/>
      <c r="QCF875" s="4"/>
      <c r="QCG875" s="4"/>
      <c r="QCH875" s="4"/>
      <c r="QCI875" s="4"/>
      <c r="QCJ875" s="4"/>
      <c r="QCK875" s="4"/>
      <c r="QCL875" s="4"/>
      <c r="QCM875" s="4"/>
      <c r="QCN875" s="4"/>
      <c r="QCO875" s="4"/>
      <c r="QCP875" s="4"/>
      <c r="QCQ875" s="4"/>
      <c r="QCR875" s="4"/>
      <c r="QCS875" s="4"/>
      <c r="QCT875" s="4"/>
      <c r="QCU875" s="4"/>
      <c r="QCV875" s="4"/>
      <c r="QCW875" s="4"/>
      <c r="QCX875" s="4"/>
      <c r="QCY875" s="4"/>
      <c r="QCZ875" s="4"/>
      <c r="QDA875" s="4"/>
      <c r="QDB875" s="4"/>
      <c r="QDC875" s="4"/>
      <c r="QDD875" s="4"/>
      <c r="QDE875" s="4"/>
      <c r="QDF875" s="4"/>
      <c r="QDG875" s="4"/>
      <c r="QDH875" s="4"/>
      <c r="QDI875" s="4"/>
      <c r="QDJ875" s="4"/>
      <c r="QDK875" s="4"/>
      <c r="QDL875" s="4"/>
      <c r="QDM875" s="4"/>
      <c r="QDN875" s="4"/>
      <c r="QDO875" s="4"/>
      <c r="QDP875" s="4"/>
      <c r="QDQ875" s="4"/>
      <c r="QDR875" s="4"/>
      <c r="QDS875" s="4"/>
      <c r="QDT875" s="4"/>
      <c r="QDU875" s="4"/>
      <c r="QDV875" s="4"/>
      <c r="QDW875" s="4"/>
      <c r="QDX875" s="4"/>
      <c r="QDY875" s="4"/>
      <c r="QDZ875" s="4"/>
      <c r="QEA875" s="4"/>
      <c r="QEB875" s="4"/>
      <c r="QEC875" s="4"/>
      <c r="QED875" s="4"/>
      <c r="QEE875" s="4"/>
      <c r="QEF875" s="4"/>
      <c r="QEG875" s="4"/>
      <c r="QEH875" s="4"/>
      <c r="QEI875" s="4"/>
      <c r="QEJ875" s="4"/>
      <c r="QEK875" s="4"/>
      <c r="QEL875" s="4"/>
      <c r="QEM875" s="4"/>
      <c r="QEN875" s="4"/>
      <c r="QEO875" s="4"/>
      <c r="QEP875" s="4"/>
      <c r="QEQ875" s="4"/>
      <c r="QER875" s="4"/>
      <c r="QES875" s="4"/>
      <c r="QET875" s="4"/>
      <c r="QEU875" s="4"/>
      <c r="QEV875" s="4"/>
      <c r="QEW875" s="4"/>
      <c r="QEX875" s="4"/>
      <c r="QEY875" s="4"/>
      <c r="QEZ875" s="4"/>
      <c r="QFA875" s="4"/>
      <c r="QFB875" s="4"/>
      <c r="QFC875" s="4"/>
      <c r="QFD875" s="4"/>
      <c r="QFE875" s="4"/>
      <c r="QFF875" s="4"/>
      <c r="QFG875" s="4"/>
      <c r="QFH875" s="4"/>
      <c r="QFI875" s="4"/>
      <c r="QFJ875" s="4"/>
      <c r="QFK875" s="4"/>
      <c r="QFL875" s="4"/>
      <c r="QFM875" s="4"/>
      <c r="QFN875" s="4"/>
      <c r="QFO875" s="4"/>
      <c r="QFP875" s="4"/>
      <c r="QFQ875" s="4"/>
      <c r="QFR875" s="4"/>
      <c r="QFS875" s="4"/>
      <c r="QFT875" s="4"/>
      <c r="QFU875" s="4"/>
      <c r="QFV875" s="4"/>
      <c r="QFW875" s="4"/>
      <c r="QFX875" s="4"/>
      <c r="QFY875" s="4"/>
      <c r="QFZ875" s="4"/>
      <c r="QGA875" s="4"/>
      <c r="QGB875" s="4"/>
      <c r="QGC875" s="4"/>
      <c r="QGD875" s="4"/>
      <c r="QGE875" s="4"/>
      <c r="QGF875" s="4"/>
      <c r="QGG875" s="4"/>
      <c r="QGH875" s="4"/>
      <c r="QGI875" s="4"/>
      <c r="QGJ875" s="4"/>
      <c r="QGK875" s="4"/>
      <c r="QGL875" s="4"/>
      <c r="QGM875" s="4"/>
      <c r="QGN875" s="4"/>
      <c r="QGO875" s="4"/>
      <c r="QGP875" s="4"/>
      <c r="QGQ875" s="4"/>
      <c r="QGR875" s="4"/>
      <c r="QGS875" s="4"/>
      <c r="QGT875" s="4"/>
      <c r="QGU875" s="4"/>
      <c r="QGV875" s="4"/>
      <c r="QGW875" s="4"/>
      <c r="QGX875" s="4"/>
      <c r="QGY875" s="4"/>
      <c r="QGZ875" s="4"/>
      <c r="QHA875" s="4"/>
      <c r="QHB875" s="4"/>
      <c r="QHC875" s="4"/>
      <c r="QHD875" s="4"/>
      <c r="QHE875" s="4"/>
      <c r="QHF875" s="4"/>
      <c r="QHG875" s="4"/>
      <c r="QHH875" s="4"/>
      <c r="QHI875" s="4"/>
      <c r="QHJ875" s="4"/>
      <c r="QHK875" s="4"/>
      <c r="QHL875" s="4"/>
      <c r="QHM875" s="4"/>
      <c r="QHN875" s="4"/>
      <c r="QHO875" s="4"/>
      <c r="QHP875" s="4"/>
      <c r="QHQ875" s="4"/>
      <c r="QHR875" s="4"/>
      <c r="QHS875" s="4"/>
      <c r="QHT875" s="4"/>
      <c r="QHU875" s="4"/>
      <c r="QHV875" s="4"/>
      <c r="QHW875" s="4"/>
      <c r="QHX875" s="4"/>
      <c r="QHY875" s="4"/>
      <c r="QHZ875" s="4"/>
      <c r="QIA875" s="4"/>
      <c r="QIB875" s="4"/>
      <c r="QIC875" s="4"/>
      <c r="QID875" s="4"/>
      <c r="QIE875" s="4"/>
      <c r="QIF875" s="4"/>
      <c r="QIG875" s="4"/>
      <c r="QIH875" s="4"/>
      <c r="QII875" s="4"/>
      <c r="QIJ875" s="4"/>
      <c r="QIK875" s="4"/>
      <c r="QIL875" s="4"/>
      <c r="QIM875" s="4"/>
      <c r="QIN875" s="4"/>
      <c r="QIO875" s="4"/>
      <c r="QIP875" s="4"/>
      <c r="QIQ875" s="4"/>
      <c r="QIR875" s="4"/>
      <c r="QIS875" s="4"/>
      <c r="QIT875" s="4"/>
      <c r="QIU875" s="4"/>
      <c r="QIV875" s="4"/>
      <c r="QIW875" s="4"/>
      <c r="QIX875" s="4"/>
      <c r="QIY875" s="4"/>
      <c r="QIZ875" s="4"/>
      <c r="QJA875" s="4"/>
      <c r="QJB875" s="4"/>
      <c r="QJC875" s="4"/>
      <c r="QJD875" s="4"/>
      <c r="QJE875" s="4"/>
      <c r="QJF875" s="4"/>
      <c r="QJG875" s="4"/>
      <c r="QJH875" s="4"/>
      <c r="QJI875" s="4"/>
      <c r="QJJ875" s="4"/>
      <c r="QJK875" s="4"/>
      <c r="QJL875" s="4"/>
      <c r="QJM875" s="4"/>
      <c r="QJN875" s="4"/>
      <c r="QJO875" s="4"/>
      <c r="QJP875" s="4"/>
      <c r="QJQ875" s="4"/>
      <c r="QJR875" s="4"/>
      <c r="QJT875" s="4"/>
      <c r="QJV875" s="4"/>
      <c r="QJW875" s="4"/>
      <c r="QJX875" s="4"/>
      <c r="QJY875" s="4"/>
      <c r="QJZ875" s="4"/>
      <c r="QKA875" s="4"/>
      <c r="QKB875" s="4"/>
      <c r="QKC875" s="4"/>
      <c r="QKH875" s="4"/>
      <c r="QKI875" s="4"/>
      <c r="QKJ875" s="4"/>
      <c r="QKK875" s="4"/>
      <c r="QKL875" s="4"/>
      <c r="QKM875" s="4"/>
      <c r="QKN875" s="4"/>
      <c r="QKO875" s="4"/>
      <c r="QKP875" s="4"/>
      <c r="QKQ875" s="4"/>
      <c r="QKR875" s="4"/>
      <c r="QKS875" s="4"/>
      <c r="QKT875" s="4"/>
      <c r="QKU875" s="4"/>
      <c r="QKV875" s="4"/>
      <c r="QKW875" s="4"/>
      <c r="QKX875" s="4"/>
      <c r="QKY875" s="4"/>
      <c r="QKZ875" s="4"/>
      <c r="QLA875" s="4"/>
      <c r="QLB875" s="4"/>
      <c r="QLC875" s="4"/>
      <c r="QLD875" s="4"/>
      <c r="QLE875" s="4"/>
      <c r="QLF875" s="4"/>
      <c r="QLG875" s="4"/>
      <c r="QLH875" s="4"/>
      <c r="QLI875" s="4"/>
      <c r="QLJ875" s="4"/>
      <c r="QLK875" s="4"/>
      <c r="QLL875" s="4"/>
      <c r="QLM875" s="4"/>
      <c r="QLN875" s="4"/>
      <c r="QLO875" s="4"/>
      <c r="QLP875" s="4"/>
      <c r="QLQ875" s="4"/>
      <c r="QLR875" s="4"/>
      <c r="QLS875" s="4"/>
      <c r="QLT875" s="4"/>
      <c r="QLU875" s="4"/>
      <c r="QLV875" s="4"/>
      <c r="QLW875" s="4"/>
      <c r="QLX875" s="4"/>
      <c r="QLY875" s="4"/>
      <c r="QLZ875" s="4"/>
      <c r="QMA875" s="4"/>
      <c r="QMB875" s="4"/>
      <c r="QMC875" s="4"/>
      <c r="QMD875" s="4"/>
      <c r="QME875" s="4"/>
      <c r="QMF875" s="4"/>
      <c r="QMG875" s="4"/>
      <c r="QMH875" s="4"/>
      <c r="QMI875" s="4"/>
      <c r="QMJ875" s="4"/>
      <c r="QMK875" s="4"/>
      <c r="QML875" s="4"/>
      <c r="QMM875" s="4"/>
      <c r="QMN875" s="4"/>
      <c r="QMO875" s="4"/>
      <c r="QMP875" s="4"/>
      <c r="QMQ875" s="4"/>
      <c r="QMR875" s="4"/>
      <c r="QMS875" s="4"/>
      <c r="QMT875" s="4"/>
      <c r="QMU875" s="4"/>
      <c r="QMV875" s="4"/>
      <c r="QMW875" s="4"/>
      <c r="QMX875" s="4"/>
      <c r="QMY875" s="4"/>
      <c r="QMZ875" s="4"/>
      <c r="QNA875" s="4"/>
      <c r="QNB875" s="4"/>
      <c r="QNC875" s="4"/>
      <c r="QND875" s="4"/>
      <c r="QNE875" s="4"/>
      <c r="QNF875" s="4"/>
      <c r="QNG875" s="4"/>
      <c r="QNH875" s="4"/>
      <c r="QNI875" s="4"/>
      <c r="QNJ875" s="4"/>
      <c r="QNK875" s="4"/>
      <c r="QNL875" s="4"/>
      <c r="QNM875" s="4"/>
      <c r="QNN875" s="4"/>
      <c r="QNO875" s="4"/>
      <c r="QNP875" s="4"/>
      <c r="QNQ875" s="4"/>
      <c r="QNR875" s="4"/>
      <c r="QNS875" s="4"/>
      <c r="QNT875" s="4"/>
      <c r="QNU875" s="4"/>
      <c r="QNV875" s="4"/>
      <c r="QNW875" s="4"/>
      <c r="QNX875" s="4"/>
      <c r="QNY875" s="4"/>
      <c r="QNZ875" s="4"/>
      <c r="QOA875" s="4"/>
      <c r="QOB875" s="4"/>
      <c r="QOC875" s="4"/>
      <c r="QOD875" s="4"/>
      <c r="QOE875" s="4"/>
      <c r="QOF875" s="4"/>
      <c r="QOG875" s="4"/>
      <c r="QOH875" s="4"/>
      <c r="QOI875" s="4"/>
      <c r="QOJ875" s="4"/>
      <c r="QOK875" s="4"/>
      <c r="QOL875" s="4"/>
      <c r="QOM875" s="4"/>
      <c r="QON875" s="4"/>
      <c r="QOO875" s="4"/>
      <c r="QOP875" s="4"/>
      <c r="QOQ875" s="4"/>
      <c r="QOR875" s="4"/>
      <c r="QOS875" s="4"/>
      <c r="QOT875" s="4"/>
      <c r="QOU875" s="4"/>
      <c r="QOV875" s="4"/>
      <c r="QOW875" s="4"/>
      <c r="QOX875" s="4"/>
      <c r="QOY875" s="4"/>
      <c r="QOZ875" s="4"/>
      <c r="QPA875" s="4"/>
      <c r="QPB875" s="4"/>
      <c r="QPC875" s="4"/>
      <c r="QPD875" s="4"/>
      <c r="QPE875" s="4"/>
      <c r="QPF875" s="4"/>
      <c r="QPG875" s="4"/>
      <c r="QPH875" s="4"/>
      <c r="QPI875" s="4"/>
      <c r="QPJ875" s="4"/>
      <c r="QPK875" s="4"/>
      <c r="QPL875" s="4"/>
      <c r="QPM875" s="4"/>
      <c r="QPN875" s="4"/>
      <c r="QPO875" s="4"/>
      <c r="QPP875" s="4"/>
      <c r="QPQ875" s="4"/>
      <c r="QPR875" s="4"/>
      <c r="QPS875" s="4"/>
      <c r="QPT875" s="4"/>
      <c r="QPU875" s="4"/>
      <c r="QPV875" s="4"/>
      <c r="QPW875" s="4"/>
      <c r="QPX875" s="4"/>
      <c r="QPY875" s="4"/>
      <c r="QPZ875" s="4"/>
      <c r="QQA875" s="4"/>
      <c r="QQB875" s="4"/>
      <c r="QQC875" s="4"/>
      <c r="QQD875" s="4"/>
      <c r="QQE875" s="4"/>
      <c r="QQF875" s="4"/>
      <c r="QQG875" s="4"/>
      <c r="QQH875" s="4"/>
      <c r="QQI875" s="4"/>
      <c r="QQJ875" s="4"/>
      <c r="QQK875" s="4"/>
      <c r="QQL875" s="4"/>
      <c r="QQM875" s="4"/>
      <c r="QQN875" s="4"/>
      <c r="QQO875" s="4"/>
      <c r="QQP875" s="4"/>
      <c r="QQQ875" s="4"/>
      <c r="QQR875" s="4"/>
      <c r="QQS875" s="4"/>
      <c r="QQT875" s="4"/>
      <c r="QQU875" s="4"/>
      <c r="QQV875" s="4"/>
      <c r="QQW875" s="4"/>
      <c r="QQX875" s="4"/>
      <c r="QQY875" s="4"/>
      <c r="QQZ875" s="4"/>
      <c r="QRA875" s="4"/>
      <c r="QRB875" s="4"/>
      <c r="QRC875" s="4"/>
      <c r="QRD875" s="4"/>
      <c r="QRE875" s="4"/>
      <c r="QRF875" s="4"/>
      <c r="QRG875" s="4"/>
      <c r="QRH875" s="4"/>
      <c r="QRI875" s="4"/>
      <c r="QRJ875" s="4"/>
      <c r="QRK875" s="4"/>
      <c r="QRL875" s="4"/>
      <c r="QRM875" s="4"/>
      <c r="QRN875" s="4"/>
      <c r="QRO875" s="4"/>
      <c r="QRP875" s="4"/>
      <c r="QRQ875" s="4"/>
      <c r="QRR875" s="4"/>
      <c r="QRS875" s="4"/>
      <c r="QRT875" s="4"/>
      <c r="QRU875" s="4"/>
      <c r="QRV875" s="4"/>
      <c r="QRW875" s="4"/>
      <c r="QRX875" s="4"/>
      <c r="QRY875" s="4"/>
      <c r="QRZ875" s="4"/>
      <c r="QSA875" s="4"/>
      <c r="QSB875" s="4"/>
      <c r="QSC875" s="4"/>
      <c r="QSD875" s="4"/>
      <c r="QSE875" s="4"/>
      <c r="QSF875" s="4"/>
      <c r="QSG875" s="4"/>
      <c r="QSH875" s="4"/>
      <c r="QSI875" s="4"/>
      <c r="QSJ875" s="4"/>
      <c r="QSK875" s="4"/>
      <c r="QSL875" s="4"/>
      <c r="QSM875" s="4"/>
      <c r="QSN875" s="4"/>
      <c r="QSO875" s="4"/>
      <c r="QSP875" s="4"/>
      <c r="QSQ875" s="4"/>
      <c r="QSR875" s="4"/>
      <c r="QSS875" s="4"/>
      <c r="QST875" s="4"/>
      <c r="QSU875" s="4"/>
      <c r="QSV875" s="4"/>
      <c r="QSW875" s="4"/>
      <c r="QSX875" s="4"/>
      <c r="QSY875" s="4"/>
      <c r="QSZ875" s="4"/>
      <c r="QTA875" s="4"/>
      <c r="QTB875" s="4"/>
      <c r="QTC875" s="4"/>
      <c r="QTD875" s="4"/>
      <c r="QTE875" s="4"/>
      <c r="QTF875" s="4"/>
      <c r="QTG875" s="4"/>
      <c r="QTH875" s="4"/>
      <c r="QTI875" s="4"/>
      <c r="QTJ875" s="4"/>
      <c r="QTK875" s="4"/>
      <c r="QTL875" s="4"/>
      <c r="QTM875" s="4"/>
      <c r="QTN875" s="4"/>
      <c r="QTP875" s="4"/>
      <c r="QTR875" s="4"/>
      <c r="QTS875" s="4"/>
      <c r="QTT875" s="4"/>
      <c r="QTU875" s="4"/>
      <c r="QTV875" s="4"/>
      <c r="QTW875" s="4"/>
      <c r="QTX875" s="4"/>
      <c r="QTY875" s="4"/>
      <c r="QUD875" s="4"/>
      <c r="QUE875" s="4"/>
      <c r="QUF875" s="4"/>
      <c r="QUG875" s="4"/>
      <c r="QUH875" s="4"/>
      <c r="QUI875" s="4"/>
      <c r="QUJ875" s="4"/>
      <c r="QUK875" s="4"/>
      <c r="QUL875" s="4"/>
      <c r="QUM875" s="4"/>
      <c r="QUN875" s="4"/>
      <c r="QUO875" s="4"/>
      <c r="QUP875" s="4"/>
      <c r="QUQ875" s="4"/>
      <c r="QUR875" s="4"/>
      <c r="QUS875" s="4"/>
      <c r="QUT875" s="4"/>
      <c r="QUU875" s="4"/>
      <c r="QUV875" s="4"/>
      <c r="QUW875" s="4"/>
      <c r="QUX875" s="4"/>
      <c r="QUY875" s="4"/>
      <c r="QUZ875" s="4"/>
      <c r="QVA875" s="4"/>
      <c r="QVB875" s="4"/>
      <c r="QVC875" s="4"/>
      <c r="QVD875" s="4"/>
      <c r="QVE875" s="4"/>
      <c r="QVF875" s="4"/>
      <c r="QVG875" s="4"/>
      <c r="QVH875" s="4"/>
      <c r="QVI875" s="4"/>
      <c r="QVJ875" s="4"/>
      <c r="QVK875" s="4"/>
      <c r="QVL875" s="4"/>
      <c r="QVM875" s="4"/>
      <c r="QVN875" s="4"/>
      <c r="QVO875" s="4"/>
      <c r="QVP875" s="4"/>
      <c r="QVQ875" s="4"/>
      <c r="QVR875" s="4"/>
      <c r="QVS875" s="4"/>
      <c r="QVT875" s="4"/>
      <c r="QVU875" s="4"/>
      <c r="QVV875" s="4"/>
      <c r="QVW875" s="4"/>
      <c r="QVX875" s="4"/>
      <c r="QVY875" s="4"/>
      <c r="QVZ875" s="4"/>
      <c r="QWA875" s="4"/>
      <c r="QWB875" s="4"/>
      <c r="QWC875" s="4"/>
      <c r="QWD875" s="4"/>
      <c r="QWE875" s="4"/>
      <c r="QWF875" s="4"/>
      <c r="QWG875" s="4"/>
      <c r="QWH875" s="4"/>
      <c r="QWI875" s="4"/>
      <c r="QWJ875" s="4"/>
      <c r="QWK875" s="4"/>
      <c r="QWL875" s="4"/>
      <c r="QWM875" s="4"/>
      <c r="QWN875" s="4"/>
      <c r="QWO875" s="4"/>
      <c r="QWP875" s="4"/>
      <c r="QWQ875" s="4"/>
      <c r="QWR875" s="4"/>
      <c r="QWS875" s="4"/>
      <c r="QWT875" s="4"/>
      <c r="QWU875" s="4"/>
      <c r="QWV875" s="4"/>
      <c r="QWW875" s="4"/>
      <c r="QWX875" s="4"/>
      <c r="QWY875" s="4"/>
      <c r="QWZ875" s="4"/>
      <c r="QXA875" s="4"/>
      <c r="QXB875" s="4"/>
      <c r="QXC875" s="4"/>
      <c r="QXD875" s="4"/>
      <c r="QXE875" s="4"/>
      <c r="QXF875" s="4"/>
      <c r="QXG875" s="4"/>
      <c r="QXH875" s="4"/>
      <c r="QXI875" s="4"/>
      <c r="QXJ875" s="4"/>
      <c r="QXK875" s="4"/>
      <c r="QXL875" s="4"/>
      <c r="QXM875" s="4"/>
      <c r="QXN875" s="4"/>
      <c r="QXO875" s="4"/>
      <c r="QXP875" s="4"/>
      <c r="QXQ875" s="4"/>
      <c r="QXR875" s="4"/>
      <c r="QXS875" s="4"/>
      <c r="QXT875" s="4"/>
      <c r="QXU875" s="4"/>
      <c r="QXV875" s="4"/>
      <c r="QXW875" s="4"/>
      <c r="QXX875" s="4"/>
      <c r="QXY875" s="4"/>
      <c r="QXZ875" s="4"/>
      <c r="QYA875" s="4"/>
      <c r="QYB875" s="4"/>
      <c r="QYC875" s="4"/>
      <c r="QYD875" s="4"/>
      <c r="QYE875" s="4"/>
      <c r="QYF875" s="4"/>
      <c r="QYG875" s="4"/>
      <c r="QYH875" s="4"/>
      <c r="QYI875" s="4"/>
      <c r="QYJ875" s="4"/>
      <c r="QYK875" s="4"/>
      <c r="QYL875" s="4"/>
      <c r="QYM875" s="4"/>
      <c r="QYN875" s="4"/>
      <c r="QYO875" s="4"/>
      <c r="QYP875" s="4"/>
      <c r="QYQ875" s="4"/>
      <c r="QYR875" s="4"/>
      <c r="QYS875" s="4"/>
      <c r="QYT875" s="4"/>
      <c r="QYU875" s="4"/>
      <c r="QYV875" s="4"/>
      <c r="QYW875" s="4"/>
      <c r="QYX875" s="4"/>
      <c r="QYY875" s="4"/>
      <c r="QYZ875" s="4"/>
      <c r="QZA875" s="4"/>
      <c r="QZB875" s="4"/>
      <c r="QZC875" s="4"/>
      <c r="QZD875" s="4"/>
      <c r="QZE875" s="4"/>
      <c r="QZF875" s="4"/>
      <c r="QZG875" s="4"/>
      <c r="QZH875" s="4"/>
      <c r="QZI875" s="4"/>
      <c r="QZJ875" s="4"/>
      <c r="QZK875" s="4"/>
      <c r="QZL875" s="4"/>
      <c r="QZM875" s="4"/>
      <c r="QZN875" s="4"/>
      <c r="QZO875" s="4"/>
      <c r="QZP875" s="4"/>
      <c r="QZQ875" s="4"/>
      <c r="QZR875" s="4"/>
      <c r="QZS875" s="4"/>
      <c r="QZT875" s="4"/>
      <c r="QZU875" s="4"/>
      <c r="QZV875" s="4"/>
      <c r="QZW875" s="4"/>
      <c r="QZX875" s="4"/>
      <c r="QZY875" s="4"/>
      <c r="QZZ875" s="4"/>
      <c r="RAA875" s="4"/>
      <c r="RAB875" s="4"/>
      <c r="RAC875" s="4"/>
      <c r="RAD875" s="4"/>
      <c r="RAE875" s="4"/>
      <c r="RAF875" s="4"/>
      <c r="RAG875" s="4"/>
      <c r="RAH875" s="4"/>
      <c r="RAI875" s="4"/>
      <c r="RAJ875" s="4"/>
      <c r="RAK875" s="4"/>
      <c r="RAL875" s="4"/>
      <c r="RAM875" s="4"/>
      <c r="RAN875" s="4"/>
      <c r="RAO875" s="4"/>
      <c r="RAP875" s="4"/>
      <c r="RAQ875" s="4"/>
      <c r="RAR875" s="4"/>
      <c r="RAS875" s="4"/>
      <c r="RAT875" s="4"/>
      <c r="RAU875" s="4"/>
      <c r="RAV875" s="4"/>
      <c r="RAW875" s="4"/>
      <c r="RAX875" s="4"/>
      <c r="RAY875" s="4"/>
      <c r="RAZ875" s="4"/>
      <c r="RBA875" s="4"/>
      <c r="RBB875" s="4"/>
      <c r="RBC875" s="4"/>
      <c r="RBD875" s="4"/>
      <c r="RBE875" s="4"/>
      <c r="RBF875" s="4"/>
      <c r="RBG875" s="4"/>
      <c r="RBH875" s="4"/>
      <c r="RBI875" s="4"/>
      <c r="RBJ875" s="4"/>
      <c r="RBK875" s="4"/>
      <c r="RBL875" s="4"/>
      <c r="RBM875" s="4"/>
      <c r="RBN875" s="4"/>
      <c r="RBO875" s="4"/>
      <c r="RBP875" s="4"/>
      <c r="RBQ875" s="4"/>
      <c r="RBR875" s="4"/>
      <c r="RBS875" s="4"/>
      <c r="RBT875" s="4"/>
      <c r="RBU875" s="4"/>
      <c r="RBV875" s="4"/>
      <c r="RBW875" s="4"/>
      <c r="RBX875" s="4"/>
      <c r="RBY875" s="4"/>
      <c r="RBZ875" s="4"/>
      <c r="RCA875" s="4"/>
      <c r="RCB875" s="4"/>
      <c r="RCC875" s="4"/>
      <c r="RCD875" s="4"/>
      <c r="RCE875" s="4"/>
      <c r="RCF875" s="4"/>
      <c r="RCG875" s="4"/>
      <c r="RCH875" s="4"/>
      <c r="RCI875" s="4"/>
      <c r="RCJ875" s="4"/>
      <c r="RCK875" s="4"/>
      <c r="RCL875" s="4"/>
      <c r="RCM875" s="4"/>
      <c r="RCN875" s="4"/>
      <c r="RCO875" s="4"/>
      <c r="RCP875" s="4"/>
      <c r="RCQ875" s="4"/>
      <c r="RCR875" s="4"/>
      <c r="RCS875" s="4"/>
      <c r="RCT875" s="4"/>
      <c r="RCU875" s="4"/>
      <c r="RCV875" s="4"/>
      <c r="RCW875" s="4"/>
      <c r="RCX875" s="4"/>
      <c r="RCY875" s="4"/>
      <c r="RCZ875" s="4"/>
      <c r="RDA875" s="4"/>
      <c r="RDB875" s="4"/>
      <c r="RDC875" s="4"/>
      <c r="RDD875" s="4"/>
      <c r="RDE875" s="4"/>
      <c r="RDF875" s="4"/>
      <c r="RDG875" s="4"/>
      <c r="RDH875" s="4"/>
      <c r="RDI875" s="4"/>
      <c r="RDJ875" s="4"/>
      <c r="RDL875" s="4"/>
      <c r="RDN875" s="4"/>
      <c r="RDO875" s="4"/>
      <c r="RDP875" s="4"/>
      <c r="RDQ875" s="4"/>
      <c r="RDR875" s="4"/>
      <c r="RDS875" s="4"/>
      <c r="RDT875" s="4"/>
      <c r="RDU875" s="4"/>
      <c r="RDZ875" s="4"/>
      <c r="REA875" s="4"/>
      <c r="REB875" s="4"/>
      <c r="REC875" s="4"/>
      <c r="RED875" s="4"/>
      <c r="REE875" s="4"/>
      <c r="REF875" s="4"/>
      <c r="REG875" s="4"/>
      <c r="REH875" s="4"/>
      <c r="REI875" s="4"/>
      <c r="REJ875" s="4"/>
      <c r="REK875" s="4"/>
      <c r="REL875" s="4"/>
      <c r="REM875" s="4"/>
      <c r="REN875" s="4"/>
      <c r="REO875" s="4"/>
      <c r="REP875" s="4"/>
      <c r="REQ875" s="4"/>
      <c r="RER875" s="4"/>
      <c r="RES875" s="4"/>
      <c r="RET875" s="4"/>
      <c r="REU875" s="4"/>
      <c r="REV875" s="4"/>
      <c r="REW875" s="4"/>
      <c r="REX875" s="4"/>
      <c r="REY875" s="4"/>
      <c r="REZ875" s="4"/>
      <c r="RFA875" s="4"/>
      <c r="RFB875" s="4"/>
      <c r="RFC875" s="4"/>
      <c r="RFD875" s="4"/>
      <c r="RFE875" s="4"/>
      <c r="RFF875" s="4"/>
      <c r="RFG875" s="4"/>
      <c r="RFH875" s="4"/>
      <c r="RFI875" s="4"/>
      <c r="RFJ875" s="4"/>
      <c r="RFK875" s="4"/>
      <c r="RFL875" s="4"/>
      <c r="RFM875" s="4"/>
      <c r="RFN875" s="4"/>
      <c r="RFO875" s="4"/>
      <c r="RFP875" s="4"/>
      <c r="RFQ875" s="4"/>
      <c r="RFR875" s="4"/>
      <c r="RFS875" s="4"/>
      <c r="RFT875" s="4"/>
      <c r="RFU875" s="4"/>
      <c r="RFV875" s="4"/>
      <c r="RFW875" s="4"/>
      <c r="RFX875" s="4"/>
      <c r="RFY875" s="4"/>
      <c r="RFZ875" s="4"/>
      <c r="RGA875" s="4"/>
      <c r="RGB875" s="4"/>
      <c r="RGC875" s="4"/>
      <c r="RGD875" s="4"/>
      <c r="RGE875" s="4"/>
      <c r="RGF875" s="4"/>
      <c r="RGG875" s="4"/>
      <c r="RGH875" s="4"/>
      <c r="RGI875" s="4"/>
      <c r="RGJ875" s="4"/>
      <c r="RGK875" s="4"/>
      <c r="RGL875" s="4"/>
      <c r="RGM875" s="4"/>
      <c r="RGN875" s="4"/>
      <c r="RGO875" s="4"/>
      <c r="RGP875" s="4"/>
      <c r="RGQ875" s="4"/>
      <c r="RGR875" s="4"/>
      <c r="RGS875" s="4"/>
      <c r="RGT875" s="4"/>
      <c r="RGU875" s="4"/>
      <c r="RGV875" s="4"/>
      <c r="RGW875" s="4"/>
      <c r="RGX875" s="4"/>
      <c r="RGY875" s="4"/>
      <c r="RGZ875" s="4"/>
      <c r="RHA875" s="4"/>
      <c r="RHB875" s="4"/>
      <c r="RHC875" s="4"/>
      <c r="RHD875" s="4"/>
      <c r="RHE875" s="4"/>
      <c r="RHF875" s="4"/>
      <c r="RHG875" s="4"/>
      <c r="RHH875" s="4"/>
      <c r="RHI875" s="4"/>
      <c r="RHJ875" s="4"/>
      <c r="RHK875" s="4"/>
      <c r="RHL875" s="4"/>
      <c r="RHM875" s="4"/>
      <c r="RHN875" s="4"/>
      <c r="RHO875" s="4"/>
      <c r="RHP875" s="4"/>
      <c r="RHQ875" s="4"/>
      <c r="RHR875" s="4"/>
      <c r="RHS875" s="4"/>
      <c r="RHT875" s="4"/>
      <c r="RHU875" s="4"/>
      <c r="RHV875" s="4"/>
      <c r="RHW875" s="4"/>
      <c r="RHX875" s="4"/>
      <c r="RHY875" s="4"/>
      <c r="RHZ875" s="4"/>
      <c r="RIA875" s="4"/>
      <c r="RIB875" s="4"/>
      <c r="RIC875" s="4"/>
      <c r="RID875" s="4"/>
      <c r="RIE875" s="4"/>
      <c r="RIF875" s="4"/>
      <c r="RIG875" s="4"/>
      <c r="RIH875" s="4"/>
      <c r="RII875" s="4"/>
      <c r="RIJ875" s="4"/>
      <c r="RIK875" s="4"/>
      <c r="RIL875" s="4"/>
      <c r="RIM875" s="4"/>
      <c r="RIN875" s="4"/>
      <c r="RIO875" s="4"/>
      <c r="RIP875" s="4"/>
      <c r="RIQ875" s="4"/>
      <c r="RIR875" s="4"/>
      <c r="RIS875" s="4"/>
      <c r="RIT875" s="4"/>
      <c r="RIU875" s="4"/>
      <c r="RIV875" s="4"/>
      <c r="RIW875" s="4"/>
      <c r="RIX875" s="4"/>
      <c r="RIY875" s="4"/>
      <c r="RIZ875" s="4"/>
      <c r="RJA875" s="4"/>
      <c r="RJB875" s="4"/>
      <c r="RJC875" s="4"/>
      <c r="RJD875" s="4"/>
      <c r="RJE875" s="4"/>
      <c r="RJF875" s="4"/>
      <c r="RJG875" s="4"/>
      <c r="RJH875" s="4"/>
      <c r="RJI875" s="4"/>
      <c r="RJJ875" s="4"/>
      <c r="RJK875" s="4"/>
      <c r="RJL875" s="4"/>
      <c r="RJM875" s="4"/>
      <c r="RJN875" s="4"/>
      <c r="RJO875" s="4"/>
      <c r="RJP875" s="4"/>
      <c r="RJQ875" s="4"/>
      <c r="RJR875" s="4"/>
      <c r="RJS875" s="4"/>
      <c r="RJT875" s="4"/>
      <c r="RJU875" s="4"/>
      <c r="RJV875" s="4"/>
      <c r="RJW875" s="4"/>
      <c r="RJX875" s="4"/>
      <c r="RJY875" s="4"/>
      <c r="RJZ875" s="4"/>
      <c r="RKA875" s="4"/>
      <c r="RKB875" s="4"/>
      <c r="RKC875" s="4"/>
      <c r="RKD875" s="4"/>
      <c r="RKE875" s="4"/>
      <c r="RKF875" s="4"/>
      <c r="RKG875" s="4"/>
      <c r="RKH875" s="4"/>
      <c r="RKI875" s="4"/>
      <c r="RKJ875" s="4"/>
      <c r="RKK875" s="4"/>
      <c r="RKL875" s="4"/>
      <c r="RKM875" s="4"/>
      <c r="RKN875" s="4"/>
      <c r="RKO875" s="4"/>
      <c r="RKP875" s="4"/>
      <c r="RKQ875" s="4"/>
      <c r="RKR875" s="4"/>
      <c r="RKS875" s="4"/>
      <c r="RKT875" s="4"/>
      <c r="RKU875" s="4"/>
      <c r="RKV875" s="4"/>
      <c r="RKW875" s="4"/>
      <c r="RKX875" s="4"/>
      <c r="RKY875" s="4"/>
      <c r="RKZ875" s="4"/>
      <c r="RLA875" s="4"/>
      <c r="RLB875" s="4"/>
      <c r="RLC875" s="4"/>
      <c r="RLD875" s="4"/>
      <c r="RLE875" s="4"/>
      <c r="RLF875" s="4"/>
      <c r="RLG875" s="4"/>
      <c r="RLH875" s="4"/>
      <c r="RLI875" s="4"/>
      <c r="RLJ875" s="4"/>
      <c r="RLK875" s="4"/>
      <c r="RLL875" s="4"/>
      <c r="RLM875" s="4"/>
      <c r="RLN875" s="4"/>
      <c r="RLO875" s="4"/>
      <c r="RLP875" s="4"/>
      <c r="RLQ875" s="4"/>
      <c r="RLR875" s="4"/>
      <c r="RLS875" s="4"/>
      <c r="RLT875" s="4"/>
      <c r="RLU875" s="4"/>
      <c r="RLV875" s="4"/>
      <c r="RLW875" s="4"/>
      <c r="RLX875" s="4"/>
      <c r="RLY875" s="4"/>
      <c r="RLZ875" s="4"/>
      <c r="RMA875" s="4"/>
      <c r="RMB875" s="4"/>
      <c r="RMC875" s="4"/>
      <c r="RMD875" s="4"/>
      <c r="RME875" s="4"/>
      <c r="RMF875" s="4"/>
      <c r="RMG875" s="4"/>
      <c r="RMH875" s="4"/>
      <c r="RMI875" s="4"/>
      <c r="RMJ875" s="4"/>
      <c r="RMK875" s="4"/>
      <c r="RML875" s="4"/>
      <c r="RMM875" s="4"/>
      <c r="RMN875" s="4"/>
      <c r="RMO875" s="4"/>
      <c r="RMP875" s="4"/>
      <c r="RMQ875" s="4"/>
      <c r="RMR875" s="4"/>
      <c r="RMS875" s="4"/>
      <c r="RMT875" s="4"/>
      <c r="RMU875" s="4"/>
      <c r="RMV875" s="4"/>
      <c r="RMW875" s="4"/>
      <c r="RMX875" s="4"/>
      <c r="RMY875" s="4"/>
      <c r="RMZ875" s="4"/>
      <c r="RNA875" s="4"/>
      <c r="RNB875" s="4"/>
      <c r="RNC875" s="4"/>
      <c r="RND875" s="4"/>
      <c r="RNE875" s="4"/>
      <c r="RNF875" s="4"/>
      <c r="RNH875" s="4"/>
      <c r="RNJ875" s="4"/>
      <c r="RNK875" s="4"/>
      <c r="RNL875" s="4"/>
      <c r="RNM875" s="4"/>
      <c r="RNN875" s="4"/>
      <c r="RNO875" s="4"/>
      <c r="RNP875" s="4"/>
      <c r="RNQ875" s="4"/>
      <c r="RNV875" s="4"/>
      <c r="RNW875" s="4"/>
      <c r="RNX875" s="4"/>
      <c r="RNY875" s="4"/>
      <c r="RNZ875" s="4"/>
      <c r="ROA875" s="4"/>
      <c r="ROB875" s="4"/>
      <c r="ROC875" s="4"/>
      <c r="ROD875" s="4"/>
      <c r="ROE875" s="4"/>
      <c r="ROF875" s="4"/>
      <c r="ROG875" s="4"/>
      <c r="ROH875" s="4"/>
      <c r="ROI875" s="4"/>
      <c r="ROJ875" s="4"/>
      <c r="ROK875" s="4"/>
      <c r="ROL875" s="4"/>
      <c r="ROM875" s="4"/>
      <c r="RON875" s="4"/>
      <c r="ROO875" s="4"/>
      <c r="ROP875" s="4"/>
      <c r="ROQ875" s="4"/>
      <c r="ROR875" s="4"/>
      <c r="ROS875" s="4"/>
      <c r="ROT875" s="4"/>
      <c r="ROU875" s="4"/>
      <c r="ROV875" s="4"/>
      <c r="ROW875" s="4"/>
      <c r="ROX875" s="4"/>
      <c r="ROY875" s="4"/>
      <c r="ROZ875" s="4"/>
      <c r="RPA875" s="4"/>
      <c r="RPB875" s="4"/>
      <c r="RPC875" s="4"/>
      <c r="RPD875" s="4"/>
      <c r="RPE875" s="4"/>
      <c r="RPF875" s="4"/>
      <c r="RPG875" s="4"/>
      <c r="RPH875" s="4"/>
      <c r="RPI875" s="4"/>
      <c r="RPJ875" s="4"/>
      <c r="RPK875" s="4"/>
      <c r="RPL875" s="4"/>
      <c r="RPM875" s="4"/>
      <c r="RPN875" s="4"/>
      <c r="RPO875" s="4"/>
      <c r="RPP875" s="4"/>
      <c r="RPQ875" s="4"/>
      <c r="RPR875" s="4"/>
      <c r="RPS875" s="4"/>
      <c r="RPT875" s="4"/>
      <c r="RPU875" s="4"/>
      <c r="RPV875" s="4"/>
      <c r="RPW875" s="4"/>
      <c r="RPX875" s="4"/>
      <c r="RPY875" s="4"/>
      <c r="RPZ875" s="4"/>
      <c r="RQA875" s="4"/>
      <c r="RQB875" s="4"/>
      <c r="RQC875" s="4"/>
      <c r="RQD875" s="4"/>
      <c r="RQE875" s="4"/>
      <c r="RQF875" s="4"/>
      <c r="RQG875" s="4"/>
      <c r="RQH875" s="4"/>
      <c r="RQI875" s="4"/>
      <c r="RQJ875" s="4"/>
      <c r="RQK875" s="4"/>
      <c r="RQL875" s="4"/>
      <c r="RQM875" s="4"/>
      <c r="RQN875" s="4"/>
      <c r="RQO875" s="4"/>
      <c r="RQP875" s="4"/>
      <c r="RQQ875" s="4"/>
      <c r="RQR875" s="4"/>
      <c r="RQS875" s="4"/>
      <c r="RQT875" s="4"/>
      <c r="RQU875" s="4"/>
      <c r="RQV875" s="4"/>
      <c r="RQW875" s="4"/>
      <c r="RQX875" s="4"/>
      <c r="RQY875" s="4"/>
      <c r="RQZ875" s="4"/>
      <c r="RRA875" s="4"/>
      <c r="RRB875" s="4"/>
      <c r="RRC875" s="4"/>
      <c r="RRD875" s="4"/>
      <c r="RRE875" s="4"/>
      <c r="RRF875" s="4"/>
      <c r="RRG875" s="4"/>
      <c r="RRH875" s="4"/>
      <c r="RRI875" s="4"/>
      <c r="RRJ875" s="4"/>
      <c r="RRK875" s="4"/>
      <c r="RRL875" s="4"/>
      <c r="RRM875" s="4"/>
      <c r="RRN875" s="4"/>
      <c r="RRO875" s="4"/>
      <c r="RRP875" s="4"/>
      <c r="RRQ875" s="4"/>
      <c r="RRR875" s="4"/>
      <c r="RRS875" s="4"/>
      <c r="RRT875" s="4"/>
      <c r="RRU875" s="4"/>
      <c r="RRV875" s="4"/>
      <c r="RRW875" s="4"/>
      <c r="RRX875" s="4"/>
      <c r="RRY875" s="4"/>
      <c r="RRZ875" s="4"/>
      <c r="RSA875" s="4"/>
      <c r="RSB875" s="4"/>
      <c r="RSC875" s="4"/>
      <c r="RSD875" s="4"/>
      <c r="RSE875" s="4"/>
      <c r="RSF875" s="4"/>
      <c r="RSG875" s="4"/>
      <c r="RSH875" s="4"/>
      <c r="RSI875" s="4"/>
      <c r="RSJ875" s="4"/>
      <c r="RSK875" s="4"/>
      <c r="RSL875" s="4"/>
      <c r="RSM875" s="4"/>
      <c r="RSN875" s="4"/>
      <c r="RSO875" s="4"/>
      <c r="RSP875" s="4"/>
      <c r="RSQ875" s="4"/>
      <c r="RSR875" s="4"/>
      <c r="RSS875" s="4"/>
      <c r="RST875" s="4"/>
      <c r="RSU875" s="4"/>
      <c r="RSV875" s="4"/>
      <c r="RSW875" s="4"/>
      <c r="RSX875" s="4"/>
      <c r="RSY875" s="4"/>
      <c r="RSZ875" s="4"/>
      <c r="RTA875" s="4"/>
      <c r="RTB875" s="4"/>
      <c r="RTC875" s="4"/>
      <c r="RTD875" s="4"/>
      <c r="RTE875" s="4"/>
      <c r="RTF875" s="4"/>
      <c r="RTG875" s="4"/>
      <c r="RTH875" s="4"/>
      <c r="RTI875" s="4"/>
      <c r="RTJ875" s="4"/>
      <c r="RTK875" s="4"/>
      <c r="RTL875" s="4"/>
      <c r="RTM875" s="4"/>
      <c r="RTN875" s="4"/>
      <c r="RTO875" s="4"/>
      <c r="RTP875" s="4"/>
      <c r="RTQ875" s="4"/>
      <c r="RTR875" s="4"/>
      <c r="RTS875" s="4"/>
      <c r="RTT875" s="4"/>
      <c r="RTU875" s="4"/>
      <c r="RTV875" s="4"/>
      <c r="RTW875" s="4"/>
      <c r="RTX875" s="4"/>
      <c r="RTY875" s="4"/>
      <c r="RTZ875" s="4"/>
      <c r="RUA875" s="4"/>
      <c r="RUB875" s="4"/>
      <c r="RUC875" s="4"/>
      <c r="RUD875" s="4"/>
      <c r="RUE875" s="4"/>
      <c r="RUF875" s="4"/>
      <c r="RUG875" s="4"/>
      <c r="RUH875" s="4"/>
      <c r="RUI875" s="4"/>
      <c r="RUJ875" s="4"/>
      <c r="RUK875" s="4"/>
      <c r="RUL875" s="4"/>
      <c r="RUM875" s="4"/>
      <c r="RUN875" s="4"/>
      <c r="RUO875" s="4"/>
      <c r="RUP875" s="4"/>
      <c r="RUQ875" s="4"/>
      <c r="RUR875" s="4"/>
      <c r="RUS875" s="4"/>
      <c r="RUT875" s="4"/>
      <c r="RUU875" s="4"/>
      <c r="RUV875" s="4"/>
      <c r="RUW875" s="4"/>
      <c r="RUX875" s="4"/>
      <c r="RUY875" s="4"/>
      <c r="RUZ875" s="4"/>
      <c r="RVA875" s="4"/>
      <c r="RVB875" s="4"/>
      <c r="RVC875" s="4"/>
      <c r="RVD875" s="4"/>
      <c r="RVE875" s="4"/>
      <c r="RVF875" s="4"/>
      <c r="RVG875" s="4"/>
      <c r="RVH875" s="4"/>
      <c r="RVI875" s="4"/>
      <c r="RVJ875" s="4"/>
      <c r="RVK875" s="4"/>
      <c r="RVL875" s="4"/>
      <c r="RVM875" s="4"/>
      <c r="RVN875" s="4"/>
      <c r="RVO875" s="4"/>
      <c r="RVP875" s="4"/>
      <c r="RVQ875" s="4"/>
      <c r="RVR875" s="4"/>
      <c r="RVS875" s="4"/>
      <c r="RVT875" s="4"/>
      <c r="RVU875" s="4"/>
      <c r="RVV875" s="4"/>
      <c r="RVW875" s="4"/>
      <c r="RVX875" s="4"/>
      <c r="RVY875" s="4"/>
      <c r="RVZ875" s="4"/>
      <c r="RWA875" s="4"/>
      <c r="RWB875" s="4"/>
      <c r="RWC875" s="4"/>
      <c r="RWD875" s="4"/>
      <c r="RWE875" s="4"/>
      <c r="RWF875" s="4"/>
      <c r="RWG875" s="4"/>
      <c r="RWH875" s="4"/>
      <c r="RWI875" s="4"/>
      <c r="RWJ875" s="4"/>
      <c r="RWK875" s="4"/>
      <c r="RWL875" s="4"/>
      <c r="RWM875" s="4"/>
      <c r="RWN875" s="4"/>
      <c r="RWO875" s="4"/>
      <c r="RWP875" s="4"/>
      <c r="RWQ875" s="4"/>
      <c r="RWR875" s="4"/>
      <c r="RWS875" s="4"/>
      <c r="RWT875" s="4"/>
      <c r="RWU875" s="4"/>
      <c r="RWV875" s="4"/>
      <c r="RWW875" s="4"/>
      <c r="RWX875" s="4"/>
      <c r="RWY875" s="4"/>
      <c r="RWZ875" s="4"/>
      <c r="RXA875" s="4"/>
      <c r="RXB875" s="4"/>
      <c r="RXD875" s="4"/>
      <c r="RXF875" s="4"/>
      <c r="RXG875" s="4"/>
      <c r="RXH875" s="4"/>
      <c r="RXI875" s="4"/>
      <c r="RXJ875" s="4"/>
      <c r="RXK875" s="4"/>
      <c r="RXL875" s="4"/>
      <c r="RXM875" s="4"/>
      <c r="RXR875" s="4"/>
      <c r="RXS875" s="4"/>
      <c r="RXT875" s="4"/>
      <c r="RXU875" s="4"/>
      <c r="RXV875" s="4"/>
      <c r="RXW875" s="4"/>
      <c r="RXX875" s="4"/>
      <c r="RXY875" s="4"/>
      <c r="RXZ875" s="4"/>
      <c r="RYA875" s="4"/>
      <c r="RYB875" s="4"/>
      <c r="RYC875" s="4"/>
      <c r="RYD875" s="4"/>
      <c r="RYE875" s="4"/>
      <c r="RYF875" s="4"/>
      <c r="RYG875" s="4"/>
      <c r="RYH875" s="4"/>
      <c r="RYI875" s="4"/>
      <c r="RYJ875" s="4"/>
      <c r="RYK875" s="4"/>
      <c r="RYL875" s="4"/>
      <c r="RYM875" s="4"/>
      <c r="RYN875" s="4"/>
      <c r="RYO875" s="4"/>
      <c r="RYP875" s="4"/>
      <c r="RYQ875" s="4"/>
      <c r="RYR875" s="4"/>
      <c r="RYS875" s="4"/>
      <c r="RYT875" s="4"/>
      <c r="RYU875" s="4"/>
      <c r="RYV875" s="4"/>
      <c r="RYW875" s="4"/>
      <c r="RYX875" s="4"/>
      <c r="RYY875" s="4"/>
      <c r="RYZ875" s="4"/>
      <c r="RZA875" s="4"/>
      <c r="RZB875" s="4"/>
      <c r="RZC875" s="4"/>
      <c r="RZD875" s="4"/>
      <c r="RZE875" s="4"/>
      <c r="RZF875" s="4"/>
      <c r="RZG875" s="4"/>
      <c r="RZH875" s="4"/>
      <c r="RZI875" s="4"/>
      <c r="RZJ875" s="4"/>
      <c r="RZK875" s="4"/>
      <c r="RZL875" s="4"/>
      <c r="RZM875" s="4"/>
      <c r="RZN875" s="4"/>
      <c r="RZO875" s="4"/>
      <c r="RZP875" s="4"/>
      <c r="RZQ875" s="4"/>
      <c r="RZR875" s="4"/>
      <c r="RZS875" s="4"/>
      <c r="RZT875" s="4"/>
      <c r="RZU875" s="4"/>
      <c r="RZV875" s="4"/>
      <c r="RZW875" s="4"/>
      <c r="RZX875" s="4"/>
      <c r="RZY875" s="4"/>
      <c r="RZZ875" s="4"/>
      <c r="SAA875" s="4"/>
      <c r="SAB875" s="4"/>
      <c r="SAC875" s="4"/>
      <c r="SAD875" s="4"/>
      <c r="SAE875" s="4"/>
      <c r="SAF875" s="4"/>
      <c r="SAG875" s="4"/>
      <c r="SAH875" s="4"/>
      <c r="SAI875" s="4"/>
      <c r="SAJ875" s="4"/>
      <c r="SAK875" s="4"/>
      <c r="SAL875" s="4"/>
      <c r="SAM875" s="4"/>
      <c r="SAN875" s="4"/>
      <c r="SAO875" s="4"/>
      <c r="SAP875" s="4"/>
      <c r="SAQ875" s="4"/>
      <c r="SAR875" s="4"/>
      <c r="SAS875" s="4"/>
      <c r="SAT875" s="4"/>
      <c r="SAU875" s="4"/>
      <c r="SAV875" s="4"/>
      <c r="SAW875" s="4"/>
      <c r="SAX875" s="4"/>
      <c r="SAY875" s="4"/>
      <c r="SAZ875" s="4"/>
      <c r="SBA875" s="4"/>
      <c r="SBB875" s="4"/>
      <c r="SBC875" s="4"/>
      <c r="SBD875" s="4"/>
      <c r="SBE875" s="4"/>
      <c r="SBF875" s="4"/>
      <c r="SBG875" s="4"/>
      <c r="SBH875" s="4"/>
      <c r="SBI875" s="4"/>
      <c r="SBJ875" s="4"/>
      <c r="SBK875" s="4"/>
      <c r="SBL875" s="4"/>
      <c r="SBM875" s="4"/>
      <c r="SBN875" s="4"/>
      <c r="SBO875" s="4"/>
      <c r="SBP875" s="4"/>
      <c r="SBQ875" s="4"/>
      <c r="SBR875" s="4"/>
      <c r="SBS875" s="4"/>
      <c r="SBT875" s="4"/>
      <c r="SBU875" s="4"/>
      <c r="SBV875" s="4"/>
      <c r="SBW875" s="4"/>
      <c r="SBX875" s="4"/>
      <c r="SBY875" s="4"/>
      <c r="SBZ875" s="4"/>
      <c r="SCA875" s="4"/>
      <c r="SCB875" s="4"/>
      <c r="SCC875" s="4"/>
      <c r="SCD875" s="4"/>
      <c r="SCE875" s="4"/>
      <c r="SCF875" s="4"/>
      <c r="SCG875" s="4"/>
      <c r="SCH875" s="4"/>
      <c r="SCI875" s="4"/>
      <c r="SCJ875" s="4"/>
      <c r="SCK875" s="4"/>
      <c r="SCL875" s="4"/>
      <c r="SCM875" s="4"/>
      <c r="SCN875" s="4"/>
      <c r="SCO875" s="4"/>
      <c r="SCP875" s="4"/>
      <c r="SCQ875" s="4"/>
      <c r="SCR875" s="4"/>
      <c r="SCS875" s="4"/>
      <c r="SCT875" s="4"/>
      <c r="SCU875" s="4"/>
      <c r="SCV875" s="4"/>
      <c r="SCW875" s="4"/>
      <c r="SCX875" s="4"/>
      <c r="SCY875" s="4"/>
      <c r="SCZ875" s="4"/>
      <c r="SDA875" s="4"/>
      <c r="SDB875" s="4"/>
      <c r="SDC875" s="4"/>
      <c r="SDD875" s="4"/>
      <c r="SDE875" s="4"/>
      <c r="SDF875" s="4"/>
      <c r="SDG875" s="4"/>
      <c r="SDH875" s="4"/>
      <c r="SDI875" s="4"/>
      <c r="SDJ875" s="4"/>
      <c r="SDK875" s="4"/>
      <c r="SDL875" s="4"/>
      <c r="SDM875" s="4"/>
      <c r="SDN875" s="4"/>
      <c r="SDO875" s="4"/>
      <c r="SDP875" s="4"/>
      <c r="SDQ875" s="4"/>
      <c r="SDR875" s="4"/>
      <c r="SDS875" s="4"/>
      <c r="SDT875" s="4"/>
      <c r="SDU875" s="4"/>
      <c r="SDV875" s="4"/>
      <c r="SDW875" s="4"/>
      <c r="SDX875" s="4"/>
      <c r="SDY875" s="4"/>
      <c r="SDZ875" s="4"/>
      <c r="SEA875" s="4"/>
      <c r="SEB875" s="4"/>
      <c r="SEC875" s="4"/>
      <c r="SED875" s="4"/>
      <c r="SEE875" s="4"/>
      <c r="SEF875" s="4"/>
      <c r="SEG875" s="4"/>
      <c r="SEH875" s="4"/>
      <c r="SEI875" s="4"/>
      <c r="SEJ875" s="4"/>
      <c r="SEK875" s="4"/>
      <c r="SEL875" s="4"/>
      <c r="SEM875" s="4"/>
      <c r="SEN875" s="4"/>
      <c r="SEO875" s="4"/>
      <c r="SEP875" s="4"/>
      <c r="SEQ875" s="4"/>
      <c r="SER875" s="4"/>
      <c r="SES875" s="4"/>
      <c r="SET875" s="4"/>
      <c r="SEU875" s="4"/>
      <c r="SEV875" s="4"/>
      <c r="SEW875" s="4"/>
      <c r="SEX875" s="4"/>
      <c r="SEY875" s="4"/>
      <c r="SEZ875" s="4"/>
      <c r="SFA875" s="4"/>
      <c r="SFB875" s="4"/>
      <c r="SFC875" s="4"/>
      <c r="SFD875" s="4"/>
      <c r="SFE875" s="4"/>
      <c r="SFF875" s="4"/>
      <c r="SFG875" s="4"/>
      <c r="SFH875" s="4"/>
      <c r="SFI875" s="4"/>
      <c r="SFJ875" s="4"/>
      <c r="SFK875" s="4"/>
      <c r="SFL875" s="4"/>
      <c r="SFM875" s="4"/>
      <c r="SFN875" s="4"/>
      <c r="SFO875" s="4"/>
      <c r="SFP875" s="4"/>
      <c r="SFQ875" s="4"/>
      <c r="SFR875" s="4"/>
      <c r="SFS875" s="4"/>
      <c r="SFT875" s="4"/>
      <c r="SFU875" s="4"/>
      <c r="SFV875" s="4"/>
      <c r="SFW875" s="4"/>
      <c r="SFX875" s="4"/>
      <c r="SFY875" s="4"/>
      <c r="SFZ875" s="4"/>
      <c r="SGA875" s="4"/>
      <c r="SGB875" s="4"/>
      <c r="SGC875" s="4"/>
      <c r="SGD875" s="4"/>
      <c r="SGE875" s="4"/>
      <c r="SGF875" s="4"/>
      <c r="SGG875" s="4"/>
      <c r="SGH875" s="4"/>
      <c r="SGI875" s="4"/>
      <c r="SGJ875" s="4"/>
      <c r="SGK875" s="4"/>
      <c r="SGL875" s="4"/>
      <c r="SGM875" s="4"/>
      <c r="SGN875" s="4"/>
      <c r="SGO875" s="4"/>
      <c r="SGP875" s="4"/>
      <c r="SGQ875" s="4"/>
      <c r="SGR875" s="4"/>
      <c r="SGS875" s="4"/>
      <c r="SGT875" s="4"/>
      <c r="SGU875" s="4"/>
      <c r="SGV875" s="4"/>
      <c r="SGW875" s="4"/>
      <c r="SGX875" s="4"/>
      <c r="SGZ875" s="4"/>
      <c r="SHB875" s="4"/>
      <c r="SHC875" s="4"/>
      <c r="SHD875" s="4"/>
      <c r="SHE875" s="4"/>
      <c r="SHF875" s="4"/>
      <c r="SHG875" s="4"/>
      <c r="SHH875" s="4"/>
      <c r="SHI875" s="4"/>
      <c r="SHN875" s="4"/>
      <c r="SHO875" s="4"/>
      <c r="SHP875" s="4"/>
      <c r="SHQ875" s="4"/>
      <c r="SHR875" s="4"/>
      <c r="SHS875" s="4"/>
      <c r="SHT875" s="4"/>
      <c r="SHU875" s="4"/>
      <c r="SHV875" s="4"/>
      <c r="SHW875" s="4"/>
      <c r="SHX875" s="4"/>
      <c r="SHY875" s="4"/>
      <c r="SHZ875" s="4"/>
      <c r="SIA875" s="4"/>
      <c r="SIB875" s="4"/>
      <c r="SIC875" s="4"/>
      <c r="SID875" s="4"/>
      <c r="SIE875" s="4"/>
      <c r="SIF875" s="4"/>
      <c r="SIG875" s="4"/>
      <c r="SIH875" s="4"/>
      <c r="SII875" s="4"/>
      <c r="SIJ875" s="4"/>
      <c r="SIK875" s="4"/>
      <c r="SIL875" s="4"/>
      <c r="SIM875" s="4"/>
      <c r="SIN875" s="4"/>
      <c r="SIO875" s="4"/>
      <c r="SIP875" s="4"/>
      <c r="SIQ875" s="4"/>
      <c r="SIR875" s="4"/>
      <c r="SIS875" s="4"/>
      <c r="SIT875" s="4"/>
      <c r="SIU875" s="4"/>
      <c r="SIV875" s="4"/>
      <c r="SIW875" s="4"/>
      <c r="SIX875" s="4"/>
      <c r="SIY875" s="4"/>
      <c r="SIZ875" s="4"/>
      <c r="SJA875" s="4"/>
      <c r="SJB875" s="4"/>
      <c r="SJC875" s="4"/>
      <c r="SJD875" s="4"/>
      <c r="SJE875" s="4"/>
      <c r="SJF875" s="4"/>
      <c r="SJG875" s="4"/>
      <c r="SJH875" s="4"/>
      <c r="SJI875" s="4"/>
      <c r="SJJ875" s="4"/>
      <c r="SJK875" s="4"/>
      <c r="SJL875" s="4"/>
      <c r="SJM875" s="4"/>
      <c r="SJN875" s="4"/>
      <c r="SJO875" s="4"/>
      <c r="SJP875" s="4"/>
      <c r="SJQ875" s="4"/>
      <c r="SJR875" s="4"/>
      <c r="SJS875" s="4"/>
      <c r="SJT875" s="4"/>
      <c r="SJU875" s="4"/>
      <c r="SJV875" s="4"/>
      <c r="SJW875" s="4"/>
      <c r="SJX875" s="4"/>
      <c r="SJY875" s="4"/>
      <c r="SJZ875" s="4"/>
      <c r="SKA875" s="4"/>
      <c r="SKB875" s="4"/>
      <c r="SKC875" s="4"/>
      <c r="SKD875" s="4"/>
      <c r="SKE875" s="4"/>
      <c r="SKF875" s="4"/>
      <c r="SKG875" s="4"/>
      <c r="SKH875" s="4"/>
      <c r="SKI875" s="4"/>
      <c r="SKJ875" s="4"/>
      <c r="SKK875" s="4"/>
      <c r="SKL875" s="4"/>
      <c r="SKM875" s="4"/>
      <c r="SKN875" s="4"/>
      <c r="SKO875" s="4"/>
      <c r="SKP875" s="4"/>
      <c r="SKQ875" s="4"/>
      <c r="SKR875" s="4"/>
      <c r="SKS875" s="4"/>
      <c r="SKT875" s="4"/>
      <c r="SKU875" s="4"/>
      <c r="SKV875" s="4"/>
      <c r="SKW875" s="4"/>
      <c r="SKX875" s="4"/>
      <c r="SKY875" s="4"/>
      <c r="SKZ875" s="4"/>
      <c r="SLA875" s="4"/>
      <c r="SLB875" s="4"/>
      <c r="SLC875" s="4"/>
      <c r="SLD875" s="4"/>
      <c r="SLE875" s="4"/>
      <c r="SLF875" s="4"/>
      <c r="SLG875" s="4"/>
      <c r="SLH875" s="4"/>
      <c r="SLI875" s="4"/>
      <c r="SLJ875" s="4"/>
      <c r="SLK875" s="4"/>
      <c r="SLL875" s="4"/>
      <c r="SLM875" s="4"/>
      <c r="SLN875" s="4"/>
      <c r="SLO875" s="4"/>
      <c r="SLP875" s="4"/>
      <c r="SLQ875" s="4"/>
      <c r="SLR875" s="4"/>
      <c r="SLS875" s="4"/>
      <c r="SLT875" s="4"/>
      <c r="SLU875" s="4"/>
      <c r="SLV875" s="4"/>
      <c r="SLW875" s="4"/>
      <c r="SLX875" s="4"/>
      <c r="SLY875" s="4"/>
      <c r="SLZ875" s="4"/>
      <c r="SMA875" s="4"/>
      <c r="SMB875" s="4"/>
      <c r="SMC875" s="4"/>
      <c r="SMD875" s="4"/>
      <c r="SME875" s="4"/>
      <c r="SMF875" s="4"/>
      <c r="SMG875" s="4"/>
      <c r="SMH875" s="4"/>
      <c r="SMI875" s="4"/>
      <c r="SMJ875" s="4"/>
      <c r="SMK875" s="4"/>
      <c r="SML875" s="4"/>
      <c r="SMM875" s="4"/>
      <c r="SMN875" s="4"/>
      <c r="SMO875" s="4"/>
      <c r="SMP875" s="4"/>
      <c r="SMQ875" s="4"/>
      <c r="SMR875" s="4"/>
      <c r="SMS875" s="4"/>
      <c r="SMT875" s="4"/>
      <c r="SMU875" s="4"/>
      <c r="SMV875" s="4"/>
      <c r="SMW875" s="4"/>
      <c r="SMX875" s="4"/>
      <c r="SMY875" s="4"/>
      <c r="SMZ875" s="4"/>
      <c r="SNA875" s="4"/>
      <c r="SNB875" s="4"/>
      <c r="SNC875" s="4"/>
      <c r="SND875" s="4"/>
      <c r="SNE875" s="4"/>
      <c r="SNF875" s="4"/>
      <c r="SNG875" s="4"/>
      <c r="SNH875" s="4"/>
      <c r="SNI875" s="4"/>
      <c r="SNJ875" s="4"/>
      <c r="SNK875" s="4"/>
      <c r="SNL875" s="4"/>
      <c r="SNM875" s="4"/>
      <c r="SNN875" s="4"/>
      <c r="SNO875" s="4"/>
      <c r="SNP875" s="4"/>
      <c r="SNQ875" s="4"/>
      <c r="SNR875" s="4"/>
      <c r="SNS875" s="4"/>
      <c r="SNT875" s="4"/>
      <c r="SNU875" s="4"/>
      <c r="SNV875" s="4"/>
      <c r="SNW875" s="4"/>
      <c r="SNX875" s="4"/>
      <c r="SNY875" s="4"/>
      <c r="SNZ875" s="4"/>
      <c r="SOA875" s="4"/>
      <c r="SOB875" s="4"/>
      <c r="SOC875" s="4"/>
      <c r="SOD875" s="4"/>
      <c r="SOE875" s="4"/>
      <c r="SOF875" s="4"/>
      <c r="SOG875" s="4"/>
      <c r="SOH875" s="4"/>
      <c r="SOI875" s="4"/>
      <c r="SOJ875" s="4"/>
      <c r="SOK875" s="4"/>
      <c r="SOL875" s="4"/>
      <c r="SOM875" s="4"/>
      <c r="SON875" s="4"/>
      <c r="SOO875" s="4"/>
      <c r="SOP875" s="4"/>
      <c r="SOQ875" s="4"/>
      <c r="SOR875" s="4"/>
      <c r="SOS875" s="4"/>
      <c r="SOT875" s="4"/>
      <c r="SOU875" s="4"/>
      <c r="SOV875" s="4"/>
      <c r="SOW875" s="4"/>
      <c r="SOX875" s="4"/>
      <c r="SOY875" s="4"/>
      <c r="SOZ875" s="4"/>
      <c r="SPA875" s="4"/>
      <c r="SPB875" s="4"/>
      <c r="SPC875" s="4"/>
      <c r="SPD875" s="4"/>
      <c r="SPE875" s="4"/>
      <c r="SPF875" s="4"/>
      <c r="SPG875" s="4"/>
      <c r="SPH875" s="4"/>
      <c r="SPI875" s="4"/>
      <c r="SPJ875" s="4"/>
      <c r="SPK875" s="4"/>
      <c r="SPL875" s="4"/>
      <c r="SPM875" s="4"/>
      <c r="SPN875" s="4"/>
      <c r="SPO875" s="4"/>
      <c r="SPP875" s="4"/>
      <c r="SPQ875" s="4"/>
      <c r="SPR875" s="4"/>
      <c r="SPS875" s="4"/>
      <c r="SPT875" s="4"/>
      <c r="SPU875" s="4"/>
      <c r="SPV875" s="4"/>
      <c r="SPW875" s="4"/>
      <c r="SPX875" s="4"/>
      <c r="SPY875" s="4"/>
      <c r="SPZ875" s="4"/>
      <c r="SQA875" s="4"/>
      <c r="SQB875" s="4"/>
      <c r="SQC875" s="4"/>
      <c r="SQD875" s="4"/>
      <c r="SQE875" s="4"/>
      <c r="SQF875" s="4"/>
      <c r="SQG875" s="4"/>
      <c r="SQH875" s="4"/>
      <c r="SQI875" s="4"/>
      <c r="SQJ875" s="4"/>
      <c r="SQK875" s="4"/>
      <c r="SQL875" s="4"/>
      <c r="SQM875" s="4"/>
      <c r="SQN875" s="4"/>
      <c r="SQO875" s="4"/>
      <c r="SQP875" s="4"/>
      <c r="SQQ875" s="4"/>
      <c r="SQR875" s="4"/>
      <c r="SQS875" s="4"/>
      <c r="SQT875" s="4"/>
      <c r="SQV875" s="4"/>
      <c r="SQX875" s="4"/>
      <c r="SQY875" s="4"/>
      <c r="SQZ875" s="4"/>
      <c r="SRA875" s="4"/>
      <c r="SRB875" s="4"/>
      <c r="SRC875" s="4"/>
      <c r="SRD875" s="4"/>
      <c r="SRE875" s="4"/>
      <c r="SRJ875" s="4"/>
      <c r="SRK875" s="4"/>
      <c r="SRL875" s="4"/>
      <c r="SRM875" s="4"/>
      <c r="SRN875" s="4"/>
      <c r="SRO875" s="4"/>
      <c r="SRP875" s="4"/>
      <c r="SRQ875" s="4"/>
      <c r="SRR875" s="4"/>
      <c r="SRS875" s="4"/>
      <c r="SRT875" s="4"/>
      <c r="SRU875" s="4"/>
      <c r="SRV875" s="4"/>
      <c r="SRW875" s="4"/>
      <c r="SRX875" s="4"/>
      <c r="SRY875" s="4"/>
      <c r="SRZ875" s="4"/>
      <c r="SSA875" s="4"/>
      <c r="SSB875" s="4"/>
      <c r="SSC875" s="4"/>
      <c r="SSD875" s="4"/>
      <c r="SSE875" s="4"/>
      <c r="SSF875" s="4"/>
      <c r="SSG875" s="4"/>
      <c r="SSH875" s="4"/>
      <c r="SSI875" s="4"/>
      <c r="SSJ875" s="4"/>
      <c r="SSK875" s="4"/>
      <c r="SSL875" s="4"/>
      <c r="SSM875" s="4"/>
      <c r="SSN875" s="4"/>
      <c r="SSO875" s="4"/>
      <c r="SSP875" s="4"/>
      <c r="SSQ875" s="4"/>
      <c r="SSR875" s="4"/>
      <c r="SSS875" s="4"/>
      <c r="SST875" s="4"/>
      <c r="SSU875" s="4"/>
      <c r="SSV875" s="4"/>
      <c r="SSW875" s="4"/>
      <c r="SSX875" s="4"/>
      <c r="SSY875" s="4"/>
      <c r="SSZ875" s="4"/>
      <c r="STA875" s="4"/>
      <c r="STB875" s="4"/>
      <c r="STC875" s="4"/>
      <c r="STD875" s="4"/>
      <c r="STE875" s="4"/>
      <c r="STF875" s="4"/>
      <c r="STG875" s="4"/>
      <c r="STH875" s="4"/>
      <c r="STI875" s="4"/>
      <c r="STJ875" s="4"/>
      <c r="STK875" s="4"/>
      <c r="STL875" s="4"/>
      <c r="STM875" s="4"/>
      <c r="STN875" s="4"/>
      <c r="STO875" s="4"/>
      <c r="STP875" s="4"/>
      <c r="STQ875" s="4"/>
      <c r="STR875" s="4"/>
      <c r="STS875" s="4"/>
      <c r="STT875" s="4"/>
      <c r="STU875" s="4"/>
      <c r="STV875" s="4"/>
      <c r="STW875" s="4"/>
      <c r="STX875" s="4"/>
      <c r="STY875" s="4"/>
      <c r="STZ875" s="4"/>
      <c r="SUA875" s="4"/>
      <c r="SUB875" s="4"/>
      <c r="SUC875" s="4"/>
      <c r="SUD875" s="4"/>
      <c r="SUE875" s="4"/>
      <c r="SUF875" s="4"/>
      <c r="SUG875" s="4"/>
      <c r="SUH875" s="4"/>
      <c r="SUI875" s="4"/>
      <c r="SUJ875" s="4"/>
      <c r="SUK875" s="4"/>
      <c r="SUL875" s="4"/>
      <c r="SUM875" s="4"/>
      <c r="SUN875" s="4"/>
      <c r="SUO875" s="4"/>
      <c r="SUP875" s="4"/>
      <c r="SUQ875" s="4"/>
      <c r="SUR875" s="4"/>
      <c r="SUS875" s="4"/>
      <c r="SUT875" s="4"/>
      <c r="SUU875" s="4"/>
      <c r="SUV875" s="4"/>
      <c r="SUW875" s="4"/>
      <c r="SUX875" s="4"/>
      <c r="SUY875" s="4"/>
      <c r="SUZ875" s="4"/>
      <c r="SVA875" s="4"/>
      <c r="SVB875" s="4"/>
      <c r="SVC875" s="4"/>
      <c r="SVD875" s="4"/>
      <c r="SVE875" s="4"/>
      <c r="SVF875" s="4"/>
      <c r="SVG875" s="4"/>
      <c r="SVH875" s="4"/>
      <c r="SVI875" s="4"/>
      <c r="SVJ875" s="4"/>
      <c r="SVK875" s="4"/>
      <c r="SVL875" s="4"/>
      <c r="SVM875" s="4"/>
      <c r="SVN875" s="4"/>
      <c r="SVO875" s="4"/>
      <c r="SVP875" s="4"/>
      <c r="SVQ875" s="4"/>
      <c r="SVR875" s="4"/>
      <c r="SVS875" s="4"/>
      <c r="SVT875" s="4"/>
      <c r="SVU875" s="4"/>
      <c r="SVV875" s="4"/>
      <c r="SVW875" s="4"/>
      <c r="SVX875" s="4"/>
      <c r="SVY875" s="4"/>
      <c r="SVZ875" s="4"/>
      <c r="SWA875" s="4"/>
      <c r="SWB875" s="4"/>
      <c r="SWC875" s="4"/>
      <c r="SWD875" s="4"/>
      <c r="SWE875" s="4"/>
      <c r="SWF875" s="4"/>
      <c r="SWG875" s="4"/>
      <c r="SWH875" s="4"/>
      <c r="SWI875" s="4"/>
      <c r="SWJ875" s="4"/>
      <c r="SWK875" s="4"/>
      <c r="SWL875" s="4"/>
      <c r="SWM875" s="4"/>
      <c r="SWN875" s="4"/>
      <c r="SWO875" s="4"/>
      <c r="SWP875" s="4"/>
      <c r="SWQ875" s="4"/>
      <c r="SWR875" s="4"/>
      <c r="SWS875" s="4"/>
      <c r="SWT875" s="4"/>
      <c r="SWU875" s="4"/>
      <c r="SWV875" s="4"/>
      <c r="SWW875" s="4"/>
      <c r="SWX875" s="4"/>
      <c r="SWY875" s="4"/>
      <c r="SWZ875" s="4"/>
      <c r="SXA875" s="4"/>
      <c r="SXB875" s="4"/>
      <c r="SXC875" s="4"/>
      <c r="SXD875" s="4"/>
      <c r="SXE875" s="4"/>
      <c r="SXF875" s="4"/>
      <c r="SXG875" s="4"/>
      <c r="SXH875" s="4"/>
      <c r="SXI875" s="4"/>
      <c r="SXJ875" s="4"/>
      <c r="SXK875" s="4"/>
      <c r="SXL875" s="4"/>
      <c r="SXM875" s="4"/>
      <c r="SXN875" s="4"/>
      <c r="SXO875" s="4"/>
      <c r="SXP875" s="4"/>
      <c r="SXQ875" s="4"/>
      <c r="SXR875" s="4"/>
      <c r="SXS875" s="4"/>
      <c r="SXT875" s="4"/>
      <c r="SXU875" s="4"/>
      <c r="SXV875" s="4"/>
      <c r="SXW875" s="4"/>
      <c r="SXX875" s="4"/>
      <c r="SXY875" s="4"/>
      <c r="SXZ875" s="4"/>
      <c r="SYA875" s="4"/>
      <c r="SYB875" s="4"/>
      <c r="SYC875" s="4"/>
      <c r="SYD875" s="4"/>
      <c r="SYE875" s="4"/>
      <c r="SYF875" s="4"/>
      <c r="SYG875" s="4"/>
      <c r="SYH875" s="4"/>
      <c r="SYI875" s="4"/>
      <c r="SYJ875" s="4"/>
      <c r="SYK875" s="4"/>
      <c r="SYL875" s="4"/>
      <c r="SYM875" s="4"/>
      <c r="SYN875" s="4"/>
      <c r="SYO875" s="4"/>
      <c r="SYP875" s="4"/>
      <c r="SYQ875" s="4"/>
      <c r="SYR875" s="4"/>
      <c r="SYS875" s="4"/>
      <c r="SYT875" s="4"/>
      <c r="SYU875" s="4"/>
      <c r="SYV875" s="4"/>
      <c r="SYW875" s="4"/>
      <c r="SYX875" s="4"/>
      <c r="SYY875" s="4"/>
      <c r="SYZ875" s="4"/>
      <c r="SZA875" s="4"/>
      <c r="SZB875" s="4"/>
      <c r="SZC875" s="4"/>
      <c r="SZD875" s="4"/>
      <c r="SZE875" s="4"/>
      <c r="SZF875" s="4"/>
      <c r="SZG875" s="4"/>
      <c r="SZH875" s="4"/>
      <c r="SZI875" s="4"/>
      <c r="SZJ875" s="4"/>
      <c r="SZK875" s="4"/>
      <c r="SZL875" s="4"/>
      <c r="SZM875" s="4"/>
      <c r="SZN875" s="4"/>
      <c r="SZO875" s="4"/>
      <c r="SZP875" s="4"/>
      <c r="SZQ875" s="4"/>
      <c r="SZR875" s="4"/>
      <c r="SZS875" s="4"/>
      <c r="SZT875" s="4"/>
      <c r="SZU875" s="4"/>
      <c r="SZV875" s="4"/>
      <c r="SZW875" s="4"/>
      <c r="SZX875" s="4"/>
      <c r="SZY875" s="4"/>
      <c r="SZZ875" s="4"/>
      <c r="TAA875" s="4"/>
      <c r="TAB875" s="4"/>
      <c r="TAC875" s="4"/>
      <c r="TAD875" s="4"/>
      <c r="TAE875" s="4"/>
      <c r="TAF875" s="4"/>
      <c r="TAG875" s="4"/>
      <c r="TAH875" s="4"/>
      <c r="TAI875" s="4"/>
      <c r="TAJ875" s="4"/>
      <c r="TAK875" s="4"/>
      <c r="TAL875" s="4"/>
      <c r="TAM875" s="4"/>
      <c r="TAN875" s="4"/>
      <c r="TAO875" s="4"/>
      <c r="TAP875" s="4"/>
      <c r="TAR875" s="4"/>
      <c r="TAT875" s="4"/>
      <c r="TAU875" s="4"/>
      <c r="TAV875" s="4"/>
      <c r="TAW875" s="4"/>
      <c r="TAX875" s="4"/>
      <c r="TAY875" s="4"/>
      <c r="TAZ875" s="4"/>
      <c r="TBA875" s="4"/>
      <c r="TBF875" s="4"/>
      <c r="TBG875" s="4"/>
      <c r="TBH875" s="4"/>
      <c r="TBI875" s="4"/>
      <c r="TBJ875" s="4"/>
      <c r="TBK875" s="4"/>
      <c r="TBL875" s="4"/>
      <c r="TBM875" s="4"/>
      <c r="TBN875" s="4"/>
      <c r="TBO875" s="4"/>
      <c r="TBP875" s="4"/>
      <c r="TBQ875" s="4"/>
      <c r="TBR875" s="4"/>
      <c r="TBS875" s="4"/>
      <c r="TBT875" s="4"/>
      <c r="TBU875" s="4"/>
      <c r="TBV875" s="4"/>
      <c r="TBW875" s="4"/>
      <c r="TBX875" s="4"/>
      <c r="TBY875" s="4"/>
      <c r="TBZ875" s="4"/>
      <c r="TCA875" s="4"/>
      <c r="TCB875" s="4"/>
      <c r="TCC875" s="4"/>
      <c r="TCD875" s="4"/>
      <c r="TCE875" s="4"/>
      <c r="TCF875" s="4"/>
      <c r="TCG875" s="4"/>
      <c r="TCH875" s="4"/>
      <c r="TCI875" s="4"/>
      <c r="TCJ875" s="4"/>
      <c r="TCK875" s="4"/>
      <c r="TCL875" s="4"/>
      <c r="TCM875" s="4"/>
      <c r="TCN875" s="4"/>
      <c r="TCO875" s="4"/>
      <c r="TCP875" s="4"/>
      <c r="TCQ875" s="4"/>
      <c r="TCR875" s="4"/>
      <c r="TCS875" s="4"/>
      <c r="TCT875" s="4"/>
      <c r="TCU875" s="4"/>
      <c r="TCV875" s="4"/>
      <c r="TCW875" s="4"/>
      <c r="TCX875" s="4"/>
      <c r="TCY875" s="4"/>
      <c r="TCZ875" s="4"/>
      <c r="TDA875" s="4"/>
      <c r="TDB875" s="4"/>
      <c r="TDC875" s="4"/>
      <c r="TDD875" s="4"/>
      <c r="TDE875" s="4"/>
      <c r="TDF875" s="4"/>
      <c r="TDG875" s="4"/>
      <c r="TDH875" s="4"/>
      <c r="TDI875" s="4"/>
      <c r="TDJ875" s="4"/>
      <c r="TDK875" s="4"/>
      <c r="TDL875" s="4"/>
      <c r="TDM875" s="4"/>
      <c r="TDN875" s="4"/>
      <c r="TDO875" s="4"/>
      <c r="TDP875" s="4"/>
      <c r="TDQ875" s="4"/>
      <c r="TDR875" s="4"/>
      <c r="TDS875" s="4"/>
      <c r="TDT875" s="4"/>
      <c r="TDU875" s="4"/>
      <c r="TDV875" s="4"/>
      <c r="TDW875" s="4"/>
      <c r="TDX875" s="4"/>
      <c r="TDY875" s="4"/>
      <c r="TDZ875" s="4"/>
      <c r="TEA875" s="4"/>
      <c r="TEB875" s="4"/>
      <c r="TEC875" s="4"/>
      <c r="TED875" s="4"/>
      <c r="TEE875" s="4"/>
      <c r="TEF875" s="4"/>
      <c r="TEG875" s="4"/>
      <c r="TEH875" s="4"/>
      <c r="TEI875" s="4"/>
      <c r="TEJ875" s="4"/>
      <c r="TEK875" s="4"/>
      <c r="TEL875" s="4"/>
      <c r="TEM875" s="4"/>
      <c r="TEN875" s="4"/>
      <c r="TEO875" s="4"/>
      <c r="TEP875" s="4"/>
      <c r="TEQ875" s="4"/>
      <c r="TER875" s="4"/>
      <c r="TES875" s="4"/>
      <c r="TET875" s="4"/>
      <c r="TEU875" s="4"/>
      <c r="TEV875" s="4"/>
      <c r="TEW875" s="4"/>
      <c r="TEX875" s="4"/>
      <c r="TEY875" s="4"/>
      <c r="TEZ875" s="4"/>
      <c r="TFA875" s="4"/>
      <c r="TFB875" s="4"/>
      <c r="TFC875" s="4"/>
      <c r="TFD875" s="4"/>
      <c r="TFE875" s="4"/>
      <c r="TFF875" s="4"/>
      <c r="TFG875" s="4"/>
      <c r="TFH875" s="4"/>
      <c r="TFI875" s="4"/>
      <c r="TFJ875" s="4"/>
      <c r="TFK875" s="4"/>
      <c r="TFL875" s="4"/>
      <c r="TFM875" s="4"/>
      <c r="TFN875" s="4"/>
      <c r="TFO875" s="4"/>
      <c r="TFP875" s="4"/>
      <c r="TFQ875" s="4"/>
      <c r="TFR875" s="4"/>
      <c r="TFS875" s="4"/>
      <c r="TFT875" s="4"/>
      <c r="TFU875" s="4"/>
      <c r="TFV875" s="4"/>
      <c r="TFW875" s="4"/>
      <c r="TFX875" s="4"/>
      <c r="TFY875" s="4"/>
      <c r="TFZ875" s="4"/>
      <c r="TGA875" s="4"/>
      <c r="TGB875" s="4"/>
      <c r="TGC875" s="4"/>
      <c r="TGD875" s="4"/>
      <c r="TGE875" s="4"/>
      <c r="TGF875" s="4"/>
      <c r="TGG875" s="4"/>
      <c r="TGH875" s="4"/>
      <c r="TGI875" s="4"/>
      <c r="TGJ875" s="4"/>
      <c r="TGK875" s="4"/>
      <c r="TGL875" s="4"/>
      <c r="TGM875" s="4"/>
      <c r="TGN875" s="4"/>
      <c r="TGO875" s="4"/>
      <c r="TGP875" s="4"/>
      <c r="TGQ875" s="4"/>
      <c r="TGR875" s="4"/>
      <c r="TGS875" s="4"/>
      <c r="TGT875" s="4"/>
      <c r="TGU875" s="4"/>
      <c r="TGV875" s="4"/>
      <c r="TGW875" s="4"/>
      <c r="TGX875" s="4"/>
      <c r="TGY875" s="4"/>
      <c r="TGZ875" s="4"/>
      <c r="THA875" s="4"/>
      <c r="THB875" s="4"/>
      <c r="THC875" s="4"/>
      <c r="THD875" s="4"/>
      <c r="THE875" s="4"/>
      <c r="THF875" s="4"/>
      <c r="THG875" s="4"/>
      <c r="THH875" s="4"/>
      <c r="THI875" s="4"/>
      <c r="THJ875" s="4"/>
      <c r="THK875" s="4"/>
      <c r="THL875" s="4"/>
      <c r="THM875" s="4"/>
      <c r="THN875" s="4"/>
      <c r="THO875" s="4"/>
      <c r="THP875" s="4"/>
      <c r="THQ875" s="4"/>
      <c r="THR875" s="4"/>
      <c r="THS875" s="4"/>
      <c r="THT875" s="4"/>
      <c r="THU875" s="4"/>
      <c r="THV875" s="4"/>
      <c r="THW875" s="4"/>
      <c r="THX875" s="4"/>
      <c r="THY875" s="4"/>
      <c r="THZ875" s="4"/>
      <c r="TIA875" s="4"/>
      <c r="TIB875" s="4"/>
      <c r="TIC875" s="4"/>
      <c r="TID875" s="4"/>
      <c r="TIE875" s="4"/>
      <c r="TIF875" s="4"/>
      <c r="TIG875" s="4"/>
      <c r="TIH875" s="4"/>
      <c r="TII875" s="4"/>
      <c r="TIJ875" s="4"/>
      <c r="TIK875" s="4"/>
      <c r="TIL875" s="4"/>
      <c r="TIM875" s="4"/>
      <c r="TIN875" s="4"/>
      <c r="TIO875" s="4"/>
      <c r="TIP875" s="4"/>
      <c r="TIQ875" s="4"/>
      <c r="TIR875" s="4"/>
      <c r="TIS875" s="4"/>
      <c r="TIT875" s="4"/>
      <c r="TIU875" s="4"/>
      <c r="TIV875" s="4"/>
      <c r="TIW875" s="4"/>
      <c r="TIX875" s="4"/>
      <c r="TIY875" s="4"/>
      <c r="TIZ875" s="4"/>
      <c r="TJA875" s="4"/>
      <c r="TJB875" s="4"/>
      <c r="TJC875" s="4"/>
      <c r="TJD875" s="4"/>
      <c r="TJE875" s="4"/>
      <c r="TJF875" s="4"/>
      <c r="TJG875" s="4"/>
      <c r="TJH875" s="4"/>
      <c r="TJI875" s="4"/>
      <c r="TJJ875" s="4"/>
      <c r="TJK875" s="4"/>
      <c r="TJL875" s="4"/>
      <c r="TJM875" s="4"/>
      <c r="TJN875" s="4"/>
      <c r="TJO875" s="4"/>
      <c r="TJP875" s="4"/>
      <c r="TJQ875" s="4"/>
      <c r="TJR875" s="4"/>
      <c r="TJS875" s="4"/>
      <c r="TJT875" s="4"/>
      <c r="TJU875" s="4"/>
      <c r="TJV875" s="4"/>
      <c r="TJW875" s="4"/>
      <c r="TJX875" s="4"/>
      <c r="TJY875" s="4"/>
      <c r="TJZ875" s="4"/>
      <c r="TKA875" s="4"/>
      <c r="TKB875" s="4"/>
      <c r="TKC875" s="4"/>
      <c r="TKD875" s="4"/>
      <c r="TKE875" s="4"/>
      <c r="TKF875" s="4"/>
      <c r="TKG875" s="4"/>
      <c r="TKH875" s="4"/>
      <c r="TKI875" s="4"/>
      <c r="TKJ875" s="4"/>
      <c r="TKK875" s="4"/>
      <c r="TKL875" s="4"/>
      <c r="TKN875" s="4"/>
      <c r="TKP875" s="4"/>
      <c r="TKQ875" s="4"/>
      <c r="TKR875" s="4"/>
      <c r="TKS875" s="4"/>
      <c r="TKT875" s="4"/>
      <c r="TKU875" s="4"/>
      <c r="TKV875" s="4"/>
      <c r="TKW875" s="4"/>
      <c r="TLB875" s="4"/>
      <c r="TLC875" s="4"/>
      <c r="TLD875" s="4"/>
      <c r="TLE875" s="4"/>
      <c r="TLF875" s="4"/>
      <c r="TLG875" s="4"/>
      <c r="TLH875" s="4"/>
      <c r="TLI875" s="4"/>
      <c r="TLJ875" s="4"/>
      <c r="TLK875" s="4"/>
      <c r="TLL875" s="4"/>
      <c r="TLM875" s="4"/>
      <c r="TLN875" s="4"/>
      <c r="TLO875" s="4"/>
      <c r="TLP875" s="4"/>
      <c r="TLQ875" s="4"/>
      <c r="TLR875" s="4"/>
      <c r="TLS875" s="4"/>
      <c r="TLT875" s="4"/>
      <c r="TLU875" s="4"/>
      <c r="TLV875" s="4"/>
      <c r="TLW875" s="4"/>
      <c r="TLX875" s="4"/>
      <c r="TLY875" s="4"/>
      <c r="TLZ875" s="4"/>
      <c r="TMA875" s="4"/>
      <c r="TMB875" s="4"/>
      <c r="TMC875" s="4"/>
      <c r="TMD875" s="4"/>
      <c r="TME875" s="4"/>
      <c r="TMF875" s="4"/>
      <c r="TMG875" s="4"/>
      <c r="TMH875" s="4"/>
      <c r="TMI875" s="4"/>
      <c r="TMJ875" s="4"/>
      <c r="TMK875" s="4"/>
      <c r="TML875" s="4"/>
      <c r="TMM875" s="4"/>
      <c r="TMN875" s="4"/>
      <c r="TMO875" s="4"/>
      <c r="TMP875" s="4"/>
      <c r="TMQ875" s="4"/>
      <c r="TMR875" s="4"/>
      <c r="TMS875" s="4"/>
      <c r="TMT875" s="4"/>
      <c r="TMU875" s="4"/>
      <c r="TMV875" s="4"/>
      <c r="TMW875" s="4"/>
      <c r="TMX875" s="4"/>
      <c r="TMY875" s="4"/>
      <c r="TMZ875" s="4"/>
      <c r="TNA875" s="4"/>
      <c r="TNB875" s="4"/>
      <c r="TNC875" s="4"/>
      <c r="TND875" s="4"/>
      <c r="TNE875" s="4"/>
      <c r="TNF875" s="4"/>
      <c r="TNG875" s="4"/>
      <c r="TNH875" s="4"/>
      <c r="TNI875" s="4"/>
      <c r="TNJ875" s="4"/>
      <c r="TNK875" s="4"/>
      <c r="TNL875" s="4"/>
      <c r="TNM875" s="4"/>
      <c r="TNN875" s="4"/>
      <c r="TNO875" s="4"/>
      <c r="TNP875" s="4"/>
      <c r="TNQ875" s="4"/>
      <c r="TNR875" s="4"/>
      <c r="TNS875" s="4"/>
      <c r="TNT875" s="4"/>
      <c r="TNU875" s="4"/>
      <c r="TNV875" s="4"/>
      <c r="TNW875" s="4"/>
      <c r="TNX875" s="4"/>
      <c r="TNY875" s="4"/>
      <c r="TNZ875" s="4"/>
      <c r="TOA875" s="4"/>
      <c r="TOB875" s="4"/>
      <c r="TOC875" s="4"/>
      <c r="TOD875" s="4"/>
      <c r="TOE875" s="4"/>
      <c r="TOF875" s="4"/>
      <c r="TOG875" s="4"/>
      <c r="TOH875" s="4"/>
      <c r="TOI875" s="4"/>
      <c r="TOJ875" s="4"/>
      <c r="TOK875" s="4"/>
      <c r="TOL875" s="4"/>
      <c r="TOM875" s="4"/>
      <c r="TON875" s="4"/>
      <c r="TOO875" s="4"/>
      <c r="TOP875" s="4"/>
      <c r="TOQ875" s="4"/>
      <c r="TOR875" s="4"/>
      <c r="TOS875" s="4"/>
      <c r="TOT875" s="4"/>
      <c r="TOU875" s="4"/>
      <c r="TOV875" s="4"/>
      <c r="TOW875" s="4"/>
      <c r="TOX875" s="4"/>
      <c r="TOY875" s="4"/>
      <c r="TOZ875" s="4"/>
      <c r="TPA875" s="4"/>
      <c r="TPB875" s="4"/>
      <c r="TPC875" s="4"/>
      <c r="TPD875" s="4"/>
      <c r="TPE875" s="4"/>
      <c r="TPF875" s="4"/>
      <c r="TPG875" s="4"/>
      <c r="TPH875" s="4"/>
      <c r="TPI875" s="4"/>
      <c r="TPJ875" s="4"/>
      <c r="TPK875" s="4"/>
      <c r="TPL875" s="4"/>
      <c r="TPM875" s="4"/>
      <c r="TPN875" s="4"/>
      <c r="TPO875" s="4"/>
      <c r="TPP875" s="4"/>
      <c r="TPQ875" s="4"/>
      <c r="TPR875" s="4"/>
      <c r="TPS875" s="4"/>
      <c r="TPT875" s="4"/>
      <c r="TPU875" s="4"/>
      <c r="TPV875" s="4"/>
      <c r="TPW875" s="4"/>
      <c r="TPX875" s="4"/>
      <c r="TPY875" s="4"/>
      <c r="TPZ875" s="4"/>
      <c r="TQA875" s="4"/>
      <c r="TQB875" s="4"/>
      <c r="TQC875" s="4"/>
      <c r="TQD875" s="4"/>
      <c r="TQE875" s="4"/>
      <c r="TQF875" s="4"/>
      <c r="TQG875" s="4"/>
      <c r="TQH875" s="4"/>
      <c r="TQI875" s="4"/>
      <c r="TQJ875" s="4"/>
      <c r="TQK875" s="4"/>
      <c r="TQL875" s="4"/>
      <c r="TQM875" s="4"/>
      <c r="TQN875" s="4"/>
      <c r="TQO875" s="4"/>
      <c r="TQP875" s="4"/>
      <c r="TQQ875" s="4"/>
      <c r="TQR875" s="4"/>
      <c r="TQS875" s="4"/>
      <c r="TQT875" s="4"/>
      <c r="TQU875" s="4"/>
      <c r="TQV875" s="4"/>
      <c r="TQW875" s="4"/>
      <c r="TQX875" s="4"/>
      <c r="TQY875" s="4"/>
      <c r="TQZ875" s="4"/>
      <c r="TRA875" s="4"/>
      <c r="TRB875" s="4"/>
      <c r="TRC875" s="4"/>
      <c r="TRD875" s="4"/>
      <c r="TRE875" s="4"/>
      <c r="TRF875" s="4"/>
      <c r="TRG875" s="4"/>
      <c r="TRH875" s="4"/>
      <c r="TRI875" s="4"/>
      <c r="TRJ875" s="4"/>
      <c r="TRK875" s="4"/>
      <c r="TRL875" s="4"/>
      <c r="TRM875" s="4"/>
      <c r="TRN875" s="4"/>
      <c r="TRO875" s="4"/>
      <c r="TRP875" s="4"/>
      <c r="TRQ875" s="4"/>
      <c r="TRR875" s="4"/>
      <c r="TRS875" s="4"/>
      <c r="TRT875" s="4"/>
      <c r="TRU875" s="4"/>
      <c r="TRV875" s="4"/>
      <c r="TRW875" s="4"/>
      <c r="TRX875" s="4"/>
      <c r="TRY875" s="4"/>
      <c r="TRZ875" s="4"/>
      <c r="TSA875" s="4"/>
      <c r="TSB875" s="4"/>
      <c r="TSC875" s="4"/>
      <c r="TSD875" s="4"/>
      <c r="TSE875" s="4"/>
      <c r="TSF875" s="4"/>
      <c r="TSG875" s="4"/>
      <c r="TSH875" s="4"/>
      <c r="TSI875" s="4"/>
      <c r="TSJ875" s="4"/>
      <c r="TSK875" s="4"/>
      <c r="TSL875" s="4"/>
      <c r="TSM875" s="4"/>
      <c r="TSN875" s="4"/>
      <c r="TSO875" s="4"/>
      <c r="TSP875" s="4"/>
      <c r="TSQ875" s="4"/>
      <c r="TSR875" s="4"/>
      <c r="TSS875" s="4"/>
      <c r="TST875" s="4"/>
      <c r="TSU875" s="4"/>
      <c r="TSV875" s="4"/>
      <c r="TSW875" s="4"/>
      <c r="TSX875" s="4"/>
      <c r="TSY875" s="4"/>
      <c r="TSZ875" s="4"/>
      <c r="TTA875" s="4"/>
      <c r="TTB875" s="4"/>
      <c r="TTC875" s="4"/>
      <c r="TTD875" s="4"/>
      <c r="TTE875" s="4"/>
      <c r="TTF875" s="4"/>
      <c r="TTG875" s="4"/>
      <c r="TTH875" s="4"/>
      <c r="TTI875" s="4"/>
      <c r="TTJ875" s="4"/>
      <c r="TTK875" s="4"/>
      <c r="TTL875" s="4"/>
      <c r="TTM875" s="4"/>
      <c r="TTN875" s="4"/>
      <c r="TTO875" s="4"/>
      <c r="TTP875" s="4"/>
      <c r="TTQ875" s="4"/>
      <c r="TTR875" s="4"/>
      <c r="TTS875" s="4"/>
      <c r="TTT875" s="4"/>
      <c r="TTU875" s="4"/>
      <c r="TTV875" s="4"/>
      <c r="TTW875" s="4"/>
      <c r="TTX875" s="4"/>
      <c r="TTY875" s="4"/>
      <c r="TTZ875" s="4"/>
      <c r="TUA875" s="4"/>
      <c r="TUB875" s="4"/>
      <c r="TUC875" s="4"/>
      <c r="TUD875" s="4"/>
      <c r="TUE875" s="4"/>
      <c r="TUF875" s="4"/>
      <c r="TUG875" s="4"/>
      <c r="TUH875" s="4"/>
      <c r="TUJ875" s="4"/>
      <c r="TUL875" s="4"/>
      <c r="TUM875" s="4"/>
      <c r="TUN875" s="4"/>
      <c r="TUO875" s="4"/>
      <c r="TUP875" s="4"/>
      <c r="TUQ875" s="4"/>
      <c r="TUR875" s="4"/>
      <c r="TUS875" s="4"/>
      <c r="TUX875" s="4"/>
      <c r="TUY875" s="4"/>
      <c r="TUZ875" s="4"/>
      <c r="TVA875" s="4"/>
      <c r="TVB875" s="4"/>
      <c r="TVC875" s="4"/>
      <c r="TVD875" s="4"/>
      <c r="TVE875" s="4"/>
      <c r="TVF875" s="4"/>
      <c r="TVG875" s="4"/>
      <c r="TVH875" s="4"/>
      <c r="TVI875" s="4"/>
      <c r="TVJ875" s="4"/>
      <c r="TVK875" s="4"/>
      <c r="TVL875" s="4"/>
      <c r="TVM875" s="4"/>
      <c r="TVN875" s="4"/>
      <c r="TVO875" s="4"/>
      <c r="TVP875" s="4"/>
      <c r="TVQ875" s="4"/>
      <c r="TVR875" s="4"/>
      <c r="TVS875" s="4"/>
      <c r="TVT875" s="4"/>
      <c r="TVU875" s="4"/>
      <c r="TVV875" s="4"/>
      <c r="TVW875" s="4"/>
      <c r="TVX875" s="4"/>
      <c r="TVY875" s="4"/>
      <c r="TVZ875" s="4"/>
      <c r="TWA875" s="4"/>
      <c r="TWB875" s="4"/>
      <c r="TWC875" s="4"/>
      <c r="TWD875" s="4"/>
      <c r="TWE875" s="4"/>
      <c r="TWF875" s="4"/>
      <c r="TWG875" s="4"/>
      <c r="TWH875" s="4"/>
      <c r="TWI875" s="4"/>
      <c r="TWJ875" s="4"/>
      <c r="TWK875" s="4"/>
      <c r="TWL875" s="4"/>
      <c r="TWM875" s="4"/>
      <c r="TWN875" s="4"/>
      <c r="TWO875" s="4"/>
      <c r="TWP875" s="4"/>
      <c r="TWQ875" s="4"/>
      <c r="TWR875" s="4"/>
      <c r="TWS875" s="4"/>
      <c r="TWT875" s="4"/>
      <c r="TWU875" s="4"/>
      <c r="TWV875" s="4"/>
      <c r="TWW875" s="4"/>
      <c r="TWX875" s="4"/>
      <c r="TWY875" s="4"/>
      <c r="TWZ875" s="4"/>
      <c r="TXA875" s="4"/>
      <c r="TXB875" s="4"/>
      <c r="TXC875" s="4"/>
      <c r="TXD875" s="4"/>
      <c r="TXE875" s="4"/>
      <c r="TXF875" s="4"/>
      <c r="TXG875" s="4"/>
      <c r="TXH875" s="4"/>
      <c r="TXI875" s="4"/>
      <c r="TXJ875" s="4"/>
      <c r="TXK875" s="4"/>
      <c r="TXL875" s="4"/>
      <c r="TXM875" s="4"/>
      <c r="TXN875" s="4"/>
      <c r="TXO875" s="4"/>
      <c r="TXP875" s="4"/>
      <c r="TXQ875" s="4"/>
      <c r="TXR875" s="4"/>
      <c r="TXS875" s="4"/>
      <c r="TXT875" s="4"/>
      <c r="TXU875" s="4"/>
      <c r="TXV875" s="4"/>
      <c r="TXW875" s="4"/>
      <c r="TXX875" s="4"/>
      <c r="TXY875" s="4"/>
      <c r="TXZ875" s="4"/>
      <c r="TYA875" s="4"/>
      <c r="TYB875" s="4"/>
      <c r="TYC875" s="4"/>
      <c r="TYD875" s="4"/>
      <c r="TYE875" s="4"/>
      <c r="TYF875" s="4"/>
      <c r="TYG875" s="4"/>
      <c r="TYH875" s="4"/>
      <c r="TYI875" s="4"/>
      <c r="TYJ875" s="4"/>
      <c r="TYK875" s="4"/>
      <c r="TYL875" s="4"/>
      <c r="TYM875" s="4"/>
      <c r="TYN875" s="4"/>
      <c r="TYO875" s="4"/>
      <c r="TYP875" s="4"/>
      <c r="TYQ875" s="4"/>
      <c r="TYR875" s="4"/>
      <c r="TYS875" s="4"/>
      <c r="TYT875" s="4"/>
      <c r="TYU875" s="4"/>
      <c r="TYV875" s="4"/>
      <c r="TYW875" s="4"/>
      <c r="TYX875" s="4"/>
      <c r="TYY875" s="4"/>
      <c r="TYZ875" s="4"/>
      <c r="TZA875" s="4"/>
      <c r="TZB875" s="4"/>
      <c r="TZC875" s="4"/>
      <c r="TZD875" s="4"/>
      <c r="TZE875" s="4"/>
      <c r="TZF875" s="4"/>
      <c r="TZG875" s="4"/>
      <c r="TZH875" s="4"/>
      <c r="TZI875" s="4"/>
      <c r="TZJ875" s="4"/>
      <c r="TZK875" s="4"/>
      <c r="TZL875" s="4"/>
      <c r="TZM875" s="4"/>
      <c r="TZN875" s="4"/>
      <c r="TZO875" s="4"/>
      <c r="TZP875" s="4"/>
      <c r="TZQ875" s="4"/>
      <c r="TZR875" s="4"/>
      <c r="TZS875" s="4"/>
      <c r="TZT875" s="4"/>
      <c r="TZU875" s="4"/>
      <c r="TZV875" s="4"/>
      <c r="TZW875" s="4"/>
      <c r="TZX875" s="4"/>
      <c r="TZY875" s="4"/>
      <c r="TZZ875" s="4"/>
      <c r="UAA875" s="4"/>
      <c r="UAB875" s="4"/>
      <c r="UAC875" s="4"/>
      <c r="UAD875" s="4"/>
      <c r="UAE875" s="4"/>
      <c r="UAF875" s="4"/>
      <c r="UAG875" s="4"/>
      <c r="UAH875" s="4"/>
      <c r="UAI875" s="4"/>
      <c r="UAJ875" s="4"/>
      <c r="UAK875" s="4"/>
      <c r="UAL875" s="4"/>
      <c r="UAM875" s="4"/>
      <c r="UAN875" s="4"/>
      <c r="UAO875" s="4"/>
      <c r="UAP875" s="4"/>
      <c r="UAQ875" s="4"/>
      <c r="UAR875" s="4"/>
      <c r="UAS875" s="4"/>
      <c r="UAT875" s="4"/>
      <c r="UAU875" s="4"/>
      <c r="UAV875" s="4"/>
      <c r="UAW875" s="4"/>
      <c r="UAX875" s="4"/>
      <c r="UAY875" s="4"/>
      <c r="UAZ875" s="4"/>
      <c r="UBA875" s="4"/>
      <c r="UBB875" s="4"/>
      <c r="UBC875" s="4"/>
      <c r="UBD875" s="4"/>
      <c r="UBE875" s="4"/>
      <c r="UBF875" s="4"/>
      <c r="UBG875" s="4"/>
      <c r="UBH875" s="4"/>
      <c r="UBI875" s="4"/>
      <c r="UBJ875" s="4"/>
      <c r="UBK875" s="4"/>
      <c r="UBL875" s="4"/>
      <c r="UBM875" s="4"/>
      <c r="UBN875" s="4"/>
      <c r="UBO875" s="4"/>
      <c r="UBP875" s="4"/>
      <c r="UBQ875" s="4"/>
      <c r="UBR875" s="4"/>
      <c r="UBS875" s="4"/>
      <c r="UBT875" s="4"/>
      <c r="UBU875" s="4"/>
      <c r="UBV875" s="4"/>
      <c r="UBW875" s="4"/>
      <c r="UBX875" s="4"/>
      <c r="UBY875" s="4"/>
      <c r="UBZ875" s="4"/>
      <c r="UCA875" s="4"/>
      <c r="UCB875" s="4"/>
      <c r="UCC875" s="4"/>
      <c r="UCD875" s="4"/>
      <c r="UCE875" s="4"/>
      <c r="UCF875" s="4"/>
      <c r="UCG875" s="4"/>
      <c r="UCH875" s="4"/>
      <c r="UCI875" s="4"/>
      <c r="UCJ875" s="4"/>
      <c r="UCK875" s="4"/>
      <c r="UCL875" s="4"/>
      <c r="UCM875" s="4"/>
      <c r="UCN875" s="4"/>
      <c r="UCO875" s="4"/>
      <c r="UCP875" s="4"/>
      <c r="UCQ875" s="4"/>
      <c r="UCR875" s="4"/>
      <c r="UCS875" s="4"/>
      <c r="UCT875" s="4"/>
      <c r="UCU875" s="4"/>
      <c r="UCV875" s="4"/>
      <c r="UCW875" s="4"/>
      <c r="UCX875" s="4"/>
      <c r="UCY875" s="4"/>
      <c r="UCZ875" s="4"/>
      <c r="UDA875" s="4"/>
      <c r="UDB875" s="4"/>
      <c r="UDC875" s="4"/>
      <c r="UDD875" s="4"/>
      <c r="UDE875" s="4"/>
      <c r="UDF875" s="4"/>
      <c r="UDG875" s="4"/>
      <c r="UDH875" s="4"/>
      <c r="UDI875" s="4"/>
      <c r="UDJ875" s="4"/>
      <c r="UDK875" s="4"/>
      <c r="UDL875" s="4"/>
      <c r="UDM875" s="4"/>
      <c r="UDN875" s="4"/>
      <c r="UDO875" s="4"/>
      <c r="UDP875" s="4"/>
      <c r="UDQ875" s="4"/>
      <c r="UDR875" s="4"/>
      <c r="UDS875" s="4"/>
      <c r="UDT875" s="4"/>
      <c r="UDU875" s="4"/>
      <c r="UDV875" s="4"/>
      <c r="UDW875" s="4"/>
      <c r="UDX875" s="4"/>
      <c r="UDY875" s="4"/>
      <c r="UDZ875" s="4"/>
      <c r="UEA875" s="4"/>
      <c r="UEB875" s="4"/>
      <c r="UEC875" s="4"/>
      <c r="UED875" s="4"/>
      <c r="UEF875" s="4"/>
      <c r="UEH875" s="4"/>
      <c r="UEI875" s="4"/>
      <c r="UEJ875" s="4"/>
      <c r="UEK875" s="4"/>
      <c r="UEL875" s="4"/>
      <c r="UEM875" s="4"/>
      <c r="UEN875" s="4"/>
      <c r="UEO875" s="4"/>
      <c r="UET875" s="4"/>
      <c r="UEU875" s="4"/>
      <c r="UEV875" s="4"/>
      <c r="UEW875" s="4"/>
      <c r="UEX875" s="4"/>
      <c r="UEY875" s="4"/>
      <c r="UEZ875" s="4"/>
      <c r="UFA875" s="4"/>
      <c r="UFB875" s="4"/>
      <c r="UFC875" s="4"/>
      <c r="UFD875" s="4"/>
      <c r="UFE875" s="4"/>
      <c r="UFF875" s="4"/>
      <c r="UFG875" s="4"/>
      <c r="UFH875" s="4"/>
      <c r="UFI875" s="4"/>
      <c r="UFJ875" s="4"/>
      <c r="UFK875" s="4"/>
      <c r="UFL875" s="4"/>
      <c r="UFM875" s="4"/>
      <c r="UFN875" s="4"/>
      <c r="UFO875" s="4"/>
      <c r="UFP875" s="4"/>
      <c r="UFQ875" s="4"/>
      <c r="UFR875" s="4"/>
      <c r="UFS875" s="4"/>
      <c r="UFT875" s="4"/>
      <c r="UFU875" s="4"/>
      <c r="UFV875" s="4"/>
      <c r="UFW875" s="4"/>
      <c r="UFX875" s="4"/>
      <c r="UFY875" s="4"/>
      <c r="UFZ875" s="4"/>
      <c r="UGA875" s="4"/>
      <c r="UGB875" s="4"/>
      <c r="UGC875" s="4"/>
      <c r="UGD875" s="4"/>
      <c r="UGE875" s="4"/>
      <c r="UGF875" s="4"/>
      <c r="UGG875" s="4"/>
      <c r="UGH875" s="4"/>
      <c r="UGI875" s="4"/>
      <c r="UGJ875" s="4"/>
      <c r="UGK875" s="4"/>
      <c r="UGL875" s="4"/>
      <c r="UGM875" s="4"/>
      <c r="UGN875" s="4"/>
      <c r="UGO875" s="4"/>
      <c r="UGP875" s="4"/>
      <c r="UGQ875" s="4"/>
      <c r="UGR875" s="4"/>
      <c r="UGS875" s="4"/>
      <c r="UGT875" s="4"/>
      <c r="UGU875" s="4"/>
      <c r="UGV875" s="4"/>
      <c r="UGW875" s="4"/>
      <c r="UGX875" s="4"/>
      <c r="UGY875" s="4"/>
      <c r="UGZ875" s="4"/>
      <c r="UHA875" s="4"/>
      <c r="UHB875" s="4"/>
      <c r="UHC875" s="4"/>
      <c r="UHD875" s="4"/>
      <c r="UHE875" s="4"/>
      <c r="UHF875" s="4"/>
      <c r="UHG875" s="4"/>
      <c r="UHH875" s="4"/>
      <c r="UHI875" s="4"/>
      <c r="UHJ875" s="4"/>
      <c r="UHK875" s="4"/>
      <c r="UHL875" s="4"/>
      <c r="UHM875" s="4"/>
      <c r="UHN875" s="4"/>
      <c r="UHO875" s="4"/>
      <c r="UHP875" s="4"/>
      <c r="UHQ875" s="4"/>
      <c r="UHR875" s="4"/>
      <c r="UHS875" s="4"/>
      <c r="UHT875" s="4"/>
      <c r="UHU875" s="4"/>
      <c r="UHV875" s="4"/>
      <c r="UHW875" s="4"/>
      <c r="UHX875" s="4"/>
      <c r="UHY875" s="4"/>
      <c r="UHZ875" s="4"/>
      <c r="UIA875" s="4"/>
      <c r="UIB875" s="4"/>
      <c r="UIC875" s="4"/>
      <c r="UID875" s="4"/>
      <c r="UIE875" s="4"/>
      <c r="UIF875" s="4"/>
      <c r="UIG875" s="4"/>
      <c r="UIH875" s="4"/>
      <c r="UII875" s="4"/>
      <c r="UIJ875" s="4"/>
      <c r="UIK875" s="4"/>
      <c r="UIL875" s="4"/>
      <c r="UIM875" s="4"/>
      <c r="UIN875" s="4"/>
      <c r="UIO875" s="4"/>
      <c r="UIP875" s="4"/>
      <c r="UIQ875" s="4"/>
      <c r="UIR875" s="4"/>
      <c r="UIS875" s="4"/>
      <c r="UIT875" s="4"/>
      <c r="UIU875" s="4"/>
      <c r="UIV875" s="4"/>
      <c r="UIW875" s="4"/>
      <c r="UIX875" s="4"/>
      <c r="UIY875" s="4"/>
      <c r="UIZ875" s="4"/>
      <c r="UJA875" s="4"/>
      <c r="UJB875" s="4"/>
      <c r="UJC875" s="4"/>
      <c r="UJD875" s="4"/>
      <c r="UJE875" s="4"/>
      <c r="UJF875" s="4"/>
      <c r="UJG875" s="4"/>
      <c r="UJH875" s="4"/>
      <c r="UJI875" s="4"/>
      <c r="UJJ875" s="4"/>
      <c r="UJK875" s="4"/>
      <c r="UJL875" s="4"/>
      <c r="UJM875" s="4"/>
      <c r="UJN875" s="4"/>
      <c r="UJO875" s="4"/>
      <c r="UJP875" s="4"/>
      <c r="UJQ875" s="4"/>
      <c r="UJR875" s="4"/>
      <c r="UJS875" s="4"/>
      <c r="UJT875" s="4"/>
      <c r="UJU875" s="4"/>
      <c r="UJV875" s="4"/>
      <c r="UJW875" s="4"/>
      <c r="UJX875" s="4"/>
      <c r="UJY875" s="4"/>
      <c r="UJZ875" s="4"/>
      <c r="UKA875" s="4"/>
      <c r="UKB875" s="4"/>
      <c r="UKC875" s="4"/>
      <c r="UKD875" s="4"/>
      <c r="UKE875" s="4"/>
      <c r="UKF875" s="4"/>
      <c r="UKG875" s="4"/>
      <c r="UKH875" s="4"/>
      <c r="UKI875" s="4"/>
      <c r="UKJ875" s="4"/>
      <c r="UKK875" s="4"/>
      <c r="UKL875" s="4"/>
      <c r="UKM875" s="4"/>
      <c r="UKN875" s="4"/>
      <c r="UKO875" s="4"/>
      <c r="UKP875" s="4"/>
      <c r="UKQ875" s="4"/>
      <c r="UKR875" s="4"/>
      <c r="UKS875" s="4"/>
      <c r="UKT875" s="4"/>
      <c r="UKU875" s="4"/>
      <c r="UKV875" s="4"/>
      <c r="UKW875" s="4"/>
      <c r="UKX875" s="4"/>
      <c r="UKY875" s="4"/>
      <c r="UKZ875" s="4"/>
      <c r="ULA875" s="4"/>
      <c r="ULB875" s="4"/>
      <c r="ULC875" s="4"/>
      <c r="ULD875" s="4"/>
      <c r="ULE875" s="4"/>
      <c r="ULF875" s="4"/>
      <c r="ULG875" s="4"/>
      <c r="ULH875" s="4"/>
      <c r="ULI875" s="4"/>
      <c r="ULJ875" s="4"/>
      <c r="ULK875" s="4"/>
      <c r="ULL875" s="4"/>
      <c r="ULM875" s="4"/>
      <c r="ULN875" s="4"/>
      <c r="ULO875" s="4"/>
      <c r="ULP875" s="4"/>
      <c r="ULQ875" s="4"/>
      <c r="ULR875" s="4"/>
      <c r="ULS875" s="4"/>
      <c r="ULT875" s="4"/>
      <c r="ULU875" s="4"/>
      <c r="ULV875" s="4"/>
      <c r="ULW875" s="4"/>
      <c r="ULX875" s="4"/>
      <c r="ULY875" s="4"/>
      <c r="ULZ875" s="4"/>
      <c r="UMA875" s="4"/>
      <c r="UMB875" s="4"/>
      <c r="UMC875" s="4"/>
      <c r="UMD875" s="4"/>
      <c r="UME875" s="4"/>
      <c r="UMF875" s="4"/>
      <c r="UMG875" s="4"/>
      <c r="UMH875" s="4"/>
      <c r="UMI875" s="4"/>
      <c r="UMJ875" s="4"/>
      <c r="UMK875" s="4"/>
      <c r="UML875" s="4"/>
      <c r="UMM875" s="4"/>
      <c r="UMN875" s="4"/>
      <c r="UMO875" s="4"/>
      <c r="UMP875" s="4"/>
      <c r="UMQ875" s="4"/>
      <c r="UMR875" s="4"/>
      <c r="UMS875" s="4"/>
      <c r="UMT875" s="4"/>
      <c r="UMU875" s="4"/>
      <c r="UMV875" s="4"/>
      <c r="UMW875" s="4"/>
      <c r="UMX875" s="4"/>
      <c r="UMY875" s="4"/>
      <c r="UMZ875" s="4"/>
      <c r="UNA875" s="4"/>
      <c r="UNB875" s="4"/>
      <c r="UNC875" s="4"/>
      <c r="UND875" s="4"/>
      <c r="UNE875" s="4"/>
      <c r="UNF875" s="4"/>
      <c r="UNG875" s="4"/>
      <c r="UNH875" s="4"/>
      <c r="UNI875" s="4"/>
      <c r="UNJ875" s="4"/>
      <c r="UNK875" s="4"/>
      <c r="UNL875" s="4"/>
      <c r="UNM875" s="4"/>
      <c r="UNN875" s="4"/>
      <c r="UNO875" s="4"/>
      <c r="UNP875" s="4"/>
      <c r="UNQ875" s="4"/>
      <c r="UNR875" s="4"/>
      <c r="UNS875" s="4"/>
      <c r="UNT875" s="4"/>
      <c r="UNU875" s="4"/>
      <c r="UNV875" s="4"/>
      <c r="UNW875" s="4"/>
      <c r="UNX875" s="4"/>
      <c r="UNY875" s="4"/>
      <c r="UNZ875" s="4"/>
      <c r="UOB875" s="4"/>
      <c r="UOD875" s="4"/>
      <c r="UOE875" s="4"/>
      <c r="UOF875" s="4"/>
      <c r="UOG875" s="4"/>
      <c r="UOH875" s="4"/>
      <c r="UOI875" s="4"/>
      <c r="UOJ875" s="4"/>
      <c r="UOK875" s="4"/>
      <c r="UOP875" s="4"/>
      <c r="UOQ875" s="4"/>
      <c r="UOR875" s="4"/>
      <c r="UOS875" s="4"/>
      <c r="UOT875" s="4"/>
      <c r="UOU875" s="4"/>
      <c r="UOV875" s="4"/>
      <c r="UOW875" s="4"/>
      <c r="UOX875" s="4"/>
      <c r="UOY875" s="4"/>
      <c r="UOZ875" s="4"/>
      <c r="UPA875" s="4"/>
      <c r="UPB875" s="4"/>
      <c r="UPC875" s="4"/>
      <c r="UPD875" s="4"/>
      <c r="UPE875" s="4"/>
      <c r="UPF875" s="4"/>
      <c r="UPG875" s="4"/>
      <c r="UPH875" s="4"/>
      <c r="UPI875" s="4"/>
      <c r="UPJ875" s="4"/>
      <c r="UPK875" s="4"/>
      <c r="UPL875" s="4"/>
      <c r="UPM875" s="4"/>
      <c r="UPN875" s="4"/>
      <c r="UPO875" s="4"/>
      <c r="UPP875" s="4"/>
      <c r="UPQ875" s="4"/>
      <c r="UPR875" s="4"/>
      <c r="UPS875" s="4"/>
      <c r="UPT875" s="4"/>
      <c r="UPU875" s="4"/>
      <c r="UPV875" s="4"/>
      <c r="UPW875" s="4"/>
      <c r="UPX875" s="4"/>
      <c r="UPY875" s="4"/>
      <c r="UPZ875" s="4"/>
      <c r="UQA875" s="4"/>
      <c r="UQB875" s="4"/>
      <c r="UQC875" s="4"/>
      <c r="UQD875" s="4"/>
      <c r="UQE875" s="4"/>
      <c r="UQF875" s="4"/>
      <c r="UQG875" s="4"/>
      <c r="UQH875" s="4"/>
      <c r="UQI875" s="4"/>
      <c r="UQJ875" s="4"/>
      <c r="UQK875" s="4"/>
      <c r="UQL875" s="4"/>
      <c r="UQM875" s="4"/>
      <c r="UQN875" s="4"/>
      <c r="UQO875" s="4"/>
      <c r="UQP875" s="4"/>
      <c r="UQQ875" s="4"/>
      <c r="UQR875" s="4"/>
      <c r="UQS875" s="4"/>
      <c r="UQT875" s="4"/>
      <c r="UQU875" s="4"/>
      <c r="UQV875" s="4"/>
      <c r="UQW875" s="4"/>
      <c r="UQX875" s="4"/>
      <c r="UQY875" s="4"/>
      <c r="UQZ875" s="4"/>
      <c r="URA875" s="4"/>
      <c r="URB875" s="4"/>
      <c r="URC875" s="4"/>
      <c r="URD875" s="4"/>
      <c r="URE875" s="4"/>
      <c r="URF875" s="4"/>
      <c r="URG875" s="4"/>
      <c r="URH875" s="4"/>
      <c r="URI875" s="4"/>
      <c r="URJ875" s="4"/>
      <c r="URK875" s="4"/>
      <c r="URL875" s="4"/>
      <c r="URM875" s="4"/>
      <c r="URN875" s="4"/>
      <c r="URO875" s="4"/>
      <c r="URP875" s="4"/>
      <c r="URQ875" s="4"/>
      <c r="URR875" s="4"/>
      <c r="URS875" s="4"/>
      <c r="URT875" s="4"/>
      <c r="URU875" s="4"/>
      <c r="URV875" s="4"/>
      <c r="URW875" s="4"/>
      <c r="URX875" s="4"/>
      <c r="URY875" s="4"/>
      <c r="URZ875" s="4"/>
      <c r="USA875" s="4"/>
      <c r="USB875" s="4"/>
      <c r="USC875" s="4"/>
      <c r="USD875" s="4"/>
      <c r="USE875" s="4"/>
      <c r="USF875" s="4"/>
      <c r="USG875" s="4"/>
      <c r="USH875" s="4"/>
      <c r="USI875" s="4"/>
      <c r="USJ875" s="4"/>
      <c r="USK875" s="4"/>
      <c r="USL875" s="4"/>
      <c r="USM875" s="4"/>
      <c r="USN875" s="4"/>
      <c r="USO875" s="4"/>
      <c r="USP875" s="4"/>
      <c r="USQ875" s="4"/>
      <c r="USR875" s="4"/>
      <c r="USS875" s="4"/>
      <c r="UST875" s="4"/>
      <c r="USU875" s="4"/>
      <c r="USV875" s="4"/>
      <c r="USW875" s="4"/>
      <c r="USX875" s="4"/>
      <c r="USY875" s="4"/>
      <c r="USZ875" s="4"/>
      <c r="UTA875" s="4"/>
      <c r="UTB875" s="4"/>
      <c r="UTC875" s="4"/>
      <c r="UTD875" s="4"/>
      <c r="UTE875" s="4"/>
      <c r="UTF875" s="4"/>
      <c r="UTG875" s="4"/>
      <c r="UTH875" s="4"/>
      <c r="UTI875" s="4"/>
      <c r="UTJ875" s="4"/>
      <c r="UTK875" s="4"/>
      <c r="UTL875" s="4"/>
      <c r="UTM875" s="4"/>
      <c r="UTN875" s="4"/>
      <c r="UTO875" s="4"/>
      <c r="UTP875" s="4"/>
      <c r="UTQ875" s="4"/>
      <c r="UTR875" s="4"/>
      <c r="UTS875" s="4"/>
      <c r="UTT875" s="4"/>
      <c r="UTU875" s="4"/>
      <c r="UTV875" s="4"/>
      <c r="UTW875" s="4"/>
      <c r="UTX875" s="4"/>
      <c r="UTY875" s="4"/>
      <c r="UTZ875" s="4"/>
      <c r="UUA875" s="4"/>
      <c r="UUB875" s="4"/>
      <c r="UUC875" s="4"/>
      <c r="UUD875" s="4"/>
      <c r="UUE875" s="4"/>
      <c r="UUF875" s="4"/>
      <c r="UUG875" s="4"/>
      <c r="UUH875" s="4"/>
      <c r="UUI875" s="4"/>
      <c r="UUJ875" s="4"/>
      <c r="UUK875" s="4"/>
      <c r="UUL875" s="4"/>
      <c r="UUM875" s="4"/>
      <c r="UUN875" s="4"/>
      <c r="UUO875" s="4"/>
      <c r="UUP875" s="4"/>
      <c r="UUQ875" s="4"/>
      <c r="UUR875" s="4"/>
      <c r="UUS875" s="4"/>
      <c r="UUT875" s="4"/>
      <c r="UUU875" s="4"/>
      <c r="UUV875" s="4"/>
      <c r="UUW875" s="4"/>
      <c r="UUX875" s="4"/>
      <c r="UUY875" s="4"/>
      <c r="UUZ875" s="4"/>
      <c r="UVA875" s="4"/>
      <c r="UVB875" s="4"/>
      <c r="UVC875" s="4"/>
      <c r="UVD875" s="4"/>
      <c r="UVE875" s="4"/>
      <c r="UVF875" s="4"/>
      <c r="UVG875" s="4"/>
      <c r="UVH875" s="4"/>
      <c r="UVI875" s="4"/>
      <c r="UVJ875" s="4"/>
      <c r="UVK875" s="4"/>
      <c r="UVL875" s="4"/>
      <c r="UVM875" s="4"/>
      <c r="UVN875" s="4"/>
      <c r="UVO875" s="4"/>
      <c r="UVP875" s="4"/>
      <c r="UVQ875" s="4"/>
      <c r="UVR875" s="4"/>
      <c r="UVS875" s="4"/>
      <c r="UVT875" s="4"/>
      <c r="UVU875" s="4"/>
      <c r="UVV875" s="4"/>
      <c r="UVW875" s="4"/>
      <c r="UVX875" s="4"/>
      <c r="UVY875" s="4"/>
      <c r="UVZ875" s="4"/>
      <c r="UWA875" s="4"/>
      <c r="UWB875" s="4"/>
      <c r="UWC875" s="4"/>
      <c r="UWD875" s="4"/>
      <c r="UWE875" s="4"/>
      <c r="UWF875" s="4"/>
      <c r="UWG875" s="4"/>
      <c r="UWH875" s="4"/>
      <c r="UWI875" s="4"/>
      <c r="UWJ875" s="4"/>
      <c r="UWK875" s="4"/>
      <c r="UWL875" s="4"/>
      <c r="UWM875" s="4"/>
      <c r="UWN875" s="4"/>
      <c r="UWO875" s="4"/>
      <c r="UWP875" s="4"/>
      <c r="UWQ875" s="4"/>
      <c r="UWR875" s="4"/>
      <c r="UWS875" s="4"/>
      <c r="UWT875" s="4"/>
      <c r="UWU875" s="4"/>
      <c r="UWV875" s="4"/>
      <c r="UWW875" s="4"/>
      <c r="UWX875" s="4"/>
      <c r="UWY875" s="4"/>
      <c r="UWZ875" s="4"/>
      <c r="UXA875" s="4"/>
      <c r="UXB875" s="4"/>
      <c r="UXC875" s="4"/>
      <c r="UXD875" s="4"/>
      <c r="UXE875" s="4"/>
      <c r="UXF875" s="4"/>
      <c r="UXG875" s="4"/>
      <c r="UXH875" s="4"/>
      <c r="UXI875" s="4"/>
      <c r="UXJ875" s="4"/>
      <c r="UXK875" s="4"/>
      <c r="UXL875" s="4"/>
      <c r="UXM875" s="4"/>
      <c r="UXN875" s="4"/>
      <c r="UXO875" s="4"/>
      <c r="UXP875" s="4"/>
      <c r="UXQ875" s="4"/>
      <c r="UXR875" s="4"/>
      <c r="UXS875" s="4"/>
      <c r="UXT875" s="4"/>
      <c r="UXU875" s="4"/>
      <c r="UXV875" s="4"/>
      <c r="UXX875" s="4"/>
      <c r="UXZ875" s="4"/>
      <c r="UYA875" s="4"/>
      <c r="UYB875" s="4"/>
      <c r="UYC875" s="4"/>
      <c r="UYD875" s="4"/>
      <c r="UYE875" s="4"/>
      <c r="UYF875" s="4"/>
      <c r="UYG875" s="4"/>
      <c r="UYL875" s="4"/>
      <c r="UYM875" s="4"/>
      <c r="UYN875" s="4"/>
      <c r="UYO875" s="4"/>
      <c r="UYP875" s="4"/>
      <c r="UYQ875" s="4"/>
      <c r="UYR875" s="4"/>
      <c r="UYS875" s="4"/>
      <c r="UYT875" s="4"/>
      <c r="UYU875" s="4"/>
      <c r="UYV875" s="4"/>
      <c r="UYW875" s="4"/>
      <c r="UYX875" s="4"/>
      <c r="UYY875" s="4"/>
      <c r="UYZ875" s="4"/>
      <c r="UZA875" s="4"/>
      <c r="UZB875" s="4"/>
      <c r="UZC875" s="4"/>
      <c r="UZD875" s="4"/>
      <c r="UZE875" s="4"/>
      <c r="UZF875" s="4"/>
      <c r="UZG875" s="4"/>
      <c r="UZH875" s="4"/>
      <c r="UZI875" s="4"/>
      <c r="UZJ875" s="4"/>
      <c r="UZK875" s="4"/>
      <c r="UZL875" s="4"/>
      <c r="UZM875" s="4"/>
      <c r="UZN875" s="4"/>
      <c r="UZO875" s="4"/>
      <c r="UZP875" s="4"/>
      <c r="UZQ875" s="4"/>
      <c r="UZR875" s="4"/>
      <c r="UZS875" s="4"/>
      <c r="UZT875" s="4"/>
      <c r="UZU875" s="4"/>
      <c r="UZV875" s="4"/>
      <c r="UZW875" s="4"/>
      <c r="UZX875" s="4"/>
      <c r="UZY875" s="4"/>
      <c r="UZZ875" s="4"/>
      <c r="VAA875" s="4"/>
      <c r="VAB875" s="4"/>
      <c r="VAC875" s="4"/>
      <c r="VAD875" s="4"/>
      <c r="VAE875" s="4"/>
      <c r="VAF875" s="4"/>
      <c r="VAG875" s="4"/>
      <c r="VAH875" s="4"/>
      <c r="VAI875" s="4"/>
      <c r="VAJ875" s="4"/>
      <c r="VAK875" s="4"/>
      <c r="VAL875" s="4"/>
      <c r="VAM875" s="4"/>
      <c r="VAN875" s="4"/>
      <c r="VAO875" s="4"/>
      <c r="VAP875" s="4"/>
      <c r="VAQ875" s="4"/>
      <c r="VAR875" s="4"/>
      <c r="VAS875" s="4"/>
      <c r="VAT875" s="4"/>
      <c r="VAU875" s="4"/>
      <c r="VAV875" s="4"/>
      <c r="VAW875" s="4"/>
      <c r="VAX875" s="4"/>
      <c r="VAY875" s="4"/>
      <c r="VAZ875" s="4"/>
      <c r="VBA875" s="4"/>
      <c r="VBB875" s="4"/>
      <c r="VBC875" s="4"/>
      <c r="VBD875" s="4"/>
      <c r="VBE875" s="4"/>
      <c r="VBF875" s="4"/>
      <c r="VBG875" s="4"/>
      <c r="VBH875" s="4"/>
      <c r="VBI875" s="4"/>
      <c r="VBJ875" s="4"/>
      <c r="VBK875" s="4"/>
      <c r="VBL875" s="4"/>
      <c r="VBM875" s="4"/>
      <c r="VBN875" s="4"/>
      <c r="VBO875" s="4"/>
      <c r="VBP875" s="4"/>
      <c r="VBQ875" s="4"/>
      <c r="VBR875" s="4"/>
      <c r="VBS875" s="4"/>
      <c r="VBT875" s="4"/>
      <c r="VBU875" s="4"/>
      <c r="VBV875" s="4"/>
      <c r="VBW875" s="4"/>
      <c r="VBX875" s="4"/>
      <c r="VBY875" s="4"/>
      <c r="VBZ875" s="4"/>
      <c r="VCA875" s="4"/>
      <c r="VCB875" s="4"/>
      <c r="VCC875" s="4"/>
      <c r="VCD875" s="4"/>
      <c r="VCE875" s="4"/>
      <c r="VCF875" s="4"/>
      <c r="VCG875" s="4"/>
      <c r="VCH875" s="4"/>
      <c r="VCI875" s="4"/>
      <c r="VCJ875" s="4"/>
      <c r="VCK875" s="4"/>
      <c r="VCL875" s="4"/>
      <c r="VCM875" s="4"/>
      <c r="VCN875" s="4"/>
      <c r="VCO875" s="4"/>
      <c r="VCP875" s="4"/>
      <c r="VCQ875" s="4"/>
      <c r="VCR875" s="4"/>
      <c r="VCS875" s="4"/>
      <c r="VCT875" s="4"/>
      <c r="VCU875" s="4"/>
      <c r="VCV875" s="4"/>
      <c r="VCW875" s="4"/>
      <c r="VCX875" s="4"/>
      <c r="VCY875" s="4"/>
      <c r="VCZ875" s="4"/>
      <c r="VDA875" s="4"/>
      <c r="VDB875" s="4"/>
      <c r="VDC875" s="4"/>
      <c r="VDD875" s="4"/>
      <c r="VDE875" s="4"/>
      <c r="VDF875" s="4"/>
      <c r="VDG875" s="4"/>
      <c r="VDH875" s="4"/>
      <c r="VDI875" s="4"/>
      <c r="VDJ875" s="4"/>
      <c r="VDK875" s="4"/>
      <c r="VDL875" s="4"/>
      <c r="VDM875" s="4"/>
      <c r="VDN875" s="4"/>
      <c r="VDO875" s="4"/>
      <c r="VDP875" s="4"/>
      <c r="VDQ875" s="4"/>
      <c r="VDR875" s="4"/>
      <c r="VDS875" s="4"/>
      <c r="VDT875" s="4"/>
      <c r="VDU875" s="4"/>
      <c r="VDV875" s="4"/>
      <c r="VDW875" s="4"/>
      <c r="VDX875" s="4"/>
      <c r="VDY875" s="4"/>
      <c r="VDZ875" s="4"/>
      <c r="VEA875" s="4"/>
      <c r="VEB875" s="4"/>
      <c r="VEC875" s="4"/>
      <c r="VED875" s="4"/>
      <c r="VEE875" s="4"/>
      <c r="VEF875" s="4"/>
      <c r="VEG875" s="4"/>
      <c r="VEH875" s="4"/>
      <c r="VEI875" s="4"/>
      <c r="VEJ875" s="4"/>
      <c r="VEK875" s="4"/>
      <c r="VEL875" s="4"/>
      <c r="VEM875" s="4"/>
      <c r="VEN875" s="4"/>
      <c r="VEO875" s="4"/>
      <c r="VEP875" s="4"/>
      <c r="VEQ875" s="4"/>
      <c r="VER875" s="4"/>
      <c r="VES875" s="4"/>
      <c r="VET875" s="4"/>
      <c r="VEU875" s="4"/>
      <c r="VEV875" s="4"/>
      <c r="VEW875" s="4"/>
      <c r="VEX875" s="4"/>
      <c r="VEY875" s="4"/>
      <c r="VEZ875" s="4"/>
      <c r="VFA875" s="4"/>
      <c r="VFB875" s="4"/>
      <c r="VFC875" s="4"/>
      <c r="VFD875" s="4"/>
      <c r="VFE875" s="4"/>
      <c r="VFF875" s="4"/>
      <c r="VFG875" s="4"/>
      <c r="VFH875" s="4"/>
      <c r="VFI875" s="4"/>
      <c r="VFJ875" s="4"/>
      <c r="VFK875" s="4"/>
      <c r="VFL875" s="4"/>
      <c r="VFM875" s="4"/>
      <c r="VFN875" s="4"/>
      <c r="VFO875" s="4"/>
      <c r="VFP875" s="4"/>
      <c r="VFQ875" s="4"/>
      <c r="VFR875" s="4"/>
      <c r="VFS875" s="4"/>
      <c r="VFT875" s="4"/>
      <c r="VFU875" s="4"/>
      <c r="VFV875" s="4"/>
      <c r="VFW875" s="4"/>
      <c r="VFX875" s="4"/>
      <c r="VFY875" s="4"/>
      <c r="VFZ875" s="4"/>
      <c r="VGA875" s="4"/>
      <c r="VGB875" s="4"/>
      <c r="VGC875" s="4"/>
      <c r="VGD875" s="4"/>
      <c r="VGE875" s="4"/>
      <c r="VGF875" s="4"/>
      <c r="VGG875" s="4"/>
      <c r="VGH875" s="4"/>
      <c r="VGI875" s="4"/>
      <c r="VGJ875" s="4"/>
      <c r="VGK875" s="4"/>
      <c r="VGL875" s="4"/>
      <c r="VGM875" s="4"/>
      <c r="VGN875" s="4"/>
      <c r="VGO875" s="4"/>
      <c r="VGP875" s="4"/>
      <c r="VGQ875" s="4"/>
      <c r="VGR875" s="4"/>
      <c r="VGS875" s="4"/>
      <c r="VGT875" s="4"/>
      <c r="VGU875" s="4"/>
      <c r="VGV875" s="4"/>
      <c r="VGW875" s="4"/>
      <c r="VGX875" s="4"/>
      <c r="VGY875" s="4"/>
      <c r="VGZ875" s="4"/>
      <c r="VHA875" s="4"/>
      <c r="VHB875" s="4"/>
      <c r="VHC875" s="4"/>
      <c r="VHD875" s="4"/>
      <c r="VHE875" s="4"/>
      <c r="VHF875" s="4"/>
      <c r="VHG875" s="4"/>
      <c r="VHH875" s="4"/>
      <c r="VHI875" s="4"/>
      <c r="VHJ875" s="4"/>
      <c r="VHK875" s="4"/>
      <c r="VHL875" s="4"/>
      <c r="VHM875" s="4"/>
      <c r="VHN875" s="4"/>
      <c r="VHO875" s="4"/>
      <c r="VHP875" s="4"/>
      <c r="VHQ875" s="4"/>
      <c r="VHR875" s="4"/>
      <c r="VHT875" s="4"/>
      <c r="VHV875" s="4"/>
      <c r="VHW875" s="4"/>
      <c r="VHX875" s="4"/>
      <c r="VHY875" s="4"/>
      <c r="VHZ875" s="4"/>
      <c r="VIA875" s="4"/>
      <c r="VIB875" s="4"/>
      <c r="VIC875" s="4"/>
      <c r="VIH875" s="4"/>
      <c r="VII875" s="4"/>
      <c r="VIJ875" s="4"/>
      <c r="VIK875" s="4"/>
      <c r="VIL875" s="4"/>
      <c r="VIM875" s="4"/>
      <c r="VIN875" s="4"/>
      <c r="VIO875" s="4"/>
      <c r="VIP875" s="4"/>
      <c r="VIQ875" s="4"/>
      <c r="VIR875" s="4"/>
      <c r="VIS875" s="4"/>
      <c r="VIT875" s="4"/>
      <c r="VIU875" s="4"/>
      <c r="VIV875" s="4"/>
      <c r="VIW875" s="4"/>
      <c r="VIX875" s="4"/>
      <c r="VIY875" s="4"/>
      <c r="VIZ875" s="4"/>
      <c r="VJA875" s="4"/>
      <c r="VJB875" s="4"/>
      <c r="VJC875" s="4"/>
      <c r="VJD875" s="4"/>
      <c r="VJE875" s="4"/>
      <c r="VJF875" s="4"/>
      <c r="VJG875" s="4"/>
      <c r="VJH875" s="4"/>
      <c r="VJI875" s="4"/>
      <c r="VJJ875" s="4"/>
      <c r="VJK875" s="4"/>
      <c r="VJL875" s="4"/>
      <c r="VJM875" s="4"/>
      <c r="VJN875" s="4"/>
      <c r="VJO875" s="4"/>
      <c r="VJP875" s="4"/>
      <c r="VJQ875" s="4"/>
      <c r="VJR875" s="4"/>
      <c r="VJS875" s="4"/>
      <c r="VJT875" s="4"/>
      <c r="VJU875" s="4"/>
      <c r="VJV875" s="4"/>
      <c r="VJW875" s="4"/>
      <c r="VJX875" s="4"/>
      <c r="VJY875" s="4"/>
      <c r="VJZ875" s="4"/>
      <c r="VKA875" s="4"/>
      <c r="VKB875" s="4"/>
      <c r="VKC875" s="4"/>
      <c r="VKD875" s="4"/>
      <c r="VKE875" s="4"/>
      <c r="VKF875" s="4"/>
      <c r="VKG875" s="4"/>
      <c r="VKH875" s="4"/>
      <c r="VKI875" s="4"/>
      <c r="VKJ875" s="4"/>
      <c r="VKK875" s="4"/>
      <c r="VKL875" s="4"/>
      <c r="VKM875" s="4"/>
      <c r="VKN875" s="4"/>
      <c r="VKO875" s="4"/>
      <c r="VKP875" s="4"/>
      <c r="VKQ875" s="4"/>
      <c r="VKR875" s="4"/>
      <c r="VKS875" s="4"/>
      <c r="VKT875" s="4"/>
      <c r="VKU875" s="4"/>
      <c r="VKV875" s="4"/>
      <c r="VKW875" s="4"/>
      <c r="VKX875" s="4"/>
      <c r="VKY875" s="4"/>
      <c r="VKZ875" s="4"/>
      <c r="VLA875" s="4"/>
      <c r="VLB875" s="4"/>
      <c r="VLC875" s="4"/>
      <c r="VLD875" s="4"/>
      <c r="VLE875" s="4"/>
      <c r="VLF875" s="4"/>
      <c r="VLG875" s="4"/>
      <c r="VLH875" s="4"/>
      <c r="VLI875" s="4"/>
      <c r="VLJ875" s="4"/>
      <c r="VLK875" s="4"/>
      <c r="VLL875" s="4"/>
      <c r="VLM875" s="4"/>
      <c r="VLN875" s="4"/>
      <c r="VLO875" s="4"/>
      <c r="VLP875" s="4"/>
      <c r="VLQ875" s="4"/>
      <c r="VLR875" s="4"/>
      <c r="VLS875" s="4"/>
      <c r="VLT875" s="4"/>
      <c r="VLU875" s="4"/>
      <c r="VLV875" s="4"/>
      <c r="VLW875" s="4"/>
      <c r="VLX875" s="4"/>
      <c r="VLY875" s="4"/>
      <c r="VLZ875" s="4"/>
      <c r="VMA875" s="4"/>
      <c r="VMB875" s="4"/>
      <c r="VMC875" s="4"/>
      <c r="VMD875" s="4"/>
      <c r="VME875" s="4"/>
      <c r="VMF875" s="4"/>
      <c r="VMG875" s="4"/>
      <c r="VMH875" s="4"/>
      <c r="VMI875" s="4"/>
      <c r="VMJ875" s="4"/>
      <c r="VMK875" s="4"/>
      <c r="VML875" s="4"/>
      <c r="VMM875" s="4"/>
      <c r="VMN875" s="4"/>
      <c r="VMO875" s="4"/>
      <c r="VMP875" s="4"/>
      <c r="VMQ875" s="4"/>
      <c r="VMR875" s="4"/>
      <c r="VMS875" s="4"/>
      <c r="VMT875" s="4"/>
      <c r="VMU875" s="4"/>
      <c r="VMV875" s="4"/>
      <c r="VMW875" s="4"/>
      <c r="VMX875" s="4"/>
      <c r="VMY875" s="4"/>
      <c r="VMZ875" s="4"/>
      <c r="VNA875" s="4"/>
      <c r="VNB875" s="4"/>
      <c r="VNC875" s="4"/>
      <c r="VND875" s="4"/>
      <c r="VNE875" s="4"/>
      <c r="VNF875" s="4"/>
      <c r="VNG875" s="4"/>
      <c r="VNH875" s="4"/>
      <c r="VNI875" s="4"/>
      <c r="VNJ875" s="4"/>
      <c r="VNK875" s="4"/>
      <c r="VNL875" s="4"/>
      <c r="VNM875" s="4"/>
      <c r="VNN875" s="4"/>
      <c r="VNO875" s="4"/>
      <c r="VNP875" s="4"/>
      <c r="VNQ875" s="4"/>
      <c r="VNR875" s="4"/>
      <c r="VNS875" s="4"/>
      <c r="VNT875" s="4"/>
      <c r="VNU875" s="4"/>
      <c r="VNV875" s="4"/>
      <c r="VNW875" s="4"/>
      <c r="VNX875" s="4"/>
      <c r="VNY875" s="4"/>
      <c r="VNZ875" s="4"/>
      <c r="VOA875" s="4"/>
      <c r="VOB875" s="4"/>
      <c r="VOC875" s="4"/>
      <c r="VOD875" s="4"/>
      <c r="VOE875" s="4"/>
      <c r="VOF875" s="4"/>
      <c r="VOG875" s="4"/>
      <c r="VOH875" s="4"/>
      <c r="VOI875" s="4"/>
      <c r="VOJ875" s="4"/>
      <c r="VOK875" s="4"/>
      <c r="VOL875" s="4"/>
      <c r="VOM875" s="4"/>
      <c r="VON875" s="4"/>
      <c r="VOO875" s="4"/>
      <c r="VOP875" s="4"/>
      <c r="VOQ875" s="4"/>
      <c r="VOR875" s="4"/>
      <c r="VOS875" s="4"/>
      <c r="VOT875" s="4"/>
      <c r="VOU875" s="4"/>
      <c r="VOV875" s="4"/>
      <c r="VOW875" s="4"/>
      <c r="VOX875" s="4"/>
      <c r="VOY875" s="4"/>
      <c r="VOZ875" s="4"/>
      <c r="VPA875" s="4"/>
      <c r="VPB875" s="4"/>
      <c r="VPC875" s="4"/>
      <c r="VPD875" s="4"/>
      <c r="VPE875" s="4"/>
      <c r="VPF875" s="4"/>
      <c r="VPG875" s="4"/>
      <c r="VPH875" s="4"/>
      <c r="VPI875" s="4"/>
      <c r="VPJ875" s="4"/>
      <c r="VPK875" s="4"/>
      <c r="VPL875" s="4"/>
      <c r="VPM875" s="4"/>
      <c r="VPN875" s="4"/>
      <c r="VPO875" s="4"/>
      <c r="VPP875" s="4"/>
      <c r="VPQ875" s="4"/>
      <c r="VPR875" s="4"/>
      <c r="VPS875" s="4"/>
      <c r="VPT875" s="4"/>
      <c r="VPU875" s="4"/>
      <c r="VPV875" s="4"/>
      <c r="VPW875" s="4"/>
      <c r="VPX875" s="4"/>
      <c r="VPY875" s="4"/>
      <c r="VPZ875" s="4"/>
      <c r="VQA875" s="4"/>
      <c r="VQB875" s="4"/>
      <c r="VQC875" s="4"/>
      <c r="VQD875" s="4"/>
      <c r="VQE875" s="4"/>
      <c r="VQF875" s="4"/>
      <c r="VQG875" s="4"/>
      <c r="VQH875" s="4"/>
      <c r="VQI875" s="4"/>
      <c r="VQJ875" s="4"/>
      <c r="VQK875" s="4"/>
      <c r="VQL875" s="4"/>
      <c r="VQM875" s="4"/>
      <c r="VQN875" s="4"/>
      <c r="VQO875" s="4"/>
      <c r="VQP875" s="4"/>
      <c r="VQQ875" s="4"/>
      <c r="VQR875" s="4"/>
      <c r="VQS875" s="4"/>
      <c r="VQT875" s="4"/>
      <c r="VQU875" s="4"/>
      <c r="VQV875" s="4"/>
      <c r="VQW875" s="4"/>
      <c r="VQX875" s="4"/>
      <c r="VQY875" s="4"/>
      <c r="VQZ875" s="4"/>
      <c r="VRA875" s="4"/>
      <c r="VRB875" s="4"/>
      <c r="VRC875" s="4"/>
      <c r="VRD875" s="4"/>
      <c r="VRE875" s="4"/>
      <c r="VRF875" s="4"/>
      <c r="VRG875" s="4"/>
      <c r="VRH875" s="4"/>
      <c r="VRI875" s="4"/>
      <c r="VRJ875" s="4"/>
      <c r="VRK875" s="4"/>
      <c r="VRL875" s="4"/>
      <c r="VRM875" s="4"/>
      <c r="VRN875" s="4"/>
      <c r="VRP875" s="4"/>
      <c r="VRR875" s="4"/>
      <c r="VRS875" s="4"/>
      <c r="VRT875" s="4"/>
      <c r="VRU875" s="4"/>
      <c r="VRV875" s="4"/>
      <c r="VRW875" s="4"/>
      <c r="VRX875" s="4"/>
      <c r="VRY875" s="4"/>
      <c r="VSD875" s="4"/>
      <c r="VSE875" s="4"/>
      <c r="VSF875" s="4"/>
      <c r="VSG875" s="4"/>
      <c r="VSH875" s="4"/>
      <c r="VSI875" s="4"/>
      <c r="VSJ875" s="4"/>
      <c r="VSK875" s="4"/>
      <c r="VSL875" s="4"/>
      <c r="VSM875" s="4"/>
      <c r="VSN875" s="4"/>
      <c r="VSO875" s="4"/>
      <c r="VSP875" s="4"/>
      <c r="VSQ875" s="4"/>
      <c r="VSR875" s="4"/>
      <c r="VSS875" s="4"/>
      <c r="VST875" s="4"/>
      <c r="VSU875" s="4"/>
      <c r="VSV875" s="4"/>
      <c r="VSW875" s="4"/>
      <c r="VSX875" s="4"/>
      <c r="VSY875" s="4"/>
      <c r="VSZ875" s="4"/>
      <c r="VTA875" s="4"/>
      <c r="VTB875" s="4"/>
      <c r="VTC875" s="4"/>
      <c r="VTD875" s="4"/>
      <c r="VTE875" s="4"/>
      <c r="VTF875" s="4"/>
      <c r="VTG875" s="4"/>
      <c r="VTH875" s="4"/>
      <c r="VTI875" s="4"/>
      <c r="VTJ875" s="4"/>
      <c r="VTK875" s="4"/>
      <c r="VTL875" s="4"/>
      <c r="VTM875" s="4"/>
      <c r="VTN875" s="4"/>
      <c r="VTO875" s="4"/>
      <c r="VTP875" s="4"/>
      <c r="VTQ875" s="4"/>
      <c r="VTR875" s="4"/>
      <c r="VTS875" s="4"/>
      <c r="VTT875" s="4"/>
      <c r="VTU875" s="4"/>
      <c r="VTV875" s="4"/>
      <c r="VTW875" s="4"/>
      <c r="VTX875" s="4"/>
      <c r="VTY875" s="4"/>
      <c r="VTZ875" s="4"/>
      <c r="VUA875" s="4"/>
      <c r="VUB875" s="4"/>
      <c r="VUC875" s="4"/>
      <c r="VUD875" s="4"/>
      <c r="VUE875" s="4"/>
      <c r="VUF875" s="4"/>
      <c r="VUG875" s="4"/>
      <c r="VUH875" s="4"/>
      <c r="VUI875" s="4"/>
      <c r="VUJ875" s="4"/>
      <c r="VUK875" s="4"/>
      <c r="VUL875" s="4"/>
      <c r="VUM875" s="4"/>
      <c r="VUN875" s="4"/>
      <c r="VUO875" s="4"/>
      <c r="VUP875" s="4"/>
      <c r="VUQ875" s="4"/>
      <c r="VUR875" s="4"/>
      <c r="VUS875" s="4"/>
      <c r="VUT875" s="4"/>
      <c r="VUU875" s="4"/>
      <c r="VUV875" s="4"/>
      <c r="VUW875" s="4"/>
      <c r="VUX875" s="4"/>
      <c r="VUY875" s="4"/>
      <c r="VUZ875" s="4"/>
      <c r="VVA875" s="4"/>
      <c r="VVB875" s="4"/>
      <c r="VVC875" s="4"/>
      <c r="VVD875" s="4"/>
      <c r="VVE875" s="4"/>
      <c r="VVF875" s="4"/>
      <c r="VVG875" s="4"/>
      <c r="VVH875" s="4"/>
      <c r="VVI875" s="4"/>
      <c r="VVJ875" s="4"/>
      <c r="VVK875" s="4"/>
      <c r="VVL875" s="4"/>
      <c r="VVM875" s="4"/>
      <c r="VVN875" s="4"/>
      <c r="VVO875" s="4"/>
      <c r="VVP875" s="4"/>
      <c r="VVQ875" s="4"/>
      <c r="VVR875" s="4"/>
      <c r="VVS875" s="4"/>
      <c r="VVT875" s="4"/>
      <c r="VVU875" s="4"/>
      <c r="VVV875" s="4"/>
      <c r="VVW875" s="4"/>
      <c r="VVX875" s="4"/>
      <c r="VVY875" s="4"/>
      <c r="VVZ875" s="4"/>
      <c r="VWA875" s="4"/>
      <c r="VWB875" s="4"/>
      <c r="VWC875" s="4"/>
      <c r="VWD875" s="4"/>
      <c r="VWE875" s="4"/>
      <c r="VWF875" s="4"/>
      <c r="VWG875" s="4"/>
      <c r="VWH875" s="4"/>
      <c r="VWI875" s="4"/>
      <c r="VWJ875" s="4"/>
      <c r="VWK875" s="4"/>
      <c r="VWL875" s="4"/>
      <c r="VWM875" s="4"/>
      <c r="VWN875" s="4"/>
      <c r="VWO875" s="4"/>
      <c r="VWP875" s="4"/>
      <c r="VWQ875" s="4"/>
      <c r="VWR875" s="4"/>
      <c r="VWS875" s="4"/>
      <c r="VWT875" s="4"/>
      <c r="VWU875" s="4"/>
      <c r="VWV875" s="4"/>
      <c r="VWW875" s="4"/>
      <c r="VWX875" s="4"/>
      <c r="VWY875" s="4"/>
      <c r="VWZ875" s="4"/>
      <c r="VXA875" s="4"/>
      <c r="VXB875" s="4"/>
      <c r="VXC875" s="4"/>
      <c r="VXD875" s="4"/>
      <c r="VXE875" s="4"/>
      <c r="VXF875" s="4"/>
      <c r="VXG875" s="4"/>
      <c r="VXH875" s="4"/>
      <c r="VXI875" s="4"/>
      <c r="VXJ875" s="4"/>
      <c r="VXK875" s="4"/>
      <c r="VXL875" s="4"/>
      <c r="VXM875" s="4"/>
      <c r="VXN875" s="4"/>
      <c r="VXO875" s="4"/>
      <c r="VXP875" s="4"/>
      <c r="VXQ875" s="4"/>
      <c r="VXR875" s="4"/>
      <c r="VXS875" s="4"/>
      <c r="VXT875" s="4"/>
      <c r="VXU875" s="4"/>
      <c r="VXV875" s="4"/>
      <c r="VXW875" s="4"/>
      <c r="VXX875" s="4"/>
      <c r="VXY875" s="4"/>
      <c r="VXZ875" s="4"/>
      <c r="VYA875" s="4"/>
      <c r="VYB875" s="4"/>
      <c r="VYC875" s="4"/>
      <c r="VYD875" s="4"/>
      <c r="VYE875" s="4"/>
      <c r="VYF875" s="4"/>
      <c r="VYG875" s="4"/>
      <c r="VYH875" s="4"/>
      <c r="VYI875" s="4"/>
      <c r="VYJ875" s="4"/>
      <c r="VYK875" s="4"/>
      <c r="VYL875" s="4"/>
      <c r="VYM875" s="4"/>
      <c r="VYN875" s="4"/>
      <c r="VYO875" s="4"/>
      <c r="VYP875" s="4"/>
      <c r="VYQ875" s="4"/>
      <c r="VYR875" s="4"/>
      <c r="VYS875" s="4"/>
      <c r="VYT875" s="4"/>
      <c r="VYU875" s="4"/>
      <c r="VYV875" s="4"/>
      <c r="VYW875" s="4"/>
      <c r="VYX875" s="4"/>
      <c r="VYY875" s="4"/>
      <c r="VYZ875" s="4"/>
      <c r="VZA875" s="4"/>
      <c r="VZB875" s="4"/>
      <c r="VZC875" s="4"/>
      <c r="VZD875" s="4"/>
      <c r="VZE875" s="4"/>
      <c r="VZF875" s="4"/>
      <c r="VZG875" s="4"/>
      <c r="VZH875" s="4"/>
      <c r="VZI875" s="4"/>
      <c r="VZJ875" s="4"/>
      <c r="VZK875" s="4"/>
      <c r="VZL875" s="4"/>
      <c r="VZM875" s="4"/>
      <c r="VZN875" s="4"/>
      <c r="VZO875" s="4"/>
      <c r="VZP875" s="4"/>
      <c r="VZQ875" s="4"/>
      <c r="VZR875" s="4"/>
      <c r="VZS875" s="4"/>
      <c r="VZT875" s="4"/>
      <c r="VZU875" s="4"/>
      <c r="VZV875" s="4"/>
      <c r="VZW875" s="4"/>
      <c r="VZX875" s="4"/>
      <c r="VZY875" s="4"/>
      <c r="VZZ875" s="4"/>
      <c r="WAA875" s="4"/>
      <c r="WAB875" s="4"/>
      <c r="WAC875" s="4"/>
      <c r="WAD875" s="4"/>
      <c r="WAE875" s="4"/>
      <c r="WAF875" s="4"/>
      <c r="WAG875" s="4"/>
      <c r="WAH875" s="4"/>
      <c r="WAI875" s="4"/>
      <c r="WAJ875" s="4"/>
      <c r="WAK875" s="4"/>
      <c r="WAL875" s="4"/>
      <c r="WAM875" s="4"/>
      <c r="WAN875" s="4"/>
      <c r="WAO875" s="4"/>
      <c r="WAP875" s="4"/>
      <c r="WAQ875" s="4"/>
      <c r="WAR875" s="4"/>
      <c r="WAS875" s="4"/>
      <c r="WAT875" s="4"/>
      <c r="WAU875" s="4"/>
      <c r="WAV875" s="4"/>
      <c r="WAW875" s="4"/>
      <c r="WAX875" s="4"/>
      <c r="WAY875" s="4"/>
      <c r="WAZ875" s="4"/>
      <c r="WBA875" s="4"/>
      <c r="WBB875" s="4"/>
      <c r="WBC875" s="4"/>
      <c r="WBD875" s="4"/>
      <c r="WBE875" s="4"/>
      <c r="WBF875" s="4"/>
      <c r="WBG875" s="4"/>
      <c r="WBH875" s="4"/>
      <c r="WBI875" s="4"/>
      <c r="WBJ875" s="4"/>
      <c r="WBL875" s="4"/>
      <c r="WBN875" s="4"/>
      <c r="WBO875" s="4"/>
      <c r="WBP875" s="4"/>
      <c r="WBQ875" s="4"/>
      <c r="WBR875" s="4"/>
      <c r="WBS875" s="4"/>
      <c r="WBT875" s="4"/>
      <c r="WBU875" s="4"/>
      <c r="WBZ875" s="4"/>
      <c r="WCA875" s="4"/>
      <c r="WCB875" s="4"/>
      <c r="WCC875" s="4"/>
      <c r="WCD875" s="4"/>
      <c r="WCE875" s="4"/>
      <c r="WCF875" s="4"/>
      <c r="WCG875" s="4"/>
      <c r="WCH875" s="4"/>
      <c r="WCI875" s="4"/>
      <c r="WCJ875" s="4"/>
      <c r="WCK875" s="4"/>
      <c r="WCL875" s="4"/>
      <c r="WCM875" s="4"/>
      <c r="WCN875" s="4"/>
      <c r="WCO875" s="4"/>
      <c r="WCP875" s="4"/>
      <c r="WCQ875" s="4"/>
      <c r="WCR875" s="4"/>
      <c r="WCS875" s="4"/>
      <c r="WCT875" s="4"/>
      <c r="WCU875" s="4"/>
      <c r="WCV875" s="4"/>
      <c r="WCW875" s="4"/>
      <c r="WCX875" s="4"/>
      <c r="WCY875" s="4"/>
      <c r="WCZ875" s="4"/>
      <c r="WDA875" s="4"/>
      <c r="WDB875" s="4"/>
      <c r="WDC875" s="4"/>
      <c r="WDD875" s="4"/>
      <c r="WDE875" s="4"/>
      <c r="WDF875" s="4"/>
      <c r="WDG875" s="4"/>
      <c r="WDH875" s="4"/>
      <c r="WDI875" s="4"/>
      <c r="WDJ875" s="4"/>
      <c r="WDK875" s="4"/>
      <c r="WDL875" s="4"/>
      <c r="WDM875" s="4"/>
      <c r="WDN875" s="4"/>
      <c r="WDO875" s="4"/>
      <c r="WDP875" s="4"/>
      <c r="WDQ875" s="4"/>
      <c r="WDR875" s="4"/>
      <c r="WDS875" s="4"/>
      <c r="WDT875" s="4"/>
      <c r="WDU875" s="4"/>
      <c r="WDV875" s="4"/>
      <c r="WDW875" s="4"/>
      <c r="WDX875" s="4"/>
      <c r="WDY875" s="4"/>
      <c r="WDZ875" s="4"/>
      <c r="WEA875" s="4"/>
      <c r="WEB875" s="4"/>
      <c r="WEC875" s="4"/>
      <c r="WED875" s="4"/>
      <c r="WEE875" s="4"/>
      <c r="WEF875" s="4"/>
      <c r="WEG875" s="4"/>
      <c r="WEH875" s="4"/>
      <c r="WEI875" s="4"/>
      <c r="WEJ875" s="4"/>
      <c r="WEK875" s="4"/>
      <c r="WEL875" s="4"/>
      <c r="WEM875" s="4"/>
      <c r="WEN875" s="4"/>
      <c r="WEO875" s="4"/>
      <c r="WEP875" s="4"/>
      <c r="WEQ875" s="4"/>
      <c r="WER875" s="4"/>
      <c r="WES875" s="4"/>
      <c r="WET875" s="4"/>
      <c r="WEU875" s="4"/>
      <c r="WEV875" s="4"/>
      <c r="WEW875" s="4"/>
      <c r="WEX875" s="4"/>
      <c r="WEY875" s="4"/>
      <c r="WEZ875" s="4"/>
      <c r="WFA875" s="4"/>
      <c r="WFB875" s="4"/>
      <c r="WFC875" s="4"/>
      <c r="WFD875" s="4"/>
      <c r="WFE875" s="4"/>
      <c r="WFF875" s="4"/>
      <c r="WFG875" s="4"/>
      <c r="WFH875" s="4"/>
      <c r="WFI875" s="4"/>
      <c r="WFJ875" s="4"/>
      <c r="WFK875" s="4"/>
      <c r="WFL875" s="4"/>
      <c r="WFM875" s="4"/>
      <c r="WFN875" s="4"/>
      <c r="WFO875" s="4"/>
      <c r="WFP875" s="4"/>
      <c r="WFQ875" s="4"/>
      <c r="WFR875" s="4"/>
      <c r="WFS875" s="4"/>
      <c r="WFT875" s="4"/>
      <c r="WFU875" s="4"/>
      <c r="WFV875" s="4"/>
      <c r="WFW875" s="4"/>
      <c r="WFX875" s="4"/>
      <c r="WFY875" s="4"/>
      <c r="WFZ875" s="4"/>
      <c r="WGA875" s="4"/>
      <c r="WGB875" s="4"/>
      <c r="WGC875" s="4"/>
      <c r="WGD875" s="4"/>
      <c r="WGE875" s="4"/>
      <c r="WGF875" s="4"/>
      <c r="WGG875" s="4"/>
      <c r="WGH875" s="4"/>
      <c r="WGI875" s="4"/>
      <c r="WGJ875" s="4"/>
      <c r="WGK875" s="4"/>
      <c r="WGL875" s="4"/>
      <c r="WGM875" s="4"/>
      <c r="WGN875" s="4"/>
      <c r="WGO875" s="4"/>
      <c r="WGP875" s="4"/>
      <c r="WGQ875" s="4"/>
      <c r="WGR875" s="4"/>
      <c r="WGS875" s="4"/>
      <c r="WGT875" s="4"/>
      <c r="WGU875" s="4"/>
      <c r="WGV875" s="4"/>
      <c r="WGW875" s="4"/>
      <c r="WGX875" s="4"/>
      <c r="WGY875" s="4"/>
      <c r="WGZ875" s="4"/>
      <c r="WHA875" s="4"/>
      <c r="WHB875" s="4"/>
      <c r="WHC875" s="4"/>
      <c r="WHD875" s="4"/>
      <c r="WHE875" s="4"/>
      <c r="WHF875" s="4"/>
      <c r="WHG875" s="4"/>
      <c r="WHH875" s="4"/>
      <c r="WHI875" s="4"/>
      <c r="WHJ875" s="4"/>
      <c r="WHK875" s="4"/>
      <c r="WHL875" s="4"/>
      <c r="WHM875" s="4"/>
      <c r="WHN875" s="4"/>
      <c r="WHO875" s="4"/>
      <c r="WHP875" s="4"/>
      <c r="WHQ875" s="4"/>
      <c r="WHR875" s="4"/>
      <c r="WHS875" s="4"/>
      <c r="WHT875" s="4"/>
      <c r="WHU875" s="4"/>
      <c r="WHV875" s="4"/>
      <c r="WHW875" s="4"/>
      <c r="WHX875" s="4"/>
      <c r="WHY875" s="4"/>
      <c r="WHZ875" s="4"/>
      <c r="WIA875" s="4"/>
      <c r="WIB875" s="4"/>
      <c r="WIC875" s="4"/>
      <c r="WID875" s="4"/>
      <c r="WIE875" s="4"/>
      <c r="WIF875" s="4"/>
      <c r="WIG875" s="4"/>
      <c r="WIH875" s="4"/>
      <c r="WII875" s="4"/>
      <c r="WIJ875" s="4"/>
      <c r="WIK875" s="4"/>
      <c r="WIL875" s="4"/>
      <c r="WIM875" s="4"/>
      <c r="WIN875" s="4"/>
      <c r="WIO875" s="4"/>
      <c r="WIP875" s="4"/>
      <c r="WIQ875" s="4"/>
      <c r="WIR875" s="4"/>
      <c r="WIS875" s="4"/>
      <c r="WIT875" s="4"/>
      <c r="WIU875" s="4"/>
      <c r="WIV875" s="4"/>
      <c r="WIW875" s="4"/>
      <c r="WIX875" s="4"/>
      <c r="WIY875" s="4"/>
      <c r="WIZ875" s="4"/>
      <c r="WJA875" s="4"/>
      <c r="WJB875" s="4"/>
      <c r="WJC875" s="4"/>
      <c r="WJD875" s="4"/>
      <c r="WJE875" s="4"/>
      <c r="WJF875" s="4"/>
      <c r="WJG875" s="4"/>
      <c r="WJH875" s="4"/>
      <c r="WJI875" s="4"/>
      <c r="WJJ875" s="4"/>
      <c r="WJK875" s="4"/>
      <c r="WJL875" s="4"/>
      <c r="WJM875" s="4"/>
      <c r="WJN875" s="4"/>
      <c r="WJO875" s="4"/>
      <c r="WJP875" s="4"/>
      <c r="WJQ875" s="4"/>
      <c r="WJR875" s="4"/>
      <c r="WJS875" s="4"/>
      <c r="WJT875" s="4"/>
      <c r="WJU875" s="4"/>
      <c r="WJV875" s="4"/>
      <c r="WJW875" s="4"/>
      <c r="WJX875" s="4"/>
      <c r="WJY875" s="4"/>
      <c r="WJZ875" s="4"/>
      <c r="WKA875" s="4"/>
      <c r="WKB875" s="4"/>
      <c r="WKC875" s="4"/>
      <c r="WKD875" s="4"/>
      <c r="WKE875" s="4"/>
      <c r="WKF875" s="4"/>
      <c r="WKG875" s="4"/>
      <c r="WKH875" s="4"/>
      <c r="WKI875" s="4"/>
      <c r="WKJ875" s="4"/>
      <c r="WKK875" s="4"/>
      <c r="WKL875" s="4"/>
      <c r="WKM875" s="4"/>
      <c r="WKN875" s="4"/>
      <c r="WKO875" s="4"/>
      <c r="WKP875" s="4"/>
      <c r="WKQ875" s="4"/>
      <c r="WKR875" s="4"/>
      <c r="WKS875" s="4"/>
      <c r="WKT875" s="4"/>
      <c r="WKU875" s="4"/>
      <c r="WKV875" s="4"/>
      <c r="WKW875" s="4"/>
      <c r="WKX875" s="4"/>
      <c r="WKY875" s="4"/>
      <c r="WKZ875" s="4"/>
      <c r="WLA875" s="4"/>
      <c r="WLB875" s="4"/>
      <c r="WLC875" s="4"/>
      <c r="WLD875" s="4"/>
      <c r="WLE875" s="4"/>
      <c r="WLF875" s="4"/>
      <c r="WLH875" s="4"/>
      <c r="WLJ875" s="4"/>
      <c r="WLK875" s="4"/>
      <c r="WLL875" s="4"/>
      <c r="WLM875" s="4"/>
      <c r="WLN875" s="4"/>
      <c r="WLO875" s="4"/>
      <c r="WLP875" s="4"/>
      <c r="WLQ875" s="4"/>
      <c r="WLV875" s="4"/>
      <c r="WLW875" s="4"/>
      <c r="WLX875" s="4"/>
      <c r="WLY875" s="4"/>
      <c r="WLZ875" s="4"/>
      <c r="WMA875" s="4"/>
      <c r="WMB875" s="4"/>
      <c r="WMC875" s="4"/>
      <c r="WMD875" s="4"/>
      <c r="WME875" s="4"/>
      <c r="WMF875" s="4"/>
      <c r="WMG875" s="4"/>
      <c r="WMH875" s="4"/>
      <c r="WMI875" s="4"/>
      <c r="WMJ875" s="4"/>
      <c r="WMK875" s="4"/>
      <c r="WML875" s="4"/>
      <c r="WMM875" s="4"/>
      <c r="WMN875" s="4"/>
      <c r="WMO875" s="4"/>
      <c r="WMP875" s="4"/>
      <c r="WMQ875" s="4"/>
      <c r="WMR875" s="4"/>
      <c r="WMS875" s="4"/>
      <c r="WMT875" s="4"/>
      <c r="WMU875" s="4"/>
      <c r="WMV875" s="4"/>
      <c r="WMW875" s="4"/>
      <c r="WMX875" s="4"/>
      <c r="WMY875" s="4"/>
      <c r="WMZ875" s="4"/>
      <c r="WNA875" s="4"/>
      <c r="WNB875" s="4"/>
      <c r="WNC875" s="4"/>
      <c r="WND875" s="4"/>
      <c r="WNE875" s="4"/>
      <c r="WNF875" s="4"/>
      <c r="WNG875" s="4"/>
      <c r="WNH875" s="4"/>
      <c r="WNI875" s="4"/>
      <c r="WNJ875" s="4"/>
      <c r="WNK875" s="4"/>
      <c r="WNL875" s="4"/>
      <c r="WNM875" s="4"/>
      <c r="WNN875" s="4"/>
      <c r="WNO875" s="4"/>
      <c r="WNP875" s="4"/>
      <c r="WNQ875" s="4"/>
      <c r="WNR875" s="4"/>
      <c r="WNS875" s="4"/>
      <c r="WNT875" s="4"/>
      <c r="WNU875" s="4"/>
      <c r="WNV875" s="4"/>
      <c r="WNW875" s="4"/>
      <c r="WNX875" s="4"/>
      <c r="WNY875" s="4"/>
      <c r="WNZ875" s="4"/>
      <c r="WOA875" s="4"/>
      <c r="WOB875" s="4"/>
      <c r="WOC875" s="4"/>
      <c r="WOD875" s="4"/>
      <c r="WOE875" s="4"/>
      <c r="WOF875" s="4"/>
      <c r="WOG875" s="4"/>
      <c r="WOH875" s="4"/>
      <c r="WOI875" s="4"/>
      <c r="WOJ875" s="4"/>
      <c r="WOK875" s="4"/>
      <c r="WOL875" s="4"/>
      <c r="WOM875" s="4"/>
      <c r="WON875" s="4"/>
      <c r="WOO875" s="4"/>
      <c r="WOP875" s="4"/>
      <c r="WOQ875" s="4"/>
      <c r="WOR875" s="4"/>
      <c r="WOS875" s="4"/>
      <c r="WOT875" s="4"/>
      <c r="WOU875" s="4"/>
      <c r="WOV875" s="4"/>
      <c r="WOW875" s="4"/>
      <c r="WOX875" s="4"/>
      <c r="WOY875" s="4"/>
      <c r="WOZ875" s="4"/>
      <c r="WPA875" s="4"/>
      <c r="WPB875" s="4"/>
      <c r="WPC875" s="4"/>
      <c r="WPD875" s="4"/>
      <c r="WPE875" s="4"/>
      <c r="WPF875" s="4"/>
      <c r="WPG875" s="4"/>
      <c r="WPH875" s="4"/>
      <c r="WPI875" s="4"/>
      <c r="WPJ875" s="4"/>
      <c r="WPK875" s="4"/>
      <c r="WPL875" s="4"/>
      <c r="WPM875" s="4"/>
      <c r="WPN875" s="4"/>
      <c r="WPO875" s="4"/>
      <c r="WPP875" s="4"/>
      <c r="WPQ875" s="4"/>
      <c r="WPR875" s="4"/>
      <c r="WPS875" s="4"/>
      <c r="WPT875" s="4"/>
      <c r="WPU875" s="4"/>
      <c r="WPV875" s="4"/>
      <c r="WPW875" s="4"/>
      <c r="WPX875" s="4"/>
      <c r="WPY875" s="4"/>
      <c r="WPZ875" s="4"/>
      <c r="WQA875" s="4"/>
      <c r="WQB875" s="4"/>
      <c r="WQC875" s="4"/>
      <c r="WQD875" s="4"/>
      <c r="WQE875" s="4"/>
      <c r="WQF875" s="4"/>
      <c r="WQG875" s="4"/>
      <c r="WQH875" s="4"/>
      <c r="WQI875" s="4"/>
      <c r="WQJ875" s="4"/>
      <c r="WQK875" s="4"/>
      <c r="WQL875" s="4"/>
      <c r="WQM875" s="4"/>
      <c r="WQN875" s="4"/>
      <c r="WQO875" s="4"/>
      <c r="WQP875" s="4"/>
      <c r="WQQ875" s="4"/>
      <c r="WQR875" s="4"/>
      <c r="WQS875" s="4"/>
      <c r="WQT875" s="4"/>
      <c r="WQU875" s="4"/>
      <c r="WQV875" s="4"/>
      <c r="WQW875" s="4"/>
      <c r="WQX875" s="4"/>
      <c r="WQY875" s="4"/>
      <c r="WQZ875" s="4"/>
      <c r="WRA875" s="4"/>
      <c r="WRB875" s="4"/>
      <c r="WRC875" s="4"/>
      <c r="WRD875" s="4"/>
      <c r="WRE875" s="4"/>
      <c r="WRF875" s="4"/>
      <c r="WRG875" s="4"/>
      <c r="WRH875" s="4"/>
      <c r="WRI875" s="4"/>
      <c r="WRJ875" s="4"/>
      <c r="WRK875" s="4"/>
      <c r="WRL875" s="4"/>
      <c r="WRM875" s="4"/>
      <c r="WRN875" s="4"/>
      <c r="WRO875" s="4"/>
      <c r="WRP875" s="4"/>
      <c r="WRQ875" s="4"/>
      <c r="WRR875" s="4"/>
      <c r="WRS875" s="4"/>
      <c r="WRT875" s="4"/>
      <c r="WRU875" s="4"/>
      <c r="WRV875" s="4"/>
      <c r="WRW875" s="4"/>
      <c r="WRX875" s="4"/>
      <c r="WRY875" s="4"/>
      <c r="WRZ875" s="4"/>
      <c r="WSA875" s="4"/>
      <c r="WSB875" s="4"/>
      <c r="WSC875" s="4"/>
      <c r="WSD875" s="4"/>
      <c r="WSE875" s="4"/>
      <c r="WSF875" s="4"/>
      <c r="WSG875" s="4"/>
      <c r="WSH875" s="4"/>
      <c r="WSI875" s="4"/>
      <c r="WSJ875" s="4"/>
      <c r="WSK875" s="4"/>
      <c r="WSL875" s="4"/>
      <c r="WSM875" s="4"/>
      <c r="WSN875" s="4"/>
      <c r="WSO875" s="4"/>
      <c r="WSP875" s="4"/>
      <c r="WSQ875" s="4"/>
      <c r="WSR875" s="4"/>
      <c r="WSS875" s="4"/>
      <c r="WST875" s="4"/>
      <c r="WSU875" s="4"/>
      <c r="WSV875" s="4"/>
      <c r="WSW875" s="4"/>
      <c r="WSX875" s="4"/>
      <c r="WSY875" s="4"/>
      <c r="WSZ875" s="4"/>
      <c r="WTA875" s="4"/>
      <c r="WTB875" s="4"/>
      <c r="WTC875" s="4"/>
      <c r="WTD875" s="4"/>
      <c r="WTE875" s="4"/>
      <c r="WTF875" s="4"/>
      <c r="WTG875" s="4"/>
      <c r="WTH875" s="4"/>
      <c r="WTI875" s="4"/>
      <c r="WTJ875" s="4"/>
      <c r="WTK875" s="4"/>
      <c r="WTL875" s="4"/>
      <c r="WTM875" s="4"/>
      <c r="WTN875" s="4"/>
      <c r="WTO875" s="4"/>
      <c r="WTP875" s="4"/>
      <c r="WTQ875" s="4"/>
      <c r="WTR875" s="4"/>
      <c r="WTS875" s="4"/>
      <c r="WTT875" s="4"/>
      <c r="WTU875" s="4"/>
      <c r="WTV875" s="4"/>
      <c r="WTW875" s="4"/>
      <c r="WTX875" s="4"/>
      <c r="WTY875" s="4"/>
      <c r="WTZ875" s="4"/>
      <c r="WUA875" s="4"/>
      <c r="WUB875" s="4"/>
      <c r="WUC875" s="4"/>
      <c r="WUD875" s="4"/>
      <c r="WUE875" s="4"/>
      <c r="WUF875" s="4"/>
      <c r="WUG875" s="4"/>
      <c r="WUH875" s="4"/>
      <c r="WUI875" s="4"/>
      <c r="WUJ875" s="4"/>
      <c r="WUK875" s="4"/>
      <c r="WUL875" s="4"/>
      <c r="WUM875" s="4"/>
      <c r="WUN875" s="4"/>
      <c r="WUO875" s="4"/>
      <c r="WUP875" s="4"/>
      <c r="WUQ875" s="4"/>
      <c r="WUR875" s="4"/>
      <c r="WUS875" s="4"/>
      <c r="WUT875" s="4"/>
      <c r="WUU875" s="4"/>
      <c r="WUV875" s="4"/>
      <c r="WUW875" s="4"/>
      <c r="WUX875" s="4"/>
      <c r="WUY875" s="4"/>
      <c r="WUZ875" s="4"/>
      <c r="WVA875" s="4"/>
      <c r="WVB875" s="4"/>
      <c r="WVD875" s="4"/>
      <c r="WVF875" s="4"/>
      <c r="WVG875" s="4"/>
      <c r="WVH875" s="4"/>
      <c r="WVI875" s="4"/>
      <c r="WVJ875" s="4"/>
      <c r="WVK875" s="4"/>
      <c r="WVL875" s="4"/>
      <c r="WVM875" s="4"/>
      <c r="WVR875" s="4"/>
      <c r="WVS875" s="4"/>
      <c r="WVT875" s="4"/>
      <c r="WVU875" s="4"/>
      <c r="WVV875" s="4"/>
      <c r="WVW875" s="4"/>
      <c r="WVX875" s="4"/>
      <c r="WVY875" s="4"/>
      <c r="WVZ875" s="4"/>
      <c r="WWA875" s="4"/>
      <c r="WWB875" s="4"/>
      <c r="WWC875" s="4"/>
      <c r="WWD875" s="4"/>
      <c r="WWE875" s="4"/>
      <c r="WWF875" s="4"/>
      <c r="WWG875" s="4"/>
      <c r="WWH875" s="4"/>
      <c r="WWI875" s="4"/>
      <c r="WWJ875" s="4"/>
      <c r="WWK875" s="4"/>
      <c r="WWL875" s="4"/>
      <c r="WWM875" s="4"/>
      <c r="WWN875" s="4"/>
      <c r="WWO875" s="4"/>
      <c r="WWP875" s="4"/>
      <c r="WWQ875" s="4"/>
      <c r="WWR875" s="4"/>
      <c r="WWS875" s="4"/>
      <c r="WWT875" s="4"/>
      <c r="WWU875" s="4"/>
      <c r="WWV875" s="4"/>
      <c r="WWW875" s="4"/>
      <c r="WWX875" s="4"/>
      <c r="WWY875" s="4"/>
      <c r="WWZ875" s="4"/>
      <c r="WXA875" s="4"/>
      <c r="WXB875" s="4"/>
      <c r="WXC875" s="4"/>
      <c r="WXD875" s="4"/>
      <c r="WXE875" s="4"/>
      <c r="WXF875" s="4"/>
      <c r="WXG875" s="4"/>
      <c r="WXH875" s="4"/>
      <c r="WXI875" s="4"/>
      <c r="WXJ875" s="4"/>
      <c r="WXK875" s="4"/>
      <c r="WXL875" s="4"/>
      <c r="WXM875" s="4"/>
      <c r="WXN875" s="4"/>
      <c r="WXO875" s="4"/>
      <c r="WXP875" s="4"/>
      <c r="WXQ875" s="4"/>
      <c r="WXR875" s="4"/>
      <c r="WXS875" s="4"/>
      <c r="WXT875" s="4"/>
      <c r="WXU875" s="4"/>
      <c r="WXV875" s="4"/>
      <c r="WXW875" s="4"/>
      <c r="WXX875" s="4"/>
      <c r="WXY875" s="4"/>
      <c r="WXZ875" s="4"/>
      <c r="WYA875" s="4"/>
      <c r="WYB875" s="4"/>
      <c r="WYC875" s="4"/>
      <c r="WYD875" s="4"/>
      <c r="WYE875" s="4"/>
      <c r="WYF875" s="4"/>
      <c r="WYG875" s="4"/>
      <c r="WYH875" s="4"/>
      <c r="WYI875" s="4"/>
      <c r="WYJ875" s="4"/>
      <c r="WYK875" s="4"/>
      <c r="WYL875" s="4"/>
      <c r="WYM875" s="4"/>
      <c r="WYN875" s="4"/>
      <c r="WYO875" s="4"/>
      <c r="WYP875" s="4"/>
      <c r="WYQ875" s="4"/>
      <c r="WYR875" s="4"/>
      <c r="WYS875" s="4"/>
      <c r="WYT875" s="4"/>
      <c r="WYU875" s="4"/>
      <c r="WYV875" s="4"/>
      <c r="WYW875" s="4"/>
      <c r="WYX875" s="4"/>
      <c r="WYY875" s="4"/>
      <c r="WYZ875" s="4"/>
      <c r="WZA875" s="4"/>
      <c r="WZB875" s="4"/>
      <c r="WZC875" s="4"/>
      <c r="WZD875" s="4"/>
      <c r="WZE875" s="4"/>
      <c r="WZF875" s="4"/>
      <c r="WZG875" s="4"/>
      <c r="WZH875" s="4"/>
      <c r="WZI875" s="4"/>
      <c r="WZJ875" s="4"/>
      <c r="WZK875" s="4"/>
      <c r="WZL875" s="4"/>
      <c r="WZM875" s="4"/>
      <c r="WZN875" s="4"/>
      <c r="WZO875" s="4"/>
      <c r="WZP875" s="4"/>
      <c r="WZQ875" s="4"/>
      <c r="WZR875" s="4"/>
      <c r="WZS875" s="4"/>
      <c r="WZT875" s="4"/>
      <c r="WZU875" s="4"/>
      <c r="WZV875" s="4"/>
      <c r="WZW875" s="4"/>
      <c r="WZX875" s="4"/>
      <c r="WZY875" s="4"/>
      <c r="WZZ875" s="4"/>
      <c r="XAA875" s="4"/>
      <c r="XAB875" s="4"/>
      <c r="XAC875" s="4"/>
      <c r="XAD875" s="4"/>
      <c r="XAE875" s="4"/>
      <c r="XAF875" s="4"/>
      <c r="XAG875" s="4"/>
      <c r="XAH875" s="4"/>
      <c r="XAI875" s="4"/>
      <c r="XAJ875" s="4"/>
      <c r="XAK875" s="4"/>
      <c r="XAL875" s="4"/>
      <c r="XAM875" s="4"/>
      <c r="XAN875" s="4"/>
      <c r="XAO875" s="4"/>
      <c r="XAP875" s="4"/>
      <c r="XAQ875" s="4"/>
      <c r="XAR875" s="4"/>
      <c r="XAS875" s="4"/>
      <c r="XAT875" s="4"/>
      <c r="XAU875" s="4"/>
      <c r="XAV875" s="4"/>
      <c r="XAW875" s="4"/>
      <c r="XAX875" s="4"/>
      <c r="XAY875" s="4"/>
      <c r="XAZ875" s="4"/>
      <c r="XBA875" s="4"/>
      <c r="XBB875" s="4"/>
      <c r="XBC875" s="4"/>
      <c r="XBD875" s="4"/>
      <c r="XBE875" s="4"/>
      <c r="XBF875" s="4"/>
      <c r="XBG875" s="4"/>
      <c r="XBH875" s="4"/>
      <c r="XBI875" s="4"/>
      <c r="XBJ875" s="4"/>
      <c r="XBK875" s="4"/>
      <c r="XBL875" s="4"/>
      <c r="XBM875" s="4"/>
      <c r="XBN875" s="4"/>
      <c r="XBO875" s="4"/>
      <c r="XBP875" s="4"/>
      <c r="XBQ875" s="4"/>
      <c r="XBR875" s="4"/>
      <c r="XBS875" s="4"/>
      <c r="XBT875" s="4"/>
      <c r="XBU875" s="4"/>
      <c r="XBV875" s="4"/>
      <c r="XBW875" s="4"/>
      <c r="XBX875" s="4"/>
      <c r="XBY875" s="4"/>
      <c r="XBZ875" s="4"/>
      <c r="XCA875" s="4"/>
      <c r="XCB875" s="4"/>
      <c r="XCC875" s="4"/>
      <c r="XCD875" s="4"/>
      <c r="XCE875" s="4"/>
      <c r="XCF875" s="4"/>
      <c r="XCG875" s="4"/>
      <c r="XCH875" s="4"/>
      <c r="XCI875" s="4"/>
      <c r="XCJ875" s="4"/>
      <c r="XCK875" s="4"/>
      <c r="XCL875" s="4"/>
      <c r="XCM875" s="4"/>
      <c r="XCN875" s="4"/>
      <c r="XCO875" s="4"/>
      <c r="XCP875" s="4"/>
      <c r="XCQ875" s="4"/>
      <c r="XCR875" s="4"/>
      <c r="XCS875" s="4"/>
      <c r="XCT875" s="4"/>
      <c r="XCU875" s="4"/>
      <c r="XCV875" s="4"/>
      <c r="XCW875" s="4"/>
      <c r="XCX875" s="4"/>
      <c r="XCY875" s="4"/>
      <c r="XCZ875" s="4"/>
      <c r="XDA875" s="4"/>
      <c r="XDB875" s="4"/>
      <c r="XDC875" s="4"/>
      <c r="XDD875" s="4"/>
      <c r="XDE875" s="4"/>
      <c r="XDF875" s="4"/>
      <c r="XDG875" s="4"/>
      <c r="XDH875" s="4"/>
      <c r="XDI875" s="4"/>
      <c r="XDJ875" s="4"/>
      <c r="XDK875" s="4"/>
      <c r="XDL875" s="4"/>
      <c r="XDM875" s="4"/>
      <c r="XDN875" s="4"/>
      <c r="XDO875" s="4"/>
      <c r="XDP875" s="4"/>
      <c r="XDQ875" s="4"/>
      <c r="XDR875" s="4"/>
      <c r="XDS875" s="4"/>
      <c r="XDT875" s="4"/>
      <c r="XDU875" s="4"/>
      <c r="XDV875" s="4"/>
      <c r="XDW875" s="4"/>
      <c r="XDX875" s="4"/>
      <c r="XDY875" s="4"/>
      <c r="XDZ875" s="4"/>
      <c r="XEA875" s="4"/>
      <c r="XEB875" s="4"/>
      <c r="XEC875" s="4"/>
      <c r="XED875" s="4"/>
      <c r="XEE875" s="4"/>
      <c r="XEF875" s="4"/>
      <c r="XEG875" s="4"/>
      <c r="XEH875" s="4"/>
      <c r="XEI875" s="4"/>
      <c r="XEJ875" s="4"/>
      <c r="XEK875" s="4"/>
      <c r="XEL875" s="4"/>
      <c r="XEM875" s="4"/>
      <c r="XEN875" s="4"/>
      <c r="XEO875" s="4"/>
      <c r="XEP875" s="4"/>
      <c r="XEQ875" s="4"/>
      <c r="XER875" s="4"/>
      <c r="XES875" s="4"/>
      <c r="XET875" s="4"/>
      <c r="XEU875" s="4"/>
      <c r="XEV875" s="4"/>
      <c r="XEW875" s="4"/>
      <c r="XEX875" s="4"/>
      <c r="XEY875" s="4"/>
      <c r="XEZ875" s="4"/>
      <c r="XFA875" s="4"/>
      <c r="XFB875" s="4"/>
      <c r="XFC875" s="4"/>
      <c r="XFD875" s="4"/>
    </row>
    <row r="876" s="2" customFormat="1" ht="16.5" customHeight="1" spans="1:14">
      <c r="A876" s="27" t="s">
        <v>795</v>
      </c>
      <c r="B876" s="28">
        <f>B877+B878+B881+B887+B888</f>
        <v>24634.3</v>
      </c>
      <c r="C876" s="28">
        <f>C877+C878+C881+C887+C888</f>
        <v>20314</v>
      </c>
      <c r="D876" s="28">
        <f>D877+D878+D881+D887+D888</f>
        <v>18348</v>
      </c>
      <c r="E876" s="32">
        <f t="shared" si="43"/>
        <v>90.3219454563355</v>
      </c>
      <c r="F876" s="28">
        <f>F877+F878+F881+F887+F888</f>
        <v>31490</v>
      </c>
      <c r="G876" s="28">
        <f>D876-F876</f>
        <v>-13142</v>
      </c>
      <c r="H876" s="29">
        <f t="shared" si="44"/>
        <v>-41.7338837726262</v>
      </c>
      <c r="I876" s="28">
        <f>I877+I878+I881+I887+I888</f>
        <v>19186</v>
      </c>
      <c r="J876" s="28">
        <f>I876-B876</f>
        <v>-5448.3</v>
      </c>
      <c r="K876" s="32">
        <f>J876/B876*100</f>
        <v>-22.116723430339</v>
      </c>
      <c r="N876" s="63"/>
    </row>
    <row r="877" s="2" customFormat="1" ht="16.5" customHeight="1" spans="1:16384">
      <c r="A877" s="30" t="s">
        <v>796</v>
      </c>
      <c r="B877" s="31">
        <v>23</v>
      </c>
      <c r="C877" s="31">
        <v>2670</v>
      </c>
      <c r="D877" s="31">
        <v>2604</v>
      </c>
      <c r="E877" s="108">
        <f t="shared" si="43"/>
        <v>97.5280898876404</v>
      </c>
      <c r="F877" s="31">
        <v>118</v>
      </c>
      <c r="G877" s="31">
        <f>D877-F877</f>
        <v>2486</v>
      </c>
      <c r="H877" s="109">
        <f t="shared" si="44"/>
        <v>2106.77966101695</v>
      </c>
      <c r="I877" s="31">
        <v>2672</v>
      </c>
      <c r="J877" s="31">
        <f>I877-B877</f>
        <v>2649</v>
      </c>
      <c r="K877" s="108">
        <f>J877/B877*100</f>
        <v>11517.3913043478</v>
      </c>
      <c r="L877" s="4"/>
      <c r="M877" s="4"/>
      <c r="N877" s="63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/>
      <c r="FI877" s="4"/>
      <c r="FJ877" s="4"/>
      <c r="FK877" s="4"/>
      <c r="FL877" s="4"/>
      <c r="FM877" s="4"/>
      <c r="FN877" s="4"/>
      <c r="FO877" s="4"/>
      <c r="FP877" s="4"/>
      <c r="FQ877" s="4"/>
      <c r="FR877" s="4"/>
      <c r="FS877" s="4"/>
      <c r="FT877" s="4"/>
      <c r="FU877" s="4"/>
      <c r="FV877" s="4"/>
      <c r="FW877" s="4"/>
      <c r="FX877" s="4"/>
      <c r="FY877" s="4"/>
      <c r="FZ877" s="4"/>
      <c r="GA877" s="4"/>
      <c r="GB877" s="4"/>
      <c r="GC877" s="4"/>
      <c r="GD877" s="4"/>
      <c r="GE877" s="4"/>
      <c r="GF877" s="4"/>
      <c r="GG877" s="4"/>
      <c r="GH877" s="4"/>
      <c r="GI877" s="4"/>
      <c r="GJ877" s="4"/>
      <c r="GK877" s="4"/>
      <c r="GL877" s="4"/>
      <c r="GM877" s="4"/>
      <c r="GN877" s="4"/>
      <c r="GO877" s="4"/>
      <c r="GP877" s="4"/>
      <c r="GQ877" s="4"/>
      <c r="GR877" s="4"/>
      <c r="GS877" s="4"/>
      <c r="GT877" s="4"/>
      <c r="GU877" s="4"/>
      <c r="GV877" s="4"/>
      <c r="GW877" s="4"/>
      <c r="GX877" s="4"/>
      <c r="GY877" s="4"/>
      <c r="GZ877" s="4"/>
      <c r="HA877" s="4"/>
      <c r="HB877" s="4"/>
      <c r="HC877" s="4"/>
      <c r="HD877" s="4"/>
      <c r="HE877" s="4"/>
      <c r="HF877" s="4"/>
      <c r="HG877" s="4"/>
      <c r="HH877" s="4"/>
      <c r="HI877" s="4"/>
      <c r="HJ877" s="4"/>
      <c r="HK877" s="4"/>
      <c r="HL877" s="4"/>
      <c r="HM877" s="4"/>
      <c r="HN877" s="4"/>
      <c r="HO877" s="4"/>
      <c r="HP877" s="4"/>
      <c r="HQ877" s="4"/>
      <c r="HR877" s="4"/>
      <c r="HS877" s="4"/>
      <c r="HT877" s="4"/>
      <c r="HU877" s="4"/>
      <c r="HV877" s="4"/>
      <c r="HW877" s="4"/>
      <c r="HX877" s="4"/>
      <c r="HY877" s="4"/>
      <c r="HZ877" s="4"/>
      <c r="IA877" s="4"/>
      <c r="IB877" s="4"/>
      <c r="IC877" s="4"/>
      <c r="ID877" s="4"/>
      <c r="IE877" s="4"/>
      <c r="IF877" s="4"/>
      <c r="IG877" s="4"/>
      <c r="IH877" s="4"/>
      <c r="II877" s="4"/>
      <c r="IJ877" s="4"/>
      <c r="IK877" s="4"/>
      <c r="IL877" s="4"/>
      <c r="IM877" s="4"/>
      <c r="IN877" s="4"/>
      <c r="IO877" s="4"/>
      <c r="IP877" s="4"/>
      <c r="IR877" s="4"/>
      <c r="IT877" s="4"/>
      <c r="IU877" s="4"/>
      <c r="IV877" s="4"/>
      <c r="IW877" s="4"/>
      <c r="IX877" s="4"/>
      <c r="IY877" s="4"/>
      <c r="IZ877" s="4"/>
      <c r="JA877" s="4"/>
      <c r="JF877" s="4"/>
      <c r="JG877" s="4"/>
      <c r="JH877" s="4"/>
      <c r="JI877" s="4"/>
      <c r="JJ877" s="4"/>
      <c r="JK877" s="4"/>
      <c r="JL877" s="4"/>
      <c r="JM877" s="4"/>
      <c r="JN877" s="4"/>
      <c r="JO877" s="4"/>
      <c r="JP877" s="4"/>
      <c r="JQ877" s="4"/>
      <c r="JR877" s="4"/>
      <c r="JS877" s="4"/>
      <c r="JT877" s="4"/>
      <c r="JU877" s="4"/>
      <c r="JV877" s="4"/>
      <c r="JW877" s="4"/>
      <c r="JX877" s="4"/>
      <c r="JY877" s="4"/>
      <c r="JZ877" s="4"/>
      <c r="KA877" s="4"/>
      <c r="KB877" s="4"/>
      <c r="KC877" s="4"/>
      <c r="KD877" s="4"/>
      <c r="KE877" s="4"/>
      <c r="KF877" s="4"/>
      <c r="KG877" s="4"/>
      <c r="KH877" s="4"/>
      <c r="KI877" s="4"/>
      <c r="KJ877" s="4"/>
      <c r="KK877" s="4"/>
      <c r="KL877" s="4"/>
      <c r="KM877" s="4"/>
      <c r="KN877" s="4"/>
      <c r="KO877" s="4"/>
      <c r="KP877" s="4"/>
      <c r="KQ877" s="4"/>
      <c r="KR877" s="4"/>
      <c r="KS877" s="4"/>
      <c r="KT877" s="4"/>
      <c r="KU877" s="4"/>
      <c r="KV877" s="4"/>
      <c r="KW877" s="4"/>
      <c r="KX877" s="4"/>
      <c r="KY877" s="4"/>
      <c r="KZ877" s="4"/>
      <c r="LA877" s="4"/>
      <c r="LB877" s="4"/>
      <c r="LC877" s="4"/>
      <c r="LD877" s="4"/>
      <c r="LE877" s="4"/>
      <c r="LF877" s="4"/>
      <c r="LG877" s="4"/>
      <c r="LH877" s="4"/>
      <c r="LI877" s="4"/>
      <c r="LJ877" s="4"/>
      <c r="LK877" s="4"/>
      <c r="LL877" s="4"/>
      <c r="LM877" s="4"/>
      <c r="LN877" s="4"/>
      <c r="LO877" s="4"/>
      <c r="LP877" s="4"/>
      <c r="LQ877" s="4"/>
      <c r="LR877" s="4"/>
      <c r="LS877" s="4"/>
      <c r="LT877" s="4"/>
      <c r="LU877" s="4"/>
      <c r="LV877" s="4"/>
      <c r="LW877" s="4"/>
      <c r="LX877" s="4"/>
      <c r="LY877" s="4"/>
      <c r="LZ877" s="4"/>
      <c r="MA877" s="4"/>
      <c r="MB877" s="4"/>
      <c r="MC877" s="4"/>
      <c r="MD877" s="4"/>
      <c r="ME877" s="4"/>
      <c r="MF877" s="4"/>
      <c r="MG877" s="4"/>
      <c r="MH877" s="4"/>
      <c r="MI877" s="4"/>
      <c r="MJ877" s="4"/>
      <c r="MK877" s="4"/>
      <c r="ML877" s="4"/>
      <c r="MM877" s="4"/>
      <c r="MN877" s="4"/>
      <c r="MO877" s="4"/>
      <c r="MP877" s="4"/>
      <c r="MQ877" s="4"/>
      <c r="MR877" s="4"/>
      <c r="MS877" s="4"/>
      <c r="MT877" s="4"/>
      <c r="MU877" s="4"/>
      <c r="MV877" s="4"/>
      <c r="MW877" s="4"/>
      <c r="MX877" s="4"/>
      <c r="MY877" s="4"/>
      <c r="MZ877" s="4"/>
      <c r="NA877" s="4"/>
      <c r="NB877" s="4"/>
      <c r="NC877" s="4"/>
      <c r="ND877" s="4"/>
      <c r="NE877" s="4"/>
      <c r="NF877" s="4"/>
      <c r="NG877" s="4"/>
      <c r="NH877" s="4"/>
      <c r="NI877" s="4"/>
      <c r="NJ877" s="4"/>
      <c r="NK877" s="4"/>
      <c r="NL877" s="4"/>
      <c r="NM877" s="4"/>
      <c r="NN877" s="4"/>
      <c r="NO877" s="4"/>
      <c r="NP877" s="4"/>
      <c r="NQ877" s="4"/>
      <c r="NR877" s="4"/>
      <c r="NS877" s="4"/>
      <c r="NT877" s="4"/>
      <c r="NU877" s="4"/>
      <c r="NV877" s="4"/>
      <c r="NW877" s="4"/>
      <c r="NX877" s="4"/>
      <c r="NY877" s="4"/>
      <c r="NZ877" s="4"/>
      <c r="OA877" s="4"/>
      <c r="OB877" s="4"/>
      <c r="OC877" s="4"/>
      <c r="OD877" s="4"/>
      <c r="OE877" s="4"/>
      <c r="OF877" s="4"/>
      <c r="OG877" s="4"/>
      <c r="OH877" s="4"/>
      <c r="OI877" s="4"/>
      <c r="OJ877" s="4"/>
      <c r="OK877" s="4"/>
      <c r="OL877" s="4"/>
      <c r="OM877" s="4"/>
      <c r="ON877" s="4"/>
      <c r="OO877" s="4"/>
      <c r="OP877" s="4"/>
      <c r="OQ877" s="4"/>
      <c r="OR877" s="4"/>
      <c r="OS877" s="4"/>
      <c r="OT877" s="4"/>
      <c r="OU877" s="4"/>
      <c r="OV877" s="4"/>
      <c r="OW877" s="4"/>
      <c r="OX877" s="4"/>
      <c r="OY877" s="4"/>
      <c r="OZ877" s="4"/>
      <c r="PA877" s="4"/>
      <c r="PB877" s="4"/>
      <c r="PC877" s="4"/>
      <c r="PD877" s="4"/>
      <c r="PE877" s="4"/>
      <c r="PF877" s="4"/>
      <c r="PG877" s="4"/>
      <c r="PH877" s="4"/>
      <c r="PI877" s="4"/>
      <c r="PJ877" s="4"/>
      <c r="PK877" s="4"/>
      <c r="PL877" s="4"/>
      <c r="PM877" s="4"/>
      <c r="PN877" s="4"/>
      <c r="PO877" s="4"/>
      <c r="PP877" s="4"/>
      <c r="PQ877" s="4"/>
      <c r="PR877" s="4"/>
      <c r="PS877" s="4"/>
      <c r="PT877" s="4"/>
      <c r="PU877" s="4"/>
      <c r="PV877" s="4"/>
      <c r="PW877" s="4"/>
      <c r="PX877" s="4"/>
      <c r="PY877" s="4"/>
      <c r="PZ877" s="4"/>
      <c r="QA877" s="4"/>
      <c r="QB877" s="4"/>
      <c r="QC877" s="4"/>
      <c r="QD877" s="4"/>
      <c r="QE877" s="4"/>
      <c r="QF877" s="4"/>
      <c r="QG877" s="4"/>
      <c r="QH877" s="4"/>
      <c r="QI877" s="4"/>
      <c r="QJ877" s="4"/>
      <c r="QK877" s="4"/>
      <c r="QL877" s="4"/>
      <c r="QM877" s="4"/>
      <c r="QN877" s="4"/>
      <c r="QO877" s="4"/>
      <c r="QP877" s="4"/>
      <c r="QQ877" s="4"/>
      <c r="QR877" s="4"/>
      <c r="QS877" s="4"/>
      <c r="QT877" s="4"/>
      <c r="QU877" s="4"/>
      <c r="QV877" s="4"/>
      <c r="QW877" s="4"/>
      <c r="QX877" s="4"/>
      <c r="QY877" s="4"/>
      <c r="QZ877" s="4"/>
      <c r="RA877" s="4"/>
      <c r="RB877" s="4"/>
      <c r="RC877" s="4"/>
      <c r="RD877" s="4"/>
      <c r="RE877" s="4"/>
      <c r="RF877" s="4"/>
      <c r="RG877" s="4"/>
      <c r="RH877" s="4"/>
      <c r="RI877" s="4"/>
      <c r="RJ877" s="4"/>
      <c r="RK877" s="4"/>
      <c r="RL877" s="4"/>
      <c r="RM877" s="4"/>
      <c r="RN877" s="4"/>
      <c r="RO877" s="4"/>
      <c r="RP877" s="4"/>
      <c r="RQ877" s="4"/>
      <c r="RR877" s="4"/>
      <c r="RS877" s="4"/>
      <c r="RT877" s="4"/>
      <c r="RU877" s="4"/>
      <c r="RV877" s="4"/>
      <c r="RW877" s="4"/>
      <c r="RX877" s="4"/>
      <c r="RY877" s="4"/>
      <c r="RZ877" s="4"/>
      <c r="SA877" s="4"/>
      <c r="SB877" s="4"/>
      <c r="SC877" s="4"/>
      <c r="SD877" s="4"/>
      <c r="SE877" s="4"/>
      <c r="SF877" s="4"/>
      <c r="SG877" s="4"/>
      <c r="SH877" s="4"/>
      <c r="SI877" s="4"/>
      <c r="SJ877" s="4"/>
      <c r="SK877" s="4"/>
      <c r="SL877" s="4"/>
      <c r="SN877" s="4"/>
      <c r="SP877" s="4"/>
      <c r="SQ877" s="4"/>
      <c r="SR877" s="4"/>
      <c r="SS877" s="4"/>
      <c r="ST877" s="4"/>
      <c r="SU877" s="4"/>
      <c r="SV877" s="4"/>
      <c r="SW877" s="4"/>
      <c r="TB877" s="4"/>
      <c r="TC877" s="4"/>
      <c r="TD877" s="4"/>
      <c r="TE877" s="4"/>
      <c r="TF877" s="4"/>
      <c r="TG877" s="4"/>
      <c r="TH877" s="4"/>
      <c r="TI877" s="4"/>
      <c r="TJ877" s="4"/>
      <c r="TK877" s="4"/>
      <c r="TL877" s="4"/>
      <c r="TM877" s="4"/>
      <c r="TN877" s="4"/>
      <c r="TO877" s="4"/>
      <c r="TP877" s="4"/>
      <c r="TQ877" s="4"/>
      <c r="TR877" s="4"/>
      <c r="TS877" s="4"/>
      <c r="TT877" s="4"/>
      <c r="TU877" s="4"/>
      <c r="TV877" s="4"/>
      <c r="TW877" s="4"/>
      <c r="TX877" s="4"/>
      <c r="TY877" s="4"/>
      <c r="TZ877" s="4"/>
      <c r="UA877" s="4"/>
      <c r="UB877" s="4"/>
      <c r="UC877" s="4"/>
      <c r="UD877" s="4"/>
      <c r="UE877" s="4"/>
      <c r="UF877" s="4"/>
      <c r="UG877" s="4"/>
      <c r="UH877" s="4"/>
      <c r="UI877" s="4"/>
      <c r="UJ877" s="4"/>
      <c r="UK877" s="4"/>
      <c r="UL877" s="4"/>
      <c r="UM877" s="4"/>
      <c r="UN877" s="4"/>
      <c r="UO877" s="4"/>
      <c r="UP877" s="4"/>
      <c r="UQ877" s="4"/>
      <c r="UR877" s="4"/>
      <c r="US877" s="4"/>
      <c r="UT877" s="4"/>
      <c r="UU877" s="4"/>
      <c r="UV877" s="4"/>
      <c r="UW877" s="4"/>
      <c r="UX877" s="4"/>
      <c r="UY877" s="4"/>
      <c r="UZ877" s="4"/>
      <c r="VA877" s="4"/>
      <c r="VB877" s="4"/>
      <c r="VC877" s="4"/>
      <c r="VD877" s="4"/>
      <c r="VE877" s="4"/>
      <c r="VF877" s="4"/>
      <c r="VG877" s="4"/>
      <c r="VH877" s="4"/>
      <c r="VI877" s="4"/>
      <c r="VJ877" s="4"/>
      <c r="VK877" s="4"/>
      <c r="VL877" s="4"/>
      <c r="VM877" s="4"/>
      <c r="VN877" s="4"/>
      <c r="VO877" s="4"/>
      <c r="VP877" s="4"/>
      <c r="VQ877" s="4"/>
      <c r="VR877" s="4"/>
      <c r="VS877" s="4"/>
      <c r="VT877" s="4"/>
      <c r="VU877" s="4"/>
      <c r="VV877" s="4"/>
      <c r="VW877" s="4"/>
      <c r="VX877" s="4"/>
      <c r="VY877" s="4"/>
      <c r="VZ877" s="4"/>
      <c r="WA877" s="4"/>
      <c r="WB877" s="4"/>
      <c r="WC877" s="4"/>
      <c r="WD877" s="4"/>
      <c r="WE877" s="4"/>
      <c r="WF877" s="4"/>
      <c r="WG877" s="4"/>
      <c r="WH877" s="4"/>
      <c r="WI877" s="4"/>
      <c r="WJ877" s="4"/>
      <c r="WK877" s="4"/>
      <c r="WL877" s="4"/>
      <c r="WM877" s="4"/>
      <c r="WN877" s="4"/>
      <c r="WO877" s="4"/>
      <c r="WP877" s="4"/>
      <c r="WQ877" s="4"/>
      <c r="WR877" s="4"/>
      <c r="WS877" s="4"/>
      <c r="WT877" s="4"/>
      <c r="WU877" s="4"/>
      <c r="WV877" s="4"/>
      <c r="WW877" s="4"/>
      <c r="WX877" s="4"/>
      <c r="WY877" s="4"/>
      <c r="WZ877" s="4"/>
      <c r="XA877" s="4"/>
      <c r="XB877" s="4"/>
      <c r="XC877" s="4"/>
      <c r="XD877" s="4"/>
      <c r="XE877" s="4"/>
      <c r="XF877" s="4"/>
      <c r="XG877" s="4"/>
      <c r="XH877" s="4"/>
      <c r="XI877" s="4"/>
      <c r="XJ877" s="4"/>
      <c r="XK877" s="4"/>
      <c r="XL877" s="4"/>
      <c r="XM877" s="4"/>
      <c r="XN877" s="4"/>
      <c r="XO877" s="4"/>
      <c r="XP877" s="4"/>
      <c r="XQ877" s="4"/>
      <c r="XR877" s="4"/>
      <c r="XS877" s="4"/>
      <c r="XT877" s="4"/>
      <c r="XU877" s="4"/>
      <c r="XV877" s="4"/>
      <c r="XW877" s="4"/>
      <c r="XX877" s="4"/>
      <c r="XY877" s="4"/>
      <c r="XZ877" s="4"/>
      <c r="YA877" s="4"/>
      <c r="YB877" s="4"/>
      <c r="YC877" s="4"/>
      <c r="YD877" s="4"/>
      <c r="YE877" s="4"/>
      <c r="YF877" s="4"/>
      <c r="YG877" s="4"/>
      <c r="YH877" s="4"/>
      <c r="YI877" s="4"/>
      <c r="YJ877" s="4"/>
      <c r="YK877" s="4"/>
      <c r="YL877" s="4"/>
      <c r="YM877" s="4"/>
      <c r="YN877" s="4"/>
      <c r="YO877" s="4"/>
      <c r="YP877" s="4"/>
      <c r="YQ877" s="4"/>
      <c r="YR877" s="4"/>
      <c r="YS877" s="4"/>
      <c r="YT877" s="4"/>
      <c r="YU877" s="4"/>
      <c r="YV877" s="4"/>
      <c r="YW877" s="4"/>
      <c r="YX877" s="4"/>
      <c r="YY877" s="4"/>
      <c r="YZ877" s="4"/>
      <c r="ZA877" s="4"/>
      <c r="ZB877" s="4"/>
      <c r="ZC877" s="4"/>
      <c r="ZD877" s="4"/>
      <c r="ZE877" s="4"/>
      <c r="ZF877" s="4"/>
      <c r="ZG877" s="4"/>
      <c r="ZH877" s="4"/>
      <c r="ZI877" s="4"/>
      <c r="ZJ877" s="4"/>
      <c r="ZK877" s="4"/>
      <c r="ZL877" s="4"/>
      <c r="ZM877" s="4"/>
      <c r="ZN877" s="4"/>
      <c r="ZO877" s="4"/>
      <c r="ZP877" s="4"/>
      <c r="ZQ877" s="4"/>
      <c r="ZR877" s="4"/>
      <c r="ZS877" s="4"/>
      <c r="ZT877" s="4"/>
      <c r="ZU877" s="4"/>
      <c r="ZV877" s="4"/>
      <c r="ZW877" s="4"/>
      <c r="ZX877" s="4"/>
      <c r="ZY877" s="4"/>
      <c r="ZZ877" s="4"/>
      <c r="AAA877" s="4"/>
      <c r="AAB877" s="4"/>
      <c r="AAC877" s="4"/>
      <c r="AAD877" s="4"/>
      <c r="AAE877" s="4"/>
      <c r="AAF877" s="4"/>
      <c r="AAG877" s="4"/>
      <c r="AAH877" s="4"/>
      <c r="AAI877" s="4"/>
      <c r="AAJ877" s="4"/>
      <c r="AAK877" s="4"/>
      <c r="AAL877" s="4"/>
      <c r="AAM877" s="4"/>
      <c r="AAN877" s="4"/>
      <c r="AAO877" s="4"/>
      <c r="AAP877" s="4"/>
      <c r="AAQ877" s="4"/>
      <c r="AAR877" s="4"/>
      <c r="AAS877" s="4"/>
      <c r="AAT877" s="4"/>
      <c r="AAU877" s="4"/>
      <c r="AAV877" s="4"/>
      <c r="AAW877" s="4"/>
      <c r="AAX877" s="4"/>
      <c r="AAY877" s="4"/>
      <c r="AAZ877" s="4"/>
      <c r="ABA877" s="4"/>
      <c r="ABB877" s="4"/>
      <c r="ABC877" s="4"/>
      <c r="ABD877" s="4"/>
      <c r="ABE877" s="4"/>
      <c r="ABF877" s="4"/>
      <c r="ABG877" s="4"/>
      <c r="ABH877" s="4"/>
      <c r="ABI877" s="4"/>
      <c r="ABJ877" s="4"/>
      <c r="ABK877" s="4"/>
      <c r="ABL877" s="4"/>
      <c r="ABM877" s="4"/>
      <c r="ABN877" s="4"/>
      <c r="ABO877" s="4"/>
      <c r="ABP877" s="4"/>
      <c r="ABQ877" s="4"/>
      <c r="ABR877" s="4"/>
      <c r="ABS877" s="4"/>
      <c r="ABT877" s="4"/>
      <c r="ABU877" s="4"/>
      <c r="ABV877" s="4"/>
      <c r="ABW877" s="4"/>
      <c r="ABX877" s="4"/>
      <c r="ABY877" s="4"/>
      <c r="ABZ877" s="4"/>
      <c r="ACA877" s="4"/>
      <c r="ACB877" s="4"/>
      <c r="ACC877" s="4"/>
      <c r="ACD877" s="4"/>
      <c r="ACE877" s="4"/>
      <c r="ACF877" s="4"/>
      <c r="ACG877" s="4"/>
      <c r="ACH877" s="4"/>
      <c r="ACJ877" s="4"/>
      <c r="ACL877" s="4"/>
      <c r="ACM877" s="4"/>
      <c r="ACN877" s="4"/>
      <c r="ACO877" s="4"/>
      <c r="ACP877" s="4"/>
      <c r="ACQ877" s="4"/>
      <c r="ACR877" s="4"/>
      <c r="ACS877" s="4"/>
      <c r="ACX877" s="4"/>
      <c r="ACY877" s="4"/>
      <c r="ACZ877" s="4"/>
      <c r="ADA877" s="4"/>
      <c r="ADB877" s="4"/>
      <c r="ADC877" s="4"/>
      <c r="ADD877" s="4"/>
      <c r="ADE877" s="4"/>
      <c r="ADF877" s="4"/>
      <c r="ADG877" s="4"/>
      <c r="ADH877" s="4"/>
      <c r="ADI877" s="4"/>
      <c r="ADJ877" s="4"/>
      <c r="ADK877" s="4"/>
      <c r="ADL877" s="4"/>
      <c r="ADM877" s="4"/>
      <c r="ADN877" s="4"/>
      <c r="ADO877" s="4"/>
      <c r="ADP877" s="4"/>
      <c r="ADQ877" s="4"/>
      <c r="ADR877" s="4"/>
      <c r="ADS877" s="4"/>
      <c r="ADT877" s="4"/>
      <c r="ADU877" s="4"/>
      <c r="ADV877" s="4"/>
      <c r="ADW877" s="4"/>
      <c r="ADX877" s="4"/>
      <c r="ADY877" s="4"/>
      <c r="ADZ877" s="4"/>
      <c r="AEA877" s="4"/>
      <c r="AEB877" s="4"/>
      <c r="AEC877" s="4"/>
      <c r="AED877" s="4"/>
      <c r="AEE877" s="4"/>
      <c r="AEF877" s="4"/>
      <c r="AEG877" s="4"/>
      <c r="AEH877" s="4"/>
      <c r="AEI877" s="4"/>
      <c r="AEJ877" s="4"/>
      <c r="AEK877" s="4"/>
      <c r="AEL877" s="4"/>
      <c r="AEM877" s="4"/>
      <c r="AEN877" s="4"/>
      <c r="AEO877" s="4"/>
      <c r="AEP877" s="4"/>
      <c r="AEQ877" s="4"/>
      <c r="AER877" s="4"/>
      <c r="AES877" s="4"/>
      <c r="AET877" s="4"/>
      <c r="AEU877" s="4"/>
      <c r="AEV877" s="4"/>
      <c r="AEW877" s="4"/>
      <c r="AEX877" s="4"/>
      <c r="AEY877" s="4"/>
      <c r="AEZ877" s="4"/>
      <c r="AFA877" s="4"/>
      <c r="AFB877" s="4"/>
      <c r="AFC877" s="4"/>
      <c r="AFD877" s="4"/>
      <c r="AFE877" s="4"/>
      <c r="AFF877" s="4"/>
      <c r="AFG877" s="4"/>
      <c r="AFH877" s="4"/>
      <c r="AFI877" s="4"/>
      <c r="AFJ877" s="4"/>
      <c r="AFK877" s="4"/>
      <c r="AFL877" s="4"/>
      <c r="AFM877" s="4"/>
      <c r="AFN877" s="4"/>
      <c r="AFO877" s="4"/>
      <c r="AFP877" s="4"/>
      <c r="AFQ877" s="4"/>
      <c r="AFR877" s="4"/>
      <c r="AFS877" s="4"/>
      <c r="AFT877" s="4"/>
      <c r="AFU877" s="4"/>
      <c r="AFV877" s="4"/>
      <c r="AFW877" s="4"/>
      <c r="AFX877" s="4"/>
      <c r="AFY877" s="4"/>
      <c r="AFZ877" s="4"/>
      <c r="AGA877" s="4"/>
      <c r="AGB877" s="4"/>
      <c r="AGC877" s="4"/>
      <c r="AGD877" s="4"/>
      <c r="AGE877" s="4"/>
      <c r="AGF877" s="4"/>
      <c r="AGG877" s="4"/>
      <c r="AGH877" s="4"/>
      <c r="AGI877" s="4"/>
      <c r="AGJ877" s="4"/>
      <c r="AGK877" s="4"/>
      <c r="AGL877" s="4"/>
      <c r="AGM877" s="4"/>
      <c r="AGN877" s="4"/>
      <c r="AGO877" s="4"/>
      <c r="AGP877" s="4"/>
      <c r="AGQ877" s="4"/>
      <c r="AGR877" s="4"/>
      <c r="AGS877" s="4"/>
      <c r="AGT877" s="4"/>
      <c r="AGU877" s="4"/>
      <c r="AGV877" s="4"/>
      <c r="AGW877" s="4"/>
      <c r="AGX877" s="4"/>
      <c r="AGY877" s="4"/>
      <c r="AGZ877" s="4"/>
      <c r="AHA877" s="4"/>
      <c r="AHB877" s="4"/>
      <c r="AHC877" s="4"/>
      <c r="AHD877" s="4"/>
      <c r="AHE877" s="4"/>
      <c r="AHF877" s="4"/>
      <c r="AHG877" s="4"/>
      <c r="AHH877" s="4"/>
      <c r="AHI877" s="4"/>
      <c r="AHJ877" s="4"/>
      <c r="AHK877" s="4"/>
      <c r="AHL877" s="4"/>
      <c r="AHM877" s="4"/>
      <c r="AHN877" s="4"/>
      <c r="AHO877" s="4"/>
      <c r="AHP877" s="4"/>
      <c r="AHQ877" s="4"/>
      <c r="AHR877" s="4"/>
      <c r="AHS877" s="4"/>
      <c r="AHT877" s="4"/>
      <c r="AHU877" s="4"/>
      <c r="AHV877" s="4"/>
      <c r="AHW877" s="4"/>
      <c r="AHX877" s="4"/>
      <c r="AHY877" s="4"/>
      <c r="AHZ877" s="4"/>
      <c r="AIA877" s="4"/>
      <c r="AIB877" s="4"/>
      <c r="AIC877" s="4"/>
      <c r="AID877" s="4"/>
      <c r="AIE877" s="4"/>
      <c r="AIF877" s="4"/>
      <c r="AIG877" s="4"/>
      <c r="AIH877" s="4"/>
      <c r="AII877" s="4"/>
      <c r="AIJ877" s="4"/>
      <c r="AIK877" s="4"/>
      <c r="AIL877" s="4"/>
      <c r="AIM877" s="4"/>
      <c r="AIN877" s="4"/>
      <c r="AIO877" s="4"/>
      <c r="AIP877" s="4"/>
      <c r="AIQ877" s="4"/>
      <c r="AIR877" s="4"/>
      <c r="AIS877" s="4"/>
      <c r="AIT877" s="4"/>
      <c r="AIU877" s="4"/>
      <c r="AIV877" s="4"/>
      <c r="AIW877" s="4"/>
      <c r="AIX877" s="4"/>
      <c r="AIY877" s="4"/>
      <c r="AIZ877" s="4"/>
      <c r="AJA877" s="4"/>
      <c r="AJB877" s="4"/>
      <c r="AJC877" s="4"/>
      <c r="AJD877" s="4"/>
      <c r="AJE877" s="4"/>
      <c r="AJF877" s="4"/>
      <c r="AJG877" s="4"/>
      <c r="AJH877" s="4"/>
      <c r="AJI877" s="4"/>
      <c r="AJJ877" s="4"/>
      <c r="AJK877" s="4"/>
      <c r="AJL877" s="4"/>
      <c r="AJM877" s="4"/>
      <c r="AJN877" s="4"/>
      <c r="AJO877" s="4"/>
      <c r="AJP877" s="4"/>
      <c r="AJQ877" s="4"/>
      <c r="AJR877" s="4"/>
      <c r="AJS877" s="4"/>
      <c r="AJT877" s="4"/>
      <c r="AJU877" s="4"/>
      <c r="AJV877" s="4"/>
      <c r="AJW877" s="4"/>
      <c r="AJX877" s="4"/>
      <c r="AJY877" s="4"/>
      <c r="AJZ877" s="4"/>
      <c r="AKA877" s="4"/>
      <c r="AKB877" s="4"/>
      <c r="AKC877" s="4"/>
      <c r="AKD877" s="4"/>
      <c r="AKE877" s="4"/>
      <c r="AKF877" s="4"/>
      <c r="AKG877" s="4"/>
      <c r="AKH877" s="4"/>
      <c r="AKI877" s="4"/>
      <c r="AKJ877" s="4"/>
      <c r="AKK877" s="4"/>
      <c r="AKL877" s="4"/>
      <c r="AKM877" s="4"/>
      <c r="AKN877" s="4"/>
      <c r="AKO877" s="4"/>
      <c r="AKP877" s="4"/>
      <c r="AKQ877" s="4"/>
      <c r="AKR877" s="4"/>
      <c r="AKS877" s="4"/>
      <c r="AKT877" s="4"/>
      <c r="AKU877" s="4"/>
      <c r="AKV877" s="4"/>
      <c r="AKW877" s="4"/>
      <c r="AKX877" s="4"/>
      <c r="AKY877" s="4"/>
      <c r="AKZ877" s="4"/>
      <c r="ALA877" s="4"/>
      <c r="ALB877" s="4"/>
      <c r="ALC877" s="4"/>
      <c r="ALD877" s="4"/>
      <c r="ALE877" s="4"/>
      <c r="ALF877" s="4"/>
      <c r="ALG877" s="4"/>
      <c r="ALH877" s="4"/>
      <c r="ALI877" s="4"/>
      <c r="ALJ877" s="4"/>
      <c r="ALK877" s="4"/>
      <c r="ALL877" s="4"/>
      <c r="ALM877" s="4"/>
      <c r="ALN877" s="4"/>
      <c r="ALO877" s="4"/>
      <c r="ALP877" s="4"/>
      <c r="ALQ877" s="4"/>
      <c r="ALR877" s="4"/>
      <c r="ALS877" s="4"/>
      <c r="ALT877" s="4"/>
      <c r="ALU877" s="4"/>
      <c r="ALV877" s="4"/>
      <c r="ALW877" s="4"/>
      <c r="ALX877" s="4"/>
      <c r="ALY877" s="4"/>
      <c r="ALZ877" s="4"/>
      <c r="AMA877" s="4"/>
      <c r="AMB877" s="4"/>
      <c r="AMC877" s="4"/>
      <c r="AMD877" s="4"/>
      <c r="AMF877" s="4"/>
      <c r="AMH877" s="4"/>
      <c r="AMI877" s="4"/>
      <c r="AMJ877" s="4"/>
      <c r="AMK877" s="4"/>
      <c r="AML877" s="4"/>
      <c r="AMM877" s="4"/>
      <c r="AMN877" s="4"/>
      <c r="AMO877" s="4"/>
      <c r="AMT877" s="4"/>
      <c r="AMU877" s="4"/>
      <c r="AMV877" s="4"/>
      <c r="AMW877" s="4"/>
      <c r="AMX877" s="4"/>
      <c r="AMY877" s="4"/>
      <c r="AMZ877" s="4"/>
      <c r="ANA877" s="4"/>
      <c r="ANB877" s="4"/>
      <c r="ANC877" s="4"/>
      <c r="AND877" s="4"/>
      <c r="ANE877" s="4"/>
      <c r="ANF877" s="4"/>
      <c r="ANG877" s="4"/>
      <c r="ANH877" s="4"/>
      <c r="ANI877" s="4"/>
      <c r="ANJ877" s="4"/>
      <c r="ANK877" s="4"/>
      <c r="ANL877" s="4"/>
      <c r="ANM877" s="4"/>
      <c r="ANN877" s="4"/>
      <c r="ANO877" s="4"/>
      <c r="ANP877" s="4"/>
      <c r="ANQ877" s="4"/>
      <c r="ANR877" s="4"/>
      <c r="ANS877" s="4"/>
      <c r="ANT877" s="4"/>
      <c r="ANU877" s="4"/>
      <c r="ANV877" s="4"/>
      <c r="ANW877" s="4"/>
      <c r="ANX877" s="4"/>
      <c r="ANY877" s="4"/>
      <c r="ANZ877" s="4"/>
      <c r="AOA877" s="4"/>
      <c r="AOB877" s="4"/>
      <c r="AOC877" s="4"/>
      <c r="AOD877" s="4"/>
      <c r="AOE877" s="4"/>
      <c r="AOF877" s="4"/>
      <c r="AOG877" s="4"/>
      <c r="AOH877" s="4"/>
      <c r="AOI877" s="4"/>
      <c r="AOJ877" s="4"/>
      <c r="AOK877" s="4"/>
      <c r="AOL877" s="4"/>
      <c r="AOM877" s="4"/>
      <c r="AON877" s="4"/>
      <c r="AOO877" s="4"/>
      <c r="AOP877" s="4"/>
      <c r="AOQ877" s="4"/>
      <c r="AOR877" s="4"/>
      <c r="AOS877" s="4"/>
      <c r="AOT877" s="4"/>
      <c r="AOU877" s="4"/>
      <c r="AOV877" s="4"/>
      <c r="AOW877" s="4"/>
      <c r="AOX877" s="4"/>
      <c r="AOY877" s="4"/>
      <c r="AOZ877" s="4"/>
      <c r="APA877" s="4"/>
      <c r="APB877" s="4"/>
      <c r="APC877" s="4"/>
      <c r="APD877" s="4"/>
      <c r="APE877" s="4"/>
      <c r="APF877" s="4"/>
      <c r="APG877" s="4"/>
      <c r="APH877" s="4"/>
      <c r="API877" s="4"/>
      <c r="APJ877" s="4"/>
      <c r="APK877" s="4"/>
      <c r="APL877" s="4"/>
      <c r="APM877" s="4"/>
      <c r="APN877" s="4"/>
      <c r="APO877" s="4"/>
      <c r="APP877" s="4"/>
      <c r="APQ877" s="4"/>
      <c r="APR877" s="4"/>
      <c r="APS877" s="4"/>
      <c r="APT877" s="4"/>
      <c r="APU877" s="4"/>
      <c r="APV877" s="4"/>
      <c r="APW877" s="4"/>
      <c r="APX877" s="4"/>
      <c r="APY877" s="4"/>
      <c r="APZ877" s="4"/>
      <c r="AQA877" s="4"/>
      <c r="AQB877" s="4"/>
      <c r="AQC877" s="4"/>
      <c r="AQD877" s="4"/>
      <c r="AQE877" s="4"/>
      <c r="AQF877" s="4"/>
      <c r="AQG877" s="4"/>
      <c r="AQH877" s="4"/>
      <c r="AQI877" s="4"/>
      <c r="AQJ877" s="4"/>
      <c r="AQK877" s="4"/>
      <c r="AQL877" s="4"/>
      <c r="AQM877" s="4"/>
      <c r="AQN877" s="4"/>
      <c r="AQO877" s="4"/>
      <c r="AQP877" s="4"/>
      <c r="AQQ877" s="4"/>
      <c r="AQR877" s="4"/>
      <c r="AQS877" s="4"/>
      <c r="AQT877" s="4"/>
      <c r="AQU877" s="4"/>
      <c r="AQV877" s="4"/>
      <c r="AQW877" s="4"/>
      <c r="AQX877" s="4"/>
      <c r="AQY877" s="4"/>
      <c r="AQZ877" s="4"/>
      <c r="ARA877" s="4"/>
      <c r="ARB877" s="4"/>
      <c r="ARC877" s="4"/>
      <c r="ARD877" s="4"/>
      <c r="ARE877" s="4"/>
      <c r="ARF877" s="4"/>
      <c r="ARG877" s="4"/>
      <c r="ARH877" s="4"/>
      <c r="ARI877" s="4"/>
      <c r="ARJ877" s="4"/>
      <c r="ARK877" s="4"/>
      <c r="ARL877" s="4"/>
      <c r="ARM877" s="4"/>
      <c r="ARN877" s="4"/>
      <c r="ARO877" s="4"/>
      <c r="ARP877" s="4"/>
      <c r="ARQ877" s="4"/>
      <c r="ARR877" s="4"/>
      <c r="ARS877" s="4"/>
      <c r="ART877" s="4"/>
      <c r="ARU877" s="4"/>
      <c r="ARV877" s="4"/>
      <c r="ARW877" s="4"/>
      <c r="ARX877" s="4"/>
      <c r="ARY877" s="4"/>
      <c r="ARZ877" s="4"/>
      <c r="ASA877" s="4"/>
      <c r="ASB877" s="4"/>
      <c r="ASC877" s="4"/>
      <c r="ASD877" s="4"/>
      <c r="ASE877" s="4"/>
      <c r="ASF877" s="4"/>
      <c r="ASG877" s="4"/>
      <c r="ASH877" s="4"/>
      <c r="ASI877" s="4"/>
      <c r="ASJ877" s="4"/>
      <c r="ASK877" s="4"/>
      <c r="ASL877" s="4"/>
      <c r="ASM877" s="4"/>
      <c r="ASN877" s="4"/>
      <c r="ASO877" s="4"/>
      <c r="ASP877" s="4"/>
      <c r="ASQ877" s="4"/>
      <c r="ASR877" s="4"/>
      <c r="ASS877" s="4"/>
      <c r="AST877" s="4"/>
      <c r="ASU877" s="4"/>
      <c r="ASV877" s="4"/>
      <c r="ASW877" s="4"/>
      <c r="ASX877" s="4"/>
      <c r="ASY877" s="4"/>
      <c r="ASZ877" s="4"/>
      <c r="ATA877" s="4"/>
      <c r="ATB877" s="4"/>
      <c r="ATC877" s="4"/>
      <c r="ATD877" s="4"/>
      <c r="ATE877" s="4"/>
      <c r="ATF877" s="4"/>
      <c r="ATG877" s="4"/>
      <c r="ATH877" s="4"/>
      <c r="ATI877" s="4"/>
      <c r="ATJ877" s="4"/>
      <c r="ATK877" s="4"/>
      <c r="ATL877" s="4"/>
      <c r="ATM877" s="4"/>
      <c r="ATN877" s="4"/>
      <c r="ATO877" s="4"/>
      <c r="ATP877" s="4"/>
      <c r="ATQ877" s="4"/>
      <c r="ATR877" s="4"/>
      <c r="ATS877" s="4"/>
      <c r="ATT877" s="4"/>
      <c r="ATU877" s="4"/>
      <c r="ATV877" s="4"/>
      <c r="ATW877" s="4"/>
      <c r="ATX877" s="4"/>
      <c r="ATY877" s="4"/>
      <c r="ATZ877" s="4"/>
      <c r="AUA877" s="4"/>
      <c r="AUB877" s="4"/>
      <c r="AUC877" s="4"/>
      <c r="AUD877" s="4"/>
      <c r="AUE877" s="4"/>
      <c r="AUF877" s="4"/>
      <c r="AUG877" s="4"/>
      <c r="AUH877" s="4"/>
      <c r="AUI877" s="4"/>
      <c r="AUJ877" s="4"/>
      <c r="AUK877" s="4"/>
      <c r="AUL877" s="4"/>
      <c r="AUM877" s="4"/>
      <c r="AUN877" s="4"/>
      <c r="AUO877" s="4"/>
      <c r="AUP877" s="4"/>
      <c r="AUQ877" s="4"/>
      <c r="AUR877" s="4"/>
      <c r="AUS877" s="4"/>
      <c r="AUT877" s="4"/>
      <c r="AUU877" s="4"/>
      <c r="AUV877" s="4"/>
      <c r="AUW877" s="4"/>
      <c r="AUX877" s="4"/>
      <c r="AUY877" s="4"/>
      <c r="AUZ877" s="4"/>
      <c r="AVA877" s="4"/>
      <c r="AVB877" s="4"/>
      <c r="AVC877" s="4"/>
      <c r="AVD877" s="4"/>
      <c r="AVE877" s="4"/>
      <c r="AVF877" s="4"/>
      <c r="AVG877" s="4"/>
      <c r="AVH877" s="4"/>
      <c r="AVI877" s="4"/>
      <c r="AVJ877" s="4"/>
      <c r="AVK877" s="4"/>
      <c r="AVL877" s="4"/>
      <c r="AVM877" s="4"/>
      <c r="AVN877" s="4"/>
      <c r="AVO877" s="4"/>
      <c r="AVP877" s="4"/>
      <c r="AVQ877" s="4"/>
      <c r="AVR877" s="4"/>
      <c r="AVS877" s="4"/>
      <c r="AVT877" s="4"/>
      <c r="AVU877" s="4"/>
      <c r="AVV877" s="4"/>
      <c r="AVW877" s="4"/>
      <c r="AVX877" s="4"/>
      <c r="AVY877" s="4"/>
      <c r="AVZ877" s="4"/>
      <c r="AWB877" s="4"/>
      <c r="AWD877" s="4"/>
      <c r="AWE877" s="4"/>
      <c r="AWF877" s="4"/>
      <c r="AWG877" s="4"/>
      <c r="AWH877" s="4"/>
      <c r="AWI877" s="4"/>
      <c r="AWJ877" s="4"/>
      <c r="AWK877" s="4"/>
      <c r="AWP877" s="4"/>
      <c r="AWQ877" s="4"/>
      <c r="AWR877" s="4"/>
      <c r="AWS877" s="4"/>
      <c r="AWT877" s="4"/>
      <c r="AWU877" s="4"/>
      <c r="AWV877" s="4"/>
      <c r="AWW877" s="4"/>
      <c r="AWX877" s="4"/>
      <c r="AWY877" s="4"/>
      <c r="AWZ877" s="4"/>
      <c r="AXA877" s="4"/>
      <c r="AXB877" s="4"/>
      <c r="AXC877" s="4"/>
      <c r="AXD877" s="4"/>
      <c r="AXE877" s="4"/>
      <c r="AXF877" s="4"/>
      <c r="AXG877" s="4"/>
      <c r="AXH877" s="4"/>
      <c r="AXI877" s="4"/>
      <c r="AXJ877" s="4"/>
      <c r="AXK877" s="4"/>
      <c r="AXL877" s="4"/>
      <c r="AXM877" s="4"/>
      <c r="AXN877" s="4"/>
      <c r="AXO877" s="4"/>
      <c r="AXP877" s="4"/>
      <c r="AXQ877" s="4"/>
      <c r="AXR877" s="4"/>
      <c r="AXS877" s="4"/>
      <c r="AXT877" s="4"/>
      <c r="AXU877" s="4"/>
      <c r="AXV877" s="4"/>
      <c r="AXW877" s="4"/>
      <c r="AXX877" s="4"/>
      <c r="AXY877" s="4"/>
      <c r="AXZ877" s="4"/>
      <c r="AYA877" s="4"/>
      <c r="AYB877" s="4"/>
      <c r="AYC877" s="4"/>
      <c r="AYD877" s="4"/>
      <c r="AYE877" s="4"/>
      <c r="AYF877" s="4"/>
      <c r="AYG877" s="4"/>
      <c r="AYH877" s="4"/>
      <c r="AYI877" s="4"/>
      <c r="AYJ877" s="4"/>
      <c r="AYK877" s="4"/>
      <c r="AYL877" s="4"/>
      <c r="AYM877" s="4"/>
      <c r="AYN877" s="4"/>
      <c r="AYO877" s="4"/>
      <c r="AYP877" s="4"/>
      <c r="AYQ877" s="4"/>
      <c r="AYR877" s="4"/>
      <c r="AYS877" s="4"/>
      <c r="AYT877" s="4"/>
      <c r="AYU877" s="4"/>
      <c r="AYV877" s="4"/>
      <c r="AYW877" s="4"/>
      <c r="AYX877" s="4"/>
      <c r="AYY877" s="4"/>
      <c r="AYZ877" s="4"/>
      <c r="AZA877" s="4"/>
      <c r="AZB877" s="4"/>
      <c r="AZC877" s="4"/>
      <c r="AZD877" s="4"/>
      <c r="AZE877" s="4"/>
      <c r="AZF877" s="4"/>
      <c r="AZG877" s="4"/>
      <c r="AZH877" s="4"/>
      <c r="AZI877" s="4"/>
      <c r="AZJ877" s="4"/>
      <c r="AZK877" s="4"/>
      <c r="AZL877" s="4"/>
      <c r="AZM877" s="4"/>
      <c r="AZN877" s="4"/>
      <c r="AZO877" s="4"/>
      <c r="AZP877" s="4"/>
      <c r="AZQ877" s="4"/>
      <c r="AZR877" s="4"/>
      <c r="AZS877" s="4"/>
      <c r="AZT877" s="4"/>
      <c r="AZU877" s="4"/>
      <c r="AZV877" s="4"/>
      <c r="AZW877" s="4"/>
      <c r="AZX877" s="4"/>
      <c r="AZY877" s="4"/>
      <c r="AZZ877" s="4"/>
      <c r="BAA877" s="4"/>
      <c r="BAB877" s="4"/>
      <c r="BAC877" s="4"/>
      <c r="BAD877" s="4"/>
      <c r="BAE877" s="4"/>
      <c r="BAF877" s="4"/>
      <c r="BAG877" s="4"/>
      <c r="BAH877" s="4"/>
      <c r="BAI877" s="4"/>
      <c r="BAJ877" s="4"/>
      <c r="BAK877" s="4"/>
      <c r="BAL877" s="4"/>
      <c r="BAM877" s="4"/>
      <c r="BAN877" s="4"/>
      <c r="BAO877" s="4"/>
      <c r="BAP877" s="4"/>
      <c r="BAQ877" s="4"/>
      <c r="BAR877" s="4"/>
      <c r="BAS877" s="4"/>
      <c r="BAT877" s="4"/>
      <c r="BAU877" s="4"/>
      <c r="BAV877" s="4"/>
      <c r="BAW877" s="4"/>
      <c r="BAX877" s="4"/>
      <c r="BAY877" s="4"/>
      <c r="BAZ877" s="4"/>
      <c r="BBA877" s="4"/>
      <c r="BBB877" s="4"/>
      <c r="BBC877" s="4"/>
      <c r="BBD877" s="4"/>
      <c r="BBE877" s="4"/>
      <c r="BBF877" s="4"/>
      <c r="BBG877" s="4"/>
      <c r="BBH877" s="4"/>
      <c r="BBI877" s="4"/>
      <c r="BBJ877" s="4"/>
      <c r="BBK877" s="4"/>
      <c r="BBL877" s="4"/>
      <c r="BBM877" s="4"/>
      <c r="BBN877" s="4"/>
      <c r="BBO877" s="4"/>
      <c r="BBP877" s="4"/>
      <c r="BBQ877" s="4"/>
      <c r="BBR877" s="4"/>
      <c r="BBS877" s="4"/>
      <c r="BBT877" s="4"/>
      <c r="BBU877" s="4"/>
      <c r="BBV877" s="4"/>
      <c r="BBW877" s="4"/>
      <c r="BBX877" s="4"/>
      <c r="BBY877" s="4"/>
      <c r="BBZ877" s="4"/>
      <c r="BCA877" s="4"/>
      <c r="BCB877" s="4"/>
      <c r="BCC877" s="4"/>
      <c r="BCD877" s="4"/>
      <c r="BCE877" s="4"/>
      <c r="BCF877" s="4"/>
      <c r="BCG877" s="4"/>
      <c r="BCH877" s="4"/>
      <c r="BCI877" s="4"/>
      <c r="BCJ877" s="4"/>
      <c r="BCK877" s="4"/>
      <c r="BCL877" s="4"/>
      <c r="BCM877" s="4"/>
      <c r="BCN877" s="4"/>
      <c r="BCO877" s="4"/>
      <c r="BCP877" s="4"/>
      <c r="BCQ877" s="4"/>
      <c r="BCR877" s="4"/>
      <c r="BCS877" s="4"/>
      <c r="BCT877" s="4"/>
      <c r="BCU877" s="4"/>
      <c r="BCV877" s="4"/>
      <c r="BCW877" s="4"/>
      <c r="BCX877" s="4"/>
      <c r="BCY877" s="4"/>
      <c r="BCZ877" s="4"/>
      <c r="BDA877" s="4"/>
      <c r="BDB877" s="4"/>
      <c r="BDC877" s="4"/>
      <c r="BDD877" s="4"/>
      <c r="BDE877" s="4"/>
      <c r="BDF877" s="4"/>
      <c r="BDG877" s="4"/>
      <c r="BDH877" s="4"/>
      <c r="BDI877" s="4"/>
      <c r="BDJ877" s="4"/>
      <c r="BDK877" s="4"/>
      <c r="BDL877" s="4"/>
      <c r="BDM877" s="4"/>
      <c r="BDN877" s="4"/>
      <c r="BDO877" s="4"/>
      <c r="BDP877" s="4"/>
      <c r="BDQ877" s="4"/>
      <c r="BDR877" s="4"/>
      <c r="BDS877" s="4"/>
      <c r="BDT877" s="4"/>
      <c r="BDU877" s="4"/>
      <c r="BDV877" s="4"/>
      <c r="BDW877" s="4"/>
      <c r="BDX877" s="4"/>
      <c r="BDY877" s="4"/>
      <c r="BDZ877" s="4"/>
      <c r="BEA877" s="4"/>
      <c r="BEB877" s="4"/>
      <c r="BEC877" s="4"/>
      <c r="BED877" s="4"/>
      <c r="BEE877" s="4"/>
      <c r="BEF877" s="4"/>
      <c r="BEG877" s="4"/>
      <c r="BEH877" s="4"/>
      <c r="BEI877" s="4"/>
      <c r="BEJ877" s="4"/>
      <c r="BEK877" s="4"/>
      <c r="BEL877" s="4"/>
      <c r="BEM877" s="4"/>
      <c r="BEN877" s="4"/>
      <c r="BEO877" s="4"/>
      <c r="BEP877" s="4"/>
      <c r="BEQ877" s="4"/>
      <c r="BER877" s="4"/>
      <c r="BES877" s="4"/>
      <c r="BET877" s="4"/>
      <c r="BEU877" s="4"/>
      <c r="BEV877" s="4"/>
      <c r="BEW877" s="4"/>
      <c r="BEX877" s="4"/>
      <c r="BEY877" s="4"/>
      <c r="BEZ877" s="4"/>
      <c r="BFA877" s="4"/>
      <c r="BFB877" s="4"/>
      <c r="BFC877" s="4"/>
      <c r="BFD877" s="4"/>
      <c r="BFE877" s="4"/>
      <c r="BFF877" s="4"/>
      <c r="BFG877" s="4"/>
      <c r="BFH877" s="4"/>
      <c r="BFI877" s="4"/>
      <c r="BFJ877" s="4"/>
      <c r="BFK877" s="4"/>
      <c r="BFL877" s="4"/>
      <c r="BFM877" s="4"/>
      <c r="BFN877" s="4"/>
      <c r="BFO877" s="4"/>
      <c r="BFP877" s="4"/>
      <c r="BFQ877" s="4"/>
      <c r="BFR877" s="4"/>
      <c r="BFS877" s="4"/>
      <c r="BFT877" s="4"/>
      <c r="BFU877" s="4"/>
      <c r="BFV877" s="4"/>
      <c r="BFX877" s="4"/>
      <c r="BFZ877" s="4"/>
      <c r="BGA877" s="4"/>
      <c r="BGB877" s="4"/>
      <c r="BGC877" s="4"/>
      <c r="BGD877" s="4"/>
      <c r="BGE877" s="4"/>
      <c r="BGF877" s="4"/>
      <c r="BGG877" s="4"/>
      <c r="BGL877" s="4"/>
      <c r="BGM877" s="4"/>
      <c r="BGN877" s="4"/>
      <c r="BGO877" s="4"/>
      <c r="BGP877" s="4"/>
      <c r="BGQ877" s="4"/>
      <c r="BGR877" s="4"/>
      <c r="BGS877" s="4"/>
      <c r="BGT877" s="4"/>
      <c r="BGU877" s="4"/>
      <c r="BGV877" s="4"/>
      <c r="BGW877" s="4"/>
      <c r="BGX877" s="4"/>
      <c r="BGY877" s="4"/>
      <c r="BGZ877" s="4"/>
      <c r="BHA877" s="4"/>
      <c r="BHB877" s="4"/>
      <c r="BHC877" s="4"/>
      <c r="BHD877" s="4"/>
      <c r="BHE877" s="4"/>
      <c r="BHF877" s="4"/>
      <c r="BHG877" s="4"/>
      <c r="BHH877" s="4"/>
      <c r="BHI877" s="4"/>
      <c r="BHJ877" s="4"/>
      <c r="BHK877" s="4"/>
      <c r="BHL877" s="4"/>
      <c r="BHM877" s="4"/>
      <c r="BHN877" s="4"/>
      <c r="BHO877" s="4"/>
      <c r="BHP877" s="4"/>
      <c r="BHQ877" s="4"/>
      <c r="BHR877" s="4"/>
      <c r="BHS877" s="4"/>
      <c r="BHT877" s="4"/>
      <c r="BHU877" s="4"/>
      <c r="BHV877" s="4"/>
      <c r="BHW877" s="4"/>
      <c r="BHX877" s="4"/>
      <c r="BHY877" s="4"/>
      <c r="BHZ877" s="4"/>
      <c r="BIA877" s="4"/>
      <c r="BIB877" s="4"/>
      <c r="BIC877" s="4"/>
      <c r="BID877" s="4"/>
      <c r="BIE877" s="4"/>
      <c r="BIF877" s="4"/>
      <c r="BIG877" s="4"/>
      <c r="BIH877" s="4"/>
      <c r="BII877" s="4"/>
      <c r="BIJ877" s="4"/>
      <c r="BIK877" s="4"/>
      <c r="BIL877" s="4"/>
      <c r="BIM877" s="4"/>
      <c r="BIN877" s="4"/>
      <c r="BIO877" s="4"/>
      <c r="BIP877" s="4"/>
      <c r="BIQ877" s="4"/>
      <c r="BIR877" s="4"/>
      <c r="BIS877" s="4"/>
      <c r="BIT877" s="4"/>
      <c r="BIU877" s="4"/>
      <c r="BIV877" s="4"/>
      <c r="BIW877" s="4"/>
      <c r="BIX877" s="4"/>
      <c r="BIY877" s="4"/>
      <c r="BIZ877" s="4"/>
      <c r="BJA877" s="4"/>
      <c r="BJB877" s="4"/>
      <c r="BJC877" s="4"/>
      <c r="BJD877" s="4"/>
      <c r="BJE877" s="4"/>
      <c r="BJF877" s="4"/>
      <c r="BJG877" s="4"/>
      <c r="BJH877" s="4"/>
      <c r="BJI877" s="4"/>
      <c r="BJJ877" s="4"/>
      <c r="BJK877" s="4"/>
      <c r="BJL877" s="4"/>
      <c r="BJM877" s="4"/>
      <c r="BJN877" s="4"/>
      <c r="BJO877" s="4"/>
      <c r="BJP877" s="4"/>
      <c r="BJQ877" s="4"/>
      <c r="BJR877" s="4"/>
      <c r="BJS877" s="4"/>
      <c r="BJT877" s="4"/>
      <c r="BJU877" s="4"/>
      <c r="BJV877" s="4"/>
      <c r="BJW877" s="4"/>
      <c r="BJX877" s="4"/>
      <c r="BJY877" s="4"/>
      <c r="BJZ877" s="4"/>
      <c r="BKA877" s="4"/>
      <c r="BKB877" s="4"/>
      <c r="BKC877" s="4"/>
      <c r="BKD877" s="4"/>
      <c r="BKE877" s="4"/>
      <c r="BKF877" s="4"/>
      <c r="BKG877" s="4"/>
      <c r="BKH877" s="4"/>
      <c r="BKI877" s="4"/>
      <c r="BKJ877" s="4"/>
      <c r="BKK877" s="4"/>
      <c r="BKL877" s="4"/>
      <c r="BKM877" s="4"/>
      <c r="BKN877" s="4"/>
      <c r="BKO877" s="4"/>
      <c r="BKP877" s="4"/>
      <c r="BKQ877" s="4"/>
      <c r="BKR877" s="4"/>
      <c r="BKS877" s="4"/>
      <c r="BKT877" s="4"/>
      <c r="BKU877" s="4"/>
      <c r="BKV877" s="4"/>
      <c r="BKW877" s="4"/>
      <c r="BKX877" s="4"/>
      <c r="BKY877" s="4"/>
      <c r="BKZ877" s="4"/>
      <c r="BLA877" s="4"/>
      <c r="BLB877" s="4"/>
      <c r="BLC877" s="4"/>
      <c r="BLD877" s="4"/>
      <c r="BLE877" s="4"/>
      <c r="BLF877" s="4"/>
      <c r="BLG877" s="4"/>
      <c r="BLH877" s="4"/>
      <c r="BLI877" s="4"/>
      <c r="BLJ877" s="4"/>
      <c r="BLK877" s="4"/>
      <c r="BLL877" s="4"/>
      <c r="BLM877" s="4"/>
      <c r="BLN877" s="4"/>
      <c r="BLO877" s="4"/>
      <c r="BLP877" s="4"/>
      <c r="BLQ877" s="4"/>
      <c r="BLR877" s="4"/>
      <c r="BLS877" s="4"/>
      <c r="BLT877" s="4"/>
      <c r="BLU877" s="4"/>
      <c r="BLV877" s="4"/>
      <c r="BLW877" s="4"/>
      <c r="BLX877" s="4"/>
      <c r="BLY877" s="4"/>
      <c r="BLZ877" s="4"/>
      <c r="BMA877" s="4"/>
      <c r="BMB877" s="4"/>
      <c r="BMC877" s="4"/>
      <c r="BMD877" s="4"/>
      <c r="BME877" s="4"/>
      <c r="BMF877" s="4"/>
      <c r="BMG877" s="4"/>
      <c r="BMH877" s="4"/>
      <c r="BMI877" s="4"/>
      <c r="BMJ877" s="4"/>
      <c r="BMK877" s="4"/>
      <c r="BML877" s="4"/>
      <c r="BMM877" s="4"/>
      <c r="BMN877" s="4"/>
      <c r="BMO877" s="4"/>
      <c r="BMP877" s="4"/>
      <c r="BMQ877" s="4"/>
      <c r="BMR877" s="4"/>
      <c r="BMS877" s="4"/>
      <c r="BMT877" s="4"/>
      <c r="BMU877" s="4"/>
      <c r="BMV877" s="4"/>
      <c r="BMW877" s="4"/>
      <c r="BMX877" s="4"/>
      <c r="BMY877" s="4"/>
      <c r="BMZ877" s="4"/>
      <c r="BNA877" s="4"/>
      <c r="BNB877" s="4"/>
      <c r="BNC877" s="4"/>
      <c r="BND877" s="4"/>
      <c r="BNE877" s="4"/>
      <c r="BNF877" s="4"/>
      <c r="BNG877" s="4"/>
      <c r="BNH877" s="4"/>
      <c r="BNI877" s="4"/>
      <c r="BNJ877" s="4"/>
      <c r="BNK877" s="4"/>
      <c r="BNL877" s="4"/>
      <c r="BNM877" s="4"/>
      <c r="BNN877" s="4"/>
      <c r="BNO877" s="4"/>
      <c r="BNP877" s="4"/>
      <c r="BNQ877" s="4"/>
      <c r="BNR877" s="4"/>
      <c r="BNS877" s="4"/>
      <c r="BNT877" s="4"/>
      <c r="BNU877" s="4"/>
      <c r="BNV877" s="4"/>
      <c r="BNW877" s="4"/>
      <c r="BNX877" s="4"/>
      <c r="BNY877" s="4"/>
      <c r="BNZ877" s="4"/>
      <c r="BOA877" s="4"/>
      <c r="BOB877" s="4"/>
      <c r="BOC877" s="4"/>
      <c r="BOD877" s="4"/>
      <c r="BOE877" s="4"/>
      <c r="BOF877" s="4"/>
      <c r="BOG877" s="4"/>
      <c r="BOH877" s="4"/>
      <c r="BOI877" s="4"/>
      <c r="BOJ877" s="4"/>
      <c r="BOK877" s="4"/>
      <c r="BOL877" s="4"/>
      <c r="BOM877" s="4"/>
      <c r="BON877" s="4"/>
      <c r="BOO877" s="4"/>
      <c r="BOP877" s="4"/>
      <c r="BOQ877" s="4"/>
      <c r="BOR877" s="4"/>
      <c r="BOS877" s="4"/>
      <c r="BOT877" s="4"/>
      <c r="BOU877" s="4"/>
      <c r="BOV877" s="4"/>
      <c r="BOW877" s="4"/>
      <c r="BOX877" s="4"/>
      <c r="BOY877" s="4"/>
      <c r="BOZ877" s="4"/>
      <c r="BPA877" s="4"/>
      <c r="BPB877" s="4"/>
      <c r="BPC877" s="4"/>
      <c r="BPD877" s="4"/>
      <c r="BPE877" s="4"/>
      <c r="BPF877" s="4"/>
      <c r="BPG877" s="4"/>
      <c r="BPH877" s="4"/>
      <c r="BPI877" s="4"/>
      <c r="BPJ877" s="4"/>
      <c r="BPK877" s="4"/>
      <c r="BPL877" s="4"/>
      <c r="BPM877" s="4"/>
      <c r="BPN877" s="4"/>
      <c r="BPO877" s="4"/>
      <c r="BPP877" s="4"/>
      <c r="BPQ877" s="4"/>
      <c r="BPR877" s="4"/>
      <c r="BPT877" s="4"/>
      <c r="BPV877" s="4"/>
      <c r="BPW877" s="4"/>
      <c r="BPX877" s="4"/>
      <c r="BPY877" s="4"/>
      <c r="BPZ877" s="4"/>
      <c r="BQA877" s="4"/>
      <c r="BQB877" s="4"/>
      <c r="BQC877" s="4"/>
      <c r="BQH877" s="4"/>
      <c r="BQI877" s="4"/>
      <c r="BQJ877" s="4"/>
      <c r="BQK877" s="4"/>
      <c r="BQL877" s="4"/>
      <c r="BQM877" s="4"/>
      <c r="BQN877" s="4"/>
      <c r="BQO877" s="4"/>
      <c r="BQP877" s="4"/>
      <c r="BQQ877" s="4"/>
      <c r="BQR877" s="4"/>
      <c r="BQS877" s="4"/>
      <c r="BQT877" s="4"/>
      <c r="BQU877" s="4"/>
      <c r="BQV877" s="4"/>
      <c r="BQW877" s="4"/>
      <c r="BQX877" s="4"/>
      <c r="BQY877" s="4"/>
      <c r="BQZ877" s="4"/>
      <c r="BRA877" s="4"/>
      <c r="BRB877" s="4"/>
      <c r="BRC877" s="4"/>
      <c r="BRD877" s="4"/>
      <c r="BRE877" s="4"/>
      <c r="BRF877" s="4"/>
      <c r="BRG877" s="4"/>
      <c r="BRH877" s="4"/>
      <c r="BRI877" s="4"/>
      <c r="BRJ877" s="4"/>
      <c r="BRK877" s="4"/>
      <c r="BRL877" s="4"/>
      <c r="BRM877" s="4"/>
      <c r="BRN877" s="4"/>
      <c r="BRO877" s="4"/>
      <c r="BRP877" s="4"/>
      <c r="BRQ877" s="4"/>
      <c r="BRR877" s="4"/>
      <c r="BRS877" s="4"/>
      <c r="BRT877" s="4"/>
      <c r="BRU877" s="4"/>
      <c r="BRV877" s="4"/>
      <c r="BRW877" s="4"/>
      <c r="BRX877" s="4"/>
      <c r="BRY877" s="4"/>
      <c r="BRZ877" s="4"/>
      <c r="BSA877" s="4"/>
      <c r="BSB877" s="4"/>
      <c r="BSC877" s="4"/>
      <c r="BSD877" s="4"/>
      <c r="BSE877" s="4"/>
      <c r="BSF877" s="4"/>
      <c r="BSG877" s="4"/>
      <c r="BSH877" s="4"/>
      <c r="BSI877" s="4"/>
      <c r="BSJ877" s="4"/>
      <c r="BSK877" s="4"/>
      <c r="BSL877" s="4"/>
      <c r="BSM877" s="4"/>
      <c r="BSN877" s="4"/>
      <c r="BSO877" s="4"/>
      <c r="BSP877" s="4"/>
      <c r="BSQ877" s="4"/>
      <c r="BSR877" s="4"/>
      <c r="BSS877" s="4"/>
      <c r="BST877" s="4"/>
      <c r="BSU877" s="4"/>
      <c r="BSV877" s="4"/>
      <c r="BSW877" s="4"/>
      <c r="BSX877" s="4"/>
      <c r="BSY877" s="4"/>
      <c r="BSZ877" s="4"/>
      <c r="BTA877" s="4"/>
      <c r="BTB877" s="4"/>
      <c r="BTC877" s="4"/>
      <c r="BTD877" s="4"/>
      <c r="BTE877" s="4"/>
      <c r="BTF877" s="4"/>
      <c r="BTG877" s="4"/>
      <c r="BTH877" s="4"/>
      <c r="BTI877" s="4"/>
      <c r="BTJ877" s="4"/>
      <c r="BTK877" s="4"/>
      <c r="BTL877" s="4"/>
      <c r="BTM877" s="4"/>
      <c r="BTN877" s="4"/>
      <c r="BTO877" s="4"/>
      <c r="BTP877" s="4"/>
      <c r="BTQ877" s="4"/>
      <c r="BTR877" s="4"/>
      <c r="BTS877" s="4"/>
      <c r="BTT877" s="4"/>
      <c r="BTU877" s="4"/>
      <c r="BTV877" s="4"/>
      <c r="BTW877" s="4"/>
      <c r="BTX877" s="4"/>
      <c r="BTY877" s="4"/>
      <c r="BTZ877" s="4"/>
      <c r="BUA877" s="4"/>
      <c r="BUB877" s="4"/>
      <c r="BUC877" s="4"/>
      <c r="BUD877" s="4"/>
      <c r="BUE877" s="4"/>
      <c r="BUF877" s="4"/>
      <c r="BUG877" s="4"/>
      <c r="BUH877" s="4"/>
      <c r="BUI877" s="4"/>
      <c r="BUJ877" s="4"/>
      <c r="BUK877" s="4"/>
      <c r="BUL877" s="4"/>
      <c r="BUM877" s="4"/>
      <c r="BUN877" s="4"/>
      <c r="BUO877" s="4"/>
      <c r="BUP877" s="4"/>
      <c r="BUQ877" s="4"/>
      <c r="BUR877" s="4"/>
      <c r="BUS877" s="4"/>
      <c r="BUT877" s="4"/>
      <c r="BUU877" s="4"/>
      <c r="BUV877" s="4"/>
      <c r="BUW877" s="4"/>
      <c r="BUX877" s="4"/>
      <c r="BUY877" s="4"/>
      <c r="BUZ877" s="4"/>
      <c r="BVA877" s="4"/>
      <c r="BVB877" s="4"/>
      <c r="BVC877" s="4"/>
      <c r="BVD877" s="4"/>
      <c r="BVE877" s="4"/>
      <c r="BVF877" s="4"/>
      <c r="BVG877" s="4"/>
      <c r="BVH877" s="4"/>
      <c r="BVI877" s="4"/>
      <c r="BVJ877" s="4"/>
      <c r="BVK877" s="4"/>
      <c r="BVL877" s="4"/>
      <c r="BVM877" s="4"/>
      <c r="BVN877" s="4"/>
      <c r="BVO877" s="4"/>
      <c r="BVP877" s="4"/>
      <c r="BVQ877" s="4"/>
      <c r="BVR877" s="4"/>
      <c r="BVS877" s="4"/>
      <c r="BVT877" s="4"/>
      <c r="BVU877" s="4"/>
      <c r="BVV877" s="4"/>
      <c r="BVW877" s="4"/>
      <c r="BVX877" s="4"/>
      <c r="BVY877" s="4"/>
      <c r="BVZ877" s="4"/>
      <c r="BWA877" s="4"/>
      <c r="BWB877" s="4"/>
      <c r="BWC877" s="4"/>
      <c r="BWD877" s="4"/>
      <c r="BWE877" s="4"/>
      <c r="BWF877" s="4"/>
      <c r="BWG877" s="4"/>
      <c r="BWH877" s="4"/>
      <c r="BWI877" s="4"/>
      <c r="BWJ877" s="4"/>
      <c r="BWK877" s="4"/>
      <c r="BWL877" s="4"/>
      <c r="BWM877" s="4"/>
      <c r="BWN877" s="4"/>
      <c r="BWO877" s="4"/>
      <c r="BWP877" s="4"/>
      <c r="BWQ877" s="4"/>
      <c r="BWR877" s="4"/>
      <c r="BWS877" s="4"/>
      <c r="BWT877" s="4"/>
      <c r="BWU877" s="4"/>
      <c r="BWV877" s="4"/>
      <c r="BWW877" s="4"/>
      <c r="BWX877" s="4"/>
      <c r="BWY877" s="4"/>
      <c r="BWZ877" s="4"/>
      <c r="BXA877" s="4"/>
      <c r="BXB877" s="4"/>
      <c r="BXC877" s="4"/>
      <c r="BXD877" s="4"/>
      <c r="BXE877" s="4"/>
      <c r="BXF877" s="4"/>
      <c r="BXG877" s="4"/>
      <c r="BXH877" s="4"/>
      <c r="BXI877" s="4"/>
      <c r="BXJ877" s="4"/>
      <c r="BXK877" s="4"/>
      <c r="BXL877" s="4"/>
      <c r="BXM877" s="4"/>
      <c r="BXN877" s="4"/>
      <c r="BXO877" s="4"/>
      <c r="BXP877" s="4"/>
      <c r="BXQ877" s="4"/>
      <c r="BXR877" s="4"/>
      <c r="BXS877" s="4"/>
      <c r="BXT877" s="4"/>
      <c r="BXU877" s="4"/>
      <c r="BXV877" s="4"/>
      <c r="BXW877" s="4"/>
      <c r="BXX877" s="4"/>
      <c r="BXY877" s="4"/>
      <c r="BXZ877" s="4"/>
      <c r="BYA877" s="4"/>
      <c r="BYB877" s="4"/>
      <c r="BYC877" s="4"/>
      <c r="BYD877" s="4"/>
      <c r="BYE877" s="4"/>
      <c r="BYF877" s="4"/>
      <c r="BYG877" s="4"/>
      <c r="BYH877" s="4"/>
      <c r="BYI877" s="4"/>
      <c r="BYJ877" s="4"/>
      <c r="BYK877" s="4"/>
      <c r="BYL877" s="4"/>
      <c r="BYM877" s="4"/>
      <c r="BYN877" s="4"/>
      <c r="BYO877" s="4"/>
      <c r="BYP877" s="4"/>
      <c r="BYQ877" s="4"/>
      <c r="BYR877" s="4"/>
      <c r="BYS877" s="4"/>
      <c r="BYT877" s="4"/>
      <c r="BYU877" s="4"/>
      <c r="BYV877" s="4"/>
      <c r="BYW877" s="4"/>
      <c r="BYX877" s="4"/>
      <c r="BYY877" s="4"/>
      <c r="BYZ877" s="4"/>
      <c r="BZA877" s="4"/>
      <c r="BZB877" s="4"/>
      <c r="BZC877" s="4"/>
      <c r="BZD877" s="4"/>
      <c r="BZE877" s="4"/>
      <c r="BZF877" s="4"/>
      <c r="BZG877" s="4"/>
      <c r="BZH877" s="4"/>
      <c r="BZI877" s="4"/>
      <c r="BZJ877" s="4"/>
      <c r="BZK877" s="4"/>
      <c r="BZL877" s="4"/>
      <c r="BZM877" s="4"/>
      <c r="BZN877" s="4"/>
      <c r="BZP877" s="4"/>
      <c r="BZR877" s="4"/>
      <c r="BZS877" s="4"/>
      <c r="BZT877" s="4"/>
      <c r="BZU877" s="4"/>
      <c r="BZV877" s="4"/>
      <c r="BZW877" s="4"/>
      <c r="BZX877" s="4"/>
      <c r="BZY877" s="4"/>
      <c r="CAD877" s="4"/>
      <c r="CAE877" s="4"/>
      <c r="CAF877" s="4"/>
      <c r="CAG877" s="4"/>
      <c r="CAH877" s="4"/>
      <c r="CAI877" s="4"/>
      <c r="CAJ877" s="4"/>
      <c r="CAK877" s="4"/>
      <c r="CAL877" s="4"/>
      <c r="CAM877" s="4"/>
      <c r="CAN877" s="4"/>
      <c r="CAO877" s="4"/>
      <c r="CAP877" s="4"/>
      <c r="CAQ877" s="4"/>
      <c r="CAR877" s="4"/>
      <c r="CAS877" s="4"/>
      <c r="CAT877" s="4"/>
      <c r="CAU877" s="4"/>
      <c r="CAV877" s="4"/>
      <c r="CAW877" s="4"/>
      <c r="CAX877" s="4"/>
      <c r="CAY877" s="4"/>
      <c r="CAZ877" s="4"/>
      <c r="CBA877" s="4"/>
      <c r="CBB877" s="4"/>
      <c r="CBC877" s="4"/>
      <c r="CBD877" s="4"/>
      <c r="CBE877" s="4"/>
      <c r="CBF877" s="4"/>
      <c r="CBG877" s="4"/>
      <c r="CBH877" s="4"/>
      <c r="CBI877" s="4"/>
      <c r="CBJ877" s="4"/>
      <c r="CBK877" s="4"/>
      <c r="CBL877" s="4"/>
      <c r="CBM877" s="4"/>
      <c r="CBN877" s="4"/>
      <c r="CBO877" s="4"/>
      <c r="CBP877" s="4"/>
      <c r="CBQ877" s="4"/>
      <c r="CBR877" s="4"/>
      <c r="CBS877" s="4"/>
      <c r="CBT877" s="4"/>
      <c r="CBU877" s="4"/>
      <c r="CBV877" s="4"/>
      <c r="CBW877" s="4"/>
      <c r="CBX877" s="4"/>
      <c r="CBY877" s="4"/>
      <c r="CBZ877" s="4"/>
      <c r="CCA877" s="4"/>
      <c r="CCB877" s="4"/>
      <c r="CCC877" s="4"/>
      <c r="CCD877" s="4"/>
      <c r="CCE877" s="4"/>
      <c r="CCF877" s="4"/>
      <c r="CCG877" s="4"/>
      <c r="CCH877" s="4"/>
      <c r="CCI877" s="4"/>
      <c r="CCJ877" s="4"/>
      <c r="CCK877" s="4"/>
      <c r="CCL877" s="4"/>
      <c r="CCM877" s="4"/>
      <c r="CCN877" s="4"/>
      <c r="CCO877" s="4"/>
      <c r="CCP877" s="4"/>
      <c r="CCQ877" s="4"/>
      <c r="CCR877" s="4"/>
      <c r="CCS877" s="4"/>
      <c r="CCT877" s="4"/>
      <c r="CCU877" s="4"/>
      <c r="CCV877" s="4"/>
      <c r="CCW877" s="4"/>
      <c r="CCX877" s="4"/>
      <c r="CCY877" s="4"/>
      <c r="CCZ877" s="4"/>
      <c r="CDA877" s="4"/>
      <c r="CDB877" s="4"/>
      <c r="CDC877" s="4"/>
      <c r="CDD877" s="4"/>
      <c r="CDE877" s="4"/>
      <c r="CDF877" s="4"/>
      <c r="CDG877" s="4"/>
      <c r="CDH877" s="4"/>
      <c r="CDI877" s="4"/>
      <c r="CDJ877" s="4"/>
      <c r="CDK877" s="4"/>
      <c r="CDL877" s="4"/>
      <c r="CDM877" s="4"/>
      <c r="CDN877" s="4"/>
      <c r="CDO877" s="4"/>
      <c r="CDP877" s="4"/>
      <c r="CDQ877" s="4"/>
      <c r="CDR877" s="4"/>
      <c r="CDS877" s="4"/>
      <c r="CDT877" s="4"/>
      <c r="CDU877" s="4"/>
      <c r="CDV877" s="4"/>
      <c r="CDW877" s="4"/>
      <c r="CDX877" s="4"/>
      <c r="CDY877" s="4"/>
      <c r="CDZ877" s="4"/>
      <c r="CEA877" s="4"/>
      <c r="CEB877" s="4"/>
      <c r="CEC877" s="4"/>
      <c r="CED877" s="4"/>
      <c r="CEE877" s="4"/>
      <c r="CEF877" s="4"/>
      <c r="CEG877" s="4"/>
      <c r="CEH877" s="4"/>
      <c r="CEI877" s="4"/>
      <c r="CEJ877" s="4"/>
      <c r="CEK877" s="4"/>
      <c r="CEL877" s="4"/>
      <c r="CEM877" s="4"/>
      <c r="CEN877" s="4"/>
      <c r="CEO877" s="4"/>
      <c r="CEP877" s="4"/>
      <c r="CEQ877" s="4"/>
      <c r="CER877" s="4"/>
      <c r="CES877" s="4"/>
      <c r="CET877" s="4"/>
      <c r="CEU877" s="4"/>
      <c r="CEV877" s="4"/>
      <c r="CEW877" s="4"/>
      <c r="CEX877" s="4"/>
      <c r="CEY877" s="4"/>
      <c r="CEZ877" s="4"/>
      <c r="CFA877" s="4"/>
      <c r="CFB877" s="4"/>
      <c r="CFC877" s="4"/>
      <c r="CFD877" s="4"/>
      <c r="CFE877" s="4"/>
      <c r="CFF877" s="4"/>
      <c r="CFG877" s="4"/>
      <c r="CFH877" s="4"/>
      <c r="CFI877" s="4"/>
      <c r="CFJ877" s="4"/>
      <c r="CFK877" s="4"/>
      <c r="CFL877" s="4"/>
      <c r="CFM877" s="4"/>
      <c r="CFN877" s="4"/>
      <c r="CFO877" s="4"/>
      <c r="CFP877" s="4"/>
      <c r="CFQ877" s="4"/>
      <c r="CFR877" s="4"/>
      <c r="CFS877" s="4"/>
      <c r="CFT877" s="4"/>
      <c r="CFU877" s="4"/>
      <c r="CFV877" s="4"/>
      <c r="CFW877" s="4"/>
      <c r="CFX877" s="4"/>
      <c r="CFY877" s="4"/>
      <c r="CFZ877" s="4"/>
      <c r="CGA877" s="4"/>
      <c r="CGB877" s="4"/>
      <c r="CGC877" s="4"/>
      <c r="CGD877" s="4"/>
      <c r="CGE877" s="4"/>
      <c r="CGF877" s="4"/>
      <c r="CGG877" s="4"/>
      <c r="CGH877" s="4"/>
      <c r="CGI877" s="4"/>
      <c r="CGJ877" s="4"/>
      <c r="CGK877" s="4"/>
      <c r="CGL877" s="4"/>
      <c r="CGM877" s="4"/>
      <c r="CGN877" s="4"/>
      <c r="CGO877" s="4"/>
      <c r="CGP877" s="4"/>
      <c r="CGQ877" s="4"/>
      <c r="CGR877" s="4"/>
      <c r="CGS877" s="4"/>
      <c r="CGT877" s="4"/>
      <c r="CGU877" s="4"/>
      <c r="CGV877" s="4"/>
      <c r="CGW877" s="4"/>
      <c r="CGX877" s="4"/>
      <c r="CGY877" s="4"/>
      <c r="CGZ877" s="4"/>
      <c r="CHA877" s="4"/>
      <c r="CHB877" s="4"/>
      <c r="CHC877" s="4"/>
      <c r="CHD877" s="4"/>
      <c r="CHE877" s="4"/>
      <c r="CHF877" s="4"/>
      <c r="CHG877" s="4"/>
      <c r="CHH877" s="4"/>
      <c r="CHI877" s="4"/>
      <c r="CHJ877" s="4"/>
      <c r="CHK877" s="4"/>
      <c r="CHL877" s="4"/>
      <c r="CHM877" s="4"/>
      <c r="CHN877" s="4"/>
      <c r="CHO877" s="4"/>
      <c r="CHP877" s="4"/>
      <c r="CHQ877" s="4"/>
      <c r="CHR877" s="4"/>
      <c r="CHS877" s="4"/>
      <c r="CHT877" s="4"/>
      <c r="CHU877" s="4"/>
      <c r="CHV877" s="4"/>
      <c r="CHW877" s="4"/>
      <c r="CHX877" s="4"/>
      <c r="CHY877" s="4"/>
      <c r="CHZ877" s="4"/>
      <c r="CIA877" s="4"/>
      <c r="CIB877" s="4"/>
      <c r="CIC877" s="4"/>
      <c r="CID877" s="4"/>
      <c r="CIE877" s="4"/>
      <c r="CIF877" s="4"/>
      <c r="CIG877" s="4"/>
      <c r="CIH877" s="4"/>
      <c r="CII877" s="4"/>
      <c r="CIJ877" s="4"/>
      <c r="CIK877" s="4"/>
      <c r="CIL877" s="4"/>
      <c r="CIM877" s="4"/>
      <c r="CIN877" s="4"/>
      <c r="CIO877" s="4"/>
      <c r="CIP877" s="4"/>
      <c r="CIQ877" s="4"/>
      <c r="CIR877" s="4"/>
      <c r="CIS877" s="4"/>
      <c r="CIT877" s="4"/>
      <c r="CIU877" s="4"/>
      <c r="CIV877" s="4"/>
      <c r="CIW877" s="4"/>
      <c r="CIX877" s="4"/>
      <c r="CIY877" s="4"/>
      <c r="CIZ877" s="4"/>
      <c r="CJA877" s="4"/>
      <c r="CJB877" s="4"/>
      <c r="CJC877" s="4"/>
      <c r="CJD877" s="4"/>
      <c r="CJE877" s="4"/>
      <c r="CJF877" s="4"/>
      <c r="CJG877" s="4"/>
      <c r="CJH877" s="4"/>
      <c r="CJI877" s="4"/>
      <c r="CJJ877" s="4"/>
      <c r="CJL877" s="4"/>
      <c r="CJN877" s="4"/>
      <c r="CJO877" s="4"/>
      <c r="CJP877" s="4"/>
      <c r="CJQ877" s="4"/>
      <c r="CJR877" s="4"/>
      <c r="CJS877" s="4"/>
      <c r="CJT877" s="4"/>
      <c r="CJU877" s="4"/>
      <c r="CJZ877" s="4"/>
      <c r="CKA877" s="4"/>
      <c r="CKB877" s="4"/>
      <c r="CKC877" s="4"/>
      <c r="CKD877" s="4"/>
      <c r="CKE877" s="4"/>
      <c r="CKF877" s="4"/>
      <c r="CKG877" s="4"/>
      <c r="CKH877" s="4"/>
      <c r="CKI877" s="4"/>
      <c r="CKJ877" s="4"/>
      <c r="CKK877" s="4"/>
      <c r="CKL877" s="4"/>
      <c r="CKM877" s="4"/>
      <c r="CKN877" s="4"/>
      <c r="CKO877" s="4"/>
      <c r="CKP877" s="4"/>
      <c r="CKQ877" s="4"/>
      <c r="CKR877" s="4"/>
      <c r="CKS877" s="4"/>
      <c r="CKT877" s="4"/>
      <c r="CKU877" s="4"/>
      <c r="CKV877" s="4"/>
      <c r="CKW877" s="4"/>
      <c r="CKX877" s="4"/>
      <c r="CKY877" s="4"/>
      <c r="CKZ877" s="4"/>
      <c r="CLA877" s="4"/>
      <c r="CLB877" s="4"/>
      <c r="CLC877" s="4"/>
      <c r="CLD877" s="4"/>
      <c r="CLE877" s="4"/>
      <c r="CLF877" s="4"/>
      <c r="CLG877" s="4"/>
      <c r="CLH877" s="4"/>
      <c r="CLI877" s="4"/>
      <c r="CLJ877" s="4"/>
      <c r="CLK877" s="4"/>
      <c r="CLL877" s="4"/>
      <c r="CLM877" s="4"/>
      <c r="CLN877" s="4"/>
      <c r="CLO877" s="4"/>
      <c r="CLP877" s="4"/>
      <c r="CLQ877" s="4"/>
      <c r="CLR877" s="4"/>
      <c r="CLS877" s="4"/>
      <c r="CLT877" s="4"/>
      <c r="CLU877" s="4"/>
      <c r="CLV877" s="4"/>
      <c r="CLW877" s="4"/>
      <c r="CLX877" s="4"/>
      <c r="CLY877" s="4"/>
      <c r="CLZ877" s="4"/>
      <c r="CMA877" s="4"/>
      <c r="CMB877" s="4"/>
      <c r="CMC877" s="4"/>
      <c r="CMD877" s="4"/>
      <c r="CME877" s="4"/>
      <c r="CMF877" s="4"/>
      <c r="CMG877" s="4"/>
      <c r="CMH877" s="4"/>
      <c r="CMI877" s="4"/>
      <c r="CMJ877" s="4"/>
      <c r="CMK877" s="4"/>
      <c r="CML877" s="4"/>
      <c r="CMM877" s="4"/>
      <c r="CMN877" s="4"/>
      <c r="CMO877" s="4"/>
      <c r="CMP877" s="4"/>
      <c r="CMQ877" s="4"/>
      <c r="CMR877" s="4"/>
      <c r="CMS877" s="4"/>
      <c r="CMT877" s="4"/>
      <c r="CMU877" s="4"/>
      <c r="CMV877" s="4"/>
      <c r="CMW877" s="4"/>
      <c r="CMX877" s="4"/>
      <c r="CMY877" s="4"/>
      <c r="CMZ877" s="4"/>
      <c r="CNA877" s="4"/>
      <c r="CNB877" s="4"/>
      <c r="CNC877" s="4"/>
      <c r="CND877" s="4"/>
      <c r="CNE877" s="4"/>
      <c r="CNF877" s="4"/>
      <c r="CNG877" s="4"/>
      <c r="CNH877" s="4"/>
      <c r="CNI877" s="4"/>
      <c r="CNJ877" s="4"/>
      <c r="CNK877" s="4"/>
      <c r="CNL877" s="4"/>
      <c r="CNM877" s="4"/>
      <c r="CNN877" s="4"/>
      <c r="CNO877" s="4"/>
      <c r="CNP877" s="4"/>
      <c r="CNQ877" s="4"/>
      <c r="CNR877" s="4"/>
      <c r="CNS877" s="4"/>
      <c r="CNT877" s="4"/>
      <c r="CNU877" s="4"/>
      <c r="CNV877" s="4"/>
      <c r="CNW877" s="4"/>
      <c r="CNX877" s="4"/>
      <c r="CNY877" s="4"/>
      <c r="CNZ877" s="4"/>
      <c r="COA877" s="4"/>
      <c r="COB877" s="4"/>
      <c r="COC877" s="4"/>
      <c r="COD877" s="4"/>
      <c r="COE877" s="4"/>
      <c r="COF877" s="4"/>
      <c r="COG877" s="4"/>
      <c r="COH877" s="4"/>
      <c r="COI877" s="4"/>
      <c r="COJ877" s="4"/>
      <c r="COK877" s="4"/>
      <c r="COL877" s="4"/>
      <c r="COM877" s="4"/>
      <c r="CON877" s="4"/>
      <c r="COO877" s="4"/>
      <c r="COP877" s="4"/>
      <c r="COQ877" s="4"/>
      <c r="COR877" s="4"/>
      <c r="COS877" s="4"/>
      <c r="COT877" s="4"/>
      <c r="COU877" s="4"/>
      <c r="COV877" s="4"/>
      <c r="COW877" s="4"/>
      <c r="COX877" s="4"/>
      <c r="COY877" s="4"/>
      <c r="COZ877" s="4"/>
      <c r="CPA877" s="4"/>
      <c r="CPB877" s="4"/>
      <c r="CPC877" s="4"/>
      <c r="CPD877" s="4"/>
      <c r="CPE877" s="4"/>
      <c r="CPF877" s="4"/>
      <c r="CPG877" s="4"/>
      <c r="CPH877" s="4"/>
      <c r="CPI877" s="4"/>
      <c r="CPJ877" s="4"/>
      <c r="CPK877" s="4"/>
      <c r="CPL877" s="4"/>
      <c r="CPM877" s="4"/>
      <c r="CPN877" s="4"/>
      <c r="CPO877" s="4"/>
      <c r="CPP877" s="4"/>
      <c r="CPQ877" s="4"/>
      <c r="CPR877" s="4"/>
      <c r="CPS877" s="4"/>
      <c r="CPT877" s="4"/>
      <c r="CPU877" s="4"/>
      <c r="CPV877" s="4"/>
      <c r="CPW877" s="4"/>
      <c r="CPX877" s="4"/>
      <c r="CPY877" s="4"/>
      <c r="CPZ877" s="4"/>
      <c r="CQA877" s="4"/>
      <c r="CQB877" s="4"/>
      <c r="CQC877" s="4"/>
      <c r="CQD877" s="4"/>
      <c r="CQE877" s="4"/>
      <c r="CQF877" s="4"/>
      <c r="CQG877" s="4"/>
      <c r="CQH877" s="4"/>
      <c r="CQI877" s="4"/>
      <c r="CQJ877" s="4"/>
      <c r="CQK877" s="4"/>
      <c r="CQL877" s="4"/>
      <c r="CQM877" s="4"/>
      <c r="CQN877" s="4"/>
      <c r="CQO877" s="4"/>
      <c r="CQP877" s="4"/>
      <c r="CQQ877" s="4"/>
      <c r="CQR877" s="4"/>
      <c r="CQS877" s="4"/>
      <c r="CQT877" s="4"/>
      <c r="CQU877" s="4"/>
      <c r="CQV877" s="4"/>
      <c r="CQW877" s="4"/>
      <c r="CQX877" s="4"/>
      <c r="CQY877" s="4"/>
      <c r="CQZ877" s="4"/>
      <c r="CRA877" s="4"/>
      <c r="CRB877" s="4"/>
      <c r="CRC877" s="4"/>
      <c r="CRD877" s="4"/>
      <c r="CRE877" s="4"/>
      <c r="CRF877" s="4"/>
      <c r="CRG877" s="4"/>
      <c r="CRH877" s="4"/>
      <c r="CRI877" s="4"/>
      <c r="CRJ877" s="4"/>
      <c r="CRK877" s="4"/>
      <c r="CRL877" s="4"/>
      <c r="CRM877" s="4"/>
      <c r="CRN877" s="4"/>
      <c r="CRO877" s="4"/>
      <c r="CRP877" s="4"/>
      <c r="CRQ877" s="4"/>
      <c r="CRR877" s="4"/>
      <c r="CRS877" s="4"/>
      <c r="CRT877" s="4"/>
      <c r="CRU877" s="4"/>
      <c r="CRV877" s="4"/>
      <c r="CRW877" s="4"/>
      <c r="CRX877" s="4"/>
      <c r="CRY877" s="4"/>
      <c r="CRZ877" s="4"/>
      <c r="CSA877" s="4"/>
      <c r="CSB877" s="4"/>
      <c r="CSC877" s="4"/>
      <c r="CSD877" s="4"/>
      <c r="CSE877" s="4"/>
      <c r="CSF877" s="4"/>
      <c r="CSG877" s="4"/>
      <c r="CSH877" s="4"/>
      <c r="CSI877" s="4"/>
      <c r="CSJ877" s="4"/>
      <c r="CSK877" s="4"/>
      <c r="CSL877" s="4"/>
      <c r="CSM877" s="4"/>
      <c r="CSN877" s="4"/>
      <c r="CSO877" s="4"/>
      <c r="CSP877" s="4"/>
      <c r="CSQ877" s="4"/>
      <c r="CSR877" s="4"/>
      <c r="CSS877" s="4"/>
      <c r="CST877" s="4"/>
      <c r="CSU877" s="4"/>
      <c r="CSV877" s="4"/>
      <c r="CSW877" s="4"/>
      <c r="CSX877" s="4"/>
      <c r="CSY877" s="4"/>
      <c r="CSZ877" s="4"/>
      <c r="CTA877" s="4"/>
      <c r="CTB877" s="4"/>
      <c r="CTC877" s="4"/>
      <c r="CTD877" s="4"/>
      <c r="CTE877" s="4"/>
      <c r="CTF877" s="4"/>
      <c r="CTH877" s="4"/>
      <c r="CTJ877" s="4"/>
      <c r="CTK877" s="4"/>
      <c r="CTL877" s="4"/>
      <c r="CTM877" s="4"/>
      <c r="CTN877" s="4"/>
      <c r="CTO877" s="4"/>
      <c r="CTP877" s="4"/>
      <c r="CTQ877" s="4"/>
      <c r="CTV877" s="4"/>
      <c r="CTW877" s="4"/>
      <c r="CTX877" s="4"/>
      <c r="CTY877" s="4"/>
      <c r="CTZ877" s="4"/>
      <c r="CUA877" s="4"/>
      <c r="CUB877" s="4"/>
      <c r="CUC877" s="4"/>
      <c r="CUD877" s="4"/>
      <c r="CUE877" s="4"/>
      <c r="CUF877" s="4"/>
      <c r="CUG877" s="4"/>
      <c r="CUH877" s="4"/>
      <c r="CUI877" s="4"/>
      <c r="CUJ877" s="4"/>
      <c r="CUK877" s="4"/>
      <c r="CUL877" s="4"/>
      <c r="CUM877" s="4"/>
      <c r="CUN877" s="4"/>
      <c r="CUO877" s="4"/>
      <c r="CUP877" s="4"/>
      <c r="CUQ877" s="4"/>
      <c r="CUR877" s="4"/>
      <c r="CUS877" s="4"/>
      <c r="CUT877" s="4"/>
      <c r="CUU877" s="4"/>
      <c r="CUV877" s="4"/>
      <c r="CUW877" s="4"/>
      <c r="CUX877" s="4"/>
      <c r="CUY877" s="4"/>
      <c r="CUZ877" s="4"/>
      <c r="CVA877" s="4"/>
      <c r="CVB877" s="4"/>
      <c r="CVC877" s="4"/>
      <c r="CVD877" s="4"/>
      <c r="CVE877" s="4"/>
      <c r="CVF877" s="4"/>
      <c r="CVG877" s="4"/>
      <c r="CVH877" s="4"/>
      <c r="CVI877" s="4"/>
      <c r="CVJ877" s="4"/>
      <c r="CVK877" s="4"/>
      <c r="CVL877" s="4"/>
      <c r="CVM877" s="4"/>
      <c r="CVN877" s="4"/>
      <c r="CVO877" s="4"/>
      <c r="CVP877" s="4"/>
      <c r="CVQ877" s="4"/>
      <c r="CVR877" s="4"/>
      <c r="CVS877" s="4"/>
      <c r="CVT877" s="4"/>
      <c r="CVU877" s="4"/>
      <c r="CVV877" s="4"/>
      <c r="CVW877" s="4"/>
      <c r="CVX877" s="4"/>
      <c r="CVY877" s="4"/>
      <c r="CVZ877" s="4"/>
      <c r="CWA877" s="4"/>
      <c r="CWB877" s="4"/>
      <c r="CWC877" s="4"/>
      <c r="CWD877" s="4"/>
      <c r="CWE877" s="4"/>
      <c r="CWF877" s="4"/>
      <c r="CWG877" s="4"/>
      <c r="CWH877" s="4"/>
      <c r="CWI877" s="4"/>
      <c r="CWJ877" s="4"/>
      <c r="CWK877" s="4"/>
      <c r="CWL877" s="4"/>
      <c r="CWM877" s="4"/>
      <c r="CWN877" s="4"/>
      <c r="CWO877" s="4"/>
      <c r="CWP877" s="4"/>
      <c r="CWQ877" s="4"/>
      <c r="CWR877" s="4"/>
      <c r="CWS877" s="4"/>
      <c r="CWT877" s="4"/>
      <c r="CWU877" s="4"/>
      <c r="CWV877" s="4"/>
      <c r="CWW877" s="4"/>
      <c r="CWX877" s="4"/>
      <c r="CWY877" s="4"/>
      <c r="CWZ877" s="4"/>
      <c r="CXA877" s="4"/>
      <c r="CXB877" s="4"/>
      <c r="CXC877" s="4"/>
      <c r="CXD877" s="4"/>
      <c r="CXE877" s="4"/>
      <c r="CXF877" s="4"/>
      <c r="CXG877" s="4"/>
      <c r="CXH877" s="4"/>
      <c r="CXI877" s="4"/>
      <c r="CXJ877" s="4"/>
      <c r="CXK877" s="4"/>
      <c r="CXL877" s="4"/>
      <c r="CXM877" s="4"/>
      <c r="CXN877" s="4"/>
      <c r="CXO877" s="4"/>
      <c r="CXP877" s="4"/>
      <c r="CXQ877" s="4"/>
      <c r="CXR877" s="4"/>
      <c r="CXS877" s="4"/>
      <c r="CXT877" s="4"/>
      <c r="CXU877" s="4"/>
      <c r="CXV877" s="4"/>
      <c r="CXW877" s="4"/>
      <c r="CXX877" s="4"/>
      <c r="CXY877" s="4"/>
      <c r="CXZ877" s="4"/>
      <c r="CYA877" s="4"/>
      <c r="CYB877" s="4"/>
      <c r="CYC877" s="4"/>
      <c r="CYD877" s="4"/>
      <c r="CYE877" s="4"/>
      <c r="CYF877" s="4"/>
      <c r="CYG877" s="4"/>
      <c r="CYH877" s="4"/>
      <c r="CYI877" s="4"/>
      <c r="CYJ877" s="4"/>
      <c r="CYK877" s="4"/>
      <c r="CYL877" s="4"/>
      <c r="CYM877" s="4"/>
      <c r="CYN877" s="4"/>
      <c r="CYO877" s="4"/>
      <c r="CYP877" s="4"/>
      <c r="CYQ877" s="4"/>
      <c r="CYR877" s="4"/>
      <c r="CYS877" s="4"/>
      <c r="CYT877" s="4"/>
      <c r="CYU877" s="4"/>
      <c r="CYV877" s="4"/>
      <c r="CYW877" s="4"/>
      <c r="CYX877" s="4"/>
      <c r="CYY877" s="4"/>
      <c r="CYZ877" s="4"/>
      <c r="CZA877" s="4"/>
      <c r="CZB877" s="4"/>
      <c r="CZC877" s="4"/>
      <c r="CZD877" s="4"/>
      <c r="CZE877" s="4"/>
      <c r="CZF877" s="4"/>
      <c r="CZG877" s="4"/>
      <c r="CZH877" s="4"/>
      <c r="CZI877" s="4"/>
      <c r="CZJ877" s="4"/>
      <c r="CZK877" s="4"/>
      <c r="CZL877" s="4"/>
      <c r="CZM877" s="4"/>
      <c r="CZN877" s="4"/>
      <c r="CZO877" s="4"/>
      <c r="CZP877" s="4"/>
      <c r="CZQ877" s="4"/>
      <c r="CZR877" s="4"/>
      <c r="CZS877" s="4"/>
      <c r="CZT877" s="4"/>
      <c r="CZU877" s="4"/>
      <c r="CZV877" s="4"/>
      <c r="CZW877" s="4"/>
      <c r="CZX877" s="4"/>
      <c r="CZY877" s="4"/>
      <c r="CZZ877" s="4"/>
      <c r="DAA877" s="4"/>
      <c r="DAB877" s="4"/>
      <c r="DAC877" s="4"/>
      <c r="DAD877" s="4"/>
      <c r="DAE877" s="4"/>
      <c r="DAF877" s="4"/>
      <c r="DAG877" s="4"/>
      <c r="DAH877" s="4"/>
      <c r="DAI877" s="4"/>
      <c r="DAJ877" s="4"/>
      <c r="DAK877" s="4"/>
      <c r="DAL877" s="4"/>
      <c r="DAM877" s="4"/>
      <c r="DAN877" s="4"/>
      <c r="DAO877" s="4"/>
      <c r="DAP877" s="4"/>
      <c r="DAQ877" s="4"/>
      <c r="DAR877" s="4"/>
      <c r="DAS877" s="4"/>
      <c r="DAT877" s="4"/>
      <c r="DAU877" s="4"/>
      <c r="DAV877" s="4"/>
      <c r="DAW877" s="4"/>
      <c r="DAX877" s="4"/>
      <c r="DAY877" s="4"/>
      <c r="DAZ877" s="4"/>
      <c r="DBA877" s="4"/>
      <c r="DBB877" s="4"/>
      <c r="DBC877" s="4"/>
      <c r="DBD877" s="4"/>
      <c r="DBE877" s="4"/>
      <c r="DBF877" s="4"/>
      <c r="DBG877" s="4"/>
      <c r="DBH877" s="4"/>
      <c r="DBI877" s="4"/>
      <c r="DBJ877" s="4"/>
      <c r="DBK877" s="4"/>
      <c r="DBL877" s="4"/>
      <c r="DBM877" s="4"/>
      <c r="DBN877" s="4"/>
      <c r="DBO877" s="4"/>
      <c r="DBP877" s="4"/>
      <c r="DBQ877" s="4"/>
      <c r="DBR877" s="4"/>
      <c r="DBS877" s="4"/>
      <c r="DBT877" s="4"/>
      <c r="DBU877" s="4"/>
      <c r="DBV877" s="4"/>
      <c r="DBW877" s="4"/>
      <c r="DBX877" s="4"/>
      <c r="DBY877" s="4"/>
      <c r="DBZ877" s="4"/>
      <c r="DCA877" s="4"/>
      <c r="DCB877" s="4"/>
      <c r="DCC877" s="4"/>
      <c r="DCD877" s="4"/>
      <c r="DCE877" s="4"/>
      <c r="DCF877" s="4"/>
      <c r="DCG877" s="4"/>
      <c r="DCH877" s="4"/>
      <c r="DCI877" s="4"/>
      <c r="DCJ877" s="4"/>
      <c r="DCK877" s="4"/>
      <c r="DCL877" s="4"/>
      <c r="DCM877" s="4"/>
      <c r="DCN877" s="4"/>
      <c r="DCO877" s="4"/>
      <c r="DCP877" s="4"/>
      <c r="DCQ877" s="4"/>
      <c r="DCR877" s="4"/>
      <c r="DCS877" s="4"/>
      <c r="DCT877" s="4"/>
      <c r="DCU877" s="4"/>
      <c r="DCV877" s="4"/>
      <c r="DCW877" s="4"/>
      <c r="DCX877" s="4"/>
      <c r="DCY877" s="4"/>
      <c r="DCZ877" s="4"/>
      <c r="DDA877" s="4"/>
      <c r="DDB877" s="4"/>
      <c r="DDD877" s="4"/>
      <c r="DDF877" s="4"/>
      <c r="DDG877" s="4"/>
      <c r="DDH877" s="4"/>
      <c r="DDI877" s="4"/>
      <c r="DDJ877" s="4"/>
      <c r="DDK877" s="4"/>
      <c r="DDL877" s="4"/>
      <c r="DDM877" s="4"/>
      <c r="DDR877" s="4"/>
      <c r="DDS877" s="4"/>
      <c r="DDT877" s="4"/>
      <c r="DDU877" s="4"/>
      <c r="DDV877" s="4"/>
      <c r="DDW877" s="4"/>
      <c r="DDX877" s="4"/>
      <c r="DDY877" s="4"/>
      <c r="DDZ877" s="4"/>
      <c r="DEA877" s="4"/>
      <c r="DEB877" s="4"/>
      <c r="DEC877" s="4"/>
      <c r="DED877" s="4"/>
      <c r="DEE877" s="4"/>
      <c r="DEF877" s="4"/>
      <c r="DEG877" s="4"/>
      <c r="DEH877" s="4"/>
      <c r="DEI877" s="4"/>
      <c r="DEJ877" s="4"/>
      <c r="DEK877" s="4"/>
      <c r="DEL877" s="4"/>
      <c r="DEM877" s="4"/>
      <c r="DEN877" s="4"/>
      <c r="DEO877" s="4"/>
      <c r="DEP877" s="4"/>
      <c r="DEQ877" s="4"/>
      <c r="DER877" s="4"/>
      <c r="DES877" s="4"/>
      <c r="DET877" s="4"/>
      <c r="DEU877" s="4"/>
      <c r="DEV877" s="4"/>
      <c r="DEW877" s="4"/>
      <c r="DEX877" s="4"/>
      <c r="DEY877" s="4"/>
      <c r="DEZ877" s="4"/>
      <c r="DFA877" s="4"/>
      <c r="DFB877" s="4"/>
      <c r="DFC877" s="4"/>
      <c r="DFD877" s="4"/>
      <c r="DFE877" s="4"/>
      <c r="DFF877" s="4"/>
      <c r="DFG877" s="4"/>
      <c r="DFH877" s="4"/>
      <c r="DFI877" s="4"/>
      <c r="DFJ877" s="4"/>
      <c r="DFK877" s="4"/>
      <c r="DFL877" s="4"/>
      <c r="DFM877" s="4"/>
      <c r="DFN877" s="4"/>
      <c r="DFO877" s="4"/>
      <c r="DFP877" s="4"/>
      <c r="DFQ877" s="4"/>
      <c r="DFR877" s="4"/>
      <c r="DFS877" s="4"/>
      <c r="DFT877" s="4"/>
      <c r="DFU877" s="4"/>
      <c r="DFV877" s="4"/>
      <c r="DFW877" s="4"/>
      <c r="DFX877" s="4"/>
      <c r="DFY877" s="4"/>
      <c r="DFZ877" s="4"/>
      <c r="DGA877" s="4"/>
      <c r="DGB877" s="4"/>
      <c r="DGC877" s="4"/>
      <c r="DGD877" s="4"/>
      <c r="DGE877" s="4"/>
      <c r="DGF877" s="4"/>
      <c r="DGG877" s="4"/>
      <c r="DGH877" s="4"/>
      <c r="DGI877" s="4"/>
      <c r="DGJ877" s="4"/>
      <c r="DGK877" s="4"/>
      <c r="DGL877" s="4"/>
      <c r="DGM877" s="4"/>
      <c r="DGN877" s="4"/>
      <c r="DGO877" s="4"/>
      <c r="DGP877" s="4"/>
      <c r="DGQ877" s="4"/>
      <c r="DGR877" s="4"/>
      <c r="DGS877" s="4"/>
      <c r="DGT877" s="4"/>
      <c r="DGU877" s="4"/>
      <c r="DGV877" s="4"/>
      <c r="DGW877" s="4"/>
      <c r="DGX877" s="4"/>
      <c r="DGY877" s="4"/>
      <c r="DGZ877" s="4"/>
      <c r="DHA877" s="4"/>
      <c r="DHB877" s="4"/>
      <c r="DHC877" s="4"/>
      <c r="DHD877" s="4"/>
      <c r="DHE877" s="4"/>
      <c r="DHF877" s="4"/>
      <c r="DHG877" s="4"/>
      <c r="DHH877" s="4"/>
      <c r="DHI877" s="4"/>
      <c r="DHJ877" s="4"/>
      <c r="DHK877" s="4"/>
      <c r="DHL877" s="4"/>
      <c r="DHM877" s="4"/>
      <c r="DHN877" s="4"/>
      <c r="DHO877" s="4"/>
      <c r="DHP877" s="4"/>
      <c r="DHQ877" s="4"/>
      <c r="DHR877" s="4"/>
      <c r="DHS877" s="4"/>
      <c r="DHT877" s="4"/>
      <c r="DHU877" s="4"/>
      <c r="DHV877" s="4"/>
      <c r="DHW877" s="4"/>
      <c r="DHX877" s="4"/>
      <c r="DHY877" s="4"/>
      <c r="DHZ877" s="4"/>
      <c r="DIA877" s="4"/>
      <c r="DIB877" s="4"/>
      <c r="DIC877" s="4"/>
      <c r="DID877" s="4"/>
      <c r="DIE877" s="4"/>
      <c r="DIF877" s="4"/>
      <c r="DIG877" s="4"/>
      <c r="DIH877" s="4"/>
      <c r="DII877" s="4"/>
      <c r="DIJ877" s="4"/>
      <c r="DIK877" s="4"/>
      <c r="DIL877" s="4"/>
      <c r="DIM877" s="4"/>
      <c r="DIN877" s="4"/>
      <c r="DIO877" s="4"/>
      <c r="DIP877" s="4"/>
      <c r="DIQ877" s="4"/>
      <c r="DIR877" s="4"/>
      <c r="DIS877" s="4"/>
      <c r="DIT877" s="4"/>
      <c r="DIU877" s="4"/>
      <c r="DIV877" s="4"/>
      <c r="DIW877" s="4"/>
      <c r="DIX877" s="4"/>
      <c r="DIY877" s="4"/>
      <c r="DIZ877" s="4"/>
      <c r="DJA877" s="4"/>
      <c r="DJB877" s="4"/>
      <c r="DJC877" s="4"/>
      <c r="DJD877" s="4"/>
      <c r="DJE877" s="4"/>
      <c r="DJF877" s="4"/>
      <c r="DJG877" s="4"/>
      <c r="DJH877" s="4"/>
      <c r="DJI877" s="4"/>
      <c r="DJJ877" s="4"/>
      <c r="DJK877" s="4"/>
      <c r="DJL877" s="4"/>
      <c r="DJM877" s="4"/>
      <c r="DJN877" s="4"/>
      <c r="DJO877" s="4"/>
      <c r="DJP877" s="4"/>
      <c r="DJQ877" s="4"/>
      <c r="DJR877" s="4"/>
      <c r="DJS877" s="4"/>
      <c r="DJT877" s="4"/>
      <c r="DJU877" s="4"/>
      <c r="DJV877" s="4"/>
      <c r="DJW877" s="4"/>
      <c r="DJX877" s="4"/>
      <c r="DJY877" s="4"/>
      <c r="DJZ877" s="4"/>
      <c r="DKA877" s="4"/>
      <c r="DKB877" s="4"/>
      <c r="DKC877" s="4"/>
      <c r="DKD877" s="4"/>
      <c r="DKE877" s="4"/>
      <c r="DKF877" s="4"/>
      <c r="DKG877" s="4"/>
      <c r="DKH877" s="4"/>
      <c r="DKI877" s="4"/>
      <c r="DKJ877" s="4"/>
      <c r="DKK877" s="4"/>
      <c r="DKL877" s="4"/>
      <c r="DKM877" s="4"/>
      <c r="DKN877" s="4"/>
      <c r="DKO877" s="4"/>
      <c r="DKP877" s="4"/>
      <c r="DKQ877" s="4"/>
      <c r="DKR877" s="4"/>
      <c r="DKS877" s="4"/>
      <c r="DKT877" s="4"/>
      <c r="DKU877" s="4"/>
      <c r="DKV877" s="4"/>
      <c r="DKW877" s="4"/>
      <c r="DKX877" s="4"/>
      <c r="DKY877" s="4"/>
      <c r="DKZ877" s="4"/>
      <c r="DLA877" s="4"/>
      <c r="DLB877" s="4"/>
      <c r="DLC877" s="4"/>
      <c r="DLD877" s="4"/>
      <c r="DLE877" s="4"/>
      <c r="DLF877" s="4"/>
      <c r="DLG877" s="4"/>
      <c r="DLH877" s="4"/>
      <c r="DLI877" s="4"/>
      <c r="DLJ877" s="4"/>
      <c r="DLK877" s="4"/>
      <c r="DLL877" s="4"/>
      <c r="DLM877" s="4"/>
      <c r="DLN877" s="4"/>
      <c r="DLO877" s="4"/>
      <c r="DLP877" s="4"/>
      <c r="DLQ877" s="4"/>
      <c r="DLR877" s="4"/>
      <c r="DLS877" s="4"/>
      <c r="DLT877" s="4"/>
      <c r="DLU877" s="4"/>
      <c r="DLV877" s="4"/>
      <c r="DLW877" s="4"/>
      <c r="DLX877" s="4"/>
      <c r="DLY877" s="4"/>
      <c r="DLZ877" s="4"/>
      <c r="DMA877" s="4"/>
      <c r="DMB877" s="4"/>
      <c r="DMC877" s="4"/>
      <c r="DMD877" s="4"/>
      <c r="DME877" s="4"/>
      <c r="DMF877" s="4"/>
      <c r="DMG877" s="4"/>
      <c r="DMH877" s="4"/>
      <c r="DMI877" s="4"/>
      <c r="DMJ877" s="4"/>
      <c r="DMK877" s="4"/>
      <c r="DML877" s="4"/>
      <c r="DMM877" s="4"/>
      <c r="DMN877" s="4"/>
      <c r="DMO877" s="4"/>
      <c r="DMP877" s="4"/>
      <c r="DMQ877" s="4"/>
      <c r="DMR877" s="4"/>
      <c r="DMS877" s="4"/>
      <c r="DMT877" s="4"/>
      <c r="DMU877" s="4"/>
      <c r="DMV877" s="4"/>
      <c r="DMW877" s="4"/>
      <c r="DMX877" s="4"/>
      <c r="DMZ877" s="4"/>
      <c r="DNB877" s="4"/>
      <c r="DNC877" s="4"/>
      <c r="DND877" s="4"/>
      <c r="DNE877" s="4"/>
      <c r="DNF877" s="4"/>
      <c r="DNG877" s="4"/>
      <c r="DNH877" s="4"/>
      <c r="DNI877" s="4"/>
      <c r="DNN877" s="4"/>
      <c r="DNO877" s="4"/>
      <c r="DNP877" s="4"/>
      <c r="DNQ877" s="4"/>
      <c r="DNR877" s="4"/>
      <c r="DNS877" s="4"/>
      <c r="DNT877" s="4"/>
      <c r="DNU877" s="4"/>
      <c r="DNV877" s="4"/>
      <c r="DNW877" s="4"/>
      <c r="DNX877" s="4"/>
      <c r="DNY877" s="4"/>
      <c r="DNZ877" s="4"/>
      <c r="DOA877" s="4"/>
      <c r="DOB877" s="4"/>
      <c r="DOC877" s="4"/>
      <c r="DOD877" s="4"/>
      <c r="DOE877" s="4"/>
      <c r="DOF877" s="4"/>
      <c r="DOG877" s="4"/>
      <c r="DOH877" s="4"/>
      <c r="DOI877" s="4"/>
      <c r="DOJ877" s="4"/>
      <c r="DOK877" s="4"/>
      <c r="DOL877" s="4"/>
      <c r="DOM877" s="4"/>
      <c r="DON877" s="4"/>
      <c r="DOO877" s="4"/>
      <c r="DOP877" s="4"/>
      <c r="DOQ877" s="4"/>
      <c r="DOR877" s="4"/>
      <c r="DOS877" s="4"/>
      <c r="DOT877" s="4"/>
      <c r="DOU877" s="4"/>
      <c r="DOV877" s="4"/>
      <c r="DOW877" s="4"/>
      <c r="DOX877" s="4"/>
      <c r="DOY877" s="4"/>
      <c r="DOZ877" s="4"/>
      <c r="DPA877" s="4"/>
      <c r="DPB877" s="4"/>
      <c r="DPC877" s="4"/>
      <c r="DPD877" s="4"/>
      <c r="DPE877" s="4"/>
      <c r="DPF877" s="4"/>
      <c r="DPG877" s="4"/>
      <c r="DPH877" s="4"/>
      <c r="DPI877" s="4"/>
      <c r="DPJ877" s="4"/>
      <c r="DPK877" s="4"/>
      <c r="DPL877" s="4"/>
      <c r="DPM877" s="4"/>
      <c r="DPN877" s="4"/>
      <c r="DPO877" s="4"/>
      <c r="DPP877" s="4"/>
      <c r="DPQ877" s="4"/>
      <c r="DPR877" s="4"/>
      <c r="DPS877" s="4"/>
      <c r="DPT877" s="4"/>
      <c r="DPU877" s="4"/>
      <c r="DPV877" s="4"/>
      <c r="DPW877" s="4"/>
      <c r="DPX877" s="4"/>
      <c r="DPY877" s="4"/>
      <c r="DPZ877" s="4"/>
      <c r="DQA877" s="4"/>
      <c r="DQB877" s="4"/>
      <c r="DQC877" s="4"/>
      <c r="DQD877" s="4"/>
      <c r="DQE877" s="4"/>
      <c r="DQF877" s="4"/>
      <c r="DQG877" s="4"/>
      <c r="DQH877" s="4"/>
      <c r="DQI877" s="4"/>
      <c r="DQJ877" s="4"/>
      <c r="DQK877" s="4"/>
      <c r="DQL877" s="4"/>
      <c r="DQM877" s="4"/>
      <c r="DQN877" s="4"/>
      <c r="DQO877" s="4"/>
      <c r="DQP877" s="4"/>
      <c r="DQQ877" s="4"/>
      <c r="DQR877" s="4"/>
      <c r="DQS877" s="4"/>
      <c r="DQT877" s="4"/>
      <c r="DQU877" s="4"/>
      <c r="DQV877" s="4"/>
      <c r="DQW877" s="4"/>
      <c r="DQX877" s="4"/>
      <c r="DQY877" s="4"/>
      <c r="DQZ877" s="4"/>
      <c r="DRA877" s="4"/>
      <c r="DRB877" s="4"/>
      <c r="DRC877" s="4"/>
      <c r="DRD877" s="4"/>
      <c r="DRE877" s="4"/>
      <c r="DRF877" s="4"/>
      <c r="DRG877" s="4"/>
      <c r="DRH877" s="4"/>
      <c r="DRI877" s="4"/>
      <c r="DRJ877" s="4"/>
      <c r="DRK877" s="4"/>
      <c r="DRL877" s="4"/>
      <c r="DRM877" s="4"/>
      <c r="DRN877" s="4"/>
      <c r="DRO877" s="4"/>
      <c r="DRP877" s="4"/>
      <c r="DRQ877" s="4"/>
      <c r="DRR877" s="4"/>
      <c r="DRS877" s="4"/>
      <c r="DRT877" s="4"/>
      <c r="DRU877" s="4"/>
      <c r="DRV877" s="4"/>
      <c r="DRW877" s="4"/>
      <c r="DRX877" s="4"/>
      <c r="DRY877" s="4"/>
      <c r="DRZ877" s="4"/>
      <c r="DSA877" s="4"/>
      <c r="DSB877" s="4"/>
      <c r="DSC877" s="4"/>
      <c r="DSD877" s="4"/>
      <c r="DSE877" s="4"/>
      <c r="DSF877" s="4"/>
      <c r="DSG877" s="4"/>
      <c r="DSH877" s="4"/>
      <c r="DSI877" s="4"/>
      <c r="DSJ877" s="4"/>
      <c r="DSK877" s="4"/>
      <c r="DSL877" s="4"/>
      <c r="DSM877" s="4"/>
      <c r="DSN877" s="4"/>
      <c r="DSO877" s="4"/>
      <c r="DSP877" s="4"/>
      <c r="DSQ877" s="4"/>
      <c r="DSR877" s="4"/>
      <c r="DSS877" s="4"/>
      <c r="DST877" s="4"/>
      <c r="DSU877" s="4"/>
      <c r="DSV877" s="4"/>
      <c r="DSW877" s="4"/>
      <c r="DSX877" s="4"/>
      <c r="DSY877" s="4"/>
      <c r="DSZ877" s="4"/>
      <c r="DTA877" s="4"/>
      <c r="DTB877" s="4"/>
      <c r="DTC877" s="4"/>
      <c r="DTD877" s="4"/>
      <c r="DTE877" s="4"/>
      <c r="DTF877" s="4"/>
      <c r="DTG877" s="4"/>
      <c r="DTH877" s="4"/>
      <c r="DTI877" s="4"/>
      <c r="DTJ877" s="4"/>
      <c r="DTK877" s="4"/>
      <c r="DTL877" s="4"/>
      <c r="DTM877" s="4"/>
      <c r="DTN877" s="4"/>
      <c r="DTO877" s="4"/>
      <c r="DTP877" s="4"/>
      <c r="DTQ877" s="4"/>
      <c r="DTR877" s="4"/>
      <c r="DTS877" s="4"/>
      <c r="DTT877" s="4"/>
      <c r="DTU877" s="4"/>
      <c r="DTV877" s="4"/>
      <c r="DTW877" s="4"/>
      <c r="DTX877" s="4"/>
      <c r="DTY877" s="4"/>
      <c r="DTZ877" s="4"/>
      <c r="DUA877" s="4"/>
      <c r="DUB877" s="4"/>
      <c r="DUC877" s="4"/>
      <c r="DUD877" s="4"/>
      <c r="DUE877" s="4"/>
      <c r="DUF877" s="4"/>
      <c r="DUG877" s="4"/>
      <c r="DUH877" s="4"/>
      <c r="DUI877" s="4"/>
      <c r="DUJ877" s="4"/>
      <c r="DUK877" s="4"/>
      <c r="DUL877" s="4"/>
      <c r="DUM877" s="4"/>
      <c r="DUN877" s="4"/>
      <c r="DUO877" s="4"/>
      <c r="DUP877" s="4"/>
      <c r="DUQ877" s="4"/>
      <c r="DUR877" s="4"/>
      <c r="DUS877" s="4"/>
      <c r="DUT877" s="4"/>
      <c r="DUU877" s="4"/>
      <c r="DUV877" s="4"/>
      <c r="DUW877" s="4"/>
      <c r="DUX877" s="4"/>
      <c r="DUY877" s="4"/>
      <c r="DUZ877" s="4"/>
      <c r="DVA877" s="4"/>
      <c r="DVB877" s="4"/>
      <c r="DVC877" s="4"/>
      <c r="DVD877" s="4"/>
      <c r="DVE877" s="4"/>
      <c r="DVF877" s="4"/>
      <c r="DVG877" s="4"/>
      <c r="DVH877" s="4"/>
      <c r="DVI877" s="4"/>
      <c r="DVJ877" s="4"/>
      <c r="DVK877" s="4"/>
      <c r="DVL877" s="4"/>
      <c r="DVM877" s="4"/>
      <c r="DVN877" s="4"/>
      <c r="DVO877" s="4"/>
      <c r="DVP877" s="4"/>
      <c r="DVQ877" s="4"/>
      <c r="DVR877" s="4"/>
      <c r="DVS877" s="4"/>
      <c r="DVT877" s="4"/>
      <c r="DVU877" s="4"/>
      <c r="DVV877" s="4"/>
      <c r="DVW877" s="4"/>
      <c r="DVX877" s="4"/>
      <c r="DVY877" s="4"/>
      <c r="DVZ877" s="4"/>
      <c r="DWA877" s="4"/>
      <c r="DWB877" s="4"/>
      <c r="DWC877" s="4"/>
      <c r="DWD877" s="4"/>
      <c r="DWE877" s="4"/>
      <c r="DWF877" s="4"/>
      <c r="DWG877" s="4"/>
      <c r="DWH877" s="4"/>
      <c r="DWI877" s="4"/>
      <c r="DWJ877" s="4"/>
      <c r="DWK877" s="4"/>
      <c r="DWL877" s="4"/>
      <c r="DWM877" s="4"/>
      <c r="DWN877" s="4"/>
      <c r="DWO877" s="4"/>
      <c r="DWP877" s="4"/>
      <c r="DWQ877" s="4"/>
      <c r="DWR877" s="4"/>
      <c r="DWS877" s="4"/>
      <c r="DWT877" s="4"/>
      <c r="DWV877" s="4"/>
      <c r="DWX877" s="4"/>
      <c r="DWY877" s="4"/>
      <c r="DWZ877" s="4"/>
      <c r="DXA877" s="4"/>
      <c r="DXB877" s="4"/>
      <c r="DXC877" s="4"/>
      <c r="DXD877" s="4"/>
      <c r="DXE877" s="4"/>
      <c r="DXJ877" s="4"/>
      <c r="DXK877" s="4"/>
      <c r="DXL877" s="4"/>
      <c r="DXM877" s="4"/>
      <c r="DXN877" s="4"/>
      <c r="DXO877" s="4"/>
      <c r="DXP877" s="4"/>
      <c r="DXQ877" s="4"/>
      <c r="DXR877" s="4"/>
      <c r="DXS877" s="4"/>
      <c r="DXT877" s="4"/>
      <c r="DXU877" s="4"/>
      <c r="DXV877" s="4"/>
      <c r="DXW877" s="4"/>
      <c r="DXX877" s="4"/>
      <c r="DXY877" s="4"/>
      <c r="DXZ877" s="4"/>
      <c r="DYA877" s="4"/>
      <c r="DYB877" s="4"/>
      <c r="DYC877" s="4"/>
      <c r="DYD877" s="4"/>
      <c r="DYE877" s="4"/>
      <c r="DYF877" s="4"/>
      <c r="DYG877" s="4"/>
      <c r="DYH877" s="4"/>
      <c r="DYI877" s="4"/>
      <c r="DYJ877" s="4"/>
      <c r="DYK877" s="4"/>
      <c r="DYL877" s="4"/>
      <c r="DYM877" s="4"/>
      <c r="DYN877" s="4"/>
      <c r="DYO877" s="4"/>
      <c r="DYP877" s="4"/>
      <c r="DYQ877" s="4"/>
      <c r="DYR877" s="4"/>
      <c r="DYS877" s="4"/>
      <c r="DYT877" s="4"/>
      <c r="DYU877" s="4"/>
      <c r="DYV877" s="4"/>
      <c r="DYW877" s="4"/>
      <c r="DYX877" s="4"/>
      <c r="DYY877" s="4"/>
      <c r="DYZ877" s="4"/>
      <c r="DZA877" s="4"/>
      <c r="DZB877" s="4"/>
      <c r="DZC877" s="4"/>
      <c r="DZD877" s="4"/>
      <c r="DZE877" s="4"/>
      <c r="DZF877" s="4"/>
      <c r="DZG877" s="4"/>
      <c r="DZH877" s="4"/>
      <c r="DZI877" s="4"/>
      <c r="DZJ877" s="4"/>
      <c r="DZK877" s="4"/>
      <c r="DZL877" s="4"/>
      <c r="DZM877" s="4"/>
      <c r="DZN877" s="4"/>
      <c r="DZO877" s="4"/>
      <c r="DZP877" s="4"/>
      <c r="DZQ877" s="4"/>
      <c r="DZR877" s="4"/>
      <c r="DZS877" s="4"/>
      <c r="DZT877" s="4"/>
      <c r="DZU877" s="4"/>
      <c r="DZV877" s="4"/>
      <c r="DZW877" s="4"/>
      <c r="DZX877" s="4"/>
      <c r="DZY877" s="4"/>
      <c r="DZZ877" s="4"/>
      <c r="EAA877" s="4"/>
      <c r="EAB877" s="4"/>
      <c r="EAC877" s="4"/>
      <c r="EAD877" s="4"/>
      <c r="EAE877" s="4"/>
      <c r="EAF877" s="4"/>
      <c r="EAG877" s="4"/>
      <c r="EAH877" s="4"/>
      <c r="EAI877" s="4"/>
      <c r="EAJ877" s="4"/>
      <c r="EAK877" s="4"/>
      <c r="EAL877" s="4"/>
      <c r="EAM877" s="4"/>
      <c r="EAN877" s="4"/>
      <c r="EAO877" s="4"/>
      <c r="EAP877" s="4"/>
      <c r="EAQ877" s="4"/>
      <c r="EAR877" s="4"/>
      <c r="EAS877" s="4"/>
      <c r="EAT877" s="4"/>
      <c r="EAU877" s="4"/>
      <c r="EAV877" s="4"/>
      <c r="EAW877" s="4"/>
      <c r="EAX877" s="4"/>
      <c r="EAY877" s="4"/>
      <c r="EAZ877" s="4"/>
      <c r="EBA877" s="4"/>
      <c r="EBB877" s="4"/>
      <c r="EBC877" s="4"/>
      <c r="EBD877" s="4"/>
      <c r="EBE877" s="4"/>
      <c r="EBF877" s="4"/>
      <c r="EBG877" s="4"/>
      <c r="EBH877" s="4"/>
      <c r="EBI877" s="4"/>
      <c r="EBJ877" s="4"/>
      <c r="EBK877" s="4"/>
      <c r="EBL877" s="4"/>
      <c r="EBM877" s="4"/>
      <c r="EBN877" s="4"/>
      <c r="EBO877" s="4"/>
      <c r="EBP877" s="4"/>
      <c r="EBQ877" s="4"/>
      <c r="EBR877" s="4"/>
      <c r="EBS877" s="4"/>
      <c r="EBT877" s="4"/>
      <c r="EBU877" s="4"/>
      <c r="EBV877" s="4"/>
      <c r="EBW877" s="4"/>
      <c r="EBX877" s="4"/>
      <c r="EBY877" s="4"/>
      <c r="EBZ877" s="4"/>
      <c r="ECA877" s="4"/>
      <c r="ECB877" s="4"/>
      <c r="ECC877" s="4"/>
      <c r="ECD877" s="4"/>
      <c r="ECE877" s="4"/>
      <c r="ECF877" s="4"/>
      <c r="ECG877" s="4"/>
      <c r="ECH877" s="4"/>
      <c r="ECI877" s="4"/>
      <c r="ECJ877" s="4"/>
      <c r="ECK877" s="4"/>
      <c r="ECL877" s="4"/>
      <c r="ECM877" s="4"/>
      <c r="ECN877" s="4"/>
      <c r="ECO877" s="4"/>
      <c r="ECP877" s="4"/>
      <c r="ECQ877" s="4"/>
      <c r="ECR877" s="4"/>
      <c r="ECS877" s="4"/>
      <c r="ECT877" s="4"/>
      <c r="ECU877" s="4"/>
      <c r="ECV877" s="4"/>
      <c r="ECW877" s="4"/>
      <c r="ECX877" s="4"/>
      <c r="ECY877" s="4"/>
      <c r="ECZ877" s="4"/>
      <c r="EDA877" s="4"/>
      <c r="EDB877" s="4"/>
      <c r="EDC877" s="4"/>
      <c r="EDD877" s="4"/>
      <c r="EDE877" s="4"/>
      <c r="EDF877" s="4"/>
      <c r="EDG877" s="4"/>
      <c r="EDH877" s="4"/>
      <c r="EDI877" s="4"/>
      <c r="EDJ877" s="4"/>
      <c r="EDK877" s="4"/>
      <c r="EDL877" s="4"/>
      <c r="EDM877" s="4"/>
      <c r="EDN877" s="4"/>
      <c r="EDO877" s="4"/>
      <c r="EDP877" s="4"/>
      <c r="EDQ877" s="4"/>
      <c r="EDR877" s="4"/>
      <c r="EDS877" s="4"/>
      <c r="EDT877" s="4"/>
      <c r="EDU877" s="4"/>
      <c r="EDV877" s="4"/>
      <c r="EDW877" s="4"/>
      <c r="EDX877" s="4"/>
      <c r="EDY877" s="4"/>
      <c r="EDZ877" s="4"/>
      <c r="EEA877" s="4"/>
      <c r="EEB877" s="4"/>
      <c r="EEC877" s="4"/>
      <c r="EED877" s="4"/>
      <c r="EEE877" s="4"/>
      <c r="EEF877" s="4"/>
      <c r="EEG877" s="4"/>
      <c r="EEH877" s="4"/>
      <c r="EEI877" s="4"/>
      <c r="EEJ877" s="4"/>
      <c r="EEK877" s="4"/>
      <c r="EEL877" s="4"/>
      <c r="EEM877" s="4"/>
      <c r="EEN877" s="4"/>
      <c r="EEO877" s="4"/>
      <c r="EEP877" s="4"/>
      <c r="EEQ877" s="4"/>
      <c r="EER877" s="4"/>
      <c r="EES877" s="4"/>
      <c r="EET877" s="4"/>
      <c r="EEU877" s="4"/>
      <c r="EEV877" s="4"/>
      <c r="EEW877" s="4"/>
      <c r="EEX877" s="4"/>
      <c r="EEY877" s="4"/>
      <c r="EEZ877" s="4"/>
      <c r="EFA877" s="4"/>
      <c r="EFB877" s="4"/>
      <c r="EFC877" s="4"/>
      <c r="EFD877" s="4"/>
      <c r="EFE877" s="4"/>
      <c r="EFF877" s="4"/>
      <c r="EFG877" s="4"/>
      <c r="EFH877" s="4"/>
      <c r="EFI877" s="4"/>
      <c r="EFJ877" s="4"/>
      <c r="EFK877" s="4"/>
      <c r="EFL877" s="4"/>
      <c r="EFM877" s="4"/>
      <c r="EFN877" s="4"/>
      <c r="EFO877" s="4"/>
      <c r="EFP877" s="4"/>
      <c r="EFQ877" s="4"/>
      <c r="EFR877" s="4"/>
      <c r="EFS877" s="4"/>
      <c r="EFT877" s="4"/>
      <c r="EFU877" s="4"/>
      <c r="EFV877" s="4"/>
      <c r="EFW877" s="4"/>
      <c r="EFX877" s="4"/>
      <c r="EFY877" s="4"/>
      <c r="EFZ877" s="4"/>
      <c r="EGA877" s="4"/>
      <c r="EGB877" s="4"/>
      <c r="EGC877" s="4"/>
      <c r="EGD877" s="4"/>
      <c r="EGE877" s="4"/>
      <c r="EGF877" s="4"/>
      <c r="EGG877" s="4"/>
      <c r="EGH877" s="4"/>
      <c r="EGI877" s="4"/>
      <c r="EGJ877" s="4"/>
      <c r="EGK877" s="4"/>
      <c r="EGL877" s="4"/>
      <c r="EGM877" s="4"/>
      <c r="EGN877" s="4"/>
      <c r="EGO877" s="4"/>
      <c r="EGP877" s="4"/>
      <c r="EGR877" s="4"/>
      <c r="EGT877" s="4"/>
      <c r="EGU877" s="4"/>
      <c r="EGV877" s="4"/>
      <c r="EGW877" s="4"/>
      <c r="EGX877" s="4"/>
      <c r="EGY877" s="4"/>
      <c r="EGZ877" s="4"/>
      <c r="EHA877" s="4"/>
      <c r="EHF877" s="4"/>
      <c r="EHG877" s="4"/>
      <c r="EHH877" s="4"/>
      <c r="EHI877" s="4"/>
      <c r="EHJ877" s="4"/>
      <c r="EHK877" s="4"/>
      <c r="EHL877" s="4"/>
      <c r="EHM877" s="4"/>
      <c r="EHN877" s="4"/>
      <c r="EHO877" s="4"/>
      <c r="EHP877" s="4"/>
      <c r="EHQ877" s="4"/>
      <c r="EHR877" s="4"/>
      <c r="EHS877" s="4"/>
      <c r="EHT877" s="4"/>
      <c r="EHU877" s="4"/>
      <c r="EHV877" s="4"/>
      <c r="EHW877" s="4"/>
      <c r="EHX877" s="4"/>
      <c r="EHY877" s="4"/>
      <c r="EHZ877" s="4"/>
      <c r="EIA877" s="4"/>
      <c r="EIB877" s="4"/>
      <c r="EIC877" s="4"/>
      <c r="EID877" s="4"/>
      <c r="EIE877" s="4"/>
      <c r="EIF877" s="4"/>
      <c r="EIG877" s="4"/>
      <c r="EIH877" s="4"/>
      <c r="EII877" s="4"/>
      <c r="EIJ877" s="4"/>
      <c r="EIK877" s="4"/>
      <c r="EIL877" s="4"/>
      <c r="EIM877" s="4"/>
      <c r="EIN877" s="4"/>
      <c r="EIO877" s="4"/>
      <c r="EIP877" s="4"/>
      <c r="EIQ877" s="4"/>
      <c r="EIR877" s="4"/>
      <c r="EIS877" s="4"/>
      <c r="EIT877" s="4"/>
      <c r="EIU877" s="4"/>
      <c r="EIV877" s="4"/>
      <c r="EIW877" s="4"/>
      <c r="EIX877" s="4"/>
      <c r="EIY877" s="4"/>
      <c r="EIZ877" s="4"/>
      <c r="EJA877" s="4"/>
      <c r="EJB877" s="4"/>
      <c r="EJC877" s="4"/>
      <c r="EJD877" s="4"/>
      <c r="EJE877" s="4"/>
      <c r="EJF877" s="4"/>
      <c r="EJG877" s="4"/>
      <c r="EJH877" s="4"/>
      <c r="EJI877" s="4"/>
      <c r="EJJ877" s="4"/>
      <c r="EJK877" s="4"/>
      <c r="EJL877" s="4"/>
      <c r="EJM877" s="4"/>
      <c r="EJN877" s="4"/>
      <c r="EJO877" s="4"/>
      <c r="EJP877" s="4"/>
      <c r="EJQ877" s="4"/>
      <c r="EJR877" s="4"/>
      <c r="EJS877" s="4"/>
      <c r="EJT877" s="4"/>
      <c r="EJU877" s="4"/>
      <c r="EJV877" s="4"/>
      <c r="EJW877" s="4"/>
      <c r="EJX877" s="4"/>
      <c r="EJY877" s="4"/>
      <c r="EJZ877" s="4"/>
      <c r="EKA877" s="4"/>
      <c r="EKB877" s="4"/>
      <c r="EKC877" s="4"/>
      <c r="EKD877" s="4"/>
      <c r="EKE877" s="4"/>
      <c r="EKF877" s="4"/>
      <c r="EKG877" s="4"/>
      <c r="EKH877" s="4"/>
      <c r="EKI877" s="4"/>
      <c r="EKJ877" s="4"/>
      <c r="EKK877" s="4"/>
      <c r="EKL877" s="4"/>
      <c r="EKM877" s="4"/>
      <c r="EKN877" s="4"/>
      <c r="EKO877" s="4"/>
      <c r="EKP877" s="4"/>
      <c r="EKQ877" s="4"/>
      <c r="EKR877" s="4"/>
      <c r="EKS877" s="4"/>
      <c r="EKT877" s="4"/>
      <c r="EKU877" s="4"/>
      <c r="EKV877" s="4"/>
      <c r="EKW877" s="4"/>
      <c r="EKX877" s="4"/>
      <c r="EKY877" s="4"/>
      <c r="EKZ877" s="4"/>
      <c r="ELA877" s="4"/>
      <c r="ELB877" s="4"/>
      <c r="ELC877" s="4"/>
      <c r="ELD877" s="4"/>
      <c r="ELE877" s="4"/>
      <c r="ELF877" s="4"/>
      <c r="ELG877" s="4"/>
      <c r="ELH877" s="4"/>
      <c r="ELI877" s="4"/>
      <c r="ELJ877" s="4"/>
      <c r="ELK877" s="4"/>
      <c r="ELL877" s="4"/>
      <c r="ELM877" s="4"/>
      <c r="ELN877" s="4"/>
      <c r="ELO877" s="4"/>
      <c r="ELP877" s="4"/>
      <c r="ELQ877" s="4"/>
      <c r="ELR877" s="4"/>
      <c r="ELS877" s="4"/>
      <c r="ELT877" s="4"/>
      <c r="ELU877" s="4"/>
      <c r="ELV877" s="4"/>
      <c r="ELW877" s="4"/>
      <c r="ELX877" s="4"/>
      <c r="ELY877" s="4"/>
      <c r="ELZ877" s="4"/>
      <c r="EMA877" s="4"/>
      <c r="EMB877" s="4"/>
      <c r="EMC877" s="4"/>
      <c r="EMD877" s="4"/>
      <c r="EME877" s="4"/>
      <c r="EMF877" s="4"/>
      <c r="EMG877" s="4"/>
      <c r="EMH877" s="4"/>
      <c r="EMI877" s="4"/>
      <c r="EMJ877" s="4"/>
      <c r="EMK877" s="4"/>
      <c r="EML877" s="4"/>
      <c r="EMM877" s="4"/>
      <c r="EMN877" s="4"/>
      <c r="EMO877" s="4"/>
      <c r="EMP877" s="4"/>
      <c r="EMQ877" s="4"/>
      <c r="EMR877" s="4"/>
      <c r="EMS877" s="4"/>
      <c r="EMT877" s="4"/>
      <c r="EMU877" s="4"/>
      <c r="EMV877" s="4"/>
      <c r="EMW877" s="4"/>
      <c r="EMX877" s="4"/>
      <c r="EMY877" s="4"/>
      <c r="EMZ877" s="4"/>
      <c r="ENA877" s="4"/>
      <c r="ENB877" s="4"/>
      <c r="ENC877" s="4"/>
      <c r="END877" s="4"/>
      <c r="ENE877" s="4"/>
      <c r="ENF877" s="4"/>
      <c r="ENG877" s="4"/>
      <c r="ENH877" s="4"/>
      <c r="ENI877" s="4"/>
      <c r="ENJ877" s="4"/>
      <c r="ENK877" s="4"/>
      <c r="ENL877" s="4"/>
      <c r="ENM877" s="4"/>
      <c r="ENN877" s="4"/>
      <c r="ENO877" s="4"/>
      <c r="ENP877" s="4"/>
      <c r="ENQ877" s="4"/>
      <c r="ENR877" s="4"/>
      <c r="ENS877" s="4"/>
      <c r="ENT877" s="4"/>
      <c r="ENU877" s="4"/>
      <c r="ENV877" s="4"/>
      <c r="ENW877" s="4"/>
      <c r="ENX877" s="4"/>
      <c r="ENY877" s="4"/>
      <c r="ENZ877" s="4"/>
      <c r="EOA877" s="4"/>
      <c r="EOB877" s="4"/>
      <c r="EOC877" s="4"/>
      <c r="EOD877" s="4"/>
      <c r="EOE877" s="4"/>
      <c r="EOF877" s="4"/>
      <c r="EOG877" s="4"/>
      <c r="EOH877" s="4"/>
      <c r="EOI877" s="4"/>
      <c r="EOJ877" s="4"/>
      <c r="EOK877" s="4"/>
      <c r="EOL877" s="4"/>
      <c r="EOM877" s="4"/>
      <c r="EON877" s="4"/>
      <c r="EOO877" s="4"/>
      <c r="EOP877" s="4"/>
      <c r="EOQ877" s="4"/>
      <c r="EOR877" s="4"/>
      <c r="EOS877" s="4"/>
      <c r="EOT877" s="4"/>
      <c r="EOU877" s="4"/>
      <c r="EOV877" s="4"/>
      <c r="EOW877" s="4"/>
      <c r="EOX877" s="4"/>
      <c r="EOY877" s="4"/>
      <c r="EOZ877" s="4"/>
      <c r="EPA877" s="4"/>
      <c r="EPB877" s="4"/>
      <c r="EPC877" s="4"/>
      <c r="EPD877" s="4"/>
      <c r="EPE877" s="4"/>
      <c r="EPF877" s="4"/>
      <c r="EPG877" s="4"/>
      <c r="EPH877" s="4"/>
      <c r="EPI877" s="4"/>
      <c r="EPJ877" s="4"/>
      <c r="EPK877" s="4"/>
      <c r="EPL877" s="4"/>
      <c r="EPM877" s="4"/>
      <c r="EPN877" s="4"/>
      <c r="EPO877" s="4"/>
      <c r="EPP877" s="4"/>
      <c r="EPQ877" s="4"/>
      <c r="EPR877" s="4"/>
      <c r="EPS877" s="4"/>
      <c r="EPT877" s="4"/>
      <c r="EPU877" s="4"/>
      <c r="EPV877" s="4"/>
      <c r="EPW877" s="4"/>
      <c r="EPX877" s="4"/>
      <c r="EPY877" s="4"/>
      <c r="EPZ877" s="4"/>
      <c r="EQA877" s="4"/>
      <c r="EQB877" s="4"/>
      <c r="EQC877" s="4"/>
      <c r="EQD877" s="4"/>
      <c r="EQE877" s="4"/>
      <c r="EQF877" s="4"/>
      <c r="EQG877" s="4"/>
      <c r="EQH877" s="4"/>
      <c r="EQI877" s="4"/>
      <c r="EQJ877" s="4"/>
      <c r="EQK877" s="4"/>
      <c r="EQL877" s="4"/>
      <c r="EQN877" s="4"/>
      <c r="EQP877" s="4"/>
      <c r="EQQ877" s="4"/>
      <c r="EQR877" s="4"/>
      <c r="EQS877" s="4"/>
      <c r="EQT877" s="4"/>
      <c r="EQU877" s="4"/>
      <c r="EQV877" s="4"/>
      <c r="EQW877" s="4"/>
      <c r="ERB877" s="4"/>
      <c r="ERC877" s="4"/>
      <c r="ERD877" s="4"/>
      <c r="ERE877" s="4"/>
      <c r="ERF877" s="4"/>
      <c r="ERG877" s="4"/>
      <c r="ERH877" s="4"/>
      <c r="ERI877" s="4"/>
      <c r="ERJ877" s="4"/>
      <c r="ERK877" s="4"/>
      <c r="ERL877" s="4"/>
      <c r="ERM877" s="4"/>
      <c r="ERN877" s="4"/>
      <c r="ERO877" s="4"/>
      <c r="ERP877" s="4"/>
      <c r="ERQ877" s="4"/>
      <c r="ERR877" s="4"/>
      <c r="ERS877" s="4"/>
      <c r="ERT877" s="4"/>
      <c r="ERU877" s="4"/>
      <c r="ERV877" s="4"/>
      <c r="ERW877" s="4"/>
      <c r="ERX877" s="4"/>
      <c r="ERY877" s="4"/>
      <c r="ERZ877" s="4"/>
      <c r="ESA877" s="4"/>
      <c r="ESB877" s="4"/>
      <c r="ESC877" s="4"/>
      <c r="ESD877" s="4"/>
      <c r="ESE877" s="4"/>
      <c r="ESF877" s="4"/>
      <c r="ESG877" s="4"/>
      <c r="ESH877" s="4"/>
      <c r="ESI877" s="4"/>
      <c r="ESJ877" s="4"/>
      <c r="ESK877" s="4"/>
      <c r="ESL877" s="4"/>
      <c r="ESM877" s="4"/>
      <c r="ESN877" s="4"/>
      <c r="ESO877" s="4"/>
      <c r="ESP877" s="4"/>
      <c r="ESQ877" s="4"/>
      <c r="ESR877" s="4"/>
      <c r="ESS877" s="4"/>
      <c r="EST877" s="4"/>
      <c r="ESU877" s="4"/>
      <c r="ESV877" s="4"/>
      <c r="ESW877" s="4"/>
      <c r="ESX877" s="4"/>
      <c r="ESY877" s="4"/>
      <c r="ESZ877" s="4"/>
      <c r="ETA877" s="4"/>
      <c r="ETB877" s="4"/>
      <c r="ETC877" s="4"/>
      <c r="ETD877" s="4"/>
      <c r="ETE877" s="4"/>
      <c r="ETF877" s="4"/>
      <c r="ETG877" s="4"/>
      <c r="ETH877" s="4"/>
      <c r="ETI877" s="4"/>
      <c r="ETJ877" s="4"/>
      <c r="ETK877" s="4"/>
      <c r="ETL877" s="4"/>
      <c r="ETM877" s="4"/>
      <c r="ETN877" s="4"/>
      <c r="ETO877" s="4"/>
      <c r="ETP877" s="4"/>
      <c r="ETQ877" s="4"/>
      <c r="ETR877" s="4"/>
      <c r="ETS877" s="4"/>
      <c r="ETT877" s="4"/>
      <c r="ETU877" s="4"/>
      <c r="ETV877" s="4"/>
      <c r="ETW877" s="4"/>
      <c r="ETX877" s="4"/>
      <c r="ETY877" s="4"/>
      <c r="ETZ877" s="4"/>
      <c r="EUA877" s="4"/>
      <c r="EUB877" s="4"/>
      <c r="EUC877" s="4"/>
      <c r="EUD877" s="4"/>
      <c r="EUE877" s="4"/>
      <c r="EUF877" s="4"/>
      <c r="EUG877" s="4"/>
      <c r="EUH877" s="4"/>
      <c r="EUI877" s="4"/>
      <c r="EUJ877" s="4"/>
      <c r="EUK877" s="4"/>
      <c r="EUL877" s="4"/>
      <c r="EUM877" s="4"/>
      <c r="EUN877" s="4"/>
      <c r="EUO877" s="4"/>
      <c r="EUP877" s="4"/>
      <c r="EUQ877" s="4"/>
      <c r="EUR877" s="4"/>
      <c r="EUS877" s="4"/>
      <c r="EUT877" s="4"/>
      <c r="EUU877" s="4"/>
      <c r="EUV877" s="4"/>
      <c r="EUW877" s="4"/>
      <c r="EUX877" s="4"/>
      <c r="EUY877" s="4"/>
      <c r="EUZ877" s="4"/>
      <c r="EVA877" s="4"/>
      <c r="EVB877" s="4"/>
      <c r="EVC877" s="4"/>
      <c r="EVD877" s="4"/>
      <c r="EVE877" s="4"/>
      <c r="EVF877" s="4"/>
      <c r="EVG877" s="4"/>
      <c r="EVH877" s="4"/>
      <c r="EVI877" s="4"/>
      <c r="EVJ877" s="4"/>
      <c r="EVK877" s="4"/>
      <c r="EVL877" s="4"/>
      <c r="EVM877" s="4"/>
      <c r="EVN877" s="4"/>
      <c r="EVO877" s="4"/>
      <c r="EVP877" s="4"/>
      <c r="EVQ877" s="4"/>
      <c r="EVR877" s="4"/>
      <c r="EVS877" s="4"/>
      <c r="EVT877" s="4"/>
      <c r="EVU877" s="4"/>
      <c r="EVV877" s="4"/>
      <c r="EVW877" s="4"/>
      <c r="EVX877" s="4"/>
      <c r="EVY877" s="4"/>
      <c r="EVZ877" s="4"/>
      <c r="EWA877" s="4"/>
      <c r="EWB877" s="4"/>
      <c r="EWC877" s="4"/>
      <c r="EWD877" s="4"/>
      <c r="EWE877" s="4"/>
      <c r="EWF877" s="4"/>
      <c r="EWG877" s="4"/>
      <c r="EWH877" s="4"/>
      <c r="EWI877" s="4"/>
      <c r="EWJ877" s="4"/>
      <c r="EWK877" s="4"/>
      <c r="EWL877" s="4"/>
      <c r="EWM877" s="4"/>
      <c r="EWN877" s="4"/>
      <c r="EWO877" s="4"/>
      <c r="EWP877" s="4"/>
      <c r="EWQ877" s="4"/>
      <c r="EWR877" s="4"/>
      <c r="EWS877" s="4"/>
      <c r="EWT877" s="4"/>
      <c r="EWU877" s="4"/>
      <c r="EWV877" s="4"/>
      <c r="EWW877" s="4"/>
      <c r="EWX877" s="4"/>
      <c r="EWY877" s="4"/>
      <c r="EWZ877" s="4"/>
      <c r="EXA877" s="4"/>
      <c r="EXB877" s="4"/>
      <c r="EXC877" s="4"/>
      <c r="EXD877" s="4"/>
      <c r="EXE877" s="4"/>
      <c r="EXF877" s="4"/>
      <c r="EXG877" s="4"/>
      <c r="EXH877" s="4"/>
      <c r="EXI877" s="4"/>
      <c r="EXJ877" s="4"/>
      <c r="EXK877" s="4"/>
      <c r="EXL877" s="4"/>
      <c r="EXM877" s="4"/>
      <c r="EXN877" s="4"/>
      <c r="EXO877" s="4"/>
      <c r="EXP877" s="4"/>
      <c r="EXQ877" s="4"/>
      <c r="EXR877" s="4"/>
      <c r="EXS877" s="4"/>
      <c r="EXT877" s="4"/>
      <c r="EXU877" s="4"/>
      <c r="EXV877" s="4"/>
      <c r="EXW877" s="4"/>
      <c r="EXX877" s="4"/>
      <c r="EXY877" s="4"/>
      <c r="EXZ877" s="4"/>
      <c r="EYA877" s="4"/>
      <c r="EYB877" s="4"/>
      <c r="EYC877" s="4"/>
      <c r="EYD877" s="4"/>
      <c r="EYE877" s="4"/>
      <c r="EYF877" s="4"/>
      <c r="EYG877" s="4"/>
      <c r="EYH877" s="4"/>
      <c r="EYI877" s="4"/>
      <c r="EYJ877" s="4"/>
      <c r="EYK877" s="4"/>
      <c r="EYL877" s="4"/>
      <c r="EYM877" s="4"/>
      <c r="EYN877" s="4"/>
      <c r="EYO877" s="4"/>
      <c r="EYP877" s="4"/>
      <c r="EYQ877" s="4"/>
      <c r="EYR877" s="4"/>
      <c r="EYS877" s="4"/>
      <c r="EYT877" s="4"/>
      <c r="EYU877" s="4"/>
      <c r="EYV877" s="4"/>
      <c r="EYW877" s="4"/>
      <c r="EYX877" s="4"/>
      <c r="EYY877" s="4"/>
      <c r="EYZ877" s="4"/>
      <c r="EZA877" s="4"/>
      <c r="EZB877" s="4"/>
      <c r="EZC877" s="4"/>
      <c r="EZD877" s="4"/>
      <c r="EZE877" s="4"/>
      <c r="EZF877" s="4"/>
      <c r="EZG877" s="4"/>
      <c r="EZH877" s="4"/>
      <c r="EZI877" s="4"/>
      <c r="EZJ877" s="4"/>
      <c r="EZK877" s="4"/>
      <c r="EZL877" s="4"/>
      <c r="EZM877" s="4"/>
      <c r="EZN877" s="4"/>
      <c r="EZO877" s="4"/>
      <c r="EZP877" s="4"/>
      <c r="EZQ877" s="4"/>
      <c r="EZR877" s="4"/>
      <c r="EZS877" s="4"/>
      <c r="EZT877" s="4"/>
      <c r="EZU877" s="4"/>
      <c r="EZV877" s="4"/>
      <c r="EZW877" s="4"/>
      <c r="EZX877" s="4"/>
      <c r="EZY877" s="4"/>
      <c r="EZZ877" s="4"/>
      <c r="FAA877" s="4"/>
      <c r="FAB877" s="4"/>
      <c r="FAC877" s="4"/>
      <c r="FAD877" s="4"/>
      <c r="FAE877" s="4"/>
      <c r="FAF877" s="4"/>
      <c r="FAG877" s="4"/>
      <c r="FAH877" s="4"/>
      <c r="FAJ877" s="4"/>
      <c r="FAL877" s="4"/>
      <c r="FAM877" s="4"/>
      <c r="FAN877" s="4"/>
      <c r="FAO877" s="4"/>
      <c r="FAP877" s="4"/>
      <c r="FAQ877" s="4"/>
      <c r="FAR877" s="4"/>
      <c r="FAS877" s="4"/>
      <c r="FAX877" s="4"/>
      <c r="FAY877" s="4"/>
      <c r="FAZ877" s="4"/>
      <c r="FBA877" s="4"/>
      <c r="FBB877" s="4"/>
      <c r="FBC877" s="4"/>
      <c r="FBD877" s="4"/>
      <c r="FBE877" s="4"/>
      <c r="FBF877" s="4"/>
      <c r="FBG877" s="4"/>
      <c r="FBH877" s="4"/>
      <c r="FBI877" s="4"/>
      <c r="FBJ877" s="4"/>
      <c r="FBK877" s="4"/>
      <c r="FBL877" s="4"/>
      <c r="FBM877" s="4"/>
      <c r="FBN877" s="4"/>
      <c r="FBO877" s="4"/>
      <c r="FBP877" s="4"/>
      <c r="FBQ877" s="4"/>
      <c r="FBR877" s="4"/>
      <c r="FBS877" s="4"/>
      <c r="FBT877" s="4"/>
      <c r="FBU877" s="4"/>
      <c r="FBV877" s="4"/>
      <c r="FBW877" s="4"/>
      <c r="FBX877" s="4"/>
      <c r="FBY877" s="4"/>
      <c r="FBZ877" s="4"/>
      <c r="FCA877" s="4"/>
      <c r="FCB877" s="4"/>
      <c r="FCC877" s="4"/>
      <c r="FCD877" s="4"/>
      <c r="FCE877" s="4"/>
      <c r="FCF877" s="4"/>
      <c r="FCG877" s="4"/>
      <c r="FCH877" s="4"/>
      <c r="FCI877" s="4"/>
      <c r="FCJ877" s="4"/>
      <c r="FCK877" s="4"/>
      <c r="FCL877" s="4"/>
      <c r="FCM877" s="4"/>
      <c r="FCN877" s="4"/>
      <c r="FCO877" s="4"/>
      <c r="FCP877" s="4"/>
      <c r="FCQ877" s="4"/>
      <c r="FCR877" s="4"/>
      <c r="FCS877" s="4"/>
      <c r="FCT877" s="4"/>
      <c r="FCU877" s="4"/>
      <c r="FCV877" s="4"/>
      <c r="FCW877" s="4"/>
      <c r="FCX877" s="4"/>
      <c r="FCY877" s="4"/>
      <c r="FCZ877" s="4"/>
      <c r="FDA877" s="4"/>
      <c r="FDB877" s="4"/>
      <c r="FDC877" s="4"/>
      <c r="FDD877" s="4"/>
      <c r="FDE877" s="4"/>
      <c r="FDF877" s="4"/>
      <c r="FDG877" s="4"/>
      <c r="FDH877" s="4"/>
      <c r="FDI877" s="4"/>
      <c r="FDJ877" s="4"/>
      <c r="FDK877" s="4"/>
      <c r="FDL877" s="4"/>
      <c r="FDM877" s="4"/>
      <c r="FDN877" s="4"/>
      <c r="FDO877" s="4"/>
      <c r="FDP877" s="4"/>
      <c r="FDQ877" s="4"/>
      <c r="FDR877" s="4"/>
      <c r="FDS877" s="4"/>
      <c r="FDT877" s="4"/>
      <c r="FDU877" s="4"/>
      <c r="FDV877" s="4"/>
      <c r="FDW877" s="4"/>
      <c r="FDX877" s="4"/>
      <c r="FDY877" s="4"/>
      <c r="FDZ877" s="4"/>
      <c r="FEA877" s="4"/>
      <c r="FEB877" s="4"/>
      <c r="FEC877" s="4"/>
      <c r="FED877" s="4"/>
      <c r="FEE877" s="4"/>
      <c r="FEF877" s="4"/>
      <c r="FEG877" s="4"/>
      <c r="FEH877" s="4"/>
      <c r="FEI877" s="4"/>
      <c r="FEJ877" s="4"/>
      <c r="FEK877" s="4"/>
      <c r="FEL877" s="4"/>
      <c r="FEM877" s="4"/>
      <c r="FEN877" s="4"/>
      <c r="FEO877" s="4"/>
      <c r="FEP877" s="4"/>
      <c r="FEQ877" s="4"/>
      <c r="FER877" s="4"/>
      <c r="FES877" s="4"/>
      <c r="FET877" s="4"/>
      <c r="FEU877" s="4"/>
      <c r="FEV877" s="4"/>
      <c r="FEW877" s="4"/>
      <c r="FEX877" s="4"/>
      <c r="FEY877" s="4"/>
      <c r="FEZ877" s="4"/>
      <c r="FFA877" s="4"/>
      <c r="FFB877" s="4"/>
      <c r="FFC877" s="4"/>
      <c r="FFD877" s="4"/>
      <c r="FFE877" s="4"/>
      <c r="FFF877" s="4"/>
      <c r="FFG877" s="4"/>
      <c r="FFH877" s="4"/>
      <c r="FFI877" s="4"/>
      <c r="FFJ877" s="4"/>
      <c r="FFK877" s="4"/>
      <c r="FFL877" s="4"/>
      <c r="FFM877" s="4"/>
      <c r="FFN877" s="4"/>
      <c r="FFO877" s="4"/>
      <c r="FFP877" s="4"/>
      <c r="FFQ877" s="4"/>
      <c r="FFR877" s="4"/>
      <c r="FFS877" s="4"/>
      <c r="FFT877" s="4"/>
      <c r="FFU877" s="4"/>
      <c r="FFV877" s="4"/>
      <c r="FFW877" s="4"/>
      <c r="FFX877" s="4"/>
      <c r="FFY877" s="4"/>
      <c r="FFZ877" s="4"/>
      <c r="FGA877" s="4"/>
      <c r="FGB877" s="4"/>
      <c r="FGC877" s="4"/>
      <c r="FGD877" s="4"/>
      <c r="FGE877" s="4"/>
      <c r="FGF877" s="4"/>
      <c r="FGG877" s="4"/>
      <c r="FGH877" s="4"/>
      <c r="FGI877" s="4"/>
      <c r="FGJ877" s="4"/>
      <c r="FGK877" s="4"/>
      <c r="FGL877" s="4"/>
      <c r="FGM877" s="4"/>
      <c r="FGN877" s="4"/>
      <c r="FGO877" s="4"/>
      <c r="FGP877" s="4"/>
      <c r="FGQ877" s="4"/>
      <c r="FGR877" s="4"/>
      <c r="FGS877" s="4"/>
      <c r="FGT877" s="4"/>
      <c r="FGU877" s="4"/>
      <c r="FGV877" s="4"/>
      <c r="FGW877" s="4"/>
      <c r="FGX877" s="4"/>
      <c r="FGY877" s="4"/>
      <c r="FGZ877" s="4"/>
      <c r="FHA877" s="4"/>
      <c r="FHB877" s="4"/>
      <c r="FHC877" s="4"/>
      <c r="FHD877" s="4"/>
      <c r="FHE877" s="4"/>
      <c r="FHF877" s="4"/>
      <c r="FHG877" s="4"/>
      <c r="FHH877" s="4"/>
      <c r="FHI877" s="4"/>
      <c r="FHJ877" s="4"/>
      <c r="FHK877" s="4"/>
      <c r="FHL877" s="4"/>
      <c r="FHM877" s="4"/>
      <c r="FHN877" s="4"/>
      <c r="FHO877" s="4"/>
      <c r="FHP877" s="4"/>
      <c r="FHQ877" s="4"/>
      <c r="FHR877" s="4"/>
      <c r="FHS877" s="4"/>
      <c r="FHT877" s="4"/>
      <c r="FHU877" s="4"/>
      <c r="FHV877" s="4"/>
      <c r="FHW877" s="4"/>
      <c r="FHX877" s="4"/>
      <c r="FHY877" s="4"/>
      <c r="FHZ877" s="4"/>
      <c r="FIA877" s="4"/>
      <c r="FIB877" s="4"/>
      <c r="FIC877" s="4"/>
      <c r="FID877" s="4"/>
      <c r="FIE877" s="4"/>
      <c r="FIF877" s="4"/>
      <c r="FIG877" s="4"/>
      <c r="FIH877" s="4"/>
      <c r="FII877" s="4"/>
      <c r="FIJ877" s="4"/>
      <c r="FIK877" s="4"/>
      <c r="FIL877" s="4"/>
      <c r="FIM877" s="4"/>
      <c r="FIN877" s="4"/>
      <c r="FIO877" s="4"/>
      <c r="FIP877" s="4"/>
      <c r="FIQ877" s="4"/>
      <c r="FIR877" s="4"/>
      <c r="FIS877" s="4"/>
      <c r="FIT877" s="4"/>
      <c r="FIU877" s="4"/>
      <c r="FIV877" s="4"/>
      <c r="FIW877" s="4"/>
      <c r="FIX877" s="4"/>
      <c r="FIY877" s="4"/>
      <c r="FIZ877" s="4"/>
      <c r="FJA877" s="4"/>
      <c r="FJB877" s="4"/>
      <c r="FJC877" s="4"/>
      <c r="FJD877" s="4"/>
      <c r="FJE877" s="4"/>
      <c r="FJF877" s="4"/>
      <c r="FJG877" s="4"/>
      <c r="FJH877" s="4"/>
      <c r="FJI877" s="4"/>
      <c r="FJJ877" s="4"/>
      <c r="FJK877" s="4"/>
      <c r="FJL877" s="4"/>
      <c r="FJM877" s="4"/>
      <c r="FJN877" s="4"/>
      <c r="FJO877" s="4"/>
      <c r="FJP877" s="4"/>
      <c r="FJQ877" s="4"/>
      <c r="FJR877" s="4"/>
      <c r="FJS877" s="4"/>
      <c r="FJT877" s="4"/>
      <c r="FJU877" s="4"/>
      <c r="FJV877" s="4"/>
      <c r="FJW877" s="4"/>
      <c r="FJX877" s="4"/>
      <c r="FJY877" s="4"/>
      <c r="FJZ877" s="4"/>
      <c r="FKA877" s="4"/>
      <c r="FKB877" s="4"/>
      <c r="FKC877" s="4"/>
      <c r="FKD877" s="4"/>
      <c r="FKF877" s="4"/>
      <c r="FKH877" s="4"/>
      <c r="FKI877" s="4"/>
      <c r="FKJ877" s="4"/>
      <c r="FKK877" s="4"/>
      <c r="FKL877" s="4"/>
      <c r="FKM877" s="4"/>
      <c r="FKN877" s="4"/>
      <c r="FKO877" s="4"/>
      <c r="FKT877" s="4"/>
      <c r="FKU877" s="4"/>
      <c r="FKV877" s="4"/>
      <c r="FKW877" s="4"/>
      <c r="FKX877" s="4"/>
      <c r="FKY877" s="4"/>
      <c r="FKZ877" s="4"/>
      <c r="FLA877" s="4"/>
      <c r="FLB877" s="4"/>
      <c r="FLC877" s="4"/>
      <c r="FLD877" s="4"/>
      <c r="FLE877" s="4"/>
      <c r="FLF877" s="4"/>
      <c r="FLG877" s="4"/>
      <c r="FLH877" s="4"/>
      <c r="FLI877" s="4"/>
      <c r="FLJ877" s="4"/>
      <c r="FLK877" s="4"/>
      <c r="FLL877" s="4"/>
      <c r="FLM877" s="4"/>
      <c r="FLN877" s="4"/>
      <c r="FLO877" s="4"/>
      <c r="FLP877" s="4"/>
      <c r="FLQ877" s="4"/>
      <c r="FLR877" s="4"/>
      <c r="FLS877" s="4"/>
      <c r="FLT877" s="4"/>
      <c r="FLU877" s="4"/>
      <c r="FLV877" s="4"/>
      <c r="FLW877" s="4"/>
      <c r="FLX877" s="4"/>
      <c r="FLY877" s="4"/>
      <c r="FLZ877" s="4"/>
      <c r="FMA877" s="4"/>
      <c r="FMB877" s="4"/>
      <c r="FMC877" s="4"/>
      <c r="FMD877" s="4"/>
      <c r="FME877" s="4"/>
      <c r="FMF877" s="4"/>
      <c r="FMG877" s="4"/>
      <c r="FMH877" s="4"/>
      <c r="FMI877" s="4"/>
      <c r="FMJ877" s="4"/>
      <c r="FMK877" s="4"/>
      <c r="FML877" s="4"/>
      <c r="FMM877" s="4"/>
      <c r="FMN877" s="4"/>
      <c r="FMO877" s="4"/>
      <c r="FMP877" s="4"/>
      <c r="FMQ877" s="4"/>
      <c r="FMR877" s="4"/>
      <c r="FMS877" s="4"/>
      <c r="FMT877" s="4"/>
      <c r="FMU877" s="4"/>
      <c r="FMV877" s="4"/>
      <c r="FMW877" s="4"/>
      <c r="FMX877" s="4"/>
      <c r="FMY877" s="4"/>
      <c r="FMZ877" s="4"/>
      <c r="FNA877" s="4"/>
      <c r="FNB877" s="4"/>
      <c r="FNC877" s="4"/>
      <c r="FND877" s="4"/>
      <c r="FNE877" s="4"/>
      <c r="FNF877" s="4"/>
      <c r="FNG877" s="4"/>
      <c r="FNH877" s="4"/>
      <c r="FNI877" s="4"/>
      <c r="FNJ877" s="4"/>
      <c r="FNK877" s="4"/>
      <c r="FNL877" s="4"/>
      <c r="FNM877" s="4"/>
      <c r="FNN877" s="4"/>
      <c r="FNO877" s="4"/>
      <c r="FNP877" s="4"/>
      <c r="FNQ877" s="4"/>
      <c r="FNR877" s="4"/>
      <c r="FNS877" s="4"/>
      <c r="FNT877" s="4"/>
      <c r="FNU877" s="4"/>
      <c r="FNV877" s="4"/>
      <c r="FNW877" s="4"/>
      <c r="FNX877" s="4"/>
      <c r="FNY877" s="4"/>
      <c r="FNZ877" s="4"/>
      <c r="FOA877" s="4"/>
      <c r="FOB877" s="4"/>
      <c r="FOC877" s="4"/>
      <c r="FOD877" s="4"/>
      <c r="FOE877" s="4"/>
      <c r="FOF877" s="4"/>
      <c r="FOG877" s="4"/>
      <c r="FOH877" s="4"/>
      <c r="FOI877" s="4"/>
      <c r="FOJ877" s="4"/>
      <c r="FOK877" s="4"/>
      <c r="FOL877" s="4"/>
      <c r="FOM877" s="4"/>
      <c r="FON877" s="4"/>
      <c r="FOO877" s="4"/>
      <c r="FOP877" s="4"/>
      <c r="FOQ877" s="4"/>
      <c r="FOR877" s="4"/>
      <c r="FOS877" s="4"/>
      <c r="FOT877" s="4"/>
      <c r="FOU877" s="4"/>
      <c r="FOV877" s="4"/>
      <c r="FOW877" s="4"/>
      <c r="FOX877" s="4"/>
      <c r="FOY877" s="4"/>
      <c r="FOZ877" s="4"/>
      <c r="FPA877" s="4"/>
      <c r="FPB877" s="4"/>
      <c r="FPC877" s="4"/>
      <c r="FPD877" s="4"/>
      <c r="FPE877" s="4"/>
      <c r="FPF877" s="4"/>
      <c r="FPG877" s="4"/>
      <c r="FPH877" s="4"/>
      <c r="FPI877" s="4"/>
      <c r="FPJ877" s="4"/>
      <c r="FPK877" s="4"/>
      <c r="FPL877" s="4"/>
      <c r="FPM877" s="4"/>
      <c r="FPN877" s="4"/>
      <c r="FPO877" s="4"/>
      <c r="FPP877" s="4"/>
      <c r="FPQ877" s="4"/>
      <c r="FPR877" s="4"/>
      <c r="FPS877" s="4"/>
      <c r="FPT877" s="4"/>
      <c r="FPU877" s="4"/>
      <c r="FPV877" s="4"/>
      <c r="FPW877" s="4"/>
      <c r="FPX877" s="4"/>
      <c r="FPY877" s="4"/>
      <c r="FPZ877" s="4"/>
      <c r="FQA877" s="4"/>
      <c r="FQB877" s="4"/>
      <c r="FQC877" s="4"/>
      <c r="FQD877" s="4"/>
      <c r="FQE877" s="4"/>
      <c r="FQF877" s="4"/>
      <c r="FQG877" s="4"/>
      <c r="FQH877" s="4"/>
      <c r="FQI877" s="4"/>
      <c r="FQJ877" s="4"/>
      <c r="FQK877" s="4"/>
      <c r="FQL877" s="4"/>
      <c r="FQM877" s="4"/>
      <c r="FQN877" s="4"/>
      <c r="FQO877" s="4"/>
      <c r="FQP877" s="4"/>
      <c r="FQQ877" s="4"/>
      <c r="FQR877" s="4"/>
      <c r="FQS877" s="4"/>
      <c r="FQT877" s="4"/>
      <c r="FQU877" s="4"/>
      <c r="FQV877" s="4"/>
      <c r="FQW877" s="4"/>
      <c r="FQX877" s="4"/>
      <c r="FQY877" s="4"/>
      <c r="FQZ877" s="4"/>
      <c r="FRA877" s="4"/>
      <c r="FRB877" s="4"/>
      <c r="FRC877" s="4"/>
      <c r="FRD877" s="4"/>
      <c r="FRE877" s="4"/>
      <c r="FRF877" s="4"/>
      <c r="FRG877" s="4"/>
      <c r="FRH877" s="4"/>
      <c r="FRI877" s="4"/>
      <c r="FRJ877" s="4"/>
      <c r="FRK877" s="4"/>
      <c r="FRL877" s="4"/>
      <c r="FRM877" s="4"/>
      <c r="FRN877" s="4"/>
      <c r="FRO877" s="4"/>
      <c r="FRP877" s="4"/>
      <c r="FRQ877" s="4"/>
      <c r="FRR877" s="4"/>
      <c r="FRS877" s="4"/>
      <c r="FRT877" s="4"/>
      <c r="FRU877" s="4"/>
      <c r="FRV877" s="4"/>
      <c r="FRW877" s="4"/>
      <c r="FRX877" s="4"/>
      <c r="FRY877" s="4"/>
      <c r="FRZ877" s="4"/>
      <c r="FSA877" s="4"/>
      <c r="FSB877" s="4"/>
      <c r="FSC877" s="4"/>
      <c r="FSD877" s="4"/>
      <c r="FSE877" s="4"/>
      <c r="FSF877" s="4"/>
      <c r="FSG877" s="4"/>
      <c r="FSH877" s="4"/>
      <c r="FSI877" s="4"/>
      <c r="FSJ877" s="4"/>
      <c r="FSK877" s="4"/>
      <c r="FSL877" s="4"/>
      <c r="FSM877" s="4"/>
      <c r="FSN877" s="4"/>
      <c r="FSO877" s="4"/>
      <c r="FSP877" s="4"/>
      <c r="FSQ877" s="4"/>
      <c r="FSR877" s="4"/>
      <c r="FSS877" s="4"/>
      <c r="FST877" s="4"/>
      <c r="FSU877" s="4"/>
      <c r="FSV877" s="4"/>
      <c r="FSW877" s="4"/>
      <c r="FSX877" s="4"/>
      <c r="FSY877" s="4"/>
      <c r="FSZ877" s="4"/>
      <c r="FTA877" s="4"/>
      <c r="FTB877" s="4"/>
      <c r="FTC877" s="4"/>
      <c r="FTD877" s="4"/>
      <c r="FTE877" s="4"/>
      <c r="FTF877" s="4"/>
      <c r="FTG877" s="4"/>
      <c r="FTH877" s="4"/>
      <c r="FTI877" s="4"/>
      <c r="FTJ877" s="4"/>
      <c r="FTK877" s="4"/>
      <c r="FTL877" s="4"/>
      <c r="FTM877" s="4"/>
      <c r="FTN877" s="4"/>
      <c r="FTO877" s="4"/>
      <c r="FTP877" s="4"/>
      <c r="FTQ877" s="4"/>
      <c r="FTR877" s="4"/>
      <c r="FTS877" s="4"/>
      <c r="FTT877" s="4"/>
      <c r="FTU877" s="4"/>
      <c r="FTV877" s="4"/>
      <c r="FTW877" s="4"/>
      <c r="FTX877" s="4"/>
      <c r="FTY877" s="4"/>
      <c r="FTZ877" s="4"/>
      <c r="FUB877" s="4"/>
      <c r="FUD877" s="4"/>
      <c r="FUE877" s="4"/>
      <c r="FUF877" s="4"/>
      <c r="FUG877" s="4"/>
      <c r="FUH877" s="4"/>
      <c r="FUI877" s="4"/>
      <c r="FUJ877" s="4"/>
      <c r="FUK877" s="4"/>
      <c r="FUP877" s="4"/>
      <c r="FUQ877" s="4"/>
      <c r="FUR877" s="4"/>
      <c r="FUS877" s="4"/>
      <c r="FUT877" s="4"/>
      <c r="FUU877" s="4"/>
      <c r="FUV877" s="4"/>
      <c r="FUW877" s="4"/>
      <c r="FUX877" s="4"/>
      <c r="FUY877" s="4"/>
      <c r="FUZ877" s="4"/>
      <c r="FVA877" s="4"/>
      <c r="FVB877" s="4"/>
      <c r="FVC877" s="4"/>
      <c r="FVD877" s="4"/>
      <c r="FVE877" s="4"/>
      <c r="FVF877" s="4"/>
      <c r="FVG877" s="4"/>
      <c r="FVH877" s="4"/>
      <c r="FVI877" s="4"/>
      <c r="FVJ877" s="4"/>
      <c r="FVK877" s="4"/>
      <c r="FVL877" s="4"/>
      <c r="FVM877" s="4"/>
      <c r="FVN877" s="4"/>
      <c r="FVO877" s="4"/>
      <c r="FVP877" s="4"/>
      <c r="FVQ877" s="4"/>
      <c r="FVR877" s="4"/>
      <c r="FVS877" s="4"/>
      <c r="FVT877" s="4"/>
      <c r="FVU877" s="4"/>
      <c r="FVV877" s="4"/>
      <c r="FVW877" s="4"/>
      <c r="FVX877" s="4"/>
      <c r="FVY877" s="4"/>
      <c r="FVZ877" s="4"/>
      <c r="FWA877" s="4"/>
      <c r="FWB877" s="4"/>
      <c r="FWC877" s="4"/>
      <c r="FWD877" s="4"/>
      <c r="FWE877" s="4"/>
      <c r="FWF877" s="4"/>
      <c r="FWG877" s="4"/>
      <c r="FWH877" s="4"/>
      <c r="FWI877" s="4"/>
      <c r="FWJ877" s="4"/>
      <c r="FWK877" s="4"/>
      <c r="FWL877" s="4"/>
      <c r="FWM877" s="4"/>
      <c r="FWN877" s="4"/>
      <c r="FWO877" s="4"/>
      <c r="FWP877" s="4"/>
      <c r="FWQ877" s="4"/>
      <c r="FWR877" s="4"/>
      <c r="FWS877" s="4"/>
      <c r="FWT877" s="4"/>
      <c r="FWU877" s="4"/>
      <c r="FWV877" s="4"/>
      <c r="FWW877" s="4"/>
      <c r="FWX877" s="4"/>
      <c r="FWY877" s="4"/>
      <c r="FWZ877" s="4"/>
      <c r="FXA877" s="4"/>
      <c r="FXB877" s="4"/>
      <c r="FXC877" s="4"/>
      <c r="FXD877" s="4"/>
      <c r="FXE877" s="4"/>
      <c r="FXF877" s="4"/>
      <c r="FXG877" s="4"/>
      <c r="FXH877" s="4"/>
      <c r="FXI877" s="4"/>
      <c r="FXJ877" s="4"/>
      <c r="FXK877" s="4"/>
      <c r="FXL877" s="4"/>
      <c r="FXM877" s="4"/>
      <c r="FXN877" s="4"/>
      <c r="FXO877" s="4"/>
      <c r="FXP877" s="4"/>
      <c r="FXQ877" s="4"/>
      <c r="FXR877" s="4"/>
      <c r="FXS877" s="4"/>
      <c r="FXT877" s="4"/>
      <c r="FXU877" s="4"/>
      <c r="FXV877" s="4"/>
      <c r="FXW877" s="4"/>
      <c r="FXX877" s="4"/>
      <c r="FXY877" s="4"/>
      <c r="FXZ877" s="4"/>
      <c r="FYA877" s="4"/>
      <c r="FYB877" s="4"/>
      <c r="FYC877" s="4"/>
      <c r="FYD877" s="4"/>
      <c r="FYE877" s="4"/>
      <c r="FYF877" s="4"/>
      <c r="FYG877" s="4"/>
      <c r="FYH877" s="4"/>
      <c r="FYI877" s="4"/>
      <c r="FYJ877" s="4"/>
      <c r="FYK877" s="4"/>
      <c r="FYL877" s="4"/>
      <c r="FYM877" s="4"/>
      <c r="FYN877" s="4"/>
      <c r="FYO877" s="4"/>
      <c r="FYP877" s="4"/>
      <c r="FYQ877" s="4"/>
      <c r="FYR877" s="4"/>
      <c r="FYS877" s="4"/>
      <c r="FYT877" s="4"/>
      <c r="FYU877" s="4"/>
      <c r="FYV877" s="4"/>
      <c r="FYW877" s="4"/>
      <c r="FYX877" s="4"/>
      <c r="FYY877" s="4"/>
      <c r="FYZ877" s="4"/>
      <c r="FZA877" s="4"/>
      <c r="FZB877" s="4"/>
      <c r="FZC877" s="4"/>
      <c r="FZD877" s="4"/>
      <c r="FZE877" s="4"/>
      <c r="FZF877" s="4"/>
      <c r="FZG877" s="4"/>
      <c r="FZH877" s="4"/>
      <c r="FZI877" s="4"/>
      <c r="FZJ877" s="4"/>
      <c r="FZK877" s="4"/>
      <c r="FZL877" s="4"/>
      <c r="FZM877" s="4"/>
      <c r="FZN877" s="4"/>
      <c r="FZO877" s="4"/>
      <c r="FZP877" s="4"/>
      <c r="FZQ877" s="4"/>
      <c r="FZR877" s="4"/>
      <c r="FZS877" s="4"/>
      <c r="FZT877" s="4"/>
      <c r="FZU877" s="4"/>
      <c r="FZV877" s="4"/>
      <c r="FZW877" s="4"/>
      <c r="FZX877" s="4"/>
      <c r="FZY877" s="4"/>
      <c r="FZZ877" s="4"/>
      <c r="GAA877" s="4"/>
      <c r="GAB877" s="4"/>
      <c r="GAC877" s="4"/>
      <c r="GAD877" s="4"/>
      <c r="GAE877" s="4"/>
      <c r="GAF877" s="4"/>
      <c r="GAG877" s="4"/>
      <c r="GAH877" s="4"/>
      <c r="GAI877" s="4"/>
      <c r="GAJ877" s="4"/>
      <c r="GAK877" s="4"/>
      <c r="GAL877" s="4"/>
      <c r="GAM877" s="4"/>
      <c r="GAN877" s="4"/>
      <c r="GAO877" s="4"/>
      <c r="GAP877" s="4"/>
      <c r="GAQ877" s="4"/>
      <c r="GAR877" s="4"/>
      <c r="GAS877" s="4"/>
      <c r="GAT877" s="4"/>
      <c r="GAU877" s="4"/>
      <c r="GAV877" s="4"/>
      <c r="GAW877" s="4"/>
      <c r="GAX877" s="4"/>
      <c r="GAY877" s="4"/>
      <c r="GAZ877" s="4"/>
      <c r="GBA877" s="4"/>
      <c r="GBB877" s="4"/>
      <c r="GBC877" s="4"/>
      <c r="GBD877" s="4"/>
      <c r="GBE877" s="4"/>
      <c r="GBF877" s="4"/>
      <c r="GBG877" s="4"/>
      <c r="GBH877" s="4"/>
      <c r="GBI877" s="4"/>
      <c r="GBJ877" s="4"/>
      <c r="GBK877" s="4"/>
      <c r="GBL877" s="4"/>
      <c r="GBM877" s="4"/>
      <c r="GBN877" s="4"/>
      <c r="GBO877" s="4"/>
      <c r="GBP877" s="4"/>
      <c r="GBQ877" s="4"/>
      <c r="GBR877" s="4"/>
      <c r="GBS877" s="4"/>
      <c r="GBT877" s="4"/>
      <c r="GBU877" s="4"/>
      <c r="GBV877" s="4"/>
      <c r="GBW877" s="4"/>
      <c r="GBX877" s="4"/>
      <c r="GBY877" s="4"/>
      <c r="GBZ877" s="4"/>
      <c r="GCA877" s="4"/>
      <c r="GCB877" s="4"/>
      <c r="GCC877" s="4"/>
      <c r="GCD877" s="4"/>
      <c r="GCE877" s="4"/>
      <c r="GCF877" s="4"/>
      <c r="GCG877" s="4"/>
      <c r="GCH877" s="4"/>
      <c r="GCI877" s="4"/>
      <c r="GCJ877" s="4"/>
      <c r="GCK877" s="4"/>
      <c r="GCL877" s="4"/>
      <c r="GCM877" s="4"/>
      <c r="GCN877" s="4"/>
      <c r="GCO877" s="4"/>
      <c r="GCP877" s="4"/>
      <c r="GCQ877" s="4"/>
      <c r="GCR877" s="4"/>
      <c r="GCS877" s="4"/>
      <c r="GCT877" s="4"/>
      <c r="GCU877" s="4"/>
      <c r="GCV877" s="4"/>
      <c r="GCW877" s="4"/>
      <c r="GCX877" s="4"/>
      <c r="GCY877" s="4"/>
      <c r="GCZ877" s="4"/>
      <c r="GDA877" s="4"/>
      <c r="GDB877" s="4"/>
      <c r="GDC877" s="4"/>
      <c r="GDD877" s="4"/>
      <c r="GDE877" s="4"/>
      <c r="GDF877" s="4"/>
      <c r="GDG877" s="4"/>
      <c r="GDH877" s="4"/>
      <c r="GDI877" s="4"/>
      <c r="GDJ877" s="4"/>
      <c r="GDK877" s="4"/>
      <c r="GDL877" s="4"/>
      <c r="GDM877" s="4"/>
      <c r="GDN877" s="4"/>
      <c r="GDO877" s="4"/>
      <c r="GDP877" s="4"/>
      <c r="GDQ877" s="4"/>
      <c r="GDR877" s="4"/>
      <c r="GDS877" s="4"/>
      <c r="GDT877" s="4"/>
      <c r="GDU877" s="4"/>
      <c r="GDV877" s="4"/>
      <c r="GDX877" s="4"/>
      <c r="GDZ877" s="4"/>
      <c r="GEA877" s="4"/>
      <c r="GEB877" s="4"/>
      <c r="GEC877" s="4"/>
      <c r="GED877" s="4"/>
      <c r="GEE877" s="4"/>
      <c r="GEF877" s="4"/>
      <c r="GEG877" s="4"/>
      <c r="GEL877" s="4"/>
      <c r="GEM877" s="4"/>
      <c r="GEN877" s="4"/>
      <c r="GEO877" s="4"/>
      <c r="GEP877" s="4"/>
      <c r="GEQ877" s="4"/>
      <c r="GER877" s="4"/>
      <c r="GES877" s="4"/>
      <c r="GET877" s="4"/>
      <c r="GEU877" s="4"/>
      <c r="GEV877" s="4"/>
      <c r="GEW877" s="4"/>
      <c r="GEX877" s="4"/>
      <c r="GEY877" s="4"/>
      <c r="GEZ877" s="4"/>
      <c r="GFA877" s="4"/>
      <c r="GFB877" s="4"/>
      <c r="GFC877" s="4"/>
      <c r="GFD877" s="4"/>
      <c r="GFE877" s="4"/>
      <c r="GFF877" s="4"/>
      <c r="GFG877" s="4"/>
      <c r="GFH877" s="4"/>
      <c r="GFI877" s="4"/>
      <c r="GFJ877" s="4"/>
      <c r="GFK877" s="4"/>
      <c r="GFL877" s="4"/>
      <c r="GFM877" s="4"/>
      <c r="GFN877" s="4"/>
      <c r="GFO877" s="4"/>
      <c r="GFP877" s="4"/>
      <c r="GFQ877" s="4"/>
      <c r="GFR877" s="4"/>
      <c r="GFS877" s="4"/>
      <c r="GFT877" s="4"/>
      <c r="GFU877" s="4"/>
      <c r="GFV877" s="4"/>
      <c r="GFW877" s="4"/>
      <c r="GFX877" s="4"/>
      <c r="GFY877" s="4"/>
      <c r="GFZ877" s="4"/>
      <c r="GGA877" s="4"/>
      <c r="GGB877" s="4"/>
      <c r="GGC877" s="4"/>
      <c r="GGD877" s="4"/>
      <c r="GGE877" s="4"/>
      <c r="GGF877" s="4"/>
      <c r="GGG877" s="4"/>
      <c r="GGH877" s="4"/>
      <c r="GGI877" s="4"/>
      <c r="GGJ877" s="4"/>
      <c r="GGK877" s="4"/>
      <c r="GGL877" s="4"/>
      <c r="GGM877" s="4"/>
      <c r="GGN877" s="4"/>
      <c r="GGO877" s="4"/>
      <c r="GGP877" s="4"/>
      <c r="GGQ877" s="4"/>
      <c r="GGR877" s="4"/>
      <c r="GGS877" s="4"/>
      <c r="GGT877" s="4"/>
      <c r="GGU877" s="4"/>
      <c r="GGV877" s="4"/>
      <c r="GGW877" s="4"/>
      <c r="GGX877" s="4"/>
      <c r="GGY877" s="4"/>
      <c r="GGZ877" s="4"/>
      <c r="GHA877" s="4"/>
      <c r="GHB877" s="4"/>
      <c r="GHC877" s="4"/>
      <c r="GHD877" s="4"/>
      <c r="GHE877" s="4"/>
      <c r="GHF877" s="4"/>
      <c r="GHG877" s="4"/>
      <c r="GHH877" s="4"/>
      <c r="GHI877" s="4"/>
      <c r="GHJ877" s="4"/>
      <c r="GHK877" s="4"/>
      <c r="GHL877" s="4"/>
      <c r="GHM877" s="4"/>
      <c r="GHN877" s="4"/>
      <c r="GHO877" s="4"/>
      <c r="GHP877" s="4"/>
      <c r="GHQ877" s="4"/>
      <c r="GHR877" s="4"/>
      <c r="GHS877" s="4"/>
      <c r="GHT877" s="4"/>
      <c r="GHU877" s="4"/>
      <c r="GHV877" s="4"/>
      <c r="GHW877" s="4"/>
      <c r="GHX877" s="4"/>
      <c r="GHY877" s="4"/>
      <c r="GHZ877" s="4"/>
      <c r="GIA877" s="4"/>
      <c r="GIB877" s="4"/>
      <c r="GIC877" s="4"/>
      <c r="GID877" s="4"/>
      <c r="GIE877" s="4"/>
      <c r="GIF877" s="4"/>
      <c r="GIG877" s="4"/>
      <c r="GIH877" s="4"/>
      <c r="GII877" s="4"/>
      <c r="GIJ877" s="4"/>
      <c r="GIK877" s="4"/>
      <c r="GIL877" s="4"/>
      <c r="GIM877" s="4"/>
      <c r="GIN877" s="4"/>
      <c r="GIO877" s="4"/>
      <c r="GIP877" s="4"/>
      <c r="GIQ877" s="4"/>
      <c r="GIR877" s="4"/>
      <c r="GIS877" s="4"/>
      <c r="GIT877" s="4"/>
      <c r="GIU877" s="4"/>
      <c r="GIV877" s="4"/>
      <c r="GIW877" s="4"/>
      <c r="GIX877" s="4"/>
      <c r="GIY877" s="4"/>
      <c r="GIZ877" s="4"/>
      <c r="GJA877" s="4"/>
      <c r="GJB877" s="4"/>
      <c r="GJC877" s="4"/>
      <c r="GJD877" s="4"/>
      <c r="GJE877" s="4"/>
      <c r="GJF877" s="4"/>
      <c r="GJG877" s="4"/>
      <c r="GJH877" s="4"/>
      <c r="GJI877" s="4"/>
      <c r="GJJ877" s="4"/>
      <c r="GJK877" s="4"/>
      <c r="GJL877" s="4"/>
      <c r="GJM877" s="4"/>
      <c r="GJN877" s="4"/>
      <c r="GJO877" s="4"/>
      <c r="GJP877" s="4"/>
      <c r="GJQ877" s="4"/>
      <c r="GJR877" s="4"/>
      <c r="GJS877" s="4"/>
      <c r="GJT877" s="4"/>
      <c r="GJU877" s="4"/>
      <c r="GJV877" s="4"/>
      <c r="GJW877" s="4"/>
      <c r="GJX877" s="4"/>
      <c r="GJY877" s="4"/>
      <c r="GJZ877" s="4"/>
      <c r="GKA877" s="4"/>
      <c r="GKB877" s="4"/>
      <c r="GKC877" s="4"/>
      <c r="GKD877" s="4"/>
      <c r="GKE877" s="4"/>
      <c r="GKF877" s="4"/>
      <c r="GKG877" s="4"/>
      <c r="GKH877" s="4"/>
      <c r="GKI877" s="4"/>
      <c r="GKJ877" s="4"/>
      <c r="GKK877" s="4"/>
      <c r="GKL877" s="4"/>
      <c r="GKM877" s="4"/>
      <c r="GKN877" s="4"/>
      <c r="GKO877" s="4"/>
      <c r="GKP877" s="4"/>
      <c r="GKQ877" s="4"/>
      <c r="GKR877" s="4"/>
      <c r="GKS877" s="4"/>
      <c r="GKT877" s="4"/>
      <c r="GKU877" s="4"/>
      <c r="GKV877" s="4"/>
      <c r="GKW877" s="4"/>
      <c r="GKX877" s="4"/>
      <c r="GKY877" s="4"/>
      <c r="GKZ877" s="4"/>
      <c r="GLA877" s="4"/>
      <c r="GLB877" s="4"/>
      <c r="GLC877" s="4"/>
      <c r="GLD877" s="4"/>
      <c r="GLE877" s="4"/>
      <c r="GLF877" s="4"/>
      <c r="GLG877" s="4"/>
      <c r="GLH877" s="4"/>
      <c r="GLI877" s="4"/>
      <c r="GLJ877" s="4"/>
      <c r="GLK877" s="4"/>
      <c r="GLL877" s="4"/>
      <c r="GLM877" s="4"/>
      <c r="GLN877" s="4"/>
      <c r="GLO877" s="4"/>
      <c r="GLP877" s="4"/>
      <c r="GLQ877" s="4"/>
      <c r="GLR877" s="4"/>
      <c r="GLS877" s="4"/>
      <c r="GLT877" s="4"/>
      <c r="GLU877" s="4"/>
      <c r="GLV877" s="4"/>
      <c r="GLW877" s="4"/>
      <c r="GLX877" s="4"/>
      <c r="GLY877" s="4"/>
      <c r="GLZ877" s="4"/>
      <c r="GMA877" s="4"/>
      <c r="GMB877" s="4"/>
      <c r="GMC877" s="4"/>
      <c r="GMD877" s="4"/>
      <c r="GME877" s="4"/>
      <c r="GMF877" s="4"/>
      <c r="GMG877" s="4"/>
      <c r="GMH877" s="4"/>
      <c r="GMI877" s="4"/>
      <c r="GMJ877" s="4"/>
      <c r="GMK877" s="4"/>
      <c r="GML877" s="4"/>
      <c r="GMM877" s="4"/>
      <c r="GMN877" s="4"/>
      <c r="GMO877" s="4"/>
      <c r="GMP877" s="4"/>
      <c r="GMQ877" s="4"/>
      <c r="GMR877" s="4"/>
      <c r="GMS877" s="4"/>
      <c r="GMT877" s="4"/>
      <c r="GMU877" s="4"/>
      <c r="GMV877" s="4"/>
      <c r="GMW877" s="4"/>
      <c r="GMX877" s="4"/>
      <c r="GMY877" s="4"/>
      <c r="GMZ877" s="4"/>
      <c r="GNA877" s="4"/>
      <c r="GNB877" s="4"/>
      <c r="GNC877" s="4"/>
      <c r="GND877" s="4"/>
      <c r="GNE877" s="4"/>
      <c r="GNF877" s="4"/>
      <c r="GNG877" s="4"/>
      <c r="GNH877" s="4"/>
      <c r="GNI877" s="4"/>
      <c r="GNJ877" s="4"/>
      <c r="GNK877" s="4"/>
      <c r="GNL877" s="4"/>
      <c r="GNM877" s="4"/>
      <c r="GNN877" s="4"/>
      <c r="GNO877" s="4"/>
      <c r="GNP877" s="4"/>
      <c r="GNQ877" s="4"/>
      <c r="GNR877" s="4"/>
      <c r="GNT877" s="4"/>
      <c r="GNV877" s="4"/>
      <c r="GNW877" s="4"/>
      <c r="GNX877" s="4"/>
      <c r="GNY877" s="4"/>
      <c r="GNZ877" s="4"/>
      <c r="GOA877" s="4"/>
      <c r="GOB877" s="4"/>
      <c r="GOC877" s="4"/>
      <c r="GOH877" s="4"/>
      <c r="GOI877" s="4"/>
      <c r="GOJ877" s="4"/>
      <c r="GOK877" s="4"/>
      <c r="GOL877" s="4"/>
      <c r="GOM877" s="4"/>
      <c r="GON877" s="4"/>
      <c r="GOO877" s="4"/>
      <c r="GOP877" s="4"/>
      <c r="GOQ877" s="4"/>
      <c r="GOR877" s="4"/>
      <c r="GOS877" s="4"/>
      <c r="GOT877" s="4"/>
      <c r="GOU877" s="4"/>
      <c r="GOV877" s="4"/>
      <c r="GOW877" s="4"/>
      <c r="GOX877" s="4"/>
      <c r="GOY877" s="4"/>
      <c r="GOZ877" s="4"/>
      <c r="GPA877" s="4"/>
      <c r="GPB877" s="4"/>
      <c r="GPC877" s="4"/>
      <c r="GPD877" s="4"/>
      <c r="GPE877" s="4"/>
      <c r="GPF877" s="4"/>
      <c r="GPG877" s="4"/>
      <c r="GPH877" s="4"/>
      <c r="GPI877" s="4"/>
      <c r="GPJ877" s="4"/>
      <c r="GPK877" s="4"/>
      <c r="GPL877" s="4"/>
      <c r="GPM877" s="4"/>
      <c r="GPN877" s="4"/>
      <c r="GPO877" s="4"/>
      <c r="GPP877" s="4"/>
      <c r="GPQ877" s="4"/>
      <c r="GPR877" s="4"/>
      <c r="GPS877" s="4"/>
      <c r="GPT877" s="4"/>
      <c r="GPU877" s="4"/>
      <c r="GPV877" s="4"/>
      <c r="GPW877" s="4"/>
      <c r="GPX877" s="4"/>
      <c r="GPY877" s="4"/>
      <c r="GPZ877" s="4"/>
      <c r="GQA877" s="4"/>
      <c r="GQB877" s="4"/>
      <c r="GQC877" s="4"/>
      <c r="GQD877" s="4"/>
      <c r="GQE877" s="4"/>
      <c r="GQF877" s="4"/>
      <c r="GQG877" s="4"/>
      <c r="GQH877" s="4"/>
      <c r="GQI877" s="4"/>
      <c r="GQJ877" s="4"/>
      <c r="GQK877" s="4"/>
      <c r="GQL877" s="4"/>
      <c r="GQM877" s="4"/>
      <c r="GQN877" s="4"/>
      <c r="GQO877" s="4"/>
      <c r="GQP877" s="4"/>
      <c r="GQQ877" s="4"/>
      <c r="GQR877" s="4"/>
      <c r="GQS877" s="4"/>
      <c r="GQT877" s="4"/>
      <c r="GQU877" s="4"/>
      <c r="GQV877" s="4"/>
      <c r="GQW877" s="4"/>
      <c r="GQX877" s="4"/>
      <c r="GQY877" s="4"/>
      <c r="GQZ877" s="4"/>
      <c r="GRA877" s="4"/>
      <c r="GRB877" s="4"/>
      <c r="GRC877" s="4"/>
      <c r="GRD877" s="4"/>
      <c r="GRE877" s="4"/>
      <c r="GRF877" s="4"/>
      <c r="GRG877" s="4"/>
      <c r="GRH877" s="4"/>
      <c r="GRI877" s="4"/>
      <c r="GRJ877" s="4"/>
      <c r="GRK877" s="4"/>
      <c r="GRL877" s="4"/>
      <c r="GRM877" s="4"/>
      <c r="GRN877" s="4"/>
      <c r="GRO877" s="4"/>
      <c r="GRP877" s="4"/>
      <c r="GRQ877" s="4"/>
      <c r="GRR877" s="4"/>
      <c r="GRS877" s="4"/>
      <c r="GRT877" s="4"/>
      <c r="GRU877" s="4"/>
      <c r="GRV877" s="4"/>
      <c r="GRW877" s="4"/>
      <c r="GRX877" s="4"/>
      <c r="GRY877" s="4"/>
      <c r="GRZ877" s="4"/>
      <c r="GSA877" s="4"/>
      <c r="GSB877" s="4"/>
      <c r="GSC877" s="4"/>
      <c r="GSD877" s="4"/>
      <c r="GSE877" s="4"/>
      <c r="GSF877" s="4"/>
      <c r="GSG877" s="4"/>
      <c r="GSH877" s="4"/>
      <c r="GSI877" s="4"/>
      <c r="GSJ877" s="4"/>
      <c r="GSK877" s="4"/>
      <c r="GSL877" s="4"/>
      <c r="GSM877" s="4"/>
      <c r="GSN877" s="4"/>
      <c r="GSO877" s="4"/>
      <c r="GSP877" s="4"/>
      <c r="GSQ877" s="4"/>
      <c r="GSR877" s="4"/>
      <c r="GSS877" s="4"/>
      <c r="GST877" s="4"/>
      <c r="GSU877" s="4"/>
      <c r="GSV877" s="4"/>
      <c r="GSW877" s="4"/>
      <c r="GSX877" s="4"/>
      <c r="GSY877" s="4"/>
      <c r="GSZ877" s="4"/>
      <c r="GTA877" s="4"/>
      <c r="GTB877" s="4"/>
      <c r="GTC877" s="4"/>
      <c r="GTD877" s="4"/>
      <c r="GTE877" s="4"/>
      <c r="GTF877" s="4"/>
      <c r="GTG877" s="4"/>
      <c r="GTH877" s="4"/>
      <c r="GTI877" s="4"/>
      <c r="GTJ877" s="4"/>
      <c r="GTK877" s="4"/>
      <c r="GTL877" s="4"/>
      <c r="GTM877" s="4"/>
      <c r="GTN877" s="4"/>
      <c r="GTO877" s="4"/>
      <c r="GTP877" s="4"/>
      <c r="GTQ877" s="4"/>
      <c r="GTR877" s="4"/>
      <c r="GTS877" s="4"/>
      <c r="GTT877" s="4"/>
      <c r="GTU877" s="4"/>
      <c r="GTV877" s="4"/>
      <c r="GTW877" s="4"/>
      <c r="GTX877" s="4"/>
      <c r="GTY877" s="4"/>
      <c r="GTZ877" s="4"/>
      <c r="GUA877" s="4"/>
      <c r="GUB877" s="4"/>
      <c r="GUC877" s="4"/>
      <c r="GUD877" s="4"/>
      <c r="GUE877" s="4"/>
      <c r="GUF877" s="4"/>
      <c r="GUG877" s="4"/>
      <c r="GUH877" s="4"/>
      <c r="GUI877" s="4"/>
      <c r="GUJ877" s="4"/>
      <c r="GUK877" s="4"/>
      <c r="GUL877" s="4"/>
      <c r="GUM877" s="4"/>
      <c r="GUN877" s="4"/>
      <c r="GUO877" s="4"/>
      <c r="GUP877" s="4"/>
      <c r="GUQ877" s="4"/>
      <c r="GUR877" s="4"/>
      <c r="GUS877" s="4"/>
      <c r="GUT877" s="4"/>
      <c r="GUU877" s="4"/>
      <c r="GUV877" s="4"/>
      <c r="GUW877" s="4"/>
      <c r="GUX877" s="4"/>
      <c r="GUY877" s="4"/>
      <c r="GUZ877" s="4"/>
      <c r="GVA877" s="4"/>
      <c r="GVB877" s="4"/>
      <c r="GVC877" s="4"/>
      <c r="GVD877" s="4"/>
      <c r="GVE877" s="4"/>
      <c r="GVF877" s="4"/>
      <c r="GVG877" s="4"/>
      <c r="GVH877" s="4"/>
      <c r="GVI877" s="4"/>
      <c r="GVJ877" s="4"/>
      <c r="GVK877" s="4"/>
      <c r="GVL877" s="4"/>
      <c r="GVM877" s="4"/>
      <c r="GVN877" s="4"/>
      <c r="GVO877" s="4"/>
      <c r="GVP877" s="4"/>
      <c r="GVQ877" s="4"/>
      <c r="GVR877" s="4"/>
      <c r="GVS877" s="4"/>
      <c r="GVT877" s="4"/>
      <c r="GVU877" s="4"/>
      <c r="GVV877" s="4"/>
      <c r="GVW877" s="4"/>
      <c r="GVX877" s="4"/>
      <c r="GVY877" s="4"/>
      <c r="GVZ877" s="4"/>
      <c r="GWA877" s="4"/>
      <c r="GWB877" s="4"/>
      <c r="GWC877" s="4"/>
      <c r="GWD877" s="4"/>
      <c r="GWE877" s="4"/>
      <c r="GWF877" s="4"/>
      <c r="GWG877" s="4"/>
      <c r="GWH877" s="4"/>
      <c r="GWI877" s="4"/>
      <c r="GWJ877" s="4"/>
      <c r="GWK877" s="4"/>
      <c r="GWL877" s="4"/>
      <c r="GWM877" s="4"/>
      <c r="GWN877" s="4"/>
      <c r="GWO877" s="4"/>
      <c r="GWP877" s="4"/>
      <c r="GWQ877" s="4"/>
      <c r="GWR877" s="4"/>
      <c r="GWS877" s="4"/>
      <c r="GWT877" s="4"/>
      <c r="GWU877" s="4"/>
      <c r="GWV877" s="4"/>
      <c r="GWW877" s="4"/>
      <c r="GWX877" s="4"/>
      <c r="GWY877" s="4"/>
      <c r="GWZ877" s="4"/>
      <c r="GXA877" s="4"/>
      <c r="GXB877" s="4"/>
      <c r="GXC877" s="4"/>
      <c r="GXD877" s="4"/>
      <c r="GXE877" s="4"/>
      <c r="GXF877" s="4"/>
      <c r="GXG877" s="4"/>
      <c r="GXH877" s="4"/>
      <c r="GXI877" s="4"/>
      <c r="GXJ877" s="4"/>
      <c r="GXK877" s="4"/>
      <c r="GXL877" s="4"/>
      <c r="GXM877" s="4"/>
      <c r="GXN877" s="4"/>
      <c r="GXP877" s="4"/>
      <c r="GXR877" s="4"/>
      <c r="GXS877" s="4"/>
      <c r="GXT877" s="4"/>
      <c r="GXU877" s="4"/>
      <c r="GXV877" s="4"/>
      <c r="GXW877" s="4"/>
      <c r="GXX877" s="4"/>
      <c r="GXY877" s="4"/>
      <c r="GYD877" s="4"/>
      <c r="GYE877" s="4"/>
      <c r="GYF877" s="4"/>
      <c r="GYG877" s="4"/>
      <c r="GYH877" s="4"/>
      <c r="GYI877" s="4"/>
      <c r="GYJ877" s="4"/>
      <c r="GYK877" s="4"/>
      <c r="GYL877" s="4"/>
      <c r="GYM877" s="4"/>
      <c r="GYN877" s="4"/>
      <c r="GYO877" s="4"/>
      <c r="GYP877" s="4"/>
      <c r="GYQ877" s="4"/>
      <c r="GYR877" s="4"/>
      <c r="GYS877" s="4"/>
      <c r="GYT877" s="4"/>
      <c r="GYU877" s="4"/>
      <c r="GYV877" s="4"/>
      <c r="GYW877" s="4"/>
      <c r="GYX877" s="4"/>
      <c r="GYY877" s="4"/>
      <c r="GYZ877" s="4"/>
      <c r="GZA877" s="4"/>
      <c r="GZB877" s="4"/>
      <c r="GZC877" s="4"/>
      <c r="GZD877" s="4"/>
      <c r="GZE877" s="4"/>
      <c r="GZF877" s="4"/>
      <c r="GZG877" s="4"/>
      <c r="GZH877" s="4"/>
      <c r="GZI877" s="4"/>
      <c r="GZJ877" s="4"/>
      <c r="GZK877" s="4"/>
      <c r="GZL877" s="4"/>
      <c r="GZM877" s="4"/>
      <c r="GZN877" s="4"/>
      <c r="GZO877" s="4"/>
      <c r="GZP877" s="4"/>
      <c r="GZQ877" s="4"/>
      <c r="GZR877" s="4"/>
      <c r="GZS877" s="4"/>
      <c r="GZT877" s="4"/>
      <c r="GZU877" s="4"/>
      <c r="GZV877" s="4"/>
      <c r="GZW877" s="4"/>
      <c r="GZX877" s="4"/>
      <c r="GZY877" s="4"/>
      <c r="GZZ877" s="4"/>
      <c r="HAA877" s="4"/>
      <c r="HAB877" s="4"/>
      <c r="HAC877" s="4"/>
      <c r="HAD877" s="4"/>
      <c r="HAE877" s="4"/>
      <c r="HAF877" s="4"/>
      <c r="HAG877" s="4"/>
      <c r="HAH877" s="4"/>
      <c r="HAI877" s="4"/>
      <c r="HAJ877" s="4"/>
      <c r="HAK877" s="4"/>
      <c r="HAL877" s="4"/>
      <c r="HAM877" s="4"/>
      <c r="HAN877" s="4"/>
      <c r="HAO877" s="4"/>
      <c r="HAP877" s="4"/>
      <c r="HAQ877" s="4"/>
      <c r="HAR877" s="4"/>
      <c r="HAS877" s="4"/>
      <c r="HAT877" s="4"/>
      <c r="HAU877" s="4"/>
      <c r="HAV877" s="4"/>
      <c r="HAW877" s="4"/>
      <c r="HAX877" s="4"/>
      <c r="HAY877" s="4"/>
      <c r="HAZ877" s="4"/>
      <c r="HBA877" s="4"/>
      <c r="HBB877" s="4"/>
      <c r="HBC877" s="4"/>
      <c r="HBD877" s="4"/>
      <c r="HBE877" s="4"/>
      <c r="HBF877" s="4"/>
      <c r="HBG877" s="4"/>
      <c r="HBH877" s="4"/>
      <c r="HBI877" s="4"/>
      <c r="HBJ877" s="4"/>
      <c r="HBK877" s="4"/>
      <c r="HBL877" s="4"/>
      <c r="HBM877" s="4"/>
      <c r="HBN877" s="4"/>
      <c r="HBO877" s="4"/>
      <c r="HBP877" s="4"/>
      <c r="HBQ877" s="4"/>
      <c r="HBR877" s="4"/>
      <c r="HBS877" s="4"/>
      <c r="HBT877" s="4"/>
      <c r="HBU877" s="4"/>
      <c r="HBV877" s="4"/>
      <c r="HBW877" s="4"/>
      <c r="HBX877" s="4"/>
      <c r="HBY877" s="4"/>
      <c r="HBZ877" s="4"/>
      <c r="HCA877" s="4"/>
      <c r="HCB877" s="4"/>
      <c r="HCC877" s="4"/>
      <c r="HCD877" s="4"/>
      <c r="HCE877" s="4"/>
      <c r="HCF877" s="4"/>
      <c r="HCG877" s="4"/>
      <c r="HCH877" s="4"/>
      <c r="HCI877" s="4"/>
      <c r="HCJ877" s="4"/>
      <c r="HCK877" s="4"/>
      <c r="HCL877" s="4"/>
      <c r="HCM877" s="4"/>
      <c r="HCN877" s="4"/>
      <c r="HCO877" s="4"/>
      <c r="HCP877" s="4"/>
      <c r="HCQ877" s="4"/>
      <c r="HCR877" s="4"/>
      <c r="HCS877" s="4"/>
      <c r="HCT877" s="4"/>
      <c r="HCU877" s="4"/>
      <c r="HCV877" s="4"/>
      <c r="HCW877" s="4"/>
      <c r="HCX877" s="4"/>
      <c r="HCY877" s="4"/>
      <c r="HCZ877" s="4"/>
      <c r="HDA877" s="4"/>
      <c r="HDB877" s="4"/>
      <c r="HDC877" s="4"/>
      <c r="HDD877" s="4"/>
      <c r="HDE877" s="4"/>
      <c r="HDF877" s="4"/>
      <c r="HDG877" s="4"/>
      <c r="HDH877" s="4"/>
      <c r="HDI877" s="4"/>
      <c r="HDJ877" s="4"/>
      <c r="HDK877" s="4"/>
      <c r="HDL877" s="4"/>
      <c r="HDM877" s="4"/>
      <c r="HDN877" s="4"/>
      <c r="HDO877" s="4"/>
      <c r="HDP877" s="4"/>
      <c r="HDQ877" s="4"/>
      <c r="HDR877" s="4"/>
      <c r="HDS877" s="4"/>
      <c r="HDT877" s="4"/>
      <c r="HDU877" s="4"/>
      <c r="HDV877" s="4"/>
      <c r="HDW877" s="4"/>
      <c r="HDX877" s="4"/>
      <c r="HDY877" s="4"/>
      <c r="HDZ877" s="4"/>
      <c r="HEA877" s="4"/>
      <c r="HEB877" s="4"/>
      <c r="HEC877" s="4"/>
      <c r="HED877" s="4"/>
      <c r="HEE877" s="4"/>
      <c r="HEF877" s="4"/>
      <c r="HEG877" s="4"/>
      <c r="HEH877" s="4"/>
      <c r="HEI877" s="4"/>
      <c r="HEJ877" s="4"/>
      <c r="HEK877" s="4"/>
      <c r="HEL877" s="4"/>
      <c r="HEM877" s="4"/>
      <c r="HEN877" s="4"/>
      <c r="HEO877" s="4"/>
      <c r="HEP877" s="4"/>
      <c r="HEQ877" s="4"/>
      <c r="HER877" s="4"/>
      <c r="HES877" s="4"/>
      <c r="HET877" s="4"/>
      <c r="HEU877" s="4"/>
      <c r="HEV877" s="4"/>
      <c r="HEW877" s="4"/>
      <c r="HEX877" s="4"/>
      <c r="HEY877" s="4"/>
      <c r="HEZ877" s="4"/>
      <c r="HFA877" s="4"/>
      <c r="HFB877" s="4"/>
      <c r="HFC877" s="4"/>
      <c r="HFD877" s="4"/>
      <c r="HFE877" s="4"/>
      <c r="HFF877" s="4"/>
      <c r="HFG877" s="4"/>
      <c r="HFH877" s="4"/>
      <c r="HFI877" s="4"/>
      <c r="HFJ877" s="4"/>
      <c r="HFK877" s="4"/>
      <c r="HFL877" s="4"/>
      <c r="HFM877" s="4"/>
      <c r="HFN877" s="4"/>
      <c r="HFO877" s="4"/>
      <c r="HFP877" s="4"/>
      <c r="HFQ877" s="4"/>
      <c r="HFR877" s="4"/>
      <c r="HFS877" s="4"/>
      <c r="HFT877" s="4"/>
      <c r="HFU877" s="4"/>
      <c r="HFV877" s="4"/>
      <c r="HFW877" s="4"/>
      <c r="HFX877" s="4"/>
      <c r="HFY877" s="4"/>
      <c r="HFZ877" s="4"/>
      <c r="HGA877" s="4"/>
      <c r="HGB877" s="4"/>
      <c r="HGC877" s="4"/>
      <c r="HGD877" s="4"/>
      <c r="HGE877" s="4"/>
      <c r="HGF877" s="4"/>
      <c r="HGG877" s="4"/>
      <c r="HGH877" s="4"/>
      <c r="HGI877" s="4"/>
      <c r="HGJ877" s="4"/>
      <c r="HGK877" s="4"/>
      <c r="HGL877" s="4"/>
      <c r="HGM877" s="4"/>
      <c r="HGN877" s="4"/>
      <c r="HGO877" s="4"/>
      <c r="HGP877" s="4"/>
      <c r="HGQ877" s="4"/>
      <c r="HGR877" s="4"/>
      <c r="HGS877" s="4"/>
      <c r="HGT877" s="4"/>
      <c r="HGU877" s="4"/>
      <c r="HGV877" s="4"/>
      <c r="HGW877" s="4"/>
      <c r="HGX877" s="4"/>
      <c r="HGY877" s="4"/>
      <c r="HGZ877" s="4"/>
      <c r="HHA877" s="4"/>
      <c r="HHB877" s="4"/>
      <c r="HHC877" s="4"/>
      <c r="HHD877" s="4"/>
      <c r="HHE877" s="4"/>
      <c r="HHF877" s="4"/>
      <c r="HHG877" s="4"/>
      <c r="HHH877" s="4"/>
      <c r="HHI877" s="4"/>
      <c r="HHJ877" s="4"/>
      <c r="HHL877" s="4"/>
      <c r="HHN877" s="4"/>
      <c r="HHO877" s="4"/>
      <c r="HHP877" s="4"/>
      <c r="HHQ877" s="4"/>
      <c r="HHR877" s="4"/>
      <c r="HHS877" s="4"/>
      <c r="HHT877" s="4"/>
      <c r="HHU877" s="4"/>
      <c r="HHZ877" s="4"/>
      <c r="HIA877" s="4"/>
      <c r="HIB877" s="4"/>
      <c r="HIC877" s="4"/>
      <c r="HID877" s="4"/>
      <c r="HIE877" s="4"/>
      <c r="HIF877" s="4"/>
      <c r="HIG877" s="4"/>
      <c r="HIH877" s="4"/>
      <c r="HII877" s="4"/>
      <c r="HIJ877" s="4"/>
      <c r="HIK877" s="4"/>
      <c r="HIL877" s="4"/>
      <c r="HIM877" s="4"/>
      <c r="HIN877" s="4"/>
      <c r="HIO877" s="4"/>
      <c r="HIP877" s="4"/>
      <c r="HIQ877" s="4"/>
      <c r="HIR877" s="4"/>
      <c r="HIS877" s="4"/>
      <c r="HIT877" s="4"/>
      <c r="HIU877" s="4"/>
      <c r="HIV877" s="4"/>
      <c r="HIW877" s="4"/>
      <c r="HIX877" s="4"/>
      <c r="HIY877" s="4"/>
      <c r="HIZ877" s="4"/>
      <c r="HJA877" s="4"/>
      <c r="HJB877" s="4"/>
      <c r="HJC877" s="4"/>
      <c r="HJD877" s="4"/>
      <c r="HJE877" s="4"/>
      <c r="HJF877" s="4"/>
      <c r="HJG877" s="4"/>
      <c r="HJH877" s="4"/>
      <c r="HJI877" s="4"/>
      <c r="HJJ877" s="4"/>
      <c r="HJK877" s="4"/>
      <c r="HJL877" s="4"/>
      <c r="HJM877" s="4"/>
      <c r="HJN877" s="4"/>
      <c r="HJO877" s="4"/>
      <c r="HJP877" s="4"/>
      <c r="HJQ877" s="4"/>
      <c r="HJR877" s="4"/>
      <c r="HJS877" s="4"/>
      <c r="HJT877" s="4"/>
      <c r="HJU877" s="4"/>
      <c r="HJV877" s="4"/>
      <c r="HJW877" s="4"/>
      <c r="HJX877" s="4"/>
      <c r="HJY877" s="4"/>
      <c r="HJZ877" s="4"/>
      <c r="HKA877" s="4"/>
      <c r="HKB877" s="4"/>
      <c r="HKC877" s="4"/>
      <c r="HKD877" s="4"/>
      <c r="HKE877" s="4"/>
      <c r="HKF877" s="4"/>
      <c r="HKG877" s="4"/>
      <c r="HKH877" s="4"/>
      <c r="HKI877" s="4"/>
      <c r="HKJ877" s="4"/>
      <c r="HKK877" s="4"/>
      <c r="HKL877" s="4"/>
      <c r="HKM877" s="4"/>
      <c r="HKN877" s="4"/>
      <c r="HKO877" s="4"/>
      <c r="HKP877" s="4"/>
      <c r="HKQ877" s="4"/>
      <c r="HKR877" s="4"/>
      <c r="HKS877" s="4"/>
      <c r="HKT877" s="4"/>
      <c r="HKU877" s="4"/>
      <c r="HKV877" s="4"/>
      <c r="HKW877" s="4"/>
      <c r="HKX877" s="4"/>
      <c r="HKY877" s="4"/>
      <c r="HKZ877" s="4"/>
      <c r="HLA877" s="4"/>
      <c r="HLB877" s="4"/>
      <c r="HLC877" s="4"/>
      <c r="HLD877" s="4"/>
      <c r="HLE877" s="4"/>
      <c r="HLF877" s="4"/>
      <c r="HLG877" s="4"/>
      <c r="HLH877" s="4"/>
      <c r="HLI877" s="4"/>
      <c r="HLJ877" s="4"/>
      <c r="HLK877" s="4"/>
      <c r="HLL877" s="4"/>
      <c r="HLM877" s="4"/>
      <c r="HLN877" s="4"/>
      <c r="HLO877" s="4"/>
      <c r="HLP877" s="4"/>
      <c r="HLQ877" s="4"/>
      <c r="HLR877" s="4"/>
      <c r="HLS877" s="4"/>
      <c r="HLT877" s="4"/>
      <c r="HLU877" s="4"/>
      <c r="HLV877" s="4"/>
      <c r="HLW877" s="4"/>
      <c r="HLX877" s="4"/>
      <c r="HLY877" s="4"/>
      <c r="HLZ877" s="4"/>
      <c r="HMA877" s="4"/>
      <c r="HMB877" s="4"/>
      <c r="HMC877" s="4"/>
      <c r="HMD877" s="4"/>
      <c r="HME877" s="4"/>
      <c r="HMF877" s="4"/>
      <c r="HMG877" s="4"/>
      <c r="HMH877" s="4"/>
      <c r="HMI877" s="4"/>
      <c r="HMJ877" s="4"/>
      <c r="HMK877" s="4"/>
      <c r="HML877" s="4"/>
      <c r="HMM877" s="4"/>
      <c r="HMN877" s="4"/>
      <c r="HMO877" s="4"/>
      <c r="HMP877" s="4"/>
      <c r="HMQ877" s="4"/>
      <c r="HMR877" s="4"/>
      <c r="HMS877" s="4"/>
      <c r="HMT877" s="4"/>
      <c r="HMU877" s="4"/>
      <c r="HMV877" s="4"/>
      <c r="HMW877" s="4"/>
      <c r="HMX877" s="4"/>
      <c r="HMY877" s="4"/>
      <c r="HMZ877" s="4"/>
      <c r="HNA877" s="4"/>
      <c r="HNB877" s="4"/>
      <c r="HNC877" s="4"/>
      <c r="HND877" s="4"/>
      <c r="HNE877" s="4"/>
      <c r="HNF877" s="4"/>
      <c r="HNG877" s="4"/>
      <c r="HNH877" s="4"/>
      <c r="HNI877" s="4"/>
      <c r="HNJ877" s="4"/>
      <c r="HNK877" s="4"/>
      <c r="HNL877" s="4"/>
      <c r="HNM877" s="4"/>
      <c r="HNN877" s="4"/>
      <c r="HNO877" s="4"/>
      <c r="HNP877" s="4"/>
      <c r="HNQ877" s="4"/>
      <c r="HNR877" s="4"/>
      <c r="HNS877" s="4"/>
      <c r="HNT877" s="4"/>
      <c r="HNU877" s="4"/>
      <c r="HNV877" s="4"/>
      <c r="HNW877" s="4"/>
      <c r="HNX877" s="4"/>
      <c r="HNY877" s="4"/>
      <c r="HNZ877" s="4"/>
      <c r="HOA877" s="4"/>
      <c r="HOB877" s="4"/>
      <c r="HOC877" s="4"/>
      <c r="HOD877" s="4"/>
      <c r="HOE877" s="4"/>
      <c r="HOF877" s="4"/>
      <c r="HOG877" s="4"/>
      <c r="HOH877" s="4"/>
      <c r="HOI877" s="4"/>
      <c r="HOJ877" s="4"/>
      <c r="HOK877" s="4"/>
      <c r="HOL877" s="4"/>
      <c r="HOM877" s="4"/>
      <c r="HON877" s="4"/>
      <c r="HOO877" s="4"/>
      <c r="HOP877" s="4"/>
      <c r="HOQ877" s="4"/>
      <c r="HOR877" s="4"/>
      <c r="HOS877" s="4"/>
      <c r="HOT877" s="4"/>
      <c r="HOU877" s="4"/>
      <c r="HOV877" s="4"/>
      <c r="HOW877" s="4"/>
      <c r="HOX877" s="4"/>
      <c r="HOY877" s="4"/>
      <c r="HOZ877" s="4"/>
      <c r="HPA877" s="4"/>
      <c r="HPB877" s="4"/>
      <c r="HPC877" s="4"/>
      <c r="HPD877" s="4"/>
      <c r="HPE877" s="4"/>
      <c r="HPF877" s="4"/>
      <c r="HPG877" s="4"/>
      <c r="HPH877" s="4"/>
      <c r="HPI877" s="4"/>
      <c r="HPJ877" s="4"/>
      <c r="HPK877" s="4"/>
      <c r="HPL877" s="4"/>
      <c r="HPM877" s="4"/>
      <c r="HPN877" s="4"/>
      <c r="HPO877" s="4"/>
      <c r="HPP877" s="4"/>
      <c r="HPQ877" s="4"/>
      <c r="HPR877" s="4"/>
      <c r="HPS877" s="4"/>
      <c r="HPT877" s="4"/>
      <c r="HPU877" s="4"/>
      <c r="HPV877" s="4"/>
      <c r="HPW877" s="4"/>
      <c r="HPX877" s="4"/>
      <c r="HPY877" s="4"/>
      <c r="HPZ877" s="4"/>
      <c r="HQA877" s="4"/>
      <c r="HQB877" s="4"/>
      <c r="HQC877" s="4"/>
      <c r="HQD877" s="4"/>
      <c r="HQE877" s="4"/>
      <c r="HQF877" s="4"/>
      <c r="HQG877" s="4"/>
      <c r="HQH877" s="4"/>
      <c r="HQI877" s="4"/>
      <c r="HQJ877" s="4"/>
      <c r="HQK877" s="4"/>
      <c r="HQL877" s="4"/>
      <c r="HQM877" s="4"/>
      <c r="HQN877" s="4"/>
      <c r="HQO877" s="4"/>
      <c r="HQP877" s="4"/>
      <c r="HQQ877" s="4"/>
      <c r="HQR877" s="4"/>
      <c r="HQS877" s="4"/>
      <c r="HQT877" s="4"/>
      <c r="HQU877" s="4"/>
      <c r="HQV877" s="4"/>
      <c r="HQW877" s="4"/>
      <c r="HQX877" s="4"/>
      <c r="HQY877" s="4"/>
      <c r="HQZ877" s="4"/>
      <c r="HRA877" s="4"/>
      <c r="HRB877" s="4"/>
      <c r="HRC877" s="4"/>
      <c r="HRD877" s="4"/>
      <c r="HRE877" s="4"/>
      <c r="HRF877" s="4"/>
      <c r="HRH877" s="4"/>
      <c r="HRJ877" s="4"/>
      <c r="HRK877" s="4"/>
      <c r="HRL877" s="4"/>
      <c r="HRM877" s="4"/>
      <c r="HRN877" s="4"/>
      <c r="HRO877" s="4"/>
      <c r="HRP877" s="4"/>
      <c r="HRQ877" s="4"/>
      <c r="HRV877" s="4"/>
      <c r="HRW877" s="4"/>
      <c r="HRX877" s="4"/>
      <c r="HRY877" s="4"/>
      <c r="HRZ877" s="4"/>
      <c r="HSA877" s="4"/>
      <c r="HSB877" s="4"/>
      <c r="HSC877" s="4"/>
      <c r="HSD877" s="4"/>
      <c r="HSE877" s="4"/>
      <c r="HSF877" s="4"/>
      <c r="HSG877" s="4"/>
      <c r="HSH877" s="4"/>
      <c r="HSI877" s="4"/>
      <c r="HSJ877" s="4"/>
      <c r="HSK877" s="4"/>
      <c r="HSL877" s="4"/>
      <c r="HSM877" s="4"/>
      <c r="HSN877" s="4"/>
      <c r="HSO877" s="4"/>
      <c r="HSP877" s="4"/>
      <c r="HSQ877" s="4"/>
      <c r="HSR877" s="4"/>
      <c r="HSS877" s="4"/>
      <c r="HST877" s="4"/>
      <c r="HSU877" s="4"/>
      <c r="HSV877" s="4"/>
      <c r="HSW877" s="4"/>
      <c r="HSX877" s="4"/>
      <c r="HSY877" s="4"/>
      <c r="HSZ877" s="4"/>
      <c r="HTA877" s="4"/>
      <c r="HTB877" s="4"/>
      <c r="HTC877" s="4"/>
      <c r="HTD877" s="4"/>
      <c r="HTE877" s="4"/>
      <c r="HTF877" s="4"/>
      <c r="HTG877" s="4"/>
      <c r="HTH877" s="4"/>
      <c r="HTI877" s="4"/>
      <c r="HTJ877" s="4"/>
      <c r="HTK877" s="4"/>
      <c r="HTL877" s="4"/>
      <c r="HTM877" s="4"/>
      <c r="HTN877" s="4"/>
      <c r="HTO877" s="4"/>
      <c r="HTP877" s="4"/>
      <c r="HTQ877" s="4"/>
      <c r="HTR877" s="4"/>
      <c r="HTS877" s="4"/>
      <c r="HTT877" s="4"/>
      <c r="HTU877" s="4"/>
      <c r="HTV877" s="4"/>
      <c r="HTW877" s="4"/>
      <c r="HTX877" s="4"/>
      <c r="HTY877" s="4"/>
      <c r="HTZ877" s="4"/>
      <c r="HUA877" s="4"/>
      <c r="HUB877" s="4"/>
      <c r="HUC877" s="4"/>
      <c r="HUD877" s="4"/>
      <c r="HUE877" s="4"/>
      <c r="HUF877" s="4"/>
      <c r="HUG877" s="4"/>
      <c r="HUH877" s="4"/>
      <c r="HUI877" s="4"/>
      <c r="HUJ877" s="4"/>
      <c r="HUK877" s="4"/>
      <c r="HUL877" s="4"/>
      <c r="HUM877" s="4"/>
      <c r="HUN877" s="4"/>
      <c r="HUO877" s="4"/>
      <c r="HUP877" s="4"/>
      <c r="HUQ877" s="4"/>
      <c r="HUR877" s="4"/>
      <c r="HUS877" s="4"/>
      <c r="HUT877" s="4"/>
      <c r="HUU877" s="4"/>
      <c r="HUV877" s="4"/>
      <c r="HUW877" s="4"/>
      <c r="HUX877" s="4"/>
      <c r="HUY877" s="4"/>
      <c r="HUZ877" s="4"/>
      <c r="HVA877" s="4"/>
      <c r="HVB877" s="4"/>
      <c r="HVC877" s="4"/>
      <c r="HVD877" s="4"/>
      <c r="HVE877" s="4"/>
      <c r="HVF877" s="4"/>
      <c r="HVG877" s="4"/>
      <c r="HVH877" s="4"/>
      <c r="HVI877" s="4"/>
      <c r="HVJ877" s="4"/>
      <c r="HVK877" s="4"/>
      <c r="HVL877" s="4"/>
      <c r="HVM877" s="4"/>
      <c r="HVN877" s="4"/>
      <c r="HVO877" s="4"/>
      <c r="HVP877" s="4"/>
      <c r="HVQ877" s="4"/>
      <c r="HVR877" s="4"/>
      <c r="HVS877" s="4"/>
      <c r="HVT877" s="4"/>
      <c r="HVU877" s="4"/>
      <c r="HVV877" s="4"/>
      <c r="HVW877" s="4"/>
      <c r="HVX877" s="4"/>
      <c r="HVY877" s="4"/>
      <c r="HVZ877" s="4"/>
      <c r="HWA877" s="4"/>
      <c r="HWB877" s="4"/>
      <c r="HWC877" s="4"/>
      <c r="HWD877" s="4"/>
      <c r="HWE877" s="4"/>
      <c r="HWF877" s="4"/>
      <c r="HWG877" s="4"/>
      <c r="HWH877" s="4"/>
      <c r="HWI877" s="4"/>
      <c r="HWJ877" s="4"/>
      <c r="HWK877" s="4"/>
      <c r="HWL877" s="4"/>
      <c r="HWM877" s="4"/>
      <c r="HWN877" s="4"/>
      <c r="HWO877" s="4"/>
      <c r="HWP877" s="4"/>
      <c r="HWQ877" s="4"/>
      <c r="HWR877" s="4"/>
      <c r="HWS877" s="4"/>
      <c r="HWT877" s="4"/>
      <c r="HWU877" s="4"/>
      <c r="HWV877" s="4"/>
      <c r="HWW877" s="4"/>
      <c r="HWX877" s="4"/>
      <c r="HWY877" s="4"/>
      <c r="HWZ877" s="4"/>
      <c r="HXA877" s="4"/>
      <c r="HXB877" s="4"/>
      <c r="HXC877" s="4"/>
      <c r="HXD877" s="4"/>
      <c r="HXE877" s="4"/>
      <c r="HXF877" s="4"/>
      <c r="HXG877" s="4"/>
      <c r="HXH877" s="4"/>
      <c r="HXI877" s="4"/>
      <c r="HXJ877" s="4"/>
      <c r="HXK877" s="4"/>
      <c r="HXL877" s="4"/>
      <c r="HXM877" s="4"/>
      <c r="HXN877" s="4"/>
      <c r="HXO877" s="4"/>
      <c r="HXP877" s="4"/>
      <c r="HXQ877" s="4"/>
      <c r="HXR877" s="4"/>
      <c r="HXS877" s="4"/>
      <c r="HXT877" s="4"/>
      <c r="HXU877" s="4"/>
      <c r="HXV877" s="4"/>
      <c r="HXW877" s="4"/>
      <c r="HXX877" s="4"/>
      <c r="HXY877" s="4"/>
      <c r="HXZ877" s="4"/>
      <c r="HYA877" s="4"/>
      <c r="HYB877" s="4"/>
      <c r="HYC877" s="4"/>
      <c r="HYD877" s="4"/>
      <c r="HYE877" s="4"/>
      <c r="HYF877" s="4"/>
      <c r="HYG877" s="4"/>
      <c r="HYH877" s="4"/>
      <c r="HYI877" s="4"/>
      <c r="HYJ877" s="4"/>
      <c r="HYK877" s="4"/>
      <c r="HYL877" s="4"/>
      <c r="HYM877" s="4"/>
      <c r="HYN877" s="4"/>
      <c r="HYO877" s="4"/>
      <c r="HYP877" s="4"/>
      <c r="HYQ877" s="4"/>
      <c r="HYR877" s="4"/>
      <c r="HYS877" s="4"/>
      <c r="HYT877" s="4"/>
      <c r="HYU877" s="4"/>
      <c r="HYV877" s="4"/>
      <c r="HYW877" s="4"/>
      <c r="HYX877" s="4"/>
      <c r="HYY877" s="4"/>
      <c r="HYZ877" s="4"/>
      <c r="HZA877" s="4"/>
      <c r="HZB877" s="4"/>
      <c r="HZC877" s="4"/>
      <c r="HZD877" s="4"/>
      <c r="HZE877" s="4"/>
      <c r="HZF877" s="4"/>
      <c r="HZG877" s="4"/>
      <c r="HZH877" s="4"/>
      <c r="HZI877" s="4"/>
      <c r="HZJ877" s="4"/>
      <c r="HZK877" s="4"/>
      <c r="HZL877" s="4"/>
      <c r="HZM877" s="4"/>
      <c r="HZN877" s="4"/>
      <c r="HZO877" s="4"/>
      <c r="HZP877" s="4"/>
      <c r="HZQ877" s="4"/>
      <c r="HZR877" s="4"/>
      <c r="HZS877" s="4"/>
      <c r="HZT877" s="4"/>
      <c r="HZU877" s="4"/>
      <c r="HZV877" s="4"/>
      <c r="HZW877" s="4"/>
      <c r="HZX877" s="4"/>
      <c r="HZY877" s="4"/>
      <c r="HZZ877" s="4"/>
      <c r="IAA877" s="4"/>
      <c r="IAB877" s="4"/>
      <c r="IAC877" s="4"/>
      <c r="IAD877" s="4"/>
      <c r="IAE877" s="4"/>
      <c r="IAF877" s="4"/>
      <c r="IAG877" s="4"/>
      <c r="IAH877" s="4"/>
      <c r="IAI877" s="4"/>
      <c r="IAJ877" s="4"/>
      <c r="IAK877" s="4"/>
      <c r="IAL877" s="4"/>
      <c r="IAM877" s="4"/>
      <c r="IAN877" s="4"/>
      <c r="IAO877" s="4"/>
      <c r="IAP877" s="4"/>
      <c r="IAQ877" s="4"/>
      <c r="IAR877" s="4"/>
      <c r="IAS877" s="4"/>
      <c r="IAT877" s="4"/>
      <c r="IAU877" s="4"/>
      <c r="IAV877" s="4"/>
      <c r="IAW877" s="4"/>
      <c r="IAX877" s="4"/>
      <c r="IAY877" s="4"/>
      <c r="IAZ877" s="4"/>
      <c r="IBA877" s="4"/>
      <c r="IBB877" s="4"/>
      <c r="IBD877" s="4"/>
      <c r="IBF877" s="4"/>
      <c r="IBG877" s="4"/>
      <c r="IBH877" s="4"/>
      <c r="IBI877" s="4"/>
      <c r="IBJ877" s="4"/>
      <c r="IBK877" s="4"/>
      <c r="IBL877" s="4"/>
      <c r="IBM877" s="4"/>
      <c r="IBR877" s="4"/>
      <c r="IBS877" s="4"/>
      <c r="IBT877" s="4"/>
      <c r="IBU877" s="4"/>
      <c r="IBV877" s="4"/>
      <c r="IBW877" s="4"/>
      <c r="IBX877" s="4"/>
      <c r="IBY877" s="4"/>
      <c r="IBZ877" s="4"/>
      <c r="ICA877" s="4"/>
      <c r="ICB877" s="4"/>
      <c r="ICC877" s="4"/>
      <c r="ICD877" s="4"/>
      <c r="ICE877" s="4"/>
      <c r="ICF877" s="4"/>
      <c r="ICG877" s="4"/>
      <c r="ICH877" s="4"/>
      <c r="ICI877" s="4"/>
      <c r="ICJ877" s="4"/>
      <c r="ICK877" s="4"/>
      <c r="ICL877" s="4"/>
      <c r="ICM877" s="4"/>
      <c r="ICN877" s="4"/>
      <c r="ICO877" s="4"/>
      <c r="ICP877" s="4"/>
      <c r="ICQ877" s="4"/>
      <c r="ICR877" s="4"/>
      <c r="ICS877" s="4"/>
      <c r="ICT877" s="4"/>
      <c r="ICU877" s="4"/>
      <c r="ICV877" s="4"/>
      <c r="ICW877" s="4"/>
      <c r="ICX877" s="4"/>
      <c r="ICY877" s="4"/>
      <c r="ICZ877" s="4"/>
      <c r="IDA877" s="4"/>
      <c r="IDB877" s="4"/>
      <c r="IDC877" s="4"/>
      <c r="IDD877" s="4"/>
      <c r="IDE877" s="4"/>
      <c r="IDF877" s="4"/>
      <c r="IDG877" s="4"/>
      <c r="IDH877" s="4"/>
      <c r="IDI877" s="4"/>
      <c r="IDJ877" s="4"/>
      <c r="IDK877" s="4"/>
      <c r="IDL877" s="4"/>
      <c r="IDM877" s="4"/>
      <c r="IDN877" s="4"/>
      <c r="IDO877" s="4"/>
      <c r="IDP877" s="4"/>
      <c r="IDQ877" s="4"/>
      <c r="IDR877" s="4"/>
      <c r="IDS877" s="4"/>
      <c r="IDT877" s="4"/>
      <c r="IDU877" s="4"/>
      <c r="IDV877" s="4"/>
      <c r="IDW877" s="4"/>
      <c r="IDX877" s="4"/>
      <c r="IDY877" s="4"/>
      <c r="IDZ877" s="4"/>
      <c r="IEA877" s="4"/>
      <c r="IEB877" s="4"/>
      <c r="IEC877" s="4"/>
      <c r="IED877" s="4"/>
      <c r="IEE877" s="4"/>
      <c r="IEF877" s="4"/>
      <c r="IEG877" s="4"/>
      <c r="IEH877" s="4"/>
      <c r="IEI877" s="4"/>
      <c r="IEJ877" s="4"/>
      <c r="IEK877" s="4"/>
      <c r="IEL877" s="4"/>
      <c r="IEM877" s="4"/>
      <c r="IEN877" s="4"/>
      <c r="IEO877" s="4"/>
      <c r="IEP877" s="4"/>
      <c r="IEQ877" s="4"/>
      <c r="IER877" s="4"/>
      <c r="IES877" s="4"/>
      <c r="IET877" s="4"/>
      <c r="IEU877" s="4"/>
      <c r="IEV877" s="4"/>
      <c r="IEW877" s="4"/>
      <c r="IEX877" s="4"/>
      <c r="IEY877" s="4"/>
      <c r="IEZ877" s="4"/>
      <c r="IFA877" s="4"/>
      <c r="IFB877" s="4"/>
      <c r="IFC877" s="4"/>
      <c r="IFD877" s="4"/>
      <c r="IFE877" s="4"/>
      <c r="IFF877" s="4"/>
      <c r="IFG877" s="4"/>
      <c r="IFH877" s="4"/>
      <c r="IFI877" s="4"/>
      <c r="IFJ877" s="4"/>
      <c r="IFK877" s="4"/>
      <c r="IFL877" s="4"/>
      <c r="IFM877" s="4"/>
      <c r="IFN877" s="4"/>
      <c r="IFO877" s="4"/>
      <c r="IFP877" s="4"/>
      <c r="IFQ877" s="4"/>
      <c r="IFR877" s="4"/>
      <c r="IFS877" s="4"/>
      <c r="IFT877" s="4"/>
      <c r="IFU877" s="4"/>
      <c r="IFV877" s="4"/>
      <c r="IFW877" s="4"/>
      <c r="IFX877" s="4"/>
      <c r="IFY877" s="4"/>
      <c r="IFZ877" s="4"/>
      <c r="IGA877" s="4"/>
      <c r="IGB877" s="4"/>
      <c r="IGC877" s="4"/>
      <c r="IGD877" s="4"/>
      <c r="IGE877" s="4"/>
      <c r="IGF877" s="4"/>
      <c r="IGG877" s="4"/>
      <c r="IGH877" s="4"/>
      <c r="IGI877" s="4"/>
      <c r="IGJ877" s="4"/>
      <c r="IGK877" s="4"/>
      <c r="IGL877" s="4"/>
      <c r="IGM877" s="4"/>
      <c r="IGN877" s="4"/>
      <c r="IGO877" s="4"/>
      <c r="IGP877" s="4"/>
      <c r="IGQ877" s="4"/>
      <c r="IGR877" s="4"/>
      <c r="IGS877" s="4"/>
      <c r="IGT877" s="4"/>
      <c r="IGU877" s="4"/>
      <c r="IGV877" s="4"/>
      <c r="IGW877" s="4"/>
      <c r="IGX877" s="4"/>
      <c r="IGY877" s="4"/>
      <c r="IGZ877" s="4"/>
      <c r="IHA877" s="4"/>
      <c r="IHB877" s="4"/>
      <c r="IHC877" s="4"/>
      <c r="IHD877" s="4"/>
      <c r="IHE877" s="4"/>
      <c r="IHF877" s="4"/>
      <c r="IHG877" s="4"/>
      <c r="IHH877" s="4"/>
      <c r="IHI877" s="4"/>
      <c r="IHJ877" s="4"/>
      <c r="IHK877" s="4"/>
      <c r="IHL877" s="4"/>
      <c r="IHM877" s="4"/>
      <c r="IHN877" s="4"/>
      <c r="IHO877" s="4"/>
      <c r="IHP877" s="4"/>
      <c r="IHQ877" s="4"/>
      <c r="IHR877" s="4"/>
      <c r="IHS877" s="4"/>
      <c r="IHT877" s="4"/>
      <c r="IHU877" s="4"/>
      <c r="IHV877" s="4"/>
      <c r="IHW877" s="4"/>
      <c r="IHX877" s="4"/>
      <c r="IHY877" s="4"/>
      <c r="IHZ877" s="4"/>
      <c r="IIA877" s="4"/>
      <c r="IIB877" s="4"/>
      <c r="IIC877" s="4"/>
      <c r="IID877" s="4"/>
      <c r="IIE877" s="4"/>
      <c r="IIF877" s="4"/>
      <c r="IIG877" s="4"/>
      <c r="IIH877" s="4"/>
      <c r="III877" s="4"/>
      <c r="IIJ877" s="4"/>
      <c r="IIK877" s="4"/>
      <c r="IIL877" s="4"/>
      <c r="IIM877" s="4"/>
      <c r="IIN877" s="4"/>
      <c r="IIO877" s="4"/>
      <c r="IIP877" s="4"/>
      <c r="IIQ877" s="4"/>
      <c r="IIR877" s="4"/>
      <c r="IIS877" s="4"/>
      <c r="IIT877" s="4"/>
      <c r="IIU877" s="4"/>
      <c r="IIV877" s="4"/>
      <c r="IIW877" s="4"/>
      <c r="IIX877" s="4"/>
      <c r="IIY877" s="4"/>
      <c r="IIZ877" s="4"/>
      <c r="IJA877" s="4"/>
      <c r="IJB877" s="4"/>
      <c r="IJC877" s="4"/>
      <c r="IJD877" s="4"/>
      <c r="IJE877" s="4"/>
      <c r="IJF877" s="4"/>
      <c r="IJG877" s="4"/>
      <c r="IJH877" s="4"/>
      <c r="IJI877" s="4"/>
      <c r="IJJ877" s="4"/>
      <c r="IJK877" s="4"/>
      <c r="IJL877" s="4"/>
      <c r="IJM877" s="4"/>
      <c r="IJN877" s="4"/>
      <c r="IJO877" s="4"/>
      <c r="IJP877" s="4"/>
      <c r="IJQ877" s="4"/>
      <c r="IJR877" s="4"/>
      <c r="IJS877" s="4"/>
      <c r="IJT877" s="4"/>
      <c r="IJU877" s="4"/>
      <c r="IJV877" s="4"/>
      <c r="IJW877" s="4"/>
      <c r="IJX877" s="4"/>
      <c r="IJY877" s="4"/>
      <c r="IJZ877" s="4"/>
      <c r="IKA877" s="4"/>
      <c r="IKB877" s="4"/>
      <c r="IKC877" s="4"/>
      <c r="IKD877" s="4"/>
      <c r="IKE877" s="4"/>
      <c r="IKF877" s="4"/>
      <c r="IKG877" s="4"/>
      <c r="IKH877" s="4"/>
      <c r="IKI877" s="4"/>
      <c r="IKJ877" s="4"/>
      <c r="IKK877" s="4"/>
      <c r="IKL877" s="4"/>
      <c r="IKM877" s="4"/>
      <c r="IKN877" s="4"/>
      <c r="IKO877" s="4"/>
      <c r="IKP877" s="4"/>
      <c r="IKQ877" s="4"/>
      <c r="IKR877" s="4"/>
      <c r="IKS877" s="4"/>
      <c r="IKT877" s="4"/>
      <c r="IKU877" s="4"/>
      <c r="IKV877" s="4"/>
      <c r="IKW877" s="4"/>
      <c r="IKX877" s="4"/>
      <c r="IKZ877" s="4"/>
      <c r="ILB877" s="4"/>
      <c r="ILC877" s="4"/>
      <c r="ILD877" s="4"/>
      <c r="ILE877" s="4"/>
      <c r="ILF877" s="4"/>
      <c r="ILG877" s="4"/>
      <c r="ILH877" s="4"/>
      <c r="ILI877" s="4"/>
      <c r="ILN877" s="4"/>
      <c r="ILO877" s="4"/>
      <c r="ILP877" s="4"/>
      <c r="ILQ877" s="4"/>
      <c r="ILR877" s="4"/>
      <c r="ILS877" s="4"/>
      <c r="ILT877" s="4"/>
      <c r="ILU877" s="4"/>
      <c r="ILV877" s="4"/>
      <c r="ILW877" s="4"/>
      <c r="ILX877" s="4"/>
      <c r="ILY877" s="4"/>
      <c r="ILZ877" s="4"/>
      <c r="IMA877" s="4"/>
      <c r="IMB877" s="4"/>
      <c r="IMC877" s="4"/>
      <c r="IMD877" s="4"/>
      <c r="IME877" s="4"/>
      <c r="IMF877" s="4"/>
      <c r="IMG877" s="4"/>
      <c r="IMH877" s="4"/>
      <c r="IMI877" s="4"/>
      <c r="IMJ877" s="4"/>
      <c r="IMK877" s="4"/>
      <c r="IML877" s="4"/>
      <c r="IMM877" s="4"/>
      <c r="IMN877" s="4"/>
      <c r="IMO877" s="4"/>
      <c r="IMP877" s="4"/>
      <c r="IMQ877" s="4"/>
      <c r="IMR877" s="4"/>
      <c r="IMS877" s="4"/>
      <c r="IMT877" s="4"/>
      <c r="IMU877" s="4"/>
      <c r="IMV877" s="4"/>
      <c r="IMW877" s="4"/>
      <c r="IMX877" s="4"/>
      <c r="IMY877" s="4"/>
      <c r="IMZ877" s="4"/>
      <c r="INA877" s="4"/>
      <c r="INB877" s="4"/>
      <c r="INC877" s="4"/>
      <c r="IND877" s="4"/>
      <c r="INE877" s="4"/>
      <c r="INF877" s="4"/>
      <c r="ING877" s="4"/>
      <c r="INH877" s="4"/>
      <c r="INI877" s="4"/>
      <c r="INJ877" s="4"/>
      <c r="INK877" s="4"/>
      <c r="INL877" s="4"/>
      <c r="INM877" s="4"/>
      <c r="INN877" s="4"/>
      <c r="INO877" s="4"/>
      <c r="INP877" s="4"/>
      <c r="INQ877" s="4"/>
      <c r="INR877" s="4"/>
      <c r="INS877" s="4"/>
      <c r="INT877" s="4"/>
      <c r="INU877" s="4"/>
      <c r="INV877" s="4"/>
      <c r="INW877" s="4"/>
      <c r="INX877" s="4"/>
      <c r="INY877" s="4"/>
      <c r="INZ877" s="4"/>
      <c r="IOA877" s="4"/>
      <c r="IOB877" s="4"/>
      <c r="IOC877" s="4"/>
      <c r="IOD877" s="4"/>
      <c r="IOE877" s="4"/>
      <c r="IOF877" s="4"/>
      <c r="IOG877" s="4"/>
      <c r="IOH877" s="4"/>
      <c r="IOI877" s="4"/>
      <c r="IOJ877" s="4"/>
      <c r="IOK877" s="4"/>
      <c r="IOL877" s="4"/>
      <c r="IOM877" s="4"/>
      <c r="ION877" s="4"/>
      <c r="IOO877" s="4"/>
      <c r="IOP877" s="4"/>
      <c r="IOQ877" s="4"/>
      <c r="IOR877" s="4"/>
      <c r="IOS877" s="4"/>
      <c r="IOT877" s="4"/>
      <c r="IOU877" s="4"/>
      <c r="IOV877" s="4"/>
      <c r="IOW877" s="4"/>
      <c r="IOX877" s="4"/>
      <c r="IOY877" s="4"/>
      <c r="IOZ877" s="4"/>
      <c r="IPA877" s="4"/>
      <c r="IPB877" s="4"/>
      <c r="IPC877" s="4"/>
      <c r="IPD877" s="4"/>
      <c r="IPE877" s="4"/>
      <c r="IPF877" s="4"/>
      <c r="IPG877" s="4"/>
      <c r="IPH877" s="4"/>
      <c r="IPI877" s="4"/>
      <c r="IPJ877" s="4"/>
      <c r="IPK877" s="4"/>
      <c r="IPL877" s="4"/>
      <c r="IPM877" s="4"/>
      <c r="IPN877" s="4"/>
      <c r="IPO877" s="4"/>
      <c r="IPP877" s="4"/>
      <c r="IPQ877" s="4"/>
      <c r="IPR877" s="4"/>
      <c r="IPS877" s="4"/>
      <c r="IPT877" s="4"/>
      <c r="IPU877" s="4"/>
      <c r="IPV877" s="4"/>
      <c r="IPW877" s="4"/>
      <c r="IPX877" s="4"/>
      <c r="IPY877" s="4"/>
      <c r="IPZ877" s="4"/>
      <c r="IQA877" s="4"/>
      <c r="IQB877" s="4"/>
      <c r="IQC877" s="4"/>
      <c r="IQD877" s="4"/>
      <c r="IQE877" s="4"/>
      <c r="IQF877" s="4"/>
      <c r="IQG877" s="4"/>
      <c r="IQH877" s="4"/>
      <c r="IQI877" s="4"/>
      <c r="IQJ877" s="4"/>
      <c r="IQK877" s="4"/>
      <c r="IQL877" s="4"/>
      <c r="IQM877" s="4"/>
      <c r="IQN877" s="4"/>
      <c r="IQO877" s="4"/>
      <c r="IQP877" s="4"/>
      <c r="IQQ877" s="4"/>
      <c r="IQR877" s="4"/>
      <c r="IQS877" s="4"/>
      <c r="IQT877" s="4"/>
      <c r="IQU877" s="4"/>
      <c r="IQV877" s="4"/>
      <c r="IQW877" s="4"/>
      <c r="IQX877" s="4"/>
      <c r="IQY877" s="4"/>
      <c r="IQZ877" s="4"/>
      <c r="IRA877" s="4"/>
      <c r="IRB877" s="4"/>
      <c r="IRC877" s="4"/>
      <c r="IRD877" s="4"/>
      <c r="IRE877" s="4"/>
      <c r="IRF877" s="4"/>
      <c r="IRG877" s="4"/>
      <c r="IRH877" s="4"/>
      <c r="IRI877" s="4"/>
      <c r="IRJ877" s="4"/>
      <c r="IRK877" s="4"/>
      <c r="IRL877" s="4"/>
      <c r="IRM877" s="4"/>
      <c r="IRN877" s="4"/>
      <c r="IRO877" s="4"/>
      <c r="IRP877" s="4"/>
      <c r="IRQ877" s="4"/>
      <c r="IRR877" s="4"/>
      <c r="IRS877" s="4"/>
      <c r="IRT877" s="4"/>
      <c r="IRU877" s="4"/>
      <c r="IRV877" s="4"/>
      <c r="IRW877" s="4"/>
      <c r="IRX877" s="4"/>
      <c r="IRY877" s="4"/>
      <c r="IRZ877" s="4"/>
      <c r="ISA877" s="4"/>
      <c r="ISB877" s="4"/>
      <c r="ISC877" s="4"/>
      <c r="ISD877" s="4"/>
      <c r="ISE877" s="4"/>
      <c r="ISF877" s="4"/>
      <c r="ISG877" s="4"/>
      <c r="ISH877" s="4"/>
      <c r="ISI877" s="4"/>
      <c r="ISJ877" s="4"/>
      <c r="ISK877" s="4"/>
      <c r="ISL877" s="4"/>
      <c r="ISM877" s="4"/>
      <c r="ISN877" s="4"/>
      <c r="ISO877" s="4"/>
      <c r="ISP877" s="4"/>
      <c r="ISQ877" s="4"/>
      <c r="ISR877" s="4"/>
      <c r="ISS877" s="4"/>
      <c r="IST877" s="4"/>
      <c r="ISU877" s="4"/>
      <c r="ISV877" s="4"/>
      <c r="ISW877" s="4"/>
      <c r="ISX877" s="4"/>
      <c r="ISY877" s="4"/>
      <c r="ISZ877" s="4"/>
      <c r="ITA877" s="4"/>
      <c r="ITB877" s="4"/>
      <c r="ITC877" s="4"/>
      <c r="ITD877" s="4"/>
      <c r="ITE877" s="4"/>
      <c r="ITF877" s="4"/>
      <c r="ITG877" s="4"/>
      <c r="ITH877" s="4"/>
      <c r="ITI877" s="4"/>
      <c r="ITJ877" s="4"/>
      <c r="ITK877" s="4"/>
      <c r="ITL877" s="4"/>
      <c r="ITM877" s="4"/>
      <c r="ITN877" s="4"/>
      <c r="ITO877" s="4"/>
      <c r="ITP877" s="4"/>
      <c r="ITQ877" s="4"/>
      <c r="ITR877" s="4"/>
      <c r="ITS877" s="4"/>
      <c r="ITT877" s="4"/>
      <c r="ITU877" s="4"/>
      <c r="ITV877" s="4"/>
      <c r="ITW877" s="4"/>
      <c r="ITX877" s="4"/>
      <c r="ITY877" s="4"/>
      <c r="ITZ877" s="4"/>
      <c r="IUA877" s="4"/>
      <c r="IUB877" s="4"/>
      <c r="IUC877" s="4"/>
      <c r="IUD877" s="4"/>
      <c r="IUE877" s="4"/>
      <c r="IUF877" s="4"/>
      <c r="IUG877" s="4"/>
      <c r="IUH877" s="4"/>
      <c r="IUI877" s="4"/>
      <c r="IUJ877" s="4"/>
      <c r="IUK877" s="4"/>
      <c r="IUL877" s="4"/>
      <c r="IUM877" s="4"/>
      <c r="IUN877" s="4"/>
      <c r="IUO877" s="4"/>
      <c r="IUP877" s="4"/>
      <c r="IUQ877" s="4"/>
      <c r="IUR877" s="4"/>
      <c r="IUS877" s="4"/>
      <c r="IUT877" s="4"/>
      <c r="IUV877" s="4"/>
      <c r="IUX877" s="4"/>
      <c r="IUY877" s="4"/>
      <c r="IUZ877" s="4"/>
      <c r="IVA877" s="4"/>
      <c r="IVB877" s="4"/>
      <c r="IVC877" s="4"/>
      <c r="IVD877" s="4"/>
      <c r="IVE877" s="4"/>
      <c r="IVJ877" s="4"/>
      <c r="IVK877" s="4"/>
      <c r="IVL877" s="4"/>
      <c r="IVM877" s="4"/>
      <c r="IVN877" s="4"/>
      <c r="IVO877" s="4"/>
      <c r="IVP877" s="4"/>
      <c r="IVQ877" s="4"/>
      <c r="IVR877" s="4"/>
      <c r="IVS877" s="4"/>
      <c r="IVT877" s="4"/>
      <c r="IVU877" s="4"/>
      <c r="IVV877" s="4"/>
      <c r="IVW877" s="4"/>
      <c r="IVX877" s="4"/>
      <c r="IVY877" s="4"/>
      <c r="IVZ877" s="4"/>
      <c r="IWA877" s="4"/>
      <c r="IWB877" s="4"/>
      <c r="IWC877" s="4"/>
      <c r="IWD877" s="4"/>
      <c r="IWE877" s="4"/>
      <c r="IWF877" s="4"/>
      <c r="IWG877" s="4"/>
      <c r="IWH877" s="4"/>
      <c r="IWI877" s="4"/>
      <c r="IWJ877" s="4"/>
      <c r="IWK877" s="4"/>
      <c r="IWL877" s="4"/>
      <c r="IWM877" s="4"/>
      <c r="IWN877" s="4"/>
      <c r="IWO877" s="4"/>
      <c r="IWP877" s="4"/>
      <c r="IWQ877" s="4"/>
      <c r="IWR877" s="4"/>
      <c r="IWS877" s="4"/>
      <c r="IWT877" s="4"/>
      <c r="IWU877" s="4"/>
      <c r="IWV877" s="4"/>
      <c r="IWW877" s="4"/>
      <c r="IWX877" s="4"/>
      <c r="IWY877" s="4"/>
      <c r="IWZ877" s="4"/>
      <c r="IXA877" s="4"/>
      <c r="IXB877" s="4"/>
      <c r="IXC877" s="4"/>
      <c r="IXD877" s="4"/>
      <c r="IXE877" s="4"/>
      <c r="IXF877" s="4"/>
      <c r="IXG877" s="4"/>
      <c r="IXH877" s="4"/>
      <c r="IXI877" s="4"/>
      <c r="IXJ877" s="4"/>
      <c r="IXK877" s="4"/>
      <c r="IXL877" s="4"/>
      <c r="IXM877" s="4"/>
      <c r="IXN877" s="4"/>
      <c r="IXO877" s="4"/>
      <c r="IXP877" s="4"/>
      <c r="IXQ877" s="4"/>
      <c r="IXR877" s="4"/>
      <c r="IXS877" s="4"/>
      <c r="IXT877" s="4"/>
      <c r="IXU877" s="4"/>
      <c r="IXV877" s="4"/>
      <c r="IXW877" s="4"/>
      <c r="IXX877" s="4"/>
      <c r="IXY877" s="4"/>
      <c r="IXZ877" s="4"/>
      <c r="IYA877" s="4"/>
      <c r="IYB877" s="4"/>
      <c r="IYC877" s="4"/>
      <c r="IYD877" s="4"/>
      <c r="IYE877" s="4"/>
      <c r="IYF877" s="4"/>
      <c r="IYG877" s="4"/>
      <c r="IYH877" s="4"/>
      <c r="IYI877" s="4"/>
      <c r="IYJ877" s="4"/>
      <c r="IYK877" s="4"/>
      <c r="IYL877" s="4"/>
      <c r="IYM877" s="4"/>
      <c r="IYN877" s="4"/>
      <c r="IYO877" s="4"/>
      <c r="IYP877" s="4"/>
      <c r="IYQ877" s="4"/>
      <c r="IYR877" s="4"/>
      <c r="IYS877" s="4"/>
      <c r="IYT877" s="4"/>
      <c r="IYU877" s="4"/>
      <c r="IYV877" s="4"/>
      <c r="IYW877" s="4"/>
      <c r="IYX877" s="4"/>
      <c r="IYY877" s="4"/>
      <c r="IYZ877" s="4"/>
      <c r="IZA877" s="4"/>
      <c r="IZB877" s="4"/>
      <c r="IZC877" s="4"/>
      <c r="IZD877" s="4"/>
      <c r="IZE877" s="4"/>
      <c r="IZF877" s="4"/>
      <c r="IZG877" s="4"/>
      <c r="IZH877" s="4"/>
      <c r="IZI877" s="4"/>
      <c r="IZJ877" s="4"/>
      <c r="IZK877" s="4"/>
      <c r="IZL877" s="4"/>
      <c r="IZM877" s="4"/>
      <c r="IZN877" s="4"/>
      <c r="IZO877" s="4"/>
      <c r="IZP877" s="4"/>
      <c r="IZQ877" s="4"/>
      <c r="IZR877" s="4"/>
      <c r="IZS877" s="4"/>
      <c r="IZT877" s="4"/>
      <c r="IZU877" s="4"/>
      <c r="IZV877" s="4"/>
      <c r="IZW877" s="4"/>
      <c r="IZX877" s="4"/>
      <c r="IZY877" s="4"/>
      <c r="IZZ877" s="4"/>
      <c r="JAA877" s="4"/>
      <c r="JAB877" s="4"/>
      <c r="JAC877" s="4"/>
      <c r="JAD877" s="4"/>
      <c r="JAE877" s="4"/>
      <c r="JAF877" s="4"/>
      <c r="JAG877" s="4"/>
      <c r="JAH877" s="4"/>
      <c r="JAI877" s="4"/>
      <c r="JAJ877" s="4"/>
      <c r="JAK877" s="4"/>
      <c r="JAL877" s="4"/>
      <c r="JAM877" s="4"/>
      <c r="JAN877" s="4"/>
      <c r="JAO877" s="4"/>
      <c r="JAP877" s="4"/>
      <c r="JAQ877" s="4"/>
      <c r="JAR877" s="4"/>
      <c r="JAS877" s="4"/>
      <c r="JAT877" s="4"/>
      <c r="JAU877" s="4"/>
      <c r="JAV877" s="4"/>
      <c r="JAW877" s="4"/>
      <c r="JAX877" s="4"/>
      <c r="JAY877" s="4"/>
      <c r="JAZ877" s="4"/>
      <c r="JBA877" s="4"/>
      <c r="JBB877" s="4"/>
      <c r="JBC877" s="4"/>
      <c r="JBD877" s="4"/>
      <c r="JBE877" s="4"/>
      <c r="JBF877" s="4"/>
      <c r="JBG877" s="4"/>
      <c r="JBH877" s="4"/>
      <c r="JBI877" s="4"/>
      <c r="JBJ877" s="4"/>
      <c r="JBK877" s="4"/>
      <c r="JBL877" s="4"/>
      <c r="JBM877" s="4"/>
      <c r="JBN877" s="4"/>
      <c r="JBO877" s="4"/>
      <c r="JBP877" s="4"/>
      <c r="JBQ877" s="4"/>
      <c r="JBR877" s="4"/>
      <c r="JBS877" s="4"/>
      <c r="JBT877" s="4"/>
      <c r="JBU877" s="4"/>
      <c r="JBV877" s="4"/>
      <c r="JBW877" s="4"/>
      <c r="JBX877" s="4"/>
      <c r="JBY877" s="4"/>
      <c r="JBZ877" s="4"/>
      <c r="JCA877" s="4"/>
      <c r="JCB877" s="4"/>
      <c r="JCC877" s="4"/>
      <c r="JCD877" s="4"/>
      <c r="JCE877" s="4"/>
      <c r="JCF877" s="4"/>
      <c r="JCG877" s="4"/>
      <c r="JCH877" s="4"/>
      <c r="JCI877" s="4"/>
      <c r="JCJ877" s="4"/>
      <c r="JCK877" s="4"/>
      <c r="JCL877" s="4"/>
      <c r="JCM877" s="4"/>
      <c r="JCN877" s="4"/>
      <c r="JCO877" s="4"/>
      <c r="JCP877" s="4"/>
      <c r="JCQ877" s="4"/>
      <c r="JCR877" s="4"/>
      <c r="JCS877" s="4"/>
      <c r="JCT877" s="4"/>
      <c r="JCU877" s="4"/>
      <c r="JCV877" s="4"/>
      <c r="JCW877" s="4"/>
      <c r="JCX877" s="4"/>
      <c r="JCY877" s="4"/>
      <c r="JCZ877" s="4"/>
      <c r="JDA877" s="4"/>
      <c r="JDB877" s="4"/>
      <c r="JDC877" s="4"/>
      <c r="JDD877" s="4"/>
      <c r="JDE877" s="4"/>
      <c r="JDF877" s="4"/>
      <c r="JDG877" s="4"/>
      <c r="JDH877" s="4"/>
      <c r="JDI877" s="4"/>
      <c r="JDJ877" s="4"/>
      <c r="JDK877" s="4"/>
      <c r="JDL877" s="4"/>
      <c r="JDM877" s="4"/>
      <c r="JDN877" s="4"/>
      <c r="JDO877" s="4"/>
      <c r="JDP877" s="4"/>
      <c r="JDQ877" s="4"/>
      <c r="JDR877" s="4"/>
      <c r="JDS877" s="4"/>
      <c r="JDT877" s="4"/>
      <c r="JDU877" s="4"/>
      <c r="JDV877" s="4"/>
      <c r="JDW877" s="4"/>
      <c r="JDX877" s="4"/>
      <c r="JDY877" s="4"/>
      <c r="JDZ877" s="4"/>
      <c r="JEA877" s="4"/>
      <c r="JEB877" s="4"/>
      <c r="JEC877" s="4"/>
      <c r="JED877" s="4"/>
      <c r="JEE877" s="4"/>
      <c r="JEF877" s="4"/>
      <c r="JEG877" s="4"/>
      <c r="JEH877" s="4"/>
      <c r="JEI877" s="4"/>
      <c r="JEJ877" s="4"/>
      <c r="JEK877" s="4"/>
      <c r="JEL877" s="4"/>
      <c r="JEM877" s="4"/>
      <c r="JEN877" s="4"/>
      <c r="JEO877" s="4"/>
      <c r="JEP877" s="4"/>
      <c r="JER877" s="4"/>
      <c r="JET877" s="4"/>
      <c r="JEU877" s="4"/>
      <c r="JEV877" s="4"/>
      <c r="JEW877" s="4"/>
      <c r="JEX877" s="4"/>
      <c r="JEY877" s="4"/>
      <c r="JEZ877" s="4"/>
      <c r="JFA877" s="4"/>
      <c r="JFF877" s="4"/>
      <c r="JFG877" s="4"/>
      <c r="JFH877" s="4"/>
      <c r="JFI877" s="4"/>
      <c r="JFJ877" s="4"/>
      <c r="JFK877" s="4"/>
      <c r="JFL877" s="4"/>
      <c r="JFM877" s="4"/>
      <c r="JFN877" s="4"/>
      <c r="JFO877" s="4"/>
      <c r="JFP877" s="4"/>
      <c r="JFQ877" s="4"/>
      <c r="JFR877" s="4"/>
      <c r="JFS877" s="4"/>
      <c r="JFT877" s="4"/>
      <c r="JFU877" s="4"/>
      <c r="JFV877" s="4"/>
      <c r="JFW877" s="4"/>
      <c r="JFX877" s="4"/>
      <c r="JFY877" s="4"/>
      <c r="JFZ877" s="4"/>
      <c r="JGA877" s="4"/>
      <c r="JGB877" s="4"/>
      <c r="JGC877" s="4"/>
      <c r="JGD877" s="4"/>
      <c r="JGE877" s="4"/>
      <c r="JGF877" s="4"/>
      <c r="JGG877" s="4"/>
      <c r="JGH877" s="4"/>
      <c r="JGI877" s="4"/>
      <c r="JGJ877" s="4"/>
      <c r="JGK877" s="4"/>
      <c r="JGL877" s="4"/>
      <c r="JGM877" s="4"/>
      <c r="JGN877" s="4"/>
      <c r="JGO877" s="4"/>
      <c r="JGP877" s="4"/>
      <c r="JGQ877" s="4"/>
      <c r="JGR877" s="4"/>
      <c r="JGS877" s="4"/>
      <c r="JGT877" s="4"/>
      <c r="JGU877" s="4"/>
      <c r="JGV877" s="4"/>
      <c r="JGW877" s="4"/>
      <c r="JGX877" s="4"/>
      <c r="JGY877" s="4"/>
      <c r="JGZ877" s="4"/>
      <c r="JHA877" s="4"/>
      <c r="JHB877" s="4"/>
      <c r="JHC877" s="4"/>
      <c r="JHD877" s="4"/>
      <c r="JHE877" s="4"/>
      <c r="JHF877" s="4"/>
      <c r="JHG877" s="4"/>
      <c r="JHH877" s="4"/>
      <c r="JHI877" s="4"/>
      <c r="JHJ877" s="4"/>
      <c r="JHK877" s="4"/>
      <c r="JHL877" s="4"/>
      <c r="JHM877" s="4"/>
      <c r="JHN877" s="4"/>
      <c r="JHO877" s="4"/>
      <c r="JHP877" s="4"/>
      <c r="JHQ877" s="4"/>
      <c r="JHR877" s="4"/>
      <c r="JHS877" s="4"/>
      <c r="JHT877" s="4"/>
      <c r="JHU877" s="4"/>
      <c r="JHV877" s="4"/>
      <c r="JHW877" s="4"/>
      <c r="JHX877" s="4"/>
      <c r="JHY877" s="4"/>
      <c r="JHZ877" s="4"/>
      <c r="JIA877" s="4"/>
      <c r="JIB877" s="4"/>
      <c r="JIC877" s="4"/>
      <c r="JID877" s="4"/>
      <c r="JIE877" s="4"/>
      <c r="JIF877" s="4"/>
      <c r="JIG877" s="4"/>
      <c r="JIH877" s="4"/>
      <c r="JII877" s="4"/>
      <c r="JIJ877" s="4"/>
      <c r="JIK877" s="4"/>
      <c r="JIL877" s="4"/>
      <c r="JIM877" s="4"/>
      <c r="JIN877" s="4"/>
      <c r="JIO877" s="4"/>
      <c r="JIP877" s="4"/>
      <c r="JIQ877" s="4"/>
      <c r="JIR877" s="4"/>
      <c r="JIS877" s="4"/>
      <c r="JIT877" s="4"/>
      <c r="JIU877" s="4"/>
      <c r="JIV877" s="4"/>
      <c r="JIW877" s="4"/>
      <c r="JIX877" s="4"/>
      <c r="JIY877" s="4"/>
      <c r="JIZ877" s="4"/>
      <c r="JJA877" s="4"/>
      <c r="JJB877" s="4"/>
      <c r="JJC877" s="4"/>
      <c r="JJD877" s="4"/>
      <c r="JJE877" s="4"/>
      <c r="JJF877" s="4"/>
      <c r="JJG877" s="4"/>
      <c r="JJH877" s="4"/>
      <c r="JJI877" s="4"/>
      <c r="JJJ877" s="4"/>
      <c r="JJK877" s="4"/>
      <c r="JJL877" s="4"/>
      <c r="JJM877" s="4"/>
      <c r="JJN877" s="4"/>
      <c r="JJO877" s="4"/>
      <c r="JJP877" s="4"/>
      <c r="JJQ877" s="4"/>
      <c r="JJR877" s="4"/>
      <c r="JJS877" s="4"/>
      <c r="JJT877" s="4"/>
      <c r="JJU877" s="4"/>
      <c r="JJV877" s="4"/>
      <c r="JJW877" s="4"/>
      <c r="JJX877" s="4"/>
      <c r="JJY877" s="4"/>
      <c r="JJZ877" s="4"/>
      <c r="JKA877" s="4"/>
      <c r="JKB877" s="4"/>
      <c r="JKC877" s="4"/>
      <c r="JKD877" s="4"/>
      <c r="JKE877" s="4"/>
      <c r="JKF877" s="4"/>
      <c r="JKG877" s="4"/>
      <c r="JKH877" s="4"/>
      <c r="JKI877" s="4"/>
      <c r="JKJ877" s="4"/>
      <c r="JKK877" s="4"/>
      <c r="JKL877" s="4"/>
      <c r="JKM877" s="4"/>
      <c r="JKN877" s="4"/>
      <c r="JKO877" s="4"/>
      <c r="JKP877" s="4"/>
      <c r="JKQ877" s="4"/>
      <c r="JKR877" s="4"/>
      <c r="JKS877" s="4"/>
      <c r="JKT877" s="4"/>
      <c r="JKU877" s="4"/>
      <c r="JKV877" s="4"/>
      <c r="JKW877" s="4"/>
      <c r="JKX877" s="4"/>
      <c r="JKY877" s="4"/>
      <c r="JKZ877" s="4"/>
      <c r="JLA877" s="4"/>
      <c r="JLB877" s="4"/>
      <c r="JLC877" s="4"/>
      <c r="JLD877" s="4"/>
      <c r="JLE877" s="4"/>
      <c r="JLF877" s="4"/>
      <c r="JLG877" s="4"/>
      <c r="JLH877" s="4"/>
      <c r="JLI877" s="4"/>
      <c r="JLJ877" s="4"/>
      <c r="JLK877" s="4"/>
      <c r="JLL877" s="4"/>
      <c r="JLM877" s="4"/>
      <c r="JLN877" s="4"/>
      <c r="JLO877" s="4"/>
      <c r="JLP877" s="4"/>
      <c r="JLQ877" s="4"/>
      <c r="JLR877" s="4"/>
      <c r="JLS877" s="4"/>
      <c r="JLT877" s="4"/>
      <c r="JLU877" s="4"/>
      <c r="JLV877" s="4"/>
      <c r="JLW877" s="4"/>
      <c r="JLX877" s="4"/>
      <c r="JLY877" s="4"/>
      <c r="JLZ877" s="4"/>
      <c r="JMA877" s="4"/>
      <c r="JMB877" s="4"/>
      <c r="JMC877" s="4"/>
      <c r="JMD877" s="4"/>
      <c r="JME877" s="4"/>
      <c r="JMF877" s="4"/>
      <c r="JMG877" s="4"/>
      <c r="JMH877" s="4"/>
      <c r="JMI877" s="4"/>
      <c r="JMJ877" s="4"/>
      <c r="JMK877" s="4"/>
      <c r="JML877" s="4"/>
      <c r="JMM877" s="4"/>
      <c r="JMN877" s="4"/>
      <c r="JMO877" s="4"/>
      <c r="JMP877" s="4"/>
      <c r="JMQ877" s="4"/>
      <c r="JMR877" s="4"/>
      <c r="JMS877" s="4"/>
      <c r="JMT877" s="4"/>
      <c r="JMU877" s="4"/>
      <c r="JMV877" s="4"/>
      <c r="JMW877" s="4"/>
      <c r="JMX877" s="4"/>
      <c r="JMY877" s="4"/>
      <c r="JMZ877" s="4"/>
      <c r="JNA877" s="4"/>
      <c r="JNB877" s="4"/>
      <c r="JNC877" s="4"/>
      <c r="JND877" s="4"/>
      <c r="JNE877" s="4"/>
      <c r="JNF877" s="4"/>
      <c r="JNG877" s="4"/>
      <c r="JNH877" s="4"/>
      <c r="JNI877" s="4"/>
      <c r="JNJ877" s="4"/>
      <c r="JNK877" s="4"/>
      <c r="JNL877" s="4"/>
      <c r="JNM877" s="4"/>
      <c r="JNN877" s="4"/>
      <c r="JNO877" s="4"/>
      <c r="JNP877" s="4"/>
      <c r="JNQ877" s="4"/>
      <c r="JNR877" s="4"/>
      <c r="JNS877" s="4"/>
      <c r="JNT877" s="4"/>
      <c r="JNU877" s="4"/>
      <c r="JNV877" s="4"/>
      <c r="JNW877" s="4"/>
      <c r="JNX877" s="4"/>
      <c r="JNY877" s="4"/>
      <c r="JNZ877" s="4"/>
      <c r="JOA877" s="4"/>
      <c r="JOB877" s="4"/>
      <c r="JOC877" s="4"/>
      <c r="JOD877" s="4"/>
      <c r="JOE877" s="4"/>
      <c r="JOF877" s="4"/>
      <c r="JOG877" s="4"/>
      <c r="JOH877" s="4"/>
      <c r="JOI877" s="4"/>
      <c r="JOJ877" s="4"/>
      <c r="JOK877" s="4"/>
      <c r="JOL877" s="4"/>
      <c r="JON877" s="4"/>
      <c r="JOP877" s="4"/>
      <c r="JOQ877" s="4"/>
      <c r="JOR877" s="4"/>
      <c r="JOS877" s="4"/>
      <c r="JOT877" s="4"/>
      <c r="JOU877" s="4"/>
      <c r="JOV877" s="4"/>
      <c r="JOW877" s="4"/>
      <c r="JPB877" s="4"/>
      <c r="JPC877" s="4"/>
      <c r="JPD877" s="4"/>
      <c r="JPE877" s="4"/>
      <c r="JPF877" s="4"/>
      <c r="JPG877" s="4"/>
      <c r="JPH877" s="4"/>
      <c r="JPI877" s="4"/>
      <c r="JPJ877" s="4"/>
      <c r="JPK877" s="4"/>
      <c r="JPL877" s="4"/>
      <c r="JPM877" s="4"/>
      <c r="JPN877" s="4"/>
      <c r="JPO877" s="4"/>
      <c r="JPP877" s="4"/>
      <c r="JPQ877" s="4"/>
      <c r="JPR877" s="4"/>
      <c r="JPS877" s="4"/>
      <c r="JPT877" s="4"/>
      <c r="JPU877" s="4"/>
      <c r="JPV877" s="4"/>
      <c r="JPW877" s="4"/>
      <c r="JPX877" s="4"/>
      <c r="JPY877" s="4"/>
      <c r="JPZ877" s="4"/>
      <c r="JQA877" s="4"/>
      <c r="JQB877" s="4"/>
      <c r="JQC877" s="4"/>
      <c r="JQD877" s="4"/>
      <c r="JQE877" s="4"/>
      <c r="JQF877" s="4"/>
      <c r="JQG877" s="4"/>
      <c r="JQH877" s="4"/>
      <c r="JQI877" s="4"/>
      <c r="JQJ877" s="4"/>
      <c r="JQK877" s="4"/>
      <c r="JQL877" s="4"/>
      <c r="JQM877" s="4"/>
      <c r="JQN877" s="4"/>
      <c r="JQO877" s="4"/>
      <c r="JQP877" s="4"/>
      <c r="JQQ877" s="4"/>
      <c r="JQR877" s="4"/>
      <c r="JQS877" s="4"/>
      <c r="JQT877" s="4"/>
      <c r="JQU877" s="4"/>
      <c r="JQV877" s="4"/>
      <c r="JQW877" s="4"/>
      <c r="JQX877" s="4"/>
      <c r="JQY877" s="4"/>
      <c r="JQZ877" s="4"/>
      <c r="JRA877" s="4"/>
      <c r="JRB877" s="4"/>
      <c r="JRC877" s="4"/>
      <c r="JRD877" s="4"/>
      <c r="JRE877" s="4"/>
      <c r="JRF877" s="4"/>
      <c r="JRG877" s="4"/>
      <c r="JRH877" s="4"/>
      <c r="JRI877" s="4"/>
      <c r="JRJ877" s="4"/>
      <c r="JRK877" s="4"/>
      <c r="JRL877" s="4"/>
      <c r="JRM877" s="4"/>
      <c r="JRN877" s="4"/>
      <c r="JRO877" s="4"/>
      <c r="JRP877" s="4"/>
      <c r="JRQ877" s="4"/>
      <c r="JRR877" s="4"/>
      <c r="JRS877" s="4"/>
      <c r="JRT877" s="4"/>
      <c r="JRU877" s="4"/>
      <c r="JRV877" s="4"/>
      <c r="JRW877" s="4"/>
      <c r="JRX877" s="4"/>
      <c r="JRY877" s="4"/>
      <c r="JRZ877" s="4"/>
      <c r="JSA877" s="4"/>
      <c r="JSB877" s="4"/>
      <c r="JSC877" s="4"/>
      <c r="JSD877" s="4"/>
      <c r="JSE877" s="4"/>
      <c r="JSF877" s="4"/>
      <c r="JSG877" s="4"/>
      <c r="JSH877" s="4"/>
      <c r="JSI877" s="4"/>
      <c r="JSJ877" s="4"/>
      <c r="JSK877" s="4"/>
      <c r="JSL877" s="4"/>
      <c r="JSM877" s="4"/>
      <c r="JSN877" s="4"/>
      <c r="JSO877" s="4"/>
      <c r="JSP877" s="4"/>
      <c r="JSQ877" s="4"/>
      <c r="JSR877" s="4"/>
      <c r="JSS877" s="4"/>
      <c r="JST877" s="4"/>
      <c r="JSU877" s="4"/>
      <c r="JSV877" s="4"/>
      <c r="JSW877" s="4"/>
      <c r="JSX877" s="4"/>
      <c r="JSY877" s="4"/>
      <c r="JSZ877" s="4"/>
      <c r="JTA877" s="4"/>
      <c r="JTB877" s="4"/>
      <c r="JTC877" s="4"/>
      <c r="JTD877" s="4"/>
      <c r="JTE877" s="4"/>
      <c r="JTF877" s="4"/>
      <c r="JTG877" s="4"/>
      <c r="JTH877" s="4"/>
      <c r="JTI877" s="4"/>
      <c r="JTJ877" s="4"/>
      <c r="JTK877" s="4"/>
      <c r="JTL877" s="4"/>
      <c r="JTM877" s="4"/>
      <c r="JTN877" s="4"/>
      <c r="JTO877" s="4"/>
      <c r="JTP877" s="4"/>
      <c r="JTQ877" s="4"/>
      <c r="JTR877" s="4"/>
      <c r="JTS877" s="4"/>
      <c r="JTT877" s="4"/>
      <c r="JTU877" s="4"/>
      <c r="JTV877" s="4"/>
      <c r="JTW877" s="4"/>
      <c r="JTX877" s="4"/>
      <c r="JTY877" s="4"/>
      <c r="JTZ877" s="4"/>
      <c r="JUA877" s="4"/>
      <c r="JUB877" s="4"/>
      <c r="JUC877" s="4"/>
      <c r="JUD877" s="4"/>
      <c r="JUE877" s="4"/>
      <c r="JUF877" s="4"/>
      <c r="JUG877" s="4"/>
      <c r="JUH877" s="4"/>
      <c r="JUI877" s="4"/>
      <c r="JUJ877" s="4"/>
      <c r="JUK877" s="4"/>
      <c r="JUL877" s="4"/>
      <c r="JUM877" s="4"/>
      <c r="JUN877" s="4"/>
      <c r="JUO877" s="4"/>
      <c r="JUP877" s="4"/>
      <c r="JUQ877" s="4"/>
      <c r="JUR877" s="4"/>
      <c r="JUS877" s="4"/>
      <c r="JUT877" s="4"/>
      <c r="JUU877" s="4"/>
      <c r="JUV877" s="4"/>
      <c r="JUW877" s="4"/>
      <c r="JUX877" s="4"/>
      <c r="JUY877" s="4"/>
      <c r="JUZ877" s="4"/>
      <c r="JVA877" s="4"/>
      <c r="JVB877" s="4"/>
      <c r="JVC877" s="4"/>
      <c r="JVD877" s="4"/>
      <c r="JVE877" s="4"/>
      <c r="JVF877" s="4"/>
      <c r="JVG877" s="4"/>
      <c r="JVH877" s="4"/>
      <c r="JVI877" s="4"/>
      <c r="JVJ877" s="4"/>
      <c r="JVK877" s="4"/>
      <c r="JVL877" s="4"/>
      <c r="JVM877" s="4"/>
      <c r="JVN877" s="4"/>
      <c r="JVO877" s="4"/>
      <c r="JVP877" s="4"/>
      <c r="JVQ877" s="4"/>
      <c r="JVR877" s="4"/>
      <c r="JVS877" s="4"/>
      <c r="JVT877" s="4"/>
      <c r="JVU877" s="4"/>
      <c r="JVV877" s="4"/>
      <c r="JVW877" s="4"/>
      <c r="JVX877" s="4"/>
      <c r="JVY877" s="4"/>
      <c r="JVZ877" s="4"/>
      <c r="JWA877" s="4"/>
      <c r="JWB877" s="4"/>
      <c r="JWC877" s="4"/>
      <c r="JWD877" s="4"/>
      <c r="JWE877" s="4"/>
      <c r="JWF877" s="4"/>
      <c r="JWG877" s="4"/>
      <c r="JWH877" s="4"/>
      <c r="JWI877" s="4"/>
      <c r="JWJ877" s="4"/>
      <c r="JWK877" s="4"/>
      <c r="JWL877" s="4"/>
      <c r="JWM877" s="4"/>
      <c r="JWN877" s="4"/>
      <c r="JWO877" s="4"/>
      <c r="JWP877" s="4"/>
      <c r="JWQ877" s="4"/>
      <c r="JWR877" s="4"/>
      <c r="JWS877" s="4"/>
      <c r="JWT877" s="4"/>
      <c r="JWU877" s="4"/>
      <c r="JWV877" s="4"/>
      <c r="JWW877" s="4"/>
      <c r="JWX877" s="4"/>
      <c r="JWY877" s="4"/>
      <c r="JWZ877" s="4"/>
      <c r="JXA877" s="4"/>
      <c r="JXB877" s="4"/>
      <c r="JXC877" s="4"/>
      <c r="JXD877" s="4"/>
      <c r="JXE877" s="4"/>
      <c r="JXF877" s="4"/>
      <c r="JXG877" s="4"/>
      <c r="JXH877" s="4"/>
      <c r="JXI877" s="4"/>
      <c r="JXJ877" s="4"/>
      <c r="JXK877" s="4"/>
      <c r="JXL877" s="4"/>
      <c r="JXM877" s="4"/>
      <c r="JXN877" s="4"/>
      <c r="JXO877" s="4"/>
      <c r="JXP877" s="4"/>
      <c r="JXQ877" s="4"/>
      <c r="JXR877" s="4"/>
      <c r="JXS877" s="4"/>
      <c r="JXT877" s="4"/>
      <c r="JXU877" s="4"/>
      <c r="JXV877" s="4"/>
      <c r="JXW877" s="4"/>
      <c r="JXX877" s="4"/>
      <c r="JXY877" s="4"/>
      <c r="JXZ877" s="4"/>
      <c r="JYA877" s="4"/>
      <c r="JYB877" s="4"/>
      <c r="JYC877" s="4"/>
      <c r="JYD877" s="4"/>
      <c r="JYE877" s="4"/>
      <c r="JYF877" s="4"/>
      <c r="JYG877" s="4"/>
      <c r="JYH877" s="4"/>
      <c r="JYJ877" s="4"/>
      <c r="JYL877" s="4"/>
      <c r="JYM877" s="4"/>
      <c r="JYN877" s="4"/>
      <c r="JYO877" s="4"/>
      <c r="JYP877" s="4"/>
      <c r="JYQ877" s="4"/>
      <c r="JYR877" s="4"/>
      <c r="JYS877" s="4"/>
      <c r="JYX877" s="4"/>
      <c r="JYY877" s="4"/>
      <c r="JYZ877" s="4"/>
      <c r="JZA877" s="4"/>
      <c r="JZB877" s="4"/>
      <c r="JZC877" s="4"/>
      <c r="JZD877" s="4"/>
      <c r="JZE877" s="4"/>
      <c r="JZF877" s="4"/>
      <c r="JZG877" s="4"/>
      <c r="JZH877" s="4"/>
      <c r="JZI877" s="4"/>
      <c r="JZJ877" s="4"/>
      <c r="JZK877" s="4"/>
      <c r="JZL877" s="4"/>
      <c r="JZM877" s="4"/>
      <c r="JZN877" s="4"/>
      <c r="JZO877" s="4"/>
      <c r="JZP877" s="4"/>
      <c r="JZQ877" s="4"/>
      <c r="JZR877" s="4"/>
      <c r="JZS877" s="4"/>
      <c r="JZT877" s="4"/>
      <c r="JZU877" s="4"/>
      <c r="JZV877" s="4"/>
      <c r="JZW877" s="4"/>
      <c r="JZX877" s="4"/>
      <c r="JZY877" s="4"/>
      <c r="JZZ877" s="4"/>
      <c r="KAA877" s="4"/>
      <c r="KAB877" s="4"/>
      <c r="KAC877" s="4"/>
      <c r="KAD877" s="4"/>
      <c r="KAE877" s="4"/>
      <c r="KAF877" s="4"/>
      <c r="KAG877" s="4"/>
      <c r="KAH877" s="4"/>
      <c r="KAI877" s="4"/>
      <c r="KAJ877" s="4"/>
      <c r="KAK877" s="4"/>
      <c r="KAL877" s="4"/>
      <c r="KAM877" s="4"/>
      <c r="KAN877" s="4"/>
      <c r="KAO877" s="4"/>
      <c r="KAP877" s="4"/>
      <c r="KAQ877" s="4"/>
      <c r="KAR877" s="4"/>
      <c r="KAS877" s="4"/>
      <c r="KAT877" s="4"/>
      <c r="KAU877" s="4"/>
      <c r="KAV877" s="4"/>
      <c r="KAW877" s="4"/>
      <c r="KAX877" s="4"/>
      <c r="KAY877" s="4"/>
      <c r="KAZ877" s="4"/>
      <c r="KBA877" s="4"/>
      <c r="KBB877" s="4"/>
      <c r="KBC877" s="4"/>
      <c r="KBD877" s="4"/>
      <c r="KBE877" s="4"/>
      <c r="KBF877" s="4"/>
      <c r="KBG877" s="4"/>
      <c r="KBH877" s="4"/>
      <c r="KBI877" s="4"/>
      <c r="KBJ877" s="4"/>
      <c r="KBK877" s="4"/>
      <c r="KBL877" s="4"/>
      <c r="KBM877" s="4"/>
      <c r="KBN877" s="4"/>
      <c r="KBO877" s="4"/>
      <c r="KBP877" s="4"/>
      <c r="KBQ877" s="4"/>
      <c r="KBR877" s="4"/>
      <c r="KBS877" s="4"/>
      <c r="KBT877" s="4"/>
      <c r="KBU877" s="4"/>
      <c r="KBV877" s="4"/>
      <c r="KBW877" s="4"/>
      <c r="KBX877" s="4"/>
      <c r="KBY877" s="4"/>
      <c r="KBZ877" s="4"/>
      <c r="KCA877" s="4"/>
      <c r="KCB877" s="4"/>
      <c r="KCC877" s="4"/>
      <c r="KCD877" s="4"/>
      <c r="KCE877" s="4"/>
      <c r="KCF877" s="4"/>
      <c r="KCG877" s="4"/>
      <c r="KCH877" s="4"/>
      <c r="KCI877" s="4"/>
      <c r="KCJ877" s="4"/>
      <c r="KCK877" s="4"/>
      <c r="KCL877" s="4"/>
      <c r="KCM877" s="4"/>
      <c r="KCN877" s="4"/>
      <c r="KCO877" s="4"/>
      <c r="KCP877" s="4"/>
      <c r="KCQ877" s="4"/>
      <c r="KCR877" s="4"/>
      <c r="KCS877" s="4"/>
      <c r="KCT877" s="4"/>
      <c r="KCU877" s="4"/>
      <c r="KCV877" s="4"/>
      <c r="KCW877" s="4"/>
      <c r="KCX877" s="4"/>
      <c r="KCY877" s="4"/>
      <c r="KCZ877" s="4"/>
      <c r="KDA877" s="4"/>
      <c r="KDB877" s="4"/>
      <c r="KDC877" s="4"/>
      <c r="KDD877" s="4"/>
      <c r="KDE877" s="4"/>
      <c r="KDF877" s="4"/>
      <c r="KDG877" s="4"/>
      <c r="KDH877" s="4"/>
      <c r="KDI877" s="4"/>
      <c r="KDJ877" s="4"/>
      <c r="KDK877" s="4"/>
      <c r="KDL877" s="4"/>
      <c r="KDM877" s="4"/>
      <c r="KDN877" s="4"/>
      <c r="KDO877" s="4"/>
      <c r="KDP877" s="4"/>
      <c r="KDQ877" s="4"/>
      <c r="KDR877" s="4"/>
      <c r="KDS877" s="4"/>
      <c r="KDT877" s="4"/>
      <c r="KDU877" s="4"/>
      <c r="KDV877" s="4"/>
      <c r="KDW877" s="4"/>
      <c r="KDX877" s="4"/>
      <c r="KDY877" s="4"/>
      <c r="KDZ877" s="4"/>
      <c r="KEA877" s="4"/>
      <c r="KEB877" s="4"/>
      <c r="KEC877" s="4"/>
      <c r="KED877" s="4"/>
      <c r="KEE877" s="4"/>
      <c r="KEF877" s="4"/>
      <c r="KEG877" s="4"/>
      <c r="KEH877" s="4"/>
      <c r="KEI877" s="4"/>
      <c r="KEJ877" s="4"/>
      <c r="KEK877" s="4"/>
      <c r="KEL877" s="4"/>
      <c r="KEM877" s="4"/>
      <c r="KEN877" s="4"/>
      <c r="KEO877" s="4"/>
      <c r="KEP877" s="4"/>
      <c r="KEQ877" s="4"/>
      <c r="KER877" s="4"/>
      <c r="KES877" s="4"/>
      <c r="KET877" s="4"/>
      <c r="KEU877" s="4"/>
      <c r="KEV877" s="4"/>
      <c r="KEW877" s="4"/>
      <c r="KEX877" s="4"/>
      <c r="KEY877" s="4"/>
      <c r="KEZ877" s="4"/>
      <c r="KFA877" s="4"/>
      <c r="KFB877" s="4"/>
      <c r="KFC877" s="4"/>
      <c r="KFD877" s="4"/>
      <c r="KFE877" s="4"/>
      <c r="KFF877" s="4"/>
      <c r="KFG877" s="4"/>
      <c r="KFH877" s="4"/>
      <c r="KFI877" s="4"/>
      <c r="KFJ877" s="4"/>
      <c r="KFK877" s="4"/>
      <c r="KFL877" s="4"/>
      <c r="KFM877" s="4"/>
      <c r="KFN877" s="4"/>
      <c r="KFO877" s="4"/>
      <c r="KFP877" s="4"/>
      <c r="KFQ877" s="4"/>
      <c r="KFR877" s="4"/>
      <c r="KFS877" s="4"/>
      <c r="KFT877" s="4"/>
      <c r="KFU877" s="4"/>
      <c r="KFV877" s="4"/>
      <c r="KFW877" s="4"/>
      <c r="KFX877" s="4"/>
      <c r="KFY877" s="4"/>
      <c r="KFZ877" s="4"/>
      <c r="KGA877" s="4"/>
      <c r="KGB877" s="4"/>
      <c r="KGC877" s="4"/>
      <c r="KGD877" s="4"/>
      <c r="KGE877" s="4"/>
      <c r="KGF877" s="4"/>
      <c r="KGG877" s="4"/>
      <c r="KGH877" s="4"/>
      <c r="KGI877" s="4"/>
      <c r="KGJ877" s="4"/>
      <c r="KGK877" s="4"/>
      <c r="KGL877" s="4"/>
      <c r="KGM877" s="4"/>
      <c r="KGN877" s="4"/>
      <c r="KGO877" s="4"/>
      <c r="KGP877" s="4"/>
      <c r="KGQ877" s="4"/>
      <c r="KGR877" s="4"/>
      <c r="KGS877" s="4"/>
      <c r="KGT877" s="4"/>
      <c r="KGU877" s="4"/>
      <c r="KGV877" s="4"/>
      <c r="KGW877" s="4"/>
      <c r="KGX877" s="4"/>
      <c r="KGY877" s="4"/>
      <c r="KGZ877" s="4"/>
      <c r="KHA877" s="4"/>
      <c r="KHB877" s="4"/>
      <c r="KHC877" s="4"/>
      <c r="KHD877" s="4"/>
      <c r="KHE877" s="4"/>
      <c r="KHF877" s="4"/>
      <c r="KHG877" s="4"/>
      <c r="KHH877" s="4"/>
      <c r="KHI877" s="4"/>
      <c r="KHJ877" s="4"/>
      <c r="KHK877" s="4"/>
      <c r="KHL877" s="4"/>
      <c r="KHM877" s="4"/>
      <c r="KHN877" s="4"/>
      <c r="KHO877" s="4"/>
      <c r="KHP877" s="4"/>
      <c r="KHQ877" s="4"/>
      <c r="KHR877" s="4"/>
      <c r="KHS877" s="4"/>
      <c r="KHT877" s="4"/>
      <c r="KHU877" s="4"/>
      <c r="KHV877" s="4"/>
      <c r="KHW877" s="4"/>
      <c r="KHX877" s="4"/>
      <c r="KHY877" s="4"/>
      <c r="KHZ877" s="4"/>
      <c r="KIA877" s="4"/>
      <c r="KIB877" s="4"/>
      <c r="KIC877" s="4"/>
      <c r="KID877" s="4"/>
      <c r="KIF877" s="4"/>
      <c r="KIH877" s="4"/>
      <c r="KII877" s="4"/>
      <c r="KIJ877" s="4"/>
      <c r="KIK877" s="4"/>
      <c r="KIL877" s="4"/>
      <c r="KIM877" s="4"/>
      <c r="KIN877" s="4"/>
      <c r="KIO877" s="4"/>
      <c r="KIT877" s="4"/>
      <c r="KIU877" s="4"/>
      <c r="KIV877" s="4"/>
      <c r="KIW877" s="4"/>
      <c r="KIX877" s="4"/>
      <c r="KIY877" s="4"/>
      <c r="KIZ877" s="4"/>
      <c r="KJA877" s="4"/>
      <c r="KJB877" s="4"/>
      <c r="KJC877" s="4"/>
      <c r="KJD877" s="4"/>
      <c r="KJE877" s="4"/>
      <c r="KJF877" s="4"/>
      <c r="KJG877" s="4"/>
      <c r="KJH877" s="4"/>
      <c r="KJI877" s="4"/>
      <c r="KJJ877" s="4"/>
      <c r="KJK877" s="4"/>
      <c r="KJL877" s="4"/>
      <c r="KJM877" s="4"/>
      <c r="KJN877" s="4"/>
      <c r="KJO877" s="4"/>
      <c r="KJP877" s="4"/>
      <c r="KJQ877" s="4"/>
      <c r="KJR877" s="4"/>
      <c r="KJS877" s="4"/>
      <c r="KJT877" s="4"/>
      <c r="KJU877" s="4"/>
      <c r="KJV877" s="4"/>
      <c r="KJW877" s="4"/>
      <c r="KJX877" s="4"/>
      <c r="KJY877" s="4"/>
      <c r="KJZ877" s="4"/>
      <c r="KKA877" s="4"/>
      <c r="KKB877" s="4"/>
      <c r="KKC877" s="4"/>
      <c r="KKD877" s="4"/>
      <c r="KKE877" s="4"/>
      <c r="KKF877" s="4"/>
      <c r="KKG877" s="4"/>
      <c r="KKH877" s="4"/>
      <c r="KKI877" s="4"/>
      <c r="KKJ877" s="4"/>
      <c r="KKK877" s="4"/>
      <c r="KKL877" s="4"/>
      <c r="KKM877" s="4"/>
      <c r="KKN877" s="4"/>
      <c r="KKO877" s="4"/>
      <c r="KKP877" s="4"/>
      <c r="KKQ877" s="4"/>
      <c r="KKR877" s="4"/>
      <c r="KKS877" s="4"/>
      <c r="KKT877" s="4"/>
      <c r="KKU877" s="4"/>
      <c r="KKV877" s="4"/>
      <c r="KKW877" s="4"/>
      <c r="KKX877" s="4"/>
      <c r="KKY877" s="4"/>
      <c r="KKZ877" s="4"/>
      <c r="KLA877" s="4"/>
      <c r="KLB877" s="4"/>
      <c r="KLC877" s="4"/>
      <c r="KLD877" s="4"/>
      <c r="KLE877" s="4"/>
      <c r="KLF877" s="4"/>
      <c r="KLG877" s="4"/>
      <c r="KLH877" s="4"/>
      <c r="KLI877" s="4"/>
      <c r="KLJ877" s="4"/>
      <c r="KLK877" s="4"/>
      <c r="KLL877" s="4"/>
      <c r="KLM877" s="4"/>
      <c r="KLN877" s="4"/>
      <c r="KLO877" s="4"/>
      <c r="KLP877" s="4"/>
      <c r="KLQ877" s="4"/>
      <c r="KLR877" s="4"/>
      <c r="KLS877" s="4"/>
      <c r="KLT877" s="4"/>
      <c r="KLU877" s="4"/>
      <c r="KLV877" s="4"/>
      <c r="KLW877" s="4"/>
      <c r="KLX877" s="4"/>
      <c r="KLY877" s="4"/>
      <c r="KLZ877" s="4"/>
      <c r="KMA877" s="4"/>
      <c r="KMB877" s="4"/>
      <c r="KMC877" s="4"/>
      <c r="KMD877" s="4"/>
      <c r="KME877" s="4"/>
      <c r="KMF877" s="4"/>
      <c r="KMG877" s="4"/>
      <c r="KMH877" s="4"/>
      <c r="KMI877" s="4"/>
      <c r="KMJ877" s="4"/>
      <c r="KMK877" s="4"/>
      <c r="KML877" s="4"/>
      <c r="KMM877" s="4"/>
      <c r="KMN877" s="4"/>
      <c r="KMO877" s="4"/>
      <c r="KMP877" s="4"/>
      <c r="KMQ877" s="4"/>
      <c r="KMR877" s="4"/>
      <c r="KMS877" s="4"/>
      <c r="KMT877" s="4"/>
      <c r="KMU877" s="4"/>
      <c r="KMV877" s="4"/>
      <c r="KMW877" s="4"/>
      <c r="KMX877" s="4"/>
      <c r="KMY877" s="4"/>
      <c r="KMZ877" s="4"/>
      <c r="KNA877" s="4"/>
      <c r="KNB877" s="4"/>
      <c r="KNC877" s="4"/>
      <c r="KND877" s="4"/>
      <c r="KNE877" s="4"/>
      <c r="KNF877" s="4"/>
      <c r="KNG877" s="4"/>
      <c r="KNH877" s="4"/>
      <c r="KNI877" s="4"/>
      <c r="KNJ877" s="4"/>
      <c r="KNK877" s="4"/>
      <c r="KNL877" s="4"/>
      <c r="KNM877" s="4"/>
      <c r="KNN877" s="4"/>
      <c r="KNO877" s="4"/>
      <c r="KNP877" s="4"/>
      <c r="KNQ877" s="4"/>
      <c r="KNR877" s="4"/>
      <c r="KNS877" s="4"/>
      <c r="KNT877" s="4"/>
      <c r="KNU877" s="4"/>
      <c r="KNV877" s="4"/>
      <c r="KNW877" s="4"/>
      <c r="KNX877" s="4"/>
      <c r="KNY877" s="4"/>
      <c r="KNZ877" s="4"/>
      <c r="KOA877" s="4"/>
      <c r="KOB877" s="4"/>
      <c r="KOC877" s="4"/>
      <c r="KOD877" s="4"/>
      <c r="KOE877" s="4"/>
      <c r="KOF877" s="4"/>
      <c r="KOG877" s="4"/>
      <c r="KOH877" s="4"/>
      <c r="KOI877" s="4"/>
      <c r="KOJ877" s="4"/>
      <c r="KOK877" s="4"/>
      <c r="KOL877" s="4"/>
      <c r="KOM877" s="4"/>
      <c r="KON877" s="4"/>
      <c r="KOO877" s="4"/>
      <c r="KOP877" s="4"/>
      <c r="KOQ877" s="4"/>
      <c r="KOR877" s="4"/>
      <c r="KOS877" s="4"/>
      <c r="KOT877" s="4"/>
      <c r="KOU877" s="4"/>
      <c r="KOV877" s="4"/>
      <c r="KOW877" s="4"/>
      <c r="KOX877" s="4"/>
      <c r="KOY877" s="4"/>
      <c r="KOZ877" s="4"/>
      <c r="KPA877" s="4"/>
      <c r="KPB877" s="4"/>
      <c r="KPC877" s="4"/>
      <c r="KPD877" s="4"/>
      <c r="KPE877" s="4"/>
      <c r="KPF877" s="4"/>
      <c r="KPG877" s="4"/>
      <c r="KPH877" s="4"/>
      <c r="KPI877" s="4"/>
      <c r="KPJ877" s="4"/>
      <c r="KPK877" s="4"/>
      <c r="KPL877" s="4"/>
      <c r="KPM877" s="4"/>
      <c r="KPN877" s="4"/>
      <c r="KPO877" s="4"/>
      <c r="KPP877" s="4"/>
      <c r="KPQ877" s="4"/>
      <c r="KPR877" s="4"/>
      <c r="KPS877" s="4"/>
      <c r="KPT877" s="4"/>
      <c r="KPU877" s="4"/>
      <c r="KPV877" s="4"/>
      <c r="KPW877" s="4"/>
      <c r="KPX877" s="4"/>
      <c r="KPY877" s="4"/>
      <c r="KPZ877" s="4"/>
      <c r="KQA877" s="4"/>
      <c r="KQB877" s="4"/>
      <c r="KQC877" s="4"/>
      <c r="KQD877" s="4"/>
      <c r="KQE877" s="4"/>
      <c r="KQF877" s="4"/>
      <c r="KQG877" s="4"/>
      <c r="KQH877" s="4"/>
      <c r="KQI877" s="4"/>
      <c r="KQJ877" s="4"/>
      <c r="KQK877" s="4"/>
      <c r="KQL877" s="4"/>
      <c r="KQM877" s="4"/>
      <c r="KQN877" s="4"/>
      <c r="KQO877" s="4"/>
      <c r="KQP877" s="4"/>
      <c r="KQQ877" s="4"/>
      <c r="KQR877" s="4"/>
      <c r="KQS877" s="4"/>
      <c r="KQT877" s="4"/>
      <c r="KQU877" s="4"/>
      <c r="KQV877" s="4"/>
      <c r="KQW877" s="4"/>
      <c r="KQX877" s="4"/>
      <c r="KQY877" s="4"/>
      <c r="KQZ877" s="4"/>
      <c r="KRA877" s="4"/>
      <c r="KRB877" s="4"/>
      <c r="KRC877" s="4"/>
      <c r="KRD877" s="4"/>
      <c r="KRE877" s="4"/>
      <c r="KRF877" s="4"/>
      <c r="KRG877" s="4"/>
      <c r="KRH877" s="4"/>
      <c r="KRI877" s="4"/>
      <c r="KRJ877" s="4"/>
      <c r="KRK877" s="4"/>
      <c r="KRL877" s="4"/>
      <c r="KRM877" s="4"/>
      <c r="KRN877" s="4"/>
      <c r="KRO877" s="4"/>
      <c r="KRP877" s="4"/>
      <c r="KRQ877" s="4"/>
      <c r="KRR877" s="4"/>
      <c r="KRS877" s="4"/>
      <c r="KRT877" s="4"/>
      <c r="KRU877" s="4"/>
      <c r="KRV877" s="4"/>
      <c r="KRW877" s="4"/>
      <c r="KRX877" s="4"/>
      <c r="KRY877" s="4"/>
      <c r="KRZ877" s="4"/>
      <c r="KSB877" s="4"/>
      <c r="KSD877" s="4"/>
      <c r="KSE877" s="4"/>
      <c r="KSF877" s="4"/>
      <c r="KSG877" s="4"/>
      <c r="KSH877" s="4"/>
      <c r="KSI877" s="4"/>
      <c r="KSJ877" s="4"/>
      <c r="KSK877" s="4"/>
      <c r="KSP877" s="4"/>
      <c r="KSQ877" s="4"/>
      <c r="KSR877" s="4"/>
      <c r="KSS877" s="4"/>
      <c r="KST877" s="4"/>
      <c r="KSU877" s="4"/>
      <c r="KSV877" s="4"/>
      <c r="KSW877" s="4"/>
      <c r="KSX877" s="4"/>
      <c r="KSY877" s="4"/>
      <c r="KSZ877" s="4"/>
      <c r="KTA877" s="4"/>
      <c r="KTB877" s="4"/>
      <c r="KTC877" s="4"/>
      <c r="KTD877" s="4"/>
      <c r="KTE877" s="4"/>
      <c r="KTF877" s="4"/>
      <c r="KTG877" s="4"/>
      <c r="KTH877" s="4"/>
      <c r="KTI877" s="4"/>
      <c r="KTJ877" s="4"/>
      <c r="KTK877" s="4"/>
      <c r="KTL877" s="4"/>
      <c r="KTM877" s="4"/>
      <c r="KTN877" s="4"/>
      <c r="KTO877" s="4"/>
      <c r="KTP877" s="4"/>
      <c r="KTQ877" s="4"/>
      <c r="KTR877" s="4"/>
      <c r="KTS877" s="4"/>
      <c r="KTT877" s="4"/>
      <c r="KTU877" s="4"/>
      <c r="KTV877" s="4"/>
      <c r="KTW877" s="4"/>
      <c r="KTX877" s="4"/>
      <c r="KTY877" s="4"/>
      <c r="KTZ877" s="4"/>
      <c r="KUA877" s="4"/>
      <c r="KUB877" s="4"/>
      <c r="KUC877" s="4"/>
      <c r="KUD877" s="4"/>
      <c r="KUE877" s="4"/>
      <c r="KUF877" s="4"/>
      <c r="KUG877" s="4"/>
      <c r="KUH877" s="4"/>
      <c r="KUI877" s="4"/>
      <c r="KUJ877" s="4"/>
      <c r="KUK877" s="4"/>
      <c r="KUL877" s="4"/>
      <c r="KUM877" s="4"/>
      <c r="KUN877" s="4"/>
      <c r="KUO877" s="4"/>
      <c r="KUP877" s="4"/>
      <c r="KUQ877" s="4"/>
      <c r="KUR877" s="4"/>
      <c r="KUS877" s="4"/>
      <c r="KUT877" s="4"/>
      <c r="KUU877" s="4"/>
      <c r="KUV877" s="4"/>
      <c r="KUW877" s="4"/>
      <c r="KUX877" s="4"/>
      <c r="KUY877" s="4"/>
      <c r="KUZ877" s="4"/>
      <c r="KVA877" s="4"/>
      <c r="KVB877" s="4"/>
      <c r="KVC877" s="4"/>
      <c r="KVD877" s="4"/>
      <c r="KVE877" s="4"/>
      <c r="KVF877" s="4"/>
      <c r="KVG877" s="4"/>
      <c r="KVH877" s="4"/>
      <c r="KVI877" s="4"/>
      <c r="KVJ877" s="4"/>
      <c r="KVK877" s="4"/>
      <c r="KVL877" s="4"/>
      <c r="KVM877" s="4"/>
      <c r="KVN877" s="4"/>
      <c r="KVO877" s="4"/>
      <c r="KVP877" s="4"/>
      <c r="KVQ877" s="4"/>
      <c r="KVR877" s="4"/>
      <c r="KVS877" s="4"/>
      <c r="KVT877" s="4"/>
      <c r="KVU877" s="4"/>
      <c r="KVV877" s="4"/>
      <c r="KVW877" s="4"/>
      <c r="KVX877" s="4"/>
      <c r="KVY877" s="4"/>
      <c r="KVZ877" s="4"/>
      <c r="KWA877" s="4"/>
      <c r="KWB877" s="4"/>
      <c r="KWC877" s="4"/>
      <c r="KWD877" s="4"/>
      <c r="KWE877" s="4"/>
      <c r="KWF877" s="4"/>
      <c r="KWG877" s="4"/>
      <c r="KWH877" s="4"/>
      <c r="KWI877" s="4"/>
      <c r="KWJ877" s="4"/>
      <c r="KWK877" s="4"/>
      <c r="KWL877" s="4"/>
      <c r="KWM877" s="4"/>
      <c r="KWN877" s="4"/>
      <c r="KWO877" s="4"/>
      <c r="KWP877" s="4"/>
      <c r="KWQ877" s="4"/>
      <c r="KWR877" s="4"/>
      <c r="KWS877" s="4"/>
      <c r="KWT877" s="4"/>
      <c r="KWU877" s="4"/>
      <c r="KWV877" s="4"/>
      <c r="KWW877" s="4"/>
      <c r="KWX877" s="4"/>
      <c r="KWY877" s="4"/>
      <c r="KWZ877" s="4"/>
      <c r="KXA877" s="4"/>
      <c r="KXB877" s="4"/>
      <c r="KXC877" s="4"/>
      <c r="KXD877" s="4"/>
      <c r="KXE877" s="4"/>
      <c r="KXF877" s="4"/>
      <c r="KXG877" s="4"/>
      <c r="KXH877" s="4"/>
      <c r="KXI877" s="4"/>
      <c r="KXJ877" s="4"/>
      <c r="KXK877" s="4"/>
      <c r="KXL877" s="4"/>
      <c r="KXM877" s="4"/>
      <c r="KXN877" s="4"/>
      <c r="KXO877" s="4"/>
      <c r="KXP877" s="4"/>
      <c r="KXQ877" s="4"/>
      <c r="KXR877" s="4"/>
      <c r="KXS877" s="4"/>
      <c r="KXT877" s="4"/>
      <c r="KXU877" s="4"/>
      <c r="KXV877" s="4"/>
      <c r="KXW877" s="4"/>
      <c r="KXX877" s="4"/>
      <c r="KXY877" s="4"/>
      <c r="KXZ877" s="4"/>
      <c r="KYA877" s="4"/>
      <c r="KYB877" s="4"/>
      <c r="KYC877" s="4"/>
      <c r="KYD877" s="4"/>
      <c r="KYE877" s="4"/>
      <c r="KYF877" s="4"/>
      <c r="KYG877" s="4"/>
      <c r="KYH877" s="4"/>
      <c r="KYI877" s="4"/>
      <c r="KYJ877" s="4"/>
      <c r="KYK877" s="4"/>
      <c r="KYL877" s="4"/>
      <c r="KYM877" s="4"/>
      <c r="KYN877" s="4"/>
      <c r="KYO877" s="4"/>
      <c r="KYP877" s="4"/>
      <c r="KYQ877" s="4"/>
      <c r="KYR877" s="4"/>
      <c r="KYS877" s="4"/>
      <c r="KYT877" s="4"/>
      <c r="KYU877" s="4"/>
      <c r="KYV877" s="4"/>
      <c r="KYW877" s="4"/>
      <c r="KYX877" s="4"/>
      <c r="KYY877" s="4"/>
      <c r="KYZ877" s="4"/>
      <c r="KZA877" s="4"/>
      <c r="KZB877" s="4"/>
      <c r="KZC877" s="4"/>
      <c r="KZD877" s="4"/>
      <c r="KZE877" s="4"/>
      <c r="KZF877" s="4"/>
      <c r="KZG877" s="4"/>
      <c r="KZH877" s="4"/>
      <c r="KZI877" s="4"/>
      <c r="KZJ877" s="4"/>
      <c r="KZK877" s="4"/>
      <c r="KZL877" s="4"/>
      <c r="KZM877" s="4"/>
      <c r="KZN877" s="4"/>
      <c r="KZO877" s="4"/>
      <c r="KZP877" s="4"/>
      <c r="KZQ877" s="4"/>
      <c r="KZR877" s="4"/>
      <c r="KZS877" s="4"/>
      <c r="KZT877" s="4"/>
      <c r="KZU877" s="4"/>
      <c r="KZV877" s="4"/>
      <c r="KZW877" s="4"/>
      <c r="KZX877" s="4"/>
      <c r="KZY877" s="4"/>
      <c r="KZZ877" s="4"/>
      <c r="LAA877" s="4"/>
      <c r="LAB877" s="4"/>
      <c r="LAC877" s="4"/>
      <c r="LAD877" s="4"/>
      <c r="LAE877" s="4"/>
      <c r="LAF877" s="4"/>
      <c r="LAG877" s="4"/>
      <c r="LAH877" s="4"/>
      <c r="LAI877" s="4"/>
      <c r="LAJ877" s="4"/>
      <c r="LAK877" s="4"/>
      <c r="LAL877" s="4"/>
      <c r="LAM877" s="4"/>
      <c r="LAN877" s="4"/>
      <c r="LAO877" s="4"/>
      <c r="LAP877" s="4"/>
      <c r="LAQ877" s="4"/>
      <c r="LAR877" s="4"/>
      <c r="LAS877" s="4"/>
      <c r="LAT877" s="4"/>
      <c r="LAU877" s="4"/>
      <c r="LAV877" s="4"/>
      <c r="LAW877" s="4"/>
      <c r="LAX877" s="4"/>
      <c r="LAY877" s="4"/>
      <c r="LAZ877" s="4"/>
      <c r="LBA877" s="4"/>
      <c r="LBB877" s="4"/>
      <c r="LBC877" s="4"/>
      <c r="LBD877" s="4"/>
      <c r="LBE877" s="4"/>
      <c r="LBF877" s="4"/>
      <c r="LBG877" s="4"/>
      <c r="LBH877" s="4"/>
      <c r="LBI877" s="4"/>
      <c r="LBJ877" s="4"/>
      <c r="LBK877" s="4"/>
      <c r="LBL877" s="4"/>
      <c r="LBM877" s="4"/>
      <c r="LBN877" s="4"/>
      <c r="LBO877" s="4"/>
      <c r="LBP877" s="4"/>
      <c r="LBQ877" s="4"/>
      <c r="LBR877" s="4"/>
      <c r="LBS877" s="4"/>
      <c r="LBT877" s="4"/>
      <c r="LBU877" s="4"/>
      <c r="LBV877" s="4"/>
      <c r="LBX877" s="4"/>
      <c r="LBZ877" s="4"/>
      <c r="LCA877" s="4"/>
      <c r="LCB877" s="4"/>
      <c r="LCC877" s="4"/>
      <c r="LCD877" s="4"/>
      <c r="LCE877" s="4"/>
      <c r="LCF877" s="4"/>
      <c r="LCG877" s="4"/>
      <c r="LCL877" s="4"/>
      <c r="LCM877" s="4"/>
      <c r="LCN877" s="4"/>
      <c r="LCO877" s="4"/>
      <c r="LCP877" s="4"/>
      <c r="LCQ877" s="4"/>
      <c r="LCR877" s="4"/>
      <c r="LCS877" s="4"/>
      <c r="LCT877" s="4"/>
      <c r="LCU877" s="4"/>
      <c r="LCV877" s="4"/>
      <c r="LCW877" s="4"/>
      <c r="LCX877" s="4"/>
      <c r="LCY877" s="4"/>
      <c r="LCZ877" s="4"/>
      <c r="LDA877" s="4"/>
      <c r="LDB877" s="4"/>
      <c r="LDC877" s="4"/>
      <c r="LDD877" s="4"/>
      <c r="LDE877" s="4"/>
      <c r="LDF877" s="4"/>
      <c r="LDG877" s="4"/>
      <c r="LDH877" s="4"/>
      <c r="LDI877" s="4"/>
      <c r="LDJ877" s="4"/>
      <c r="LDK877" s="4"/>
      <c r="LDL877" s="4"/>
      <c r="LDM877" s="4"/>
      <c r="LDN877" s="4"/>
      <c r="LDO877" s="4"/>
      <c r="LDP877" s="4"/>
      <c r="LDQ877" s="4"/>
      <c r="LDR877" s="4"/>
      <c r="LDS877" s="4"/>
      <c r="LDT877" s="4"/>
      <c r="LDU877" s="4"/>
      <c r="LDV877" s="4"/>
      <c r="LDW877" s="4"/>
      <c r="LDX877" s="4"/>
      <c r="LDY877" s="4"/>
      <c r="LDZ877" s="4"/>
      <c r="LEA877" s="4"/>
      <c r="LEB877" s="4"/>
      <c r="LEC877" s="4"/>
      <c r="LED877" s="4"/>
      <c r="LEE877" s="4"/>
      <c r="LEF877" s="4"/>
      <c r="LEG877" s="4"/>
      <c r="LEH877" s="4"/>
      <c r="LEI877" s="4"/>
      <c r="LEJ877" s="4"/>
      <c r="LEK877" s="4"/>
      <c r="LEL877" s="4"/>
      <c r="LEM877" s="4"/>
      <c r="LEN877" s="4"/>
      <c r="LEO877" s="4"/>
      <c r="LEP877" s="4"/>
      <c r="LEQ877" s="4"/>
      <c r="LER877" s="4"/>
      <c r="LES877" s="4"/>
      <c r="LET877" s="4"/>
      <c r="LEU877" s="4"/>
      <c r="LEV877" s="4"/>
      <c r="LEW877" s="4"/>
      <c r="LEX877" s="4"/>
      <c r="LEY877" s="4"/>
      <c r="LEZ877" s="4"/>
      <c r="LFA877" s="4"/>
      <c r="LFB877" s="4"/>
      <c r="LFC877" s="4"/>
      <c r="LFD877" s="4"/>
      <c r="LFE877" s="4"/>
      <c r="LFF877" s="4"/>
      <c r="LFG877" s="4"/>
      <c r="LFH877" s="4"/>
      <c r="LFI877" s="4"/>
      <c r="LFJ877" s="4"/>
      <c r="LFK877" s="4"/>
      <c r="LFL877" s="4"/>
      <c r="LFM877" s="4"/>
      <c r="LFN877" s="4"/>
      <c r="LFO877" s="4"/>
      <c r="LFP877" s="4"/>
      <c r="LFQ877" s="4"/>
      <c r="LFR877" s="4"/>
      <c r="LFS877" s="4"/>
      <c r="LFT877" s="4"/>
      <c r="LFU877" s="4"/>
      <c r="LFV877" s="4"/>
      <c r="LFW877" s="4"/>
      <c r="LFX877" s="4"/>
      <c r="LFY877" s="4"/>
      <c r="LFZ877" s="4"/>
      <c r="LGA877" s="4"/>
      <c r="LGB877" s="4"/>
      <c r="LGC877" s="4"/>
      <c r="LGD877" s="4"/>
      <c r="LGE877" s="4"/>
      <c r="LGF877" s="4"/>
      <c r="LGG877" s="4"/>
      <c r="LGH877" s="4"/>
      <c r="LGI877" s="4"/>
      <c r="LGJ877" s="4"/>
      <c r="LGK877" s="4"/>
      <c r="LGL877" s="4"/>
      <c r="LGM877" s="4"/>
      <c r="LGN877" s="4"/>
      <c r="LGO877" s="4"/>
      <c r="LGP877" s="4"/>
      <c r="LGQ877" s="4"/>
      <c r="LGR877" s="4"/>
      <c r="LGS877" s="4"/>
      <c r="LGT877" s="4"/>
      <c r="LGU877" s="4"/>
      <c r="LGV877" s="4"/>
      <c r="LGW877" s="4"/>
      <c r="LGX877" s="4"/>
      <c r="LGY877" s="4"/>
      <c r="LGZ877" s="4"/>
      <c r="LHA877" s="4"/>
      <c r="LHB877" s="4"/>
      <c r="LHC877" s="4"/>
      <c r="LHD877" s="4"/>
      <c r="LHE877" s="4"/>
      <c r="LHF877" s="4"/>
      <c r="LHG877" s="4"/>
      <c r="LHH877" s="4"/>
      <c r="LHI877" s="4"/>
      <c r="LHJ877" s="4"/>
      <c r="LHK877" s="4"/>
      <c r="LHL877" s="4"/>
      <c r="LHM877" s="4"/>
      <c r="LHN877" s="4"/>
      <c r="LHO877" s="4"/>
      <c r="LHP877" s="4"/>
      <c r="LHQ877" s="4"/>
      <c r="LHR877" s="4"/>
      <c r="LHS877" s="4"/>
      <c r="LHT877" s="4"/>
      <c r="LHU877" s="4"/>
      <c r="LHV877" s="4"/>
      <c r="LHW877" s="4"/>
      <c r="LHX877" s="4"/>
      <c r="LHY877" s="4"/>
      <c r="LHZ877" s="4"/>
      <c r="LIA877" s="4"/>
      <c r="LIB877" s="4"/>
      <c r="LIC877" s="4"/>
      <c r="LID877" s="4"/>
      <c r="LIE877" s="4"/>
      <c r="LIF877" s="4"/>
      <c r="LIG877" s="4"/>
      <c r="LIH877" s="4"/>
      <c r="LII877" s="4"/>
      <c r="LIJ877" s="4"/>
      <c r="LIK877" s="4"/>
      <c r="LIL877" s="4"/>
      <c r="LIM877" s="4"/>
      <c r="LIN877" s="4"/>
      <c r="LIO877" s="4"/>
      <c r="LIP877" s="4"/>
      <c r="LIQ877" s="4"/>
      <c r="LIR877" s="4"/>
      <c r="LIS877" s="4"/>
      <c r="LIT877" s="4"/>
      <c r="LIU877" s="4"/>
      <c r="LIV877" s="4"/>
      <c r="LIW877" s="4"/>
      <c r="LIX877" s="4"/>
      <c r="LIY877" s="4"/>
      <c r="LIZ877" s="4"/>
      <c r="LJA877" s="4"/>
      <c r="LJB877" s="4"/>
      <c r="LJC877" s="4"/>
      <c r="LJD877" s="4"/>
      <c r="LJE877" s="4"/>
      <c r="LJF877" s="4"/>
      <c r="LJG877" s="4"/>
      <c r="LJH877" s="4"/>
      <c r="LJI877" s="4"/>
      <c r="LJJ877" s="4"/>
      <c r="LJK877" s="4"/>
      <c r="LJL877" s="4"/>
      <c r="LJM877" s="4"/>
      <c r="LJN877" s="4"/>
      <c r="LJO877" s="4"/>
      <c r="LJP877" s="4"/>
      <c r="LJQ877" s="4"/>
      <c r="LJR877" s="4"/>
      <c r="LJS877" s="4"/>
      <c r="LJT877" s="4"/>
      <c r="LJU877" s="4"/>
      <c r="LJV877" s="4"/>
      <c r="LJW877" s="4"/>
      <c r="LJX877" s="4"/>
      <c r="LJY877" s="4"/>
      <c r="LJZ877" s="4"/>
      <c r="LKA877" s="4"/>
      <c r="LKB877" s="4"/>
      <c r="LKC877" s="4"/>
      <c r="LKD877" s="4"/>
      <c r="LKE877" s="4"/>
      <c r="LKF877" s="4"/>
      <c r="LKG877" s="4"/>
      <c r="LKH877" s="4"/>
      <c r="LKI877" s="4"/>
      <c r="LKJ877" s="4"/>
      <c r="LKK877" s="4"/>
      <c r="LKL877" s="4"/>
      <c r="LKM877" s="4"/>
      <c r="LKN877" s="4"/>
      <c r="LKO877" s="4"/>
      <c r="LKP877" s="4"/>
      <c r="LKQ877" s="4"/>
      <c r="LKR877" s="4"/>
      <c r="LKS877" s="4"/>
      <c r="LKT877" s="4"/>
      <c r="LKU877" s="4"/>
      <c r="LKV877" s="4"/>
      <c r="LKW877" s="4"/>
      <c r="LKX877" s="4"/>
      <c r="LKY877" s="4"/>
      <c r="LKZ877" s="4"/>
      <c r="LLA877" s="4"/>
      <c r="LLB877" s="4"/>
      <c r="LLC877" s="4"/>
      <c r="LLD877" s="4"/>
      <c r="LLE877" s="4"/>
      <c r="LLF877" s="4"/>
      <c r="LLG877" s="4"/>
      <c r="LLH877" s="4"/>
      <c r="LLI877" s="4"/>
      <c r="LLJ877" s="4"/>
      <c r="LLK877" s="4"/>
      <c r="LLL877" s="4"/>
      <c r="LLM877" s="4"/>
      <c r="LLN877" s="4"/>
      <c r="LLO877" s="4"/>
      <c r="LLP877" s="4"/>
      <c r="LLQ877" s="4"/>
      <c r="LLR877" s="4"/>
      <c r="LLT877" s="4"/>
      <c r="LLV877" s="4"/>
      <c r="LLW877" s="4"/>
      <c r="LLX877" s="4"/>
      <c r="LLY877" s="4"/>
      <c r="LLZ877" s="4"/>
      <c r="LMA877" s="4"/>
      <c r="LMB877" s="4"/>
      <c r="LMC877" s="4"/>
      <c r="LMH877" s="4"/>
      <c r="LMI877" s="4"/>
      <c r="LMJ877" s="4"/>
      <c r="LMK877" s="4"/>
      <c r="LML877" s="4"/>
      <c r="LMM877" s="4"/>
      <c r="LMN877" s="4"/>
      <c r="LMO877" s="4"/>
      <c r="LMP877" s="4"/>
      <c r="LMQ877" s="4"/>
      <c r="LMR877" s="4"/>
      <c r="LMS877" s="4"/>
      <c r="LMT877" s="4"/>
      <c r="LMU877" s="4"/>
      <c r="LMV877" s="4"/>
      <c r="LMW877" s="4"/>
      <c r="LMX877" s="4"/>
      <c r="LMY877" s="4"/>
      <c r="LMZ877" s="4"/>
      <c r="LNA877" s="4"/>
      <c r="LNB877" s="4"/>
      <c r="LNC877" s="4"/>
      <c r="LND877" s="4"/>
      <c r="LNE877" s="4"/>
      <c r="LNF877" s="4"/>
      <c r="LNG877" s="4"/>
      <c r="LNH877" s="4"/>
      <c r="LNI877" s="4"/>
      <c r="LNJ877" s="4"/>
      <c r="LNK877" s="4"/>
      <c r="LNL877" s="4"/>
      <c r="LNM877" s="4"/>
      <c r="LNN877" s="4"/>
      <c r="LNO877" s="4"/>
      <c r="LNP877" s="4"/>
      <c r="LNQ877" s="4"/>
      <c r="LNR877" s="4"/>
      <c r="LNS877" s="4"/>
      <c r="LNT877" s="4"/>
      <c r="LNU877" s="4"/>
      <c r="LNV877" s="4"/>
      <c r="LNW877" s="4"/>
      <c r="LNX877" s="4"/>
      <c r="LNY877" s="4"/>
      <c r="LNZ877" s="4"/>
      <c r="LOA877" s="4"/>
      <c r="LOB877" s="4"/>
      <c r="LOC877" s="4"/>
      <c r="LOD877" s="4"/>
      <c r="LOE877" s="4"/>
      <c r="LOF877" s="4"/>
      <c r="LOG877" s="4"/>
      <c r="LOH877" s="4"/>
      <c r="LOI877" s="4"/>
      <c r="LOJ877" s="4"/>
      <c r="LOK877" s="4"/>
      <c r="LOL877" s="4"/>
      <c r="LOM877" s="4"/>
      <c r="LON877" s="4"/>
      <c r="LOO877" s="4"/>
      <c r="LOP877" s="4"/>
      <c r="LOQ877" s="4"/>
      <c r="LOR877" s="4"/>
      <c r="LOS877" s="4"/>
      <c r="LOT877" s="4"/>
      <c r="LOU877" s="4"/>
      <c r="LOV877" s="4"/>
      <c r="LOW877" s="4"/>
      <c r="LOX877" s="4"/>
      <c r="LOY877" s="4"/>
      <c r="LOZ877" s="4"/>
      <c r="LPA877" s="4"/>
      <c r="LPB877" s="4"/>
      <c r="LPC877" s="4"/>
      <c r="LPD877" s="4"/>
      <c r="LPE877" s="4"/>
      <c r="LPF877" s="4"/>
      <c r="LPG877" s="4"/>
      <c r="LPH877" s="4"/>
      <c r="LPI877" s="4"/>
      <c r="LPJ877" s="4"/>
      <c r="LPK877" s="4"/>
      <c r="LPL877" s="4"/>
      <c r="LPM877" s="4"/>
      <c r="LPN877" s="4"/>
      <c r="LPO877" s="4"/>
      <c r="LPP877" s="4"/>
      <c r="LPQ877" s="4"/>
      <c r="LPR877" s="4"/>
      <c r="LPS877" s="4"/>
      <c r="LPT877" s="4"/>
      <c r="LPU877" s="4"/>
      <c r="LPV877" s="4"/>
      <c r="LPW877" s="4"/>
      <c r="LPX877" s="4"/>
      <c r="LPY877" s="4"/>
      <c r="LPZ877" s="4"/>
      <c r="LQA877" s="4"/>
      <c r="LQB877" s="4"/>
      <c r="LQC877" s="4"/>
      <c r="LQD877" s="4"/>
      <c r="LQE877" s="4"/>
      <c r="LQF877" s="4"/>
      <c r="LQG877" s="4"/>
      <c r="LQH877" s="4"/>
      <c r="LQI877" s="4"/>
      <c r="LQJ877" s="4"/>
      <c r="LQK877" s="4"/>
      <c r="LQL877" s="4"/>
      <c r="LQM877" s="4"/>
      <c r="LQN877" s="4"/>
      <c r="LQO877" s="4"/>
      <c r="LQP877" s="4"/>
      <c r="LQQ877" s="4"/>
      <c r="LQR877" s="4"/>
      <c r="LQS877" s="4"/>
      <c r="LQT877" s="4"/>
      <c r="LQU877" s="4"/>
      <c r="LQV877" s="4"/>
      <c r="LQW877" s="4"/>
      <c r="LQX877" s="4"/>
      <c r="LQY877" s="4"/>
      <c r="LQZ877" s="4"/>
      <c r="LRA877" s="4"/>
      <c r="LRB877" s="4"/>
      <c r="LRC877" s="4"/>
      <c r="LRD877" s="4"/>
      <c r="LRE877" s="4"/>
      <c r="LRF877" s="4"/>
      <c r="LRG877" s="4"/>
      <c r="LRH877" s="4"/>
      <c r="LRI877" s="4"/>
      <c r="LRJ877" s="4"/>
      <c r="LRK877" s="4"/>
      <c r="LRL877" s="4"/>
      <c r="LRM877" s="4"/>
      <c r="LRN877" s="4"/>
      <c r="LRO877" s="4"/>
      <c r="LRP877" s="4"/>
      <c r="LRQ877" s="4"/>
      <c r="LRR877" s="4"/>
      <c r="LRS877" s="4"/>
      <c r="LRT877" s="4"/>
      <c r="LRU877" s="4"/>
      <c r="LRV877" s="4"/>
      <c r="LRW877" s="4"/>
      <c r="LRX877" s="4"/>
      <c r="LRY877" s="4"/>
      <c r="LRZ877" s="4"/>
      <c r="LSA877" s="4"/>
      <c r="LSB877" s="4"/>
      <c r="LSC877" s="4"/>
      <c r="LSD877" s="4"/>
      <c r="LSE877" s="4"/>
      <c r="LSF877" s="4"/>
      <c r="LSG877" s="4"/>
      <c r="LSH877" s="4"/>
      <c r="LSI877" s="4"/>
      <c r="LSJ877" s="4"/>
      <c r="LSK877" s="4"/>
      <c r="LSL877" s="4"/>
      <c r="LSM877" s="4"/>
      <c r="LSN877" s="4"/>
      <c r="LSO877" s="4"/>
      <c r="LSP877" s="4"/>
      <c r="LSQ877" s="4"/>
      <c r="LSR877" s="4"/>
      <c r="LSS877" s="4"/>
      <c r="LST877" s="4"/>
      <c r="LSU877" s="4"/>
      <c r="LSV877" s="4"/>
      <c r="LSW877" s="4"/>
      <c r="LSX877" s="4"/>
      <c r="LSY877" s="4"/>
      <c r="LSZ877" s="4"/>
      <c r="LTA877" s="4"/>
      <c r="LTB877" s="4"/>
      <c r="LTC877" s="4"/>
      <c r="LTD877" s="4"/>
      <c r="LTE877" s="4"/>
      <c r="LTF877" s="4"/>
      <c r="LTG877" s="4"/>
      <c r="LTH877" s="4"/>
      <c r="LTI877" s="4"/>
      <c r="LTJ877" s="4"/>
      <c r="LTK877" s="4"/>
      <c r="LTL877" s="4"/>
      <c r="LTM877" s="4"/>
      <c r="LTN877" s="4"/>
      <c r="LTO877" s="4"/>
      <c r="LTP877" s="4"/>
      <c r="LTQ877" s="4"/>
      <c r="LTR877" s="4"/>
      <c r="LTS877" s="4"/>
      <c r="LTT877" s="4"/>
      <c r="LTU877" s="4"/>
      <c r="LTV877" s="4"/>
      <c r="LTW877" s="4"/>
      <c r="LTX877" s="4"/>
      <c r="LTY877" s="4"/>
      <c r="LTZ877" s="4"/>
      <c r="LUA877" s="4"/>
      <c r="LUB877" s="4"/>
      <c r="LUC877" s="4"/>
      <c r="LUD877" s="4"/>
      <c r="LUE877" s="4"/>
      <c r="LUF877" s="4"/>
      <c r="LUG877" s="4"/>
      <c r="LUH877" s="4"/>
      <c r="LUI877" s="4"/>
      <c r="LUJ877" s="4"/>
      <c r="LUK877" s="4"/>
      <c r="LUL877" s="4"/>
      <c r="LUM877" s="4"/>
      <c r="LUN877" s="4"/>
      <c r="LUO877" s="4"/>
      <c r="LUP877" s="4"/>
      <c r="LUQ877" s="4"/>
      <c r="LUR877" s="4"/>
      <c r="LUS877" s="4"/>
      <c r="LUT877" s="4"/>
      <c r="LUU877" s="4"/>
      <c r="LUV877" s="4"/>
      <c r="LUW877" s="4"/>
      <c r="LUX877" s="4"/>
      <c r="LUY877" s="4"/>
      <c r="LUZ877" s="4"/>
      <c r="LVA877" s="4"/>
      <c r="LVB877" s="4"/>
      <c r="LVC877" s="4"/>
      <c r="LVD877" s="4"/>
      <c r="LVE877" s="4"/>
      <c r="LVF877" s="4"/>
      <c r="LVG877" s="4"/>
      <c r="LVH877" s="4"/>
      <c r="LVI877" s="4"/>
      <c r="LVJ877" s="4"/>
      <c r="LVK877" s="4"/>
      <c r="LVL877" s="4"/>
      <c r="LVM877" s="4"/>
      <c r="LVN877" s="4"/>
      <c r="LVP877" s="4"/>
      <c r="LVR877" s="4"/>
      <c r="LVS877" s="4"/>
      <c r="LVT877" s="4"/>
      <c r="LVU877" s="4"/>
      <c r="LVV877" s="4"/>
      <c r="LVW877" s="4"/>
      <c r="LVX877" s="4"/>
      <c r="LVY877" s="4"/>
      <c r="LWD877" s="4"/>
      <c r="LWE877" s="4"/>
      <c r="LWF877" s="4"/>
      <c r="LWG877" s="4"/>
      <c r="LWH877" s="4"/>
      <c r="LWI877" s="4"/>
      <c r="LWJ877" s="4"/>
      <c r="LWK877" s="4"/>
      <c r="LWL877" s="4"/>
      <c r="LWM877" s="4"/>
      <c r="LWN877" s="4"/>
      <c r="LWO877" s="4"/>
      <c r="LWP877" s="4"/>
      <c r="LWQ877" s="4"/>
      <c r="LWR877" s="4"/>
      <c r="LWS877" s="4"/>
      <c r="LWT877" s="4"/>
      <c r="LWU877" s="4"/>
      <c r="LWV877" s="4"/>
      <c r="LWW877" s="4"/>
      <c r="LWX877" s="4"/>
      <c r="LWY877" s="4"/>
      <c r="LWZ877" s="4"/>
      <c r="LXA877" s="4"/>
      <c r="LXB877" s="4"/>
      <c r="LXC877" s="4"/>
      <c r="LXD877" s="4"/>
      <c r="LXE877" s="4"/>
      <c r="LXF877" s="4"/>
      <c r="LXG877" s="4"/>
      <c r="LXH877" s="4"/>
      <c r="LXI877" s="4"/>
      <c r="LXJ877" s="4"/>
      <c r="LXK877" s="4"/>
      <c r="LXL877" s="4"/>
      <c r="LXM877" s="4"/>
      <c r="LXN877" s="4"/>
      <c r="LXO877" s="4"/>
      <c r="LXP877" s="4"/>
      <c r="LXQ877" s="4"/>
      <c r="LXR877" s="4"/>
      <c r="LXS877" s="4"/>
      <c r="LXT877" s="4"/>
      <c r="LXU877" s="4"/>
      <c r="LXV877" s="4"/>
      <c r="LXW877" s="4"/>
      <c r="LXX877" s="4"/>
      <c r="LXY877" s="4"/>
      <c r="LXZ877" s="4"/>
      <c r="LYA877" s="4"/>
      <c r="LYB877" s="4"/>
      <c r="LYC877" s="4"/>
      <c r="LYD877" s="4"/>
      <c r="LYE877" s="4"/>
      <c r="LYF877" s="4"/>
      <c r="LYG877" s="4"/>
      <c r="LYH877" s="4"/>
      <c r="LYI877" s="4"/>
      <c r="LYJ877" s="4"/>
      <c r="LYK877" s="4"/>
      <c r="LYL877" s="4"/>
      <c r="LYM877" s="4"/>
      <c r="LYN877" s="4"/>
      <c r="LYO877" s="4"/>
      <c r="LYP877" s="4"/>
      <c r="LYQ877" s="4"/>
      <c r="LYR877" s="4"/>
      <c r="LYS877" s="4"/>
      <c r="LYT877" s="4"/>
      <c r="LYU877" s="4"/>
      <c r="LYV877" s="4"/>
      <c r="LYW877" s="4"/>
      <c r="LYX877" s="4"/>
      <c r="LYY877" s="4"/>
      <c r="LYZ877" s="4"/>
      <c r="LZA877" s="4"/>
      <c r="LZB877" s="4"/>
      <c r="LZC877" s="4"/>
      <c r="LZD877" s="4"/>
      <c r="LZE877" s="4"/>
      <c r="LZF877" s="4"/>
      <c r="LZG877" s="4"/>
      <c r="LZH877" s="4"/>
      <c r="LZI877" s="4"/>
      <c r="LZJ877" s="4"/>
      <c r="LZK877" s="4"/>
      <c r="LZL877" s="4"/>
      <c r="LZM877" s="4"/>
      <c r="LZN877" s="4"/>
      <c r="LZO877" s="4"/>
      <c r="LZP877" s="4"/>
      <c r="LZQ877" s="4"/>
      <c r="LZR877" s="4"/>
      <c r="LZS877" s="4"/>
      <c r="LZT877" s="4"/>
      <c r="LZU877" s="4"/>
      <c r="LZV877" s="4"/>
      <c r="LZW877" s="4"/>
      <c r="LZX877" s="4"/>
      <c r="LZY877" s="4"/>
      <c r="LZZ877" s="4"/>
      <c r="MAA877" s="4"/>
      <c r="MAB877" s="4"/>
      <c r="MAC877" s="4"/>
      <c r="MAD877" s="4"/>
      <c r="MAE877" s="4"/>
      <c r="MAF877" s="4"/>
      <c r="MAG877" s="4"/>
      <c r="MAH877" s="4"/>
      <c r="MAI877" s="4"/>
      <c r="MAJ877" s="4"/>
      <c r="MAK877" s="4"/>
      <c r="MAL877" s="4"/>
      <c r="MAM877" s="4"/>
      <c r="MAN877" s="4"/>
      <c r="MAO877" s="4"/>
      <c r="MAP877" s="4"/>
      <c r="MAQ877" s="4"/>
      <c r="MAR877" s="4"/>
      <c r="MAS877" s="4"/>
      <c r="MAT877" s="4"/>
      <c r="MAU877" s="4"/>
      <c r="MAV877" s="4"/>
      <c r="MAW877" s="4"/>
      <c r="MAX877" s="4"/>
      <c r="MAY877" s="4"/>
      <c r="MAZ877" s="4"/>
      <c r="MBA877" s="4"/>
      <c r="MBB877" s="4"/>
      <c r="MBC877" s="4"/>
      <c r="MBD877" s="4"/>
      <c r="MBE877" s="4"/>
      <c r="MBF877" s="4"/>
      <c r="MBG877" s="4"/>
      <c r="MBH877" s="4"/>
      <c r="MBI877" s="4"/>
      <c r="MBJ877" s="4"/>
      <c r="MBK877" s="4"/>
      <c r="MBL877" s="4"/>
      <c r="MBM877" s="4"/>
      <c r="MBN877" s="4"/>
      <c r="MBO877" s="4"/>
      <c r="MBP877" s="4"/>
      <c r="MBQ877" s="4"/>
      <c r="MBR877" s="4"/>
      <c r="MBS877" s="4"/>
      <c r="MBT877" s="4"/>
      <c r="MBU877" s="4"/>
      <c r="MBV877" s="4"/>
      <c r="MBW877" s="4"/>
      <c r="MBX877" s="4"/>
      <c r="MBY877" s="4"/>
      <c r="MBZ877" s="4"/>
      <c r="MCA877" s="4"/>
      <c r="MCB877" s="4"/>
      <c r="MCC877" s="4"/>
      <c r="MCD877" s="4"/>
      <c r="MCE877" s="4"/>
      <c r="MCF877" s="4"/>
      <c r="MCG877" s="4"/>
      <c r="MCH877" s="4"/>
      <c r="MCI877" s="4"/>
      <c r="MCJ877" s="4"/>
      <c r="MCK877" s="4"/>
      <c r="MCL877" s="4"/>
      <c r="MCM877" s="4"/>
      <c r="MCN877" s="4"/>
      <c r="MCO877" s="4"/>
      <c r="MCP877" s="4"/>
      <c r="MCQ877" s="4"/>
      <c r="MCR877" s="4"/>
      <c r="MCS877" s="4"/>
      <c r="MCT877" s="4"/>
      <c r="MCU877" s="4"/>
      <c r="MCV877" s="4"/>
      <c r="MCW877" s="4"/>
      <c r="MCX877" s="4"/>
      <c r="MCY877" s="4"/>
      <c r="MCZ877" s="4"/>
      <c r="MDA877" s="4"/>
      <c r="MDB877" s="4"/>
      <c r="MDC877" s="4"/>
      <c r="MDD877" s="4"/>
      <c r="MDE877" s="4"/>
      <c r="MDF877" s="4"/>
      <c r="MDG877" s="4"/>
      <c r="MDH877" s="4"/>
      <c r="MDI877" s="4"/>
      <c r="MDJ877" s="4"/>
      <c r="MDK877" s="4"/>
      <c r="MDL877" s="4"/>
      <c r="MDM877" s="4"/>
      <c r="MDN877" s="4"/>
      <c r="MDO877" s="4"/>
      <c r="MDP877" s="4"/>
      <c r="MDQ877" s="4"/>
      <c r="MDR877" s="4"/>
      <c r="MDS877" s="4"/>
      <c r="MDT877" s="4"/>
      <c r="MDU877" s="4"/>
      <c r="MDV877" s="4"/>
      <c r="MDW877" s="4"/>
      <c r="MDX877" s="4"/>
      <c r="MDY877" s="4"/>
      <c r="MDZ877" s="4"/>
      <c r="MEA877" s="4"/>
      <c r="MEB877" s="4"/>
      <c r="MEC877" s="4"/>
      <c r="MED877" s="4"/>
      <c r="MEE877" s="4"/>
      <c r="MEF877" s="4"/>
      <c r="MEG877" s="4"/>
      <c r="MEH877" s="4"/>
      <c r="MEI877" s="4"/>
      <c r="MEJ877" s="4"/>
      <c r="MEK877" s="4"/>
      <c r="MEL877" s="4"/>
      <c r="MEM877" s="4"/>
      <c r="MEN877" s="4"/>
      <c r="MEO877" s="4"/>
      <c r="MEP877" s="4"/>
      <c r="MEQ877" s="4"/>
      <c r="MER877" s="4"/>
      <c r="MES877" s="4"/>
      <c r="MET877" s="4"/>
      <c r="MEU877" s="4"/>
      <c r="MEV877" s="4"/>
      <c r="MEW877" s="4"/>
      <c r="MEX877" s="4"/>
      <c r="MEY877" s="4"/>
      <c r="MEZ877" s="4"/>
      <c r="MFA877" s="4"/>
      <c r="MFB877" s="4"/>
      <c r="MFC877" s="4"/>
      <c r="MFD877" s="4"/>
      <c r="MFE877" s="4"/>
      <c r="MFF877" s="4"/>
      <c r="MFG877" s="4"/>
      <c r="MFH877" s="4"/>
      <c r="MFI877" s="4"/>
      <c r="MFJ877" s="4"/>
      <c r="MFL877" s="4"/>
      <c r="MFN877" s="4"/>
      <c r="MFO877" s="4"/>
      <c r="MFP877" s="4"/>
      <c r="MFQ877" s="4"/>
      <c r="MFR877" s="4"/>
      <c r="MFS877" s="4"/>
      <c r="MFT877" s="4"/>
      <c r="MFU877" s="4"/>
      <c r="MFZ877" s="4"/>
      <c r="MGA877" s="4"/>
      <c r="MGB877" s="4"/>
      <c r="MGC877" s="4"/>
      <c r="MGD877" s="4"/>
      <c r="MGE877" s="4"/>
      <c r="MGF877" s="4"/>
      <c r="MGG877" s="4"/>
      <c r="MGH877" s="4"/>
      <c r="MGI877" s="4"/>
      <c r="MGJ877" s="4"/>
      <c r="MGK877" s="4"/>
      <c r="MGL877" s="4"/>
      <c r="MGM877" s="4"/>
      <c r="MGN877" s="4"/>
      <c r="MGO877" s="4"/>
      <c r="MGP877" s="4"/>
      <c r="MGQ877" s="4"/>
      <c r="MGR877" s="4"/>
      <c r="MGS877" s="4"/>
      <c r="MGT877" s="4"/>
      <c r="MGU877" s="4"/>
      <c r="MGV877" s="4"/>
      <c r="MGW877" s="4"/>
      <c r="MGX877" s="4"/>
      <c r="MGY877" s="4"/>
      <c r="MGZ877" s="4"/>
      <c r="MHA877" s="4"/>
      <c r="MHB877" s="4"/>
      <c r="MHC877" s="4"/>
      <c r="MHD877" s="4"/>
      <c r="MHE877" s="4"/>
      <c r="MHF877" s="4"/>
      <c r="MHG877" s="4"/>
      <c r="MHH877" s="4"/>
      <c r="MHI877" s="4"/>
      <c r="MHJ877" s="4"/>
      <c r="MHK877" s="4"/>
      <c r="MHL877" s="4"/>
      <c r="MHM877" s="4"/>
      <c r="MHN877" s="4"/>
      <c r="MHO877" s="4"/>
      <c r="MHP877" s="4"/>
      <c r="MHQ877" s="4"/>
      <c r="MHR877" s="4"/>
      <c r="MHS877" s="4"/>
      <c r="MHT877" s="4"/>
      <c r="MHU877" s="4"/>
      <c r="MHV877" s="4"/>
      <c r="MHW877" s="4"/>
      <c r="MHX877" s="4"/>
      <c r="MHY877" s="4"/>
      <c r="MHZ877" s="4"/>
      <c r="MIA877" s="4"/>
      <c r="MIB877" s="4"/>
      <c r="MIC877" s="4"/>
      <c r="MID877" s="4"/>
      <c r="MIE877" s="4"/>
      <c r="MIF877" s="4"/>
      <c r="MIG877" s="4"/>
      <c r="MIH877" s="4"/>
      <c r="MII877" s="4"/>
      <c r="MIJ877" s="4"/>
      <c r="MIK877" s="4"/>
      <c r="MIL877" s="4"/>
      <c r="MIM877" s="4"/>
      <c r="MIN877" s="4"/>
      <c r="MIO877" s="4"/>
      <c r="MIP877" s="4"/>
      <c r="MIQ877" s="4"/>
      <c r="MIR877" s="4"/>
      <c r="MIS877" s="4"/>
      <c r="MIT877" s="4"/>
      <c r="MIU877" s="4"/>
      <c r="MIV877" s="4"/>
      <c r="MIW877" s="4"/>
      <c r="MIX877" s="4"/>
      <c r="MIY877" s="4"/>
      <c r="MIZ877" s="4"/>
      <c r="MJA877" s="4"/>
      <c r="MJB877" s="4"/>
      <c r="MJC877" s="4"/>
      <c r="MJD877" s="4"/>
      <c r="MJE877" s="4"/>
      <c r="MJF877" s="4"/>
      <c r="MJG877" s="4"/>
      <c r="MJH877" s="4"/>
      <c r="MJI877" s="4"/>
      <c r="MJJ877" s="4"/>
      <c r="MJK877" s="4"/>
      <c r="MJL877" s="4"/>
      <c r="MJM877" s="4"/>
      <c r="MJN877" s="4"/>
      <c r="MJO877" s="4"/>
      <c r="MJP877" s="4"/>
      <c r="MJQ877" s="4"/>
      <c r="MJR877" s="4"/>
      <c r="MJS877" s="4"/>
      <c r="MJT877" s="4"/>
      <c r="MJU877" s="4"/>
      <c r="MJV877" s="4"/>
      <c r="MJW877" s="4"/>
      <c r="MJX877" s="4"/>
      <c r="MJY877" s="4"/>
      <c r="MJZ877" s="4"/>
      <c r="MKA877" s="4"/>
      <c r="MKB877" s="4"/>
      <c r="MKC877" s="4"/>
      <c r="MKD877" s="4"/>
      <c r="MKE877" s="4"/>
      <c r="MKF877" s="4"/>
      <c r="MKG877" s="4"/>
      <c r="MKH877" s="4"/>
      <c r="MKI877" s="4"/>
      <c r="MKJ877" s="4"/>
      <c r="MKK877" s="4"/>
      <c r="MKL877" s="4"/>
      <c r="MKM877" s="4"/>
      <c r="MKN877" s="4"/>
      <c r="MKO877" s="4"/>
      <c r="MKP877" s="4"/>
      <c r="MKQ877" s="4"/>
      <c r="MKR877" s="4"/>
      <c r="MKS877" s="4"/>
      <c r="MKT877" s="4"/>
      <c r="MKU877" s="4"/>
      <c r="MKV877" s="4"/>
      <c r="MKW877" s="4"/>
      <c r="MKX877" s="4"/>
      <c r="MKY877" s="4"/>
      <c r="MKZ877" s="4"/>
      <c r="MLA877" s="4"/>
      <c r="MLB877" s="4"/>
      <c r="MLC877" s="4"/>
      <c r="MLD877" s="4"/>
      <c r="MLE877" s="4"/>
      <c r="MLF877" s="4"/>
      <c r="MLG877" s="4"/>
      <c r="MLH877" s="4"/>
      <c r="MLI877" s="4"/>
      <c r="MLJ877" s="4"/>
      <c r="MLK877" s="4"/>
      <c r="MLL877" s="4"/>
      <c r="MLM877" s="4"/>
      <c r="MLN877" s="4"/>
      <c r="MLO877" s="4"/>
      <c r="MLP877" s="4"/>
      <c r="MLQ877" s="4"/>
      <c r="MLR877" s="4"/>
      <c r="MLS877" s="4"/>
      <c r="MLT877" s="4"/>
      <c r="MLU877" s="4"/>
      <c r="MLV877" s="4"/>
      <c r="MLW877" s="4"/>
      <c r="MLX877" s="4"/>
      <c r="MLY877" s="4"/>
      <c r="MLZ877" s="4"/>
      <c r="MMA877" s="4"/>
      <c r="MMB877" s="4"/>
      <c r="MMC877" s="4"/>
      <c r="MMD877" s="4"/>
      <c r="MME877" s="4"/>
      <c r="MMF877" s="4"/>
      <c r="MMG877" s="4"/>
      <c r="MMH877" s="4"/>
      <c r="MMI877" s="4"/>
      <c r="MMJ877" s="4"/>
      <c r="MMK877" s="4"/>
      <c r="MML877" s="4"/>
      <c r="MMM877" s="4"/>
      <c r="MMN877" s="4"/>
      <c r="MMO877" s="4"/>
      <c r="MMP877" s="4"/>
      <c r="MMQ877" s="4"/>
      <c r="MMR877" s="4"/>
      <c r="MMS877" s="4"/>
      <c r="MMT877" s="4"/>
      <c r="MMU877" s="4"/>
      <c r="MMV877" s="4"/>
      <c r="MMW877" s="4"/>
      <c r="MMX877" s="4"/>
      <c r="MMY877" s="4"/>
      <c r="MMZ877" s="4"/>
      <c r="MNA877" s="4"/>
      <c r="MNB877" s="4"/>
      <c r="MNC877" s="4"/>
      <c r="MND877" s="4"/>
      <c r="MNE877" s="4"/>
      <c r="MNF877" s="4"/>
      <c r="MNG877" s="4"/>
      <c r="MNH877" s="4"/>
      <c r="MNI877" s="4"/>
      <c r="MNJ877" s="4"/>
      <c r="MNK877" s="4"/>
      <c r="MNL877" s="4"/>
      <c r="MNM877" s="4"/>
      <c r="MNN877" s="4"/>
      <c r="MNO877" s="4"/>
      <c r="MNP877" s="4"/>
      <c r="MNQ877" s="4"/>
      <c r="MNR877" s="4"/>
      <c r="MNS877" s="4"/>
      <c r="MNT877" s="4"/>
      <c r="MNU877" s="4"/>
      <c r="MNV877" s="4"/>
      <c r="MNW877" s="4"/>
      <c r="MNX877" s="4"/>
      <c r="MNY877" s="4"/>
      <c r="MNZ877" s="4"/>
      <c r="MOA877" s="4"/>
      <c r="MOB877" s="4"/>
      <c r="MOC877" s="4"/>
      <c r="MOD877" s="4"/>
      <c r="MOE877" s="4"/>
      <c r="MOF877" s="4"/>
      <c r="MOG877" s="4"/>
      <c r="MOH877" s="4"/>
      <c r="MOI877" s="4"/>
      <c r="MOJ877" s="4"/>
      <c r="MOK877" s="4"/>
      <c r="MOL877" s="4"/>
      <c r="MOM877" s="4"/>
      <c r="MON877" s="4"/>
      <c r="MOO877" s="4"/>
      <c r="MOP877" s="4"/>
      <c r="MOQ877" s="4"/>
      <c r="MOR877" s="4"/>
      <c r="MOS877" s="4"/>
      <c r="MOT877" s="4"/>
      <c r="MOU877" s="4"/>
      <c r="MOV877" s="4"/>
      <c r="MOW877" s="4"/>
      <c r="MOX877" s="4"/>
      <c r="MOY877" s="4"/>
      <c r="MOZ877" s="4"/>
      <c r="MPA877" s="4"/>
      <c r="MPB877" s="4"/>
      <c r="MPC877" s="4"/>
      <c r="MPD877" s="4"/>
      <c r="MPE877" s="4"/>
      <c r="MPF877" s="4"/>
      <c r="MPH877" s="4"/>
      <c r="MPJ877" s="4"/>
      <c r="MPK877" s="4"/>
      <c r="MPL877" s="4"/>
      <c r="MPM877" s="4"/>
      <c r="MPN877" s="4"/>
      <c r="MPO877" s="4"/>
      <c r="MPP877" s="4"/>
      <c r="MPQ877" s="4"/>
      <c r="MPV877" s="4"/>
      <c r="MPW877" s="4"/>
      <c r="MPX877" s="4"/>
      <c r="MPY877" s="4"/>
      <c r="MPZ877" s="4"/>
      <c r="MQA877" s="4"/>
      <c r="MQB877" s="4"/>
      <c r="MQC877" s="4"/>
      <c r="MQD877" s="4"/>
      <c r="MQE877" s="4"/>
      <c r="MQF877" s="4"/>
      <c r="MQG877" s="4"/>
      <c r="MQH877" s="4"/>
      <c r="MQI877" s="4"/>
      <c r="MQJ877" s="4"/>
      <c r="MQK877" s="4"/>
      <c r="MQL877" s="4"/>
      <c r="MQM877" s="4"/>
      <c r="MQN877" s="4"/>
      <c r="MQO877" s="4"/>
      <c r="MQP877" s="4"/>
      <c r="MQQ877" s="4"/>
      <c r="MQR877" s="4"/>
      <c r="MQS877" s="4"/>
      <c r="MQT877" s="4"/>
      <c r="MQU877" s="4"/>
      <c r="MQV877" s="4"/>
      <c r="MQW877" s="4"/>
      <c r="MQX877" s="4"/>
      <c r="MQY877" s="4"/>
      <c r="MQZ877" s="4"/>
      <c r="MRA877" s="4"/>
      <c r="MRB877" s="4"/>
      <c r="MRC877" s="4"/>
      <c r="MRD877" s="4"/>
      <c r="MRE877" s="4"/>
      <c r="MRF877" s="4"/>
      <c r="MRG877" s="4"/>
      <c r="MRH877" s="4"/>
      <c r="MRI877" s="4"/>
      <c r="MRJ877" s="4"/>
      <c r="MRK877" s="4"/>
      <c r="MRL877" s="4"/>
      <c r="MRM877" s="4"/>
      <c r="MRN877" s="4"/>
      <c r="MRO877" s="4"/>
      <c r="MRP877" s="4"/>
      <c r="MRQ877" s="4"/>
      <c r="MRR877" s="4"/>
      <c r="MRS877" s="4"/>
      <c r="MRT877" s="4"/>
      <c r="MRU877" s="4"/>
      <c r="MRV877" s="4"/>
      <c r="MRW877" s="4"/>
      <c r="MRX877" s="4"/>
      <c r="MRY877" s="4"/>
      <c r="MRZ877" s="4"/>
      <c r="MSA877" s="4"/>
      <c r="MSB877" s="4"/>
      <c r="MSC877" s="4"/>
      <c r="MSD877" s="4"/>
      <c r="MSE877" s="4"/>
      <c r="MSF877" s="4"/>
      <c r="MSG877" s="4"/>
      <c r="MSH877" s="4"/>
      <c r="MSI877" s="4"/>
      <c r="MSJ877" s="4"/>
      <c r="MSK877" s="4"/>
      <c r="MSL877" s="4"/>
      <c r="MSM877" s="4"/>
      <c r="MSN877" s="4"/>
      <c r="MSO877" s="4"/>
      <c r="MSP877" s="4"/>
      <c r="MSQ877" s="4"/>
      <c r="MSR877" s="4"/>
      <c r="MSS877" s="4"/>
      <c r="MST877" s="4"/>
      <c r="MSU877" s="4"/>
      <c r="MSV877" s="4"/>
      <c r="MSW877" s="4"/>
      <c r="MSX877" s="4"/>
      <c r="MSY877" s="4"/>
      <c r="MSZ877" s="4"/>
      <c r="MTA877" s="4"/>
      <c r="MTB877" s="4"/>
      <c r="MTC877" s="4"/>
      <c r="MTD877" s="4"/>
      <c r="MTE877" s="4"/>
      <c r="MTF877" s="4"/>
      <c r="MTG877" s="4"/>
      <c r="MTH877" s="4"/>
      <c r="MTI877" s="4"/>
      <c r="MTJ877" s="4"/>
      <c r="MTK877" s="4"/>
      <c r="MTL877" s="4"/>
      <c r="MTM877" s="4"/>
      <c r="MTN877" s="4"/>
      <c r="MTO877" s="4"/>
      <c r="MTP877" s="4"/>
      <c r="MTQ877" s="4"/>
      <c r="MTR877" s="4"/>
      <c r="MTS877" s="4"/>
      <c r="MTT877" s="4"/>
      <c r="MTU877" s="4"/>
      <c r="MTV877" s="4"/>
      <c r="MTW877" s="4"/>
      <c r="MTX877" s="4"/>
      <c r="MTY877" s="4"/>
      <c r="MTZ877" s="4"/>
      <c r="MUA877" s="4"/>
      <c r="MUB877" s="4"/>
      <c r="MUC877" s="4"/>
      <c r="MUD877" s="4"/>
      <c r="MUE877" s="4"/>
      <c r="MUF877" s="4"/>
      <c r="MUG877" s="4"/>
      <c r="MUH877" s="4"/>
      <c r="MUI877" s="4"/>
      <c r="MUJ877" s="4"/>
      <c r="MUK877" s="4"/>
      <c r="MUL877" s="4"/>
      <c r="MUM877" s="4"/>
      <c r="MUN877" s="4"/>
      <c r="MUO877" s="4"/>
      <c r="MUP877" s="4"/>
      <c r="MUQ877" s="4"/>
      <c r="MUR877" s="4"/>
      <c r="MUS877" s="4"/>
      <c r="MUT877" s="4"/>
      <c r="MUU877" s="4"/>
      <c r="MUV877" s="4"/>
      <c r="MUW877" s="4"/>
      <c r="MUX877" s="4"/>
      <c r="MUY877" s="4"/>
      <c r="MUZ877" s="4"/>
      <c r="MVA877" s="4"/>
      <c r="MVB877" s="4"/>
      <c r="MVC877" s="4"/>
      <c r="MVD877" s="4"/>
      <c r="MVE877" s="4"/>
      <c r="MVF877" s="4"/>
      <c r="MVG877" s="4"/>
      <c r="MVH877" s="4"/>
      <c r="MVI877" s="4"/>
      <c r="MVJ877" s="4"/>
      <c r="MVK877" s="4"/>
      <c r="MVL877" s="4"/>
      <c r="MVM877" s="4"/>
      <c r="MVN877" s="4"/>
      <c r="MVO877" s="4"/>
      <c r="MVP877" s="4"/>
      <c r="MVQ877" s="4"/>
      <c r="MVR877" s="4"/>
      <c r="MVS877" s="4"/>
      <c r="MVT877" s="4"/>
      <c r="MVU877" s="4"/>
      <c r="MVV877" s="4"/>
      <c r="MVW877" s="4"/>
      <c r="MVX877" s="4"/>
      <c r="MVY877" s="4"/>
      <c r="MVZ877" s="4"/>
      <c r="MWA877" s="4"/>
      <c r="MWB877" s="4"/>
      <c r="MWC877" s="4"/>
      <c r="MWD877" s="4"/>
      <c r="MWE877" s="4"/>
      <c r="MWF877" s="4"/>
      <c r="MWG877" s="4"/>
      <c r="MWH877" s="4"/>
      <c r="MWI877" s="4"/>
      <c r="MWJ877" s="4"/>
      <c r="MWK877" s="4"/>
      <c r="MWL877" s="4"/>
      <c r="MWM877" s="4"/>
      <c r="MWN877" s="4"/>
      <c r="MWO877" s="4"/>
      <c r="MWP877" s="4"/>
      <c r="MWQ877" s="4"/>
      <c r="MWR877" s="4"/>
      <c r="MWS877" s="4"/>
      <c r="MWT877" s="4"/>
      <c r="MWU877" s="4"/>
      <c r="MWV877" s="4"/>
      <c r="MWW877" s="4"/>
      <c r="MWX877" s="4"/>
      <c r="MWY877" s="4"/>
      <c r="MWZ877" s="4"/>
      <c r="MXA877" s="4"/>
      <c r="MXB877" s="4"/>
      <c r="MXC877" s="4"/>
      <c r="MXD877" s="4"/>
      <c r="MXE877" s="4"/>
      <c r="MXF877" s="4"/>
      <c r="MXG877" s="4"/>
      <c r="MXH877" s="4"/>
      <c r="MXI877" s="4"/>
      <c r="MXJ877" s="4"/>
      <c r="MXK877" s="4"/>
      <c r="MXL877" s="4"/>
      <c r="MXM877" s="4"/>
      <c r="MXN877" s="4"/>
      <c r="MXO877" s="4"/>
      <c r="MXP877" s="4"/>
      <c r="MXQ877" s="4"/>
      <c r="MXR877" s="4"/>
      <c r="MXS877" s="4"/>
      <c r="MXT877" s="4"/>
      <c r="MXU877" s="4"/>
      <c r="MXV877" s="4"/>
      <c r="MXW877" s="4"/>
      <c r="MXX877" s="4"/>
      <c r="MXY877" s="4"/>
      <c r="MXZ877" s="4"/>
      <c r="MYA877" s="4"/>
      <c r="MYB877" s="4"/>
      <c r="MYC877" s="4"/>
      <c r="MYD877" s="4"/>
      <c r="MYE877" s="4"/>
      <c r="MYF877" s="4"/>
      <c r="MYG877" s="4"/>
      <c r="MYH877" s="4"/>
      <c r="MYI877" s="4"/>
      <c r="MYJ877" s="4"/>
      <c r="MYK877" s="4"/>
      <c r="MYL877" s="4"/>
      <c r="MYM877" s="4"/>
      <c r="MYN877" s="4"/>
      <c r="MYO877" s="4"/>
      <c r="MYP877" s="4"/>
      <c r="MYQ877" s="4"/>
      <c r="MYR877" s="4"/>
      <c r="MYS877" s="4"/>
      <c r="MYT877" s="4"/>
      <c r="MYU877" s="4"/>
      <c r="MYV877" s="4"/>
      <c r="MYW877" s="4"/>
      <c r="MYX877" s="4"/>
      <c r="MYY877" s="4"/>
      <c r="MYZ877" s="4"/>
      <c r="MZA877" s="4"/>
      <c r="MZB877" s="4"/>
      <c r="MZD877" s="4"/>
      <c r="MZF877" s="4"/>
      <c r="MZG877" s="4"/>
      <c r="MZH877" s="4"/>
      <c r="MZI877" s="4"/>
      <c r="MZJ877" s="4"/>
      <c r="MZK877" s="4"/>
      <c r="MZL877" s="4"/>
      <c r="MZM877" s="4"/>
      <c r="MZR877" s="4"/>
      <c r="MZS877" s="4"/>
      <c r="MZT877" s="4"/>
      <c r="MZU877" s="4"/>
      <c r="MZV877" s="4"/>
      <c r="MZW877" s="4"/>
      <c r="MZX877" s="4"/>
      <c r="MZY877" s="4"/>
      <c r="MZZ877" s="4"/>
      <c r="NAA877" s="4"/>
      <c r="NAB877" s="4"/>
      <c r="NAC877" s="4"/>
      <c r="NAD877" s="4"/>
      <c r="NAE877" s="4"/>
      <c r="NAF877" s="4"/>
      <c r="NAG877" s="4"/>
      <c r="NAH877" s="4"/>
      <c r="NAI877" s="4"/>
      <c r="NAJ877" s="4"/>
      <c r="NAK877" s="4"/>
      <c r="NAL877" s="4"/>
      <c r="NAM877" s="4"/>
      <c r="NAN877" s="4"/>
      <c r="NAO877" s="4"/>
      <c r="NAP877" s="4"/>
      <c r="NAQ877" s="4"/>
      <c r="NAR877" s="4"/>
      <c r="NAS877" s="4"/>
      <c r="NAT877" s="4"/>
      <c r="NAU877" s="4"/>
      <c r="NAV877" s="4"/>
      <c r="NAW877" s="4"/>
      <c r="NAX877" s="4"/>
      <c r="NAY877" s="4"/>
      <c r="NAZ877" s="4"/>
      <c r="NBA877" s="4"/>
      <c r="NBB877" s="4"/>
      <c r="NBC877" s="4"/>
      <c r="NBD877" s="4"/>
      <c r="NBE877" s="4"/>
      <c r="NBF877" s="4"/>
      <c r="NBG877" s="4"/>
      <c r="NBH877" s="4"/>
      <c r="NBI877" s="4"/>
      <c r="NBJ877" s="4"/>
      <c r="NBK877" s="4"/>
      <c r="NBL877" s="4"/>
      <c r="NBM877" s="4"/>
      <c r="NBN877" s="4"/>
      <c r="NBO877" s="4"/>
      <c r="NBP877" s="4"/>
      <c r="NBQ877" s="4"/>
      <c r="NBR877" s="4"/>
      <c r="NBS877" s="4"/>
      <c r="NBT877" s="4"/>
      <c r="NBU877" s="4"/>
      <c r="NBV877" s="4"/>
      <c r="NBW877" s="4"/>
      <c r="NBX877" s="4"/>
      <c r="NBY877" s="4"/>
      <c r="NBZ877" s="4"/>
      <c r="NCA877" s="4"/>
      <c r="NCB877" s="4"/>
      <c r="NCC877" s="4"/>
      <c r="NCD877" s="4"/>
      <c r="NCE877" s="4"/>
      <c r="NCF877" s="4"/>
      <c r="NCG877" s="4"/>
      <c r="NCH877" s="4"/>
      <c r="NCI877" s="4"/>
      <c r="NCJ877" s="4"/>
      <c r="NCK877" s="4"/>
      <c r="NCL877" s="4"/>
      <c r="NCM877" s="4"/>
      <c r="NCN877" s="4"/>
      <c r="NCO877" s="4"/>
      <c r="NCP877" s="4"/>
      <c r="NCQ877" s="4"/>
      <c r="NCR877" s="4"/>
      <c r="NCS877" s="4"/>
      <c r="NCT877" s="4"/>
      <c r="NCU877" s="4"/>
      <c r="NCV877" s="4"/>
      <c r="NCW877" s="4"/>
      <c r="NCX877" s="4"/>
      <c r="NCY877" s="4"/>
      <c r="NCZ877" s="4"/>
      <c r="NDA877" s="4"/>
      <c r="NDB877" s="4"/>
      <c r="NDC877" s="4"/>
      <c r="NDD877" s="4"/>
      <c r="NDE877" s="4"/>
      <c r="NDF877" s="4"/>
      <c r="NDG877" s="4"/>
      <c r="NDH877" s="4"/>
      <c r="NDI877" s="4"/>
      <c r="NDJ877" s="4"/>
      <c r="NDK877" s="4"/>
      <c r="NDL877" s="4"/>
      <c r="NDM877" s="4"/>
      <c r="NDN877" s="4"/>
      <c r="NDO877" s="4"/>
      <c r="NDP877" s="4"/>
      <c r="NDQ877" s="4"/>
      <c r="NDR877" s="4"/>
      <c r="NDS877" s="4"/>
      <c r="NDT877" s="4"/>
      <c r="NDU877" s="4"/>
      <c r="NDV877" s="4"/>
      <c r="NDW877" s="4"/>
      <c r="NDX877" s="4"/>
      <c r="NDY877" s="4"/>
      <c r="NDZ877" s="4"/>
      <c r="NEA877" s="4"/>
      <c r="NEB877" s="4"/>
      <c r="NEC877" s="4"/>
      <c r="NED877" s="4"/>
      <c r="NEE877" s="4"/>
      <c r="NEF877" s="4"/>
      <c r="NEG877" s="4"/>
      <c r="NEH877" s="4"/>
      <c r="NEI877" s="4"/>
      <c r="NEJ877" s="4"/>
      <c r="NEK877" s="4"/>
      <c r="NEL877" s="4"/>
      <c r="NEM877" s="4"/>
      <c r="NEN877" s="4"/>
      <c r="NEO877" s="4"/>
      <c r="NEP877" s="4"/>
      <c r="NEQ877" s="4"/>
      <c r="NER877" s="4"/>
      <c r="NES877" s="4"/>
      <c r="NET877" s="4"/>
      <c r="NEU877" s="4"/>
      <c r="NEV877" s="4"/>
      <c r="NEW877" s="4"/>
      <c r="NEX877" s="4"/>
      <c r="NEY877" s="4"/>
      <c r="NEZ877" s="4"/>
      <c r="NFA877" s="4"/>
      <c r="NFB877" s="4"/>
      <c r="NFC877" s="4"/>
      <c r="NFD877" s="4"/>
      <c r="NFE877" s="4"/>
      <c r="NFF877" s="4"/>
      <c r="NFG877" s="4"/>
      <c r="NFH877" s="4"/>
      <c r="NFI877" s="4"/>
      <c r="NFJ877" s="4"/>
      <c r="NFK877" s="4"/>
      <c r="NFL877" s="4"/>
      <c r="NFM877" s="4"/>
      <c r="NFN877" s="4"/>
      <c r="NFO877" s="4"/>
      <c r="NFP877" s="4"/>
      <c r="NFQ877" s="4"/>
      <c r="NFR877" s="4"/>
      <c r="NFS877" s="4"/>
      <c r="NFT877" s="4"/>
      <c r="NFU877" s="4"/>
      <c r="NFV877" s="4"/>
      <c r="NFW877" s="4"/>
      <c r="NFX877" s="4"/>
      <c r="NFY877" s="4"/>
      <c r="NFZ877" s="4"/>
      <c r="NGA877" s="4"/>
      <c r="NGB877" s="4"/>
      <c r="NGC877" s="4"/>
      <c r="NGD877" s="4"/>
      <c r="NGE877" s="4"/>
      <c r="NGF877" s="4"/>
      <c r="NGG877" s="4"/>
      <c r="NGH877" s="4"/>
      <c r="NGI877" s="4"/>
      <c r="NGJ877" s="4"/>
      <c r="NGK877" s="4"/>
      <c r="NGL877" s="4"/>
      <c r="NGM877" s="4"/>
      <c r="NGN877" s="4"/>
      <c r="NGO877" s="4"/>
      <c r="NGP877" s="4"/>
      <c r="NGQ877" s="4"/>
      <c r="NGR877" s="4"/>
      <c r="NGS877" s="4"/>
      <c r="NGT877" s="4"/>
      <c r="NGU877" s="4"/>
      <c r="NGV877" s="4"/>
      <c r="NGW877" s="4"/>
      <c r="NGX877" s="4"/>
      <c r="NGY877" s="4"/>
      <c r="NGZ877" s="4"/>
      <c r="NHA877" s="4"/>
      <c r="NHB877" s="4"/>
      <c r="NHC877" s="4"/>
      <c r="NHD877" s="4"/>
      <c r="NHE877" s="4"/>
      <c r="NHF877" s="4"/>
      <c r="NHG877" s="4"/>
      <c r="NHH877" s="4"/>
      <c r="NHI877" s="4"/>
      <c r="NHJ877" s="4"/>
      <c r="NHK877" s="4"/>
      <c r="NHL877" s="4"/>
      <c r="NHM877" s="4"/>
      <c r="NHN877" s="4"/>
      <c r="NHO877" s="4"/>
      <c r="NHP877" s="4"/>
      <c r="NHQ877" s="4"/>
      <c r="NHR877" s="4"/>
      <c r="NHS877" s="4"/>
      <c r="NHT877" s="4"/>
      <c r="NHU877" s="4"/>
      <c r="NHV877" s="4"/>
      <c r="NHW877" s="4"/>
      <c r="NHX877" s="4"/>
      <c r="NHY877" s="4"/>
      <c r="NHZ877" s="4"/>
      <c r="NIA877" s="4"/>
      <c r="NIB877" s="4"/>
      <c r="NIC877" s="4"/>
      <c r="NID877" s="4"/>
      <c r="NIE877" s="4"/>
      <c r="NIF877" s="4"/>
      <c r="NIG877" s="4"/>
      <c r="NIH877" s="4"/>
      <c r="NII877" s="4"/>
      <c r="NIJ877" s="4"/>
      <c r="NIK877" s="4"/>
      <c r="NIL877" s="4"/>
      <c r="NIM877" s="4"/>
      <c r="NIN877" s="4"/>
      <c r="NIO877" s="4"/>
      <c r="NIP877" s="4"/>
      <c r="NIQ877" s="4"/>
      <c r="NIR877" s="4"/>
      <c r="NIS877" s="4"/>
      <c r="NIT877" s="4"/>
      <c r="NIU877" s="4"/>
      <c r="NIV877" s="4"/>
      <c r="NIW877" s="4"/>
      <c r="NIX877" s="4"/>
      <c r="NIZ877" s="4"/>
      <c r="NJB877" s="4"/>
      <c r="NJC877" s="4"/>
      <c r="NJD877" s="4"/>
      <c r="NJE877" s="4"/>
      <c r="NJF877" s="4"/>
      <c r="NJG877" s="4"/>
      <c r="NJH877" s="4"/>
      <c r="NJI877" s="4"/>
      <c r="NJN877" s="4"/>
      <c r="NJO877" s="4"/>
      <c r="NJP877" s="4"/>
      <c r="NJQ877" s="4"/>
      <c r="NJR877" s="4"/>
      <c r="NJS877" s="4"/>
      <c r="NJT877" s="4"/>
      <c r="NJU877" s="4"/>
      <c r="NJV877" s="4"/>
      <c r="NJW877" s="4"/>
      <c r="NJX877" s="4"/>
      <c r="NJY877" s="4"/>
      <c r="NJZ877" s="4"/>
      <c r="NKA877" s="4"/>
      <c r="NKB877" s="4"/>
      <c r="NKC877" s="4"/>
      <c r="NKD877" s="4"/>
      <c r="NKE877" s="4"/>
      <c r="NKF877" s="4"/>
      <c r="NKG877" s="4"/>
      <c r="NKH877" s="4"/>
      <c r="NKI877" s="4"/>
      <c r="NKJ877" s="4"/>
      <c r="NKK877" s="4"/>
      <c r="NKL877" s="4"/>
      <c r="NKM877" s="4"/>
      <c r="NKN877" s="4"/>
      <c r="NKO877" s="4"/>
      <c r="NKP877" s="4"/>
      <c r="NKQ877" s="4"/>
      <c r="NKR877" s="4"/>
      <c r="NKS877" s="4"/>
      <c r="NKT877" s="4"/>
      <c r="NKU877" s="4"/>
      <c r="NKV877" s="4"/>
      <c r="NKW877" s="4"/>
      <c r="NKX877" s="4"/>
      <c r="NKY877" s="4"/>
      <c r="NKZ877" s="4"/>
      <c r="NLA877" s="4"/>
      <c r="NLB877" s="4"/>
      <c r="NLC877" s="4"/>
      <c r="NLD877" s="4"/>
      <c r="NLE877" s="4"/>
      <c r="NLF877" s="4"/>
      <c r="NLG877" s="4"/>
      <c r="NLH877" s="4"/>
      <c r="NLI877" s="4"/>
      <c r="NLJ877" s="4"/>
      <c r="NLK877" s="4"/>
      <c r="NLL877" s="4"/>
      <c r="NLM877" s="4"/>
      <c r="NLN877" s="4"/>
      <c r="NLO877" s="4"/>
      <c r="NLP877" s="4"/>
      <c r="NLQ877" s="4"/>
      <c r="NLR877" s="4"/>
      <c r="NLS877" s="4"/>
      <c r="NLT877" s="4"/>
      <c r="NLU877" s="4"/>
      <c r="NLV877" s="4"/>
      <c r="NLW877" s="4"/>
      <c r="NLX877" s="4"/>
      <c r="NLY877" s="4"/>
      <c r="NLZ877" s="4"/>
      <c r="NMA877" s="4"/>
      <c r="NMB877" s="4"/>
      <c r="NMC877" s="4"/>
      <c r="NMD877" s="4"/>
      <c r="NME877" s="4"/>
      <c r="NMF877" s="4"/>
      <c r="NMG877" s="4"/>
      <c r="NMH877" s="4"/>
      <c r="NMI877" s="4"/>
      <c r="NMJ877" s="4"/>
      <c r="NMK877" s="4"/>
      <c r="NML877" s="4"/>
      <c r="NMM877" s="4"/>
      <c r="NMN877" s="4"/>
      <c r="NMO877" s="4"/>
      <c r="NMP877" s="4"/>
      <c r="NMQ877" s="4"/>
      <c r="NMR877" s="4"/>
      <c r="NMS877" s="4"/>
      <c r="NMT877" s="4"/>
      <c r="NMU877" s="4"/>
      <c r="NMV877" s="4"/>
      <c r="NMW877" s="4"/>
      <c r="NMX877" s="4"/>
      <c r="NMY877" s="4"/>
      <c r="NMZ877" s="4"/>
      <c r="NNA877" s="4"/>
      <c r="NNB877" s="4"/>
      <c r="NNC877" s="4"/>
      <c r="NND877" s="4"/>
      <c r="NNE877" s="4"/>
      <c r="NNF877" s="4"/>
      <c r="NNG877" s="4"/>
      <c r="NNH877" s="4"/>
      <c r="NNI877" s="4"/>
      <c r="NNJ877" s="4"/>
      <c r="NNK877" s="4"/>
      <c r="NNL877" s="4"/>
      <c r="NNM877" s="4"/>
      <c r="NNN877" s="4"/>
      <c r="NNO877" s="4"/>
      <c r="NNP877" s="4"/>
      <c r="NNQ877" s="4"/>
      <c r="NNR877" s="4"/>
      <c r="NNS877" s="4"/>
      <c r="NNT877" s="4"/>
      <c r="NNU877" s="4"/>
      <c r="NNV877" s="4"/>
      <c r="NNW877" s="4"/>
      <c r="NNX877" s="4"/>
      <c r="NNY877" s="4"/>
      <c r="NNZ877" s="4"/>
      <c r="NOA877" s="4"/>
      <c r="NOB877" s="4"/>
      <c r="NOC877" s="4"/>
      <c r="NOD877" s="4"/>
      <c r="NOE877" s="4"/>
      <c r="NOF877" s="4"/>
      <c r="NOG877" s="4"/>
      <c r="NOH877" s="4"/>
      <c r="NOI877" s="4"/>
      <c r="NOJ877" s="4"/>
      <c r="NOK877" s="4"/>
      <c r="NOL877" s="4"/>
      <c r="NOM877" s="4"/>
      <c r="NON877" s="4"/>
      <c r="NOO877" s="4"/>
      <c r="NOP877" s="4"/>
      <c r="NOQ877" s="4"/>
      <c r="NOR877" s="4"/>
      <c r="NOS877" s="4"/>
      <c r="NOT877" s="4"/>
      <c r="NOU877" s="4"/>
      <c r="NOV877" s="4"/>
      <c r="NOW877" s="4"/>
      <c r="NOX877" s="4"/>
      <c r="NOY877" s="4"/>
      <c r="NOZ877" s="4"/>
      <c r="NPA877" s="4"/>
      <c r="NPB877" s="4"/>
      <c r="NPC877" s="4"/>
      <c r="NPD877" s="4"/>
      <c r="NPE877" s="4"/>
      <c r="NPF877" s="4"/>
      <c r="NPG877" s="4"/>
      <c r="NPH877" s="4"/>
      <c r="NPI877" s="4"/>
      <c r="NPJ877" s="4"/>
      <c r="NPK877" s="4"/>
      <c r="NPL877" s="4"/>
      <c r="NPM877" s="4"/>
      <c r="NPN877" s="4"/>
      <c r="NPO877" s="4"/>
      <c r="NPP877" s="4"/>
      <c r="NPQ877" s="4"/>
      <c r="NPR877" s="4"/>
      <c r="NPS877" s="4"/>
      <c r="NPT877" s="4"/>
      <c r="NPU877" s="4"/>
      <c r="NPV877" s="4"/>
      <c r="NPW877" s="4"/>
      <c r="NPX877" s="4"/>
      <c r="NPY877" s="4"/>
      <c r="NPZ877" s="4"/>
      <c r="NQA877" s="4"/>
      <c r="NQB877" s="4"/>
      <c r="NQC877" s="4"/>
      <c r="NQD877" s="4"/>
      <c r="NQE877" s="4"/>
      <c r="NQF877" s="4"/>
      <c r="NQG877" s="4"/>
      <c r="NQH877" s="4"/>
      <c r="NQI877" s="4"/>
      <c r="NQJ877" s="4"/>
      <c r="NQK877" s="4"/>
      <c r="NQL877" s="4"/>
      <c r="NQM877" s="4"/>
      <c r="NQN877" s="4"/>
      <c r="NQO877" s="4"/>
      <c r="NQP877" s="4"/>
      <c r="NQQ877" s="4"/>
      <c r="NQR877" s="4"/>
      <c r="NQS877" s="4"/>
      <c r="NQT877" s="4"/>
      <c r="NQU877" s="4"/>
      <c r="NQV877" s="4"/>
      <c r="NQW877" s="4"/>
      <c r="NQX877" s="4"/>
      <c r="NQY877" s="4"/>
      <c r="NQZ877" s="4"/>
      <c r="NRA877" s="4"/>
      <c r="NRB877" s="4"/>
      <c r="NRC877" s="4"/>
      <c r="NRD877" s="4"/>
      <c r="NRE877" s="4"/>
      <c r="NRF877" s="4"/>
      <c r="NRG877" s="4"/>
      <c r="NRH877" s="4"/>
      <c r="NRI877" s="4"/>
      <c r="NRJ877" s="4"/>
      <c r="NRK877" s="4"/>
      <c r="NRL877" s="4"/>
      <c r="NRM877" s="4"/>
      <c r="NRN877" s="4"/>
      <c r="NRO877" s="4"/>
      <c r="NRP877" s="4"/>
      <c r="NRQ877" s="4"/>
      <c r="NRR877" s="4"/>
      <c r="NRS877" s="4"/>
      <c r="NRT877" s="4"/>
      <c r="NRU877" s="4"/>
      <c r="NRV877" s="4"/>
      <c r="NRW877" s="4"/>
      <c r="NRX877" s="4"/>
      <c r="NRY877" s="4"/>
      <c r="NRZ877" s="4"/>
      <c r="NSA877" s="4"/>
      <c r="NSB877" s="4"/>
      <c r="NSC877" s="4"/>
      <c r="NSD877" s="4"/>
      <c r="NSE877" s="4"/>
      <c r="NSF877" s="4"/>
      <c r="NSG877" s="4"/>
      <c r="NSH877" s="4"/>
      <c r="NSI877" s="4"/>
      <c r="NSJ877" s="4"/>
      <c r="NSK877" s="4"/>
      <c r="NSL877" s="4"/>
      <c r="NSM877" s="4"/>
      <c r="NSN877" s="4"/>
      <c r="NSO877" s="4"/>
      <c r="NSP877" s="4"/>
      <c r="NSQ877" s="4"/>
      <c r="NSR877" s="4"/>
      <c r="NSS877" s="4"/>
      <c r="NST877" s="4"/>
      <c r="NSV877" s="4"/>
      <c r="NSX877" s="4"/>
      <c r="NSY877" s="4"/>
      <c r="NSZ877" s="4"/>
      <c r="NTA877" s="4"/>
      <c r="NTB877" s="4"/>
      <c r="NTC877" s="4"/>
      <c r="NTD877" s="4"/>
      <c r="NTE877" s="4"/>
      <c r="NTJ877" s="4"/>
      <c r="NTK877" s="4"/>
      <c r="NTL877" s="4"/>
      <c r="NTM877" s="4"/>
      <c r="NTN877" s="4"/>
      <c r="NTO877" s="4"/>
      <c r="NTP877" s="4"/>
      <c r="NTQ877" s="4"/>
      <c r="NTR877" s="4"/>
      <c r="NTS877" s="4"/>
      <c r="NTT877" s="4"/>
      <c r="NTU877" s="4"/>
      <c r="NTV877" s="4"/>
      <c r="NTW877" s="4"/>
      <c r="NTX877" s="4"/>
      <c r="NTY877" s="4"/>
      <c r="NTZ877" s="4"/>
      <c r="NUA877" s="4"/>
      <c r="NUB877" s="4"/>
      <c r="NUC877" s="4"/>
      <c r="NUD877" s="4"/>
      <c r="NUE877" s="4"/>
      <c r="NUF877" s="4"/>
      <c r="NUG877" s="4"/>
      <c r="NUH877" s="4"/>
      <c r="NUI877" s="4"/>
      <c r="NUJ877" s="4"/>
      <c r="NUK877" s="4"/>
      <c r="NUL877" s="4"/>
      <c r="NUM877" s="4"/>
      <c r="NUN877" s="4"/>
      <c r="NUO877" s="4"/>
      <c r="NUP877" s="4"/>
      <c r="NUQ877" s="4"/>
      <c r="NUR877" s="4"/>
      <c r="NUS877" s="4"/>
      <c r="NUT877" s="4"/>
      <c r="NUU877" s="4"/>
      <c r="NUV877" s="4"/>
      <c r="NUW877" s="4"/>
      <c r="NUX877" s="4"/>
      <c r="NUY877" s="4"/>
      <c r="NUZ877" s="4"/>
      <c r="NVA877" s="4"/>
      <c r="NVB877" s="4"/>
      <c r="NVC877" s="4"/>
      <c r="NVD877" s="4"/>
      <c r="NVE877" s="4"/>
      <c r="NVF877" s="4"/>
      <c r="NVG877" s="4"/>
      <c r="NVH877" s="4"/>
      <c r="NVI877" s="4"/>
      <c r="NVJ877" s="4"/>
      <c r="NVK877" s="4"/>
      <c r="NVL877" s="4"/>
      <c r="NVM877" s="4"/>
      <c r="NVN877" s="4"/>
      <c r="NVO877" s="4"/>
      <c r="NVP877" s="4"/>
      <c r="NVQ877" s="4"/>
      <c r="NVR877" s="4"/>
      <c r="NVS877" s="4"/>
      <c r="NVT877" s="4"/>
      <c r="NVU877" s="4"/>
      <c r="NVV877" s="4"/>
      <c r="NVW877" s="4"/>
      <c r="NVX877" s="4"/>
      <c r="NVY877" s="4"/>
      <c r="NVZ877" s="4"/>
      <c r="NWA877" s="4"/>
      <c r="NWB877" s="4"/>
      <c r="NWC877" s="4"/>
      <c r="NWD877" s="4"/>
      <c r="NWE877" s="4"/>
      <c r="NWF877" s="4"/>
      <c r="NWG877" s="4"/>
      <c r="NWH877" s="4"/>
      <c r="NWI877" s="4"/>
      <c r="NWJ877" s="4"/>
      <c r="NWK877" s="4"/>
      <c r="NWL877" s="4"/>
      <c r="NWM877" s="4"/>
      <c r="NWN877" s="4"/>
      <c r="NWO877" s="4"/>
      <c r="NWP877" s="4"/>
      <c r="NWQ877" s="4"/>
      <c r="NWR877" s="4"/>
      <c r="NWS877" s="4"/>
      <c r="NWT877" s="4"/>
      <c r="NWU877" s="4"/>
      <c r="NWV877" s="4"/>
      <c r="NWW877" s="4"/>
      <c r="NWX877" s="4"/>
      <c r="NWY877" s="4"/>
      <c r="NWZ877" s="4"/>
      <c r="NXA877" s="4"/>
      <c r="NXB877" s="4"/>
      <c r="NXC877" s="4"/>
      <c r="NXD877" s="4"/>
      <c r="NXE877" s="4"/>
      <c r="NXF877" s="4"/>
      <c r="NXG877" s="4"/>
      <c r="NXH877" s="4"/>
      <c r="NXI877" s="4"/>
      <c r="NXJ877" s="4"/>
      <c r="NXK877" s="4"/>
      <c r="NXL877" s="4"/>
      <c r="NXM877" s="4"/>
      <c r="NXN877" s="4"/>
      <c r="NXO877" s="4"/>
      <c r="NXP877" s="4"/>
      <c r="NXQ877" s="4"/>
      <c r="NXR877" s="4"/>
      <c r="NXS877" s="4"/>
      <c r="NXT877" s="4"/>
      <c r="NXU877" s="4"/>
      <c r="NXV877" s="4"/>
      <c r="NXW877" s="4"/>
      <c r="NXX877" s="4"/>
      <c r="NXY877" s="4"/>
      <c r="NXZ877" s="4"/>
      <c r="NYA877" s="4"/>
      <c r="NYB877" s="4"/>
      <c r="NYC877" s="4"/>
      <c r="NYD877" s="4"/>
      <c r="NYE877" s="4"/>
      <c r="NYF877" s="4"/>
      <c r="NYG877" s="4"/>
      <c r="NYH877" s="4"/>
      <c r="NYI877" s="4"/>
      <c r="NYJ877" s="4"/>
      <c r="NYK877" s="4"/>
      <c r="NYL877" s="4"/>
      <c r="NYM877" s="4"/>
      <c r="NYN877" s="4"/>
      <c r="NYO877" s="4"/>
      <c r="NYP877" s="4"/>
      <c r="NYQ877" s="4"/>
      <c r="NYR877" s="4"/>
      <c r="NYS877" s="4"/>
      <c r="NYT877" s="4"/>
      <c r="NYU877" s="4"/>
      <c r="NYV877" s="4"/>
      <c r="NYW877" s="4"/>
      <c r="NYX877" s="4"/>
      <c r="NYY877" s="4"/>
      <c r="NYZ877" s="4"/>
      <c r="NZA877" s="4"/>
      <c r="NZB877" s="4"/>
      <c r="NZC877" s="4"/>
      <c r="NZD877" s="4"/>
      <c r="NZE877" s="4"/>
      <c r="NZF877" s="4"/>
      <c r="NZG877" s="4"/>
      <c r="NZH877" s="4"/>
      <c r="NZI877" s="4"/>
      <c r="NZJ877" s="4"/>
      <c r="NZK877" s="4"/>
      <c r="NZL877" s="4"/>
      <c r="NZM877" s="4"/>
      <c r="NZN877" s="4"/>
      <c r="NZO877" s="4"/>
      <c r="NZP877" s="4"/>
      <c r="NZQ877" s="4"/>
      <c r="NZR877" s="4"/>
      <c r="NZS877" s="4"/>
      <c r="NZT877" s="4"/>
      <c r="NZU877" s="4"/>
      <c r="NZV877" s="4"/>
      <c r="NZW877" s="4"/>
      <c r="NZX877" s="4"/>
      <c r="NZY877" s="4"/>
      <c r="NZZ877" s="4"/>
      <c r="OAA877" s="4"/>
      <c r="OAB877" s="4"/>
      <c r="OAC877" s="4"/>
      <c r="OAD877" s="4"/>
      <c r="OAE877" s="4"/>
      <c r="OAF877" s="4"/>
      <c r="OAG877" s="4"/>
      <c r="OAH877" s="4"/>
      <c r="OAI877" s="4"/>
      <c r="OAJ877" s="4"/>
      <c r="OAK877" s="4"/>
      <c r="OAL877" s="4"/>
      <c r="OAM877" s="4"/>
      <c r="OAN877" s="4"/>
      <c r="OAO877" s="4"/>
      <c r="OAP877" s="4"/>
      <c r="OAQ877" s="4"/>
      <c r="OAR877" s="4"/>
      <c r="OAS877" s="4"/>
      <c r="OAT877" s="4"/>
      <c r="OAU877" s="4"/>
      <c r="OAV877" s="4"/>
      <c r="OAW877" s="4"/>
      <c r="OAX877" s="4"/>
      <c r="OAY877" s="4"/>
      <c r="OAZ877" s="4"/>
      <c r="OBA877" s="4"/>
      <c r="OBB877" s="4"/>
      <c r="OBC877" s="4"/>
      <c r="OBD877" s="4"/>
      <c r="OBE877" s="4"/>
      <c r="OBF877" s="4"/>
      <c r="OBG877" s="4"/>
      <c r="OBH877" s="4"/>
      <c r="OBI877" s="4"/>
      <c r="OBJ877" s="4"/>
      <c r="OBK877" s="4"/>
      <c r="OBL877" s="4"/>
      <c r="OBM877" s="4"/>
      <c r="OBN877" s="4"/>
      <c r="OBO877" s="4"/>
      <c r="OBP877" s="4"/>
      <c r="OBQ877" s="4"/>
      <c r="OBR877" s="4"/>
      <c r="OBS877" s="4"/>
      <c r="OBT877" s="4"/>
      <c r="OBU877" s="4"/>
      <c r="OBV877" s="4"/>
      <c r="OBW877" s="4"/>
      <c r="OBX877" s="4"/>
      <c r="OBY877" s="4"/>
      <c r="OBZ877" s="4"/>
      <c r="OCA877" s="4"/>
      <c r="OCB877" s="4"/>
      <c r="OCC877" s="4"/>
      <c r="OCD877" s="4"/>
      <c r="OCE877" s="4"/>
      <c r="OCF877" s="4"/>
      <c r="OCG877" s="4"/>
      <c r="OCH877" s="4"/>
      <c r="OCI877" s="4"/>
      <c r="OCJ877" s="4"/>
      <c r="OCK877" s="4"/>
      <c r="OCL877" s="4"/>
      <c r="OCM877" s="4"/>
      <c r="OCN877" s="4"/>
      <c r="OCO877" s="4"/>
      <c r="OCP877" s="4"/>
      <c r="OCR877" s="4"/>
      <c r="OCT877" s="4"/>
      <c r="OCU877" s="4"/>
      <c r="OCV877" s="4"/>
      <c r="OCW877" s="4"/>
      <c r="OCX877" s="4"/>
      <c r="OCY877" s="4"/>
      <c r="OCZ877" s="4"/>
      <c r="ODA877" s="4"/>
      <c r="ODF877" s="4"/>
      <c r="ODG877" s="4"/>
      <c r="ODH877" s="4"/>
      <c r="ODI877" s="4"/>
      <c r="ODJ877" s="4"/>
      <c r="ODK877" s="4"/>
      <c r="ODL877" s="4"/>
      <c r="ODM877" s="4"/>
      <c r="ODN877" s="4"/>
      <c r="ODO877" s="4"/>
      <c r="ODP877" s="4"/>
      <c r="ODQ877" s="4"/>
      <c r="ODR877" s="4"/>
      <c r="ODS877" s="4"/>
      <c r="ODT877" s="4"/>
      <c r="ODU877" s="4"/>
      <c r="ODV877" s="4"/>
      <c r="ODW877" s="4"/>
      <c r="ODX877" s="4"/>
      <c r="ODY877" s="4"/>
      <c r="ODZ877" s="4"/>
      <c r="OEA877" s="4"/>
      <c r="OEB877" s="4"/>
      <c r="OEC877" s="4"/>
      <c r="OED877" s="4"/>
      <c r="OEE877" s="4"/>
      <c r="OEF877" s="4"/>
      <c r="OEG877" s="4"/>
      <c r="OEH877" s="4"/>
      <c r="OEI877" s="4"/>
      <c r="OEJ877" s="4"/>
      <c r="OEK877" s="4"/>
      <c r="OEL877" s="4"/>
      <c r="OEM877" s="4"/>
      <c r="OEN877" s="4"/>
      <c r="OEO877" s="4"/>
      <c r="OEP877" s="4"/>
      <c r="OEQ877" s="4"/>
      <c r="OER877" s="4"/>
      <c r="OES877" s="4"/>
      <c r="OET877" s="4"/>
      <c r="OEU877" s="4"/>
      <c r="OEV877" s="4"/>
      <c r="OEW877" s="4"/>
      <c r="OEX877" s="4"/>
      <c r="OEY877" s="4"/>
      <c r="OEZ877" s="4"/>
      <c r="OFA877" s="4"/>
      <c r="OFB877" s="4"/>
      <c r="OFC877" s="4"/>
      <c r="OFD877" s="4"/>
      <c r="OFE877" s="4"/>
      <c r="OFF877" s="4"/>
      <c r="OFG877" s="4"/>
      <c r="OFH877" s="4"/>
      <c r="OFI877" s="4"/>
      <c r="OFJ877" s="4"/>
      <c r="OFK877" s="4"/>
      <c r="OFL877" s="4"/>
      <c r="OFM877" s="4"/>
      <c r="OFN877" s="4"/>
      <c r="OFO877" s="4"/>
      <c r="OFP877" s="4"/>
      <c r="OFQ877" s="4"/>
      <c r="OFR877" s="4"/>
      <c r="OFS877" s="4"/>
      <c r="OFT877" s="4"/>
      <c r="OFU877" s="4"/>
      <c r="OFV877" s="4"/>
      <c r="OFW877" s="4"/>
      <c r="OFX877" s="4"/>
      <c r="OFY877" s="4"/>
      <c r="OFZ877" s="4"/>
      <c r="OGA877" s="4"/>
      <c r="OGB877" s="4"/>
      <c r="OGC877" s="4"/>
      <c r="OGD877" s="4"/>
      <c r="OGE877" s="4"/>
      <c r="OGF877" s="4"/>
      <c r="OGG877" s="4"/>
      <c r="OGH877" s="4"/>
      <c r="OGI877" s="4"/>
      <c r="OGJ877" s="4"/>
      <c r="OGK877" s="4"/>
      <c r="OGL877" s="4"/>
      <c r="OGM877" s="4"/>
      <c r="OGN877" s="4"/>
      <c r="OGO877" s="4"/>
      <c r="OGP877" s="4"/>
      <c r="OGQ877" s="4"/>
      <c r="OGR877" s="4"/>
      <c r="OGS877" s="4"/>
      <c r="OGT877" s="4"/>
      <c r="OGU877" s="4"/>
      <c r="OGV877" s="4"/>
      <c r="OGW877" s="4"/>
      <c r="OGX877" s="4"/>
      <c r="OGY877" s="4"/>
      <c r="OGZ877" s="4"/>
      <c r="OHA877" s="4"/>
      <c r="OHB877" s="4"/>
      <c r="OHC877" s="4"/>
      <c r="OHD877" s="4"/>
      <c r="OHE877" s="4"/>
      <c r="OHF877" s="4"/>
      <c r="OHG877" s="4"/>
      <c r="OHH877" s="4"/>
      <c r="OHI877" s="4"/>
      <c r="OHJ877" s="4"/>
      <c r="OHK877" s="4"/>
      <c r="OHL877" s="4"/>
      <c r="OHM877" s="4"/>
      <c r="OHN877" s="4"/>
      <c r="OHO877" s="4"/>
      <c r="OHP877" s="4"/>
      <c r="OHQ877" s="4"/>
      <c r="OHR877" s="4"/>
      <c r="OHS877" s="4"/>
      <c r="OHT877" s="4"/>
      <c r="OHU877" s="4"/>
      <c r="OHV877" s="4"/>
      <c r="OHW877" s="4"/>
      <c r="OHX877" s="4"/>
      <c r="OHY877" s="4"/>
      <c r="OHZ877" s="4"/>
      <c r="OIA877" s="4"/>
      <c r="OIB877" s="4"/>
      <c r="OIC877" s="4"/>
      <c r="OID877" s="4"/>
      <c r="OIE877" s="4"/>
      <c r="OIF877" s="4"/>
      <c r="OIG877" s="4"/>
      <c r="OIH877" s="4"/>
      <c r="OII877" s="4"/>
      <c r="OIJ877" s="4"/>
      <c r="OIK877" s="4"/>
      <c r="OIL877" s="4"/>
      <c r="OIM877" s="4"/>
      <c r="OIN877" s="4"/>
      <c r="OIO877" s="4"/>
      <c r="OIP877" s="4"/>
      <c r="OIQ877" s="4"/>
      <c r="OIR877" s="4"/>
      <c r="OIS877" s="4"/>
      <c r="OIT877" s="4"/>
      <c r="OIU877" s="4"/>
      <c r="OIV877" s="4"/>
      <c r="OIW877" s="4"/>
      <c r="OIX877" s="4"/>
      <c r="OIY877" s="4"/>
      <c r="OIZ877" s="4"/>
      <c r="OJA877" s="4"/>
      <c r="OJB877" s="4"/>
      <c r="OJC877" s="4"/>
      <c r="OJD877" s="4"/>
      <c r="OJE877" s="4"/>
      <c r="OJF877" s="4"/>
      <c r="OJG877" s="4"/>
      <c r="OJH877" s="4"/>
      <c r="OJI877" s="4"/>
      <c r="OJJ877" s="4"/>
      <c r="OJK877" s="4"/>
      <c r="OJL877" s="4"/>
      <c r="OJM877" s="4"/>
      <c r="OJN877" s="4"/>
      <c r="OJO877" s="4"/>
      <c r="OJP877" s="4"/>
      <c r="OJQ877" s="4"/>
      <c r="OJR877" s="4"/>
      <c r="OJS877" s="4"/>
      <c r="OJT877" s="4"/>
      <c r="OJU877" s="4"/>
      <c r="OJV877" s="4"/>
      <c r="OJW877" s="4"/>
      <c r="OJX877" s="4"/>
      <c r="OJY877" s="4"/>
      <c r="OJZ877" s="4"/>
      <c r="OKA877" s="4"/>
      <c r="OKB877" s="4"/>
      <c r="OKC877" s="4"/>
      <c r="OKD877" s="4"/>
      <c r="OKE877" s="4"/>
      <c r="OKF877" s="4"/>
      <c r="OKG877" s="4"/>
      <c r="OKH877" s="4"/>
      <c r="OKI877" s="4"/>
      <c r="OKJ877" s="4"/>
      <c r="OKK877" s="4"/>
      <c r="OKL877" s="4"/>
      <c r="OKM877" s="4"/>
      <c r="OKN877" s="4"/>
      <c r="OKO877" s="4"/>
      <c r="OKP877" s="4"/>
      <c r="OKQ877" s="4"/>
      <c r="OKR877" s="4"/>
      <c r="OKS877" s="4"/>
      <c r="OKT877" s="4"/>
      <c r="OKU877" s="4"/>
      <c r="OKV877" s="4"/>
      <c r="OKW877" s="4"/>
      <c r="OKX877" s="4"/>
      <c r="OKY877" s="4"/>
      <c r="OKZ877" s="4"/>
      <c r="OLA877" s="4"/>
      <c r="OLB877" s="4"/>
      <c r="OLC877" s="4"/>
      <c r="OLD877" s="4"/>
      <c r="OLE877" s="4"/>
      <c r="OLF877" s="4"/>
      <c r="OLG877" s="4"/>
      <c r="OLH877" s="4"/>
      <c r="OLI877" s="4"/>
      <c r="OLJ877" s="4"/>
      <c r="OLK877" s="4"/>
      <c r="OLL877" s="4"/>
      <c r="OLM877" s="4"/>
      <c r="OLN877" s="4"/>
      <c r="OLO877" s="4"/>
      <c r="OLP877" s="4"/>
      <c r="OLQ877" s="4"/>
      <c r="OLR877" s="4"/>
      <c r="OLS877" s="4"/>
      <c r="OLT877" s="4"/>
      <c r="OLU877" s="4"/>
      <c r="OLV877" s="4"/>
      <c r="OLW877" s="4"/>
      <c r="OLX877" s="4"/>
      <c r="OLY877" s="4"/>
      <c r="OLZ877" s="4"/>
      <c r="OMA877" s="4"/>
      <c r="OMB877" s="4"/>
      <c r="OMC877" s="4"/>
      <c r="OMD877" s="4"/>
      <c r="OME877" s="4"/>
      <c r="OMF877" s="4"/>
      <c r="OMG877" s="4"/>
      <c r="OMH877" s="4"/>
      <c r="OMI877" s="4"/>
      <c r="OMJ877" s="4"/>
      <c r="OMK877" s="4"/>
      <c r="OML877" s="4"/>
      <c r="OMN877" s="4"/>
      <c r="OMP877" s="4"/>
      <c r="OMQ877" s="4"/>
      <c r="OMR877" s="4"/>
      <c r="OMS877" s="4"/>
      <c r="OMT877" s="4"/>
      <c r="OMU877" s="4"/>
      <c r="OMV877" s="4"/>
      <c r="OMW877" s="4"/>
      <c r="ONB877" s="4"/>
      <c r="ONC877" s="4"/>
      <c r="OND877" s="4"/>
      <c r="ONE877" s="4"/>
      <c r="ONF877" s="4"/>
      <c r="ONG877" s="4"/>
      <c r="ONH877" s="4"/>
      <c r="ONI877" s="4"/>
      <c r="ONJ877" s="4"/>
      <c r="ONK877" s="4"/>
      <c r="ONL877" s="4"/>
      <c r="ONM877" s="4"/>
      <c r="ONN877" s="4"/>
      <c r="ONO877" s="4"/>
      <c r="ONP877" s="4"/>
      <c r="ONQ877" s="4"/>
      <c r="ONR877" s="4"/>
      <c r="ONS877" s="4"/>
      <c r="ONT877" s="4"/>
      <c r="ONU877" s="4"/>
      <c r="ONV877" s="4"/>
      <c r="ONW877" s="4"/>
      <c r="ONX877" s="4"/>
      <c r="ONY877" s="4"/>
      <c r="ONZ877" s="4"/>
      <c r="OOA877" s="4"/>
      <c r="OOB877" s="4"/>
      <c r="OOC877" s="4"/>
      <c r="OOD877" s="4"/>
      <c r="OOE877" s="4"/>
      <c r="OOF877" s="4"/>
      <c r="OOG877" s="4"/>
      <c r="OOH877" s="4"/>
      <c r="OOI877" s="4"/>
      <c r="OOJ877" s="4"/>
      <c r="OOK877" s="4"/>
      <c r="OOL877" s="4"/>
      <c r="OOM877" s="4"/>
      <c r="OON877" s="4"/>
      <c r="OOO877" s="4"/>
      <c r="OOP877" s="4"/>
      <c r="OOQ877" s="4"/>
      <c r="OOR877" s="4"/>
      <c r="OOS877" s="4"/>
      <c r="OOT877" s="4"/>
      <c r="OOU877" s="4"/>
      <c r="OOV877" s="4"/>
      <c r="OOW877" s="4"/>
      <c r="OOX877" s="4"/>
      <c r="OOY877" s="4"/>
      <c r="OOZ877" s="4"/>
      <c r="OPA877" s="4"/>
      <c r="OPB877" s="4"/>
      <c r="OPC877" s="4"/>
      <c r="OPD877" s="4"/>
      <c r="OPE877" s="4"/>
      <c r="OPF877" s="4"/>
      <c r="OPG877" s="4"/>
      <c r="OPH877" s="4"/>
      <c r="OPI877" s="4"/>
      <c r="OPJ877" s="4"/>
      <c r="OPK877" s="4"/>
      <c r="OPL877" s="4"/>
      <c r="OPM877" s="4"/>
      <c r="OPN877" s="4"/>
      <c r="OPO877" s="4"/>
      <c r="OPP877" s="4"/>
      <c r="OPQ877" s="4"/>
      <c r="OPR877" s="4"/>
      <c r="OPS877" s="4"/>
      <c r="OPT877" s="4"/>
      <c r="OPU877" s="4"/>
      <c r="OPV877" s="4"/>
      <c r="OPW877" s="4"/>
      <c r="OPX877" s="4"/>
      <c r="OPY877" s="4"/>
      <c r="OPZ877" s="4"/>
      <c r="OQA877" s="4"/>
      <c r="OQB877" s="4"/>
      <c r="OQC877" s="4"/>
      <c r="OQD877" s="4"/>
      <c r="OQE877" s="4"/>
      <c r="OQF877" s="4"/>
      <c r="OQG877" s="4"/>
      <c r="OQH877" s="4"/>
      <c r="OQI877" s="4"/>
      <c r="OQJ877" s="4"/>
      <c r="OQK877" s="4"/>
      <c r="OQL877" s="4"/>
      <c r="OQM877" s="4"/>
      <c r="OQN877" s="4"/>
      <c r="OQO877" s="4"/>
      <c r="OQP877" s="4"/>
      <c r="OQQ877" s="4"/>
      <c r="OQR877" s="4"/>
      <c r="OQS877" s="4"/>
      <c r="OQT877" s="4"/>
      <c r="OQU877" s="4"/>
      <c r="OQV877" s="4"/>
      <c r="OQW877" s="4"/>
      <c r="OQX877" s="4"/>
      <c r="OQY877" s="4"/>
      <c r="OQZ877" s="4"/>
      <c r="ORA877" s="4"/>
      <c r="ORB877" s="4"/>
      <c r="ORC877" s="4"/>
      <c r="ORD877" s="4"/>
      <c r="ORE877" s="4"/>
      <c r="ORF877" s="4"/>
      <c r="ORG877" s="4"/>
      <c r="ORH877" s="4"/>
      <c r="ORI877" s="4"/>
      <c r="ORJ877" s="4"/>
      <c r="ORK877" s="4"/>
      <c r="ORL877" s="4"/>
      <c r="ORM877" s="4"/>
      <c r="ORN877" s="4"/>
      <c r="ORO877" s="4"/>
      <c r="ORP877" s="4"/>
      <c r="ORQ877" s="4"/>
      <c r="ORR877" s="4"/>
      <c r="ORS877" s="4"/>
      <c r="ORT877" s="4"/>
      <c r="ORU877" s="4"/>
      <c r="ORV877" s="4"/>
      <c r="ORW877" s="4"/>
      <c r="ORX877" s="4"/>
      <c r="ORY877" s="4"/>
      <c r="ORZ877" s="4"/>
      <c r="OSA877" s="4"/>
      <c r="OSB877" s="4"/>
      <c r="OSC877" s="4"/>
      <c r="OSD877" s="4"/>
      <c r="OSE877" s="4"/>
      <c r="OSF877" s="4"/>
      <c r="OSG877" s="4"/>
      <c r="OSH877" s="4"/>
      <c r="OSI877" s="4"/>
      <c r="OSJ877" s="4"/>
      <c r="OSK877" s="4"/>
      <c r="OSL877" s="4"/>
      <c r="OSM877" s="4"/>
      <c r="OSN877" s="4"/>
      <c r="OSO877" s="4"/>
      <c r="OSP877" s="4"/>
      <c r="OSQ877" s="4"/>
      <c r="OSR877" s="4"/>
      <c r="OSS877" s="4"/>
      <c r="OST877" s="4"/>
      <c r="OSU877" s="4"/>
      <c r="OSV877" s="4"/>
      <c r="OSW877" s="4"/>
      <c r="OSX877" s="4"/>
      <c r="OSY877" s="4"/>
      <c r="OSZ877" s="4"/>
      <c r="OTA877" s="4"/>
      <c r="OTB877" s="4"/>
      <c r="OTC877" s="4"/>
      <c r="OTD877" s="4"/>
      <c r="OTE877" s="4"/>
      <c r="OTF877" s="4"/>
      <c r="OTG877" s="4"/>
      <c r="OTH877" s="4"/>
      <c r="OTI877" s="4"/>
      <c r="OTJ877" s="4"/>
      <c r="OTK877" s="4"/>
      <c r="OTL877" s="4"/>
      <c r="OTM877" s="4"/>
      <c r="OTN877" s="4"/>
      <c r="OTO877" s="4"/>
      <c r="OTP877" s="4"/>
      <c r="OTQ877" s="4"/>
      <c r="OTR877" s="4"/>
      <c r="OTS877" s="4"/>
      <c r="OTT877" s="4"/>
      <c r="OTU877" s="4"/>
      <c r="OTV877" s="4"/>
      <c r="OTW877" s="4"/>
      <c r="OTX877" s="4"/>
      <c r="OTY877" s="4"/>
      <c r="OTZ877" s="4"/>
      <c r="OUA877" s="4"/>
      <c r="OUB877" s="4"/>
      <c r="OUC877" s="4"/>
      <c r="OUD877" s="4"/>
      <c r="OUE877" s="4"/>
      <c r="OUF877" s="4"/>
      <c r="OUG877" s="4"/>
      <c r="OUH877" s="4"/>
      <c r="OUI877" s="4"/>
      <c r="OUJ877" s="4"/>
      <c r="OUK877" s="4"/>
      <c r="OUL877" s="4"/>
      <c r="OUM877" s="4"/>
      <c r="OUN877" s="4"/>
      <c r="OUO877" s="4"/>
      <c r="OUP877" s="4"/>
      <c r="OUQ877" s="4"/>
      <c r="OUR877" s="4"/>
      <c r="OUS877" s="4"/>
      <c r="OUT877" s="4"/>
      <c r="OUU877" s="4"/>
      <c r="OUV877" s="4"/>
      <c r="OUW877" s="4"/>
      <c r="OUX877" s="4"/>
      <c r="OUY877" s="4"/>
      <c r="OUZ877" s="4"/>
      <c r="OVA877" s="4"/>
      <c r="OVB877" s="4"/>
      <c r="OVC877" s="4"/>
      <c r="OVD877" s="4"/>
      <c r="OVE877" s="4"/>
      <c r="OVF877" s="4"/>
      <c r="OVG877" s="4"/>
      <c r="OVH877" s="4"/>
      <c r="OVI877" s="4"/>
      <c r="OVJ877" s="4"/>
      <c r="OVK877" s="4"/>
      <c r="OVL877" s="4"/>
      <c r="OVM877" s="4"/>
      <c r="OVN877" s="4"/>
      <c r="OVO877" s="4"/>
      <c r="OVP877" s="4"/>
      <c r="OVQ877" s="4"/>
      <c r="OVR877" s="4"/>
      <c r="OVS877" s="4"/>
      <c r="OVT877" s="4"/>
      <c r="OVU877" s="4"/>
      <c r="OVV877" s="4"/>
      <c r="OVW877" s="4"/>
      <c r="OVX877" s="4"/>
      <c r="OVY877" s="4"/>
      <c r="OVZ877" s="4"/>
      <c r="OWA877" s="4"/>
      <c r="OWB877" s="4"/>
      <c r="OWC877" s="4"/>
      <c r="OWD877" s="4"/>
      <c r="OWE877" s="4"/>
      <c r="OWF877" s="4"/>
      <c r="OWG877" s="4"/>
      <c r="OWH877" s="4"/>
      <c r="OWJ877" s="4"/>
      <c r="OWL877" s="4"/>
      <c r="OWM877" s="4"/>
      <c r="OWN877" s="4"/>
      <c r="OWO877" s="4"/>
      <c r="OWP877" s="4"/>
      <c r="OWQ877" s="4"/>
      <c r="OWR877" s="4"/>
      <c r="OWS877" s="4"/>
      <c r="OWX877" s="4"/>
      <c r="OWY877" s="4"/>
      <c r="OWZ877" s="4"/>
      <c r="OXA877" s="4"/>
      <c r="OXB877" s="4"/>
      <c r="OXC877" s="4"/>
      <c r="OXD877" s="4"/>
      <c r="OXE877" s="4"/>
      <c r="OXF877" s="4"/>
      <c r="OXG877" s="4"/>
      <c r="OXH877" s="4"/>
      <c r="OXI877" s="4"/>
      <c r="OXJ877" s="4"/>
      <c r="OXK877" s="4"/>
      <c r="OXL877" s="4"/>
      <c r="OXM877" s="4"/>
      <c r="OXN877" s="4"/>
      <c r="OXO877" s="4"/>
      <c r="OXP877" s="4"/>
      <c r="OXQ877" s="4"/>
      <c r="OXR877" s="4"/>
      <c r="OXS877" s="4"/>
      <c r="OXT877" s="4"/>
      <c r="OXU877" s="4"/>
      <c r="OXV877" s="4"/>
      <c r="OXW877" s="4"/>
      <c r="OXX877" s="4"/>
      <c r="OXY877" s="4"/>
      <c r="OXZ877" s="4"/>
      <c r="OYA877" s="4"/>
      <c r="OYB877" s="4"/>
      <c r="OYC877" s="4"/>
      <c r="OYD877" s="4"/>
      <c r="OYE877" s="4"/>
      <c r="OYF877" s="4"/>
      <c r="OYG877" s="4"/>
      <c r="OYH877" s="4"/>
      <c r="OYI877" s="4"/>
      <c r="OYJ877" s="4"/>
      <c r="OYK877" s="4"/>
      <c r="OYL877" s="4"/>
      <c r="OYM877" s="4"/>
      <c r="OYN877" s="4"/>
      <c r="OYO877" s="4"/>
      <c r="OYP877" s="4"/>
      <c r="OYQ877" s="4"/>
      <c r="OYR877" s="4"/>
      <c r="OYS877" s="4"/>
      <c r="OYT877" s="4"/>
      <c r="OYU877" s="4"/>
      <c r="OYV877" s="4"/>
      <c r="OYW877" s="4"/>
      <c r="OYX877" s="4"/>
      <c r="OYY877" s="4"/>
      <c r="OYZ877" s="4"/>
      <c r="OZA877" s="4"/>
      <c r="OZB877" s="4"/>
      <c r="OZC877" s="4"/>
      <c r="OZD877" s="4"/>
      <c r="OZE877" s="4"/>
      <c r="OZF877" s="4"/>
      <c r="OZG877" s="4"/>
      <c r="OZH877" s="4"/>
      <c r="OZI877" s="4"/>
      <c r="OZJ877" s="4"/>
      <c r="OZK877" s="4"/>
      <c r="OZL877" s="4"/>
      <c r="OZM877" s="4"/>
      <c r="OZN877" s="4"/>
      <c r="OZO877" s="4"/>
      <c r="OZP877" s="4"/>
      <c r="OZQ877" s="4"/>
      <c r="OZR877" s="4"/>
      <c r="OZS877" s="4"/>
      <c r="OZT877" s="4"/>
      <c r="OZU877" s="4"/>
      <c r="OZV877" s="4"/>
      <c r="OZW877" s="4"/>
      <c r="OZX877" s="4"/>
      <c r="OZY877" s="4"/>
      <c r="OZZ877" s="4"/>
      <c r="PAA877" s="4"/>
      <c r="PAB877" s="4"/>
      <c r="PAC877" s="4"/>
      <c r="PAD877" s="4"/>
      <c r="PAE877" s="4"/>
      <c r="PAF877" s="4"/>
      <c r="PAG877" s="4"/>
      <c r="PAH877" s="4"/>
      <c r="PAI877" s="4"/>
      <c r="PAJ877" s="4"/>
      <c r="PAK877" s="4"/>
      <c r="PAL877" s="4"/>
      <c r="PAM877" s="4"/>
      <c r="PAN877" s="4"/>
      <c r="PAO877" s="4"/>
      <c r="PAP877" s="4"/>
      <c r="PAQ877" s="4"/>
      <c r="PAR877" s="4"/>
      <c r="PAS877" s="4"/>
      <c r="PAT877" s="4"/>
      <c r="PAU877" s="4"/>
      <c r="PAV877" s="4"/>
      <c r="PAW877" s="4"/>
      <c r="PAX877" s="4"/>
      <c r="PAY877" s="4"/>
      <c r="PAZ877" s="4"/>
      <c r="PBA877" s="4"/>
      <c r="PBB877" s="4"/>
      <c r="PBC877" s="4"/>
      <c r="PBD877" s="4"/>
      <c r="PBE877" s="4"/>
      <c r="PBF877" s="4"/>
      <c r="PBG877" s="4"/>
      <c r="PBH877" s="4"/>
      <c r="PBI877" s="4"/>
      <c r="PBJ877" s="4"/>
      <c r="PBK877" s="4"/>
      <c r="PBL877" s="4"/>
      <c r="PBM877" s="4"/>
      <c r="PBN877" s="4"/>
      <c r="PBO877" s="4"/>
      <c r="PBP877" s="4"/>
      <c r="PBQ877" s="4"/>
      <c r="PBR877" s="4"/>
      <c r="PBS877" s="4"/>
      <c r="PBT877" s="4"/>
      <c r="PBU877" s="4"/>
      <c r="PBV877" s="4"/>
      <c r="PBW877" s="4"/>
      <c r="PBX877" s="4"/>
      <c r="PBY877" s="4"/>
      <c r="PBZ877" s="4"/>
      <c r="PCA877" s="4"/>
      <c r="PCB877" s="4"/>
      <c r="PCC877" s="4"/>
      <c r="PCD877" s="4"/>
      <c r="PCE877" s="4"/>
      <c r="PCF877" s="4"/>
      <c r="PCG877" s="4"/>
      <c r="PCH877" s="4"/>
      <c r="PCI877" s="4"/>
      <c r="PCJ877" s="4"/>
      <c r="PCK877" s="4"/>
      <c r="PCL877" s="4"/>
      <c r="PCM877" s="4"/>
      <c r="PCN877" s="4"/>
      <c r="PCO877" s="4"/>
      <c r="PCP877" s="4"/>
      <c r="PCQ877" s="4"/>
      <c r="PCR877" s="4"/>
      <c r="PCS877" s="4"/>
      <c r="PCT877" s="4"/>
      <c r="PCU877" s="4"/>
      <c r="PCV877" s="4"/>
      <c r="PCW877" s="4"/>
      <c r="PCX877" s="4"/>
      <c r="PCY877" s="4"/>
      <c r="PCZ877" s="4"/>
      <c r="PDA877" s="4"/>
      <c r="PDB877" s="4"/>
      <c r="PDC877" s="4"/>
      <c r="PDD877" s="4"/>
      <c r="PDE877" s="4"/>
      <c r="PDF877" s="4"/>
      <c r="PDG877" s="4"/>
      <c r="PDH877" s="4"/>
      <c r="PDI877" s="4"/>
      <c r="PDJ877" s="4"/>
      <c r="PDK877" s="4"/>
      <c r="PDL877" s="4"/>
      <c r="PDM877" s="4"/>
      <c r="PDN877" s="4"/>
      <c r="PDO877" s="4"/>
      <c r="PDP877" s="4"/>
      <c r="PDQ877" s="4"/>
      <c r="PDR877" s="4"/>
      <c r="PDS877" s="4"/>
      <c r="PDT877" s="4"/>
      <c r="PDU877" s="4"/>
      <c r="PDV877" s="4"/>
      <c r="PDW877" s="4"/>
      <c r="PDX877" s="4"/>
      <c r="PDY877" s="4"/>
      <c r="PDZ877" s="4"/>
      <c r="PEA877" s="4"/>
      <c r="PEB877" s="4"/>
      <c r="PEC877" s="4"/>
      <c r="PED877" s="4"/>
      <c r="PEE877" s="4"/>
      <c r="PEF877" s="4"/>
      <c r="PEG877" s="4"/>
      <c r="PEH877" s="4"/>
      <c r="PEI877" s="4"/>
      <c r="PEJ877" s="4"/>
      <c r="PEK877" s="4"/>
      <c r="PEL877" s="4"/>
      <c r="PEM877" s="4"/>
      <c r="PEN877" s="4"/>
      <c r="PEO877" s="4"/>
      <c r="PEP877" s="4"/>
      <c r="PEQ877" s="4"/>
      <c r="PER877" s="4"/>
      <c r="PES877" s="4"/>
      <c r="PET877" s="4"/>
      <c r="PEU877" s="4"/>
      <c r="PEV877" s="4"/>
      <c r="PEW877" s="4"/>
      <c r="PEX877" s="4"/>
      <c r="PEY877" s="4"/>
      <c r="PEZ877" s="4"/>
      <c r="PFA877" s="4"/>
      <c r="PFB877" s="4"/>
      <c r="PFC877" s="4"/>
      <c r="PFD877" s="4"/>
      <c r="PFE877" s="4"/>
      <c r="PFF877" s="4"/>
      <c r="PFG877" s="4"/>
      <c r="PFH877" s="4"/>
      <c r="PFI877" s="4"/>
      <c r="PFJ877" s="4"/>
      <c r="PFK877" s="4"/>
      <c r="PFL877" s="4"/>
      <c r="PFM877" s="4"/>
      <c r="PFN877" s="4"/>
      <c r="PFO877" s="4"/>
      <c r="PFP877" s="4"/>
      <c r="PFQ877" s="4"/>
      <c r="PFR877" s="4"/>
      <c r="PFS877" s="4"/>
      <c r="PFT877" s="4"/>
      <c r="PFU877" s="4"/>
      <c r="PFV877" s="4"/>
      <c r="PFW877" s="4"/>
      <c r="PFX877" s="4"/>
      <c r="PFY877" s="4"/>
      <c r="PFZ877" s="4"/>
      <c r="PGA877" s="4"/>
      <c r="PGB877" s="4"/>
      <c r="PGC877" s="4"/>
      <c r="PGD877" s="4"/>
      <c r="PGF877" s="4"/>
      <c r="PGH877" s="4"/>
      <c r="PGI877" s="4"/>
      <c r="PGJ877" s="4"/>
      <c r="PGK877" s="4"/>
      <c r="PGL877" s="4"/>
      <c r="PGM877" s="4"/>
      <c r="PGN877" s="4"/>
      <c r="PGO877" s="4"/>
      <c r="PGT877" s="4"/>
      <c r="PGU877" s="4"/>
      <c r="PGV877" s="4"/>
      <c r="PGW877" s="4"/>
      <c r="PGX877" s="4"/>
      <c r="PGY877" s="4"/>
      <c r="PGZ877" s="4"/>
      <c r="PHA877" s="4"/>
      <c r="PHB877" s="4"/>
      <c r="PHC877" s="4"/>
      <c r="PHD877" s="4"/>
      <c r="PHE877" s="4"/>
      <c r="PHF877" s="4"/>
      <c r="PHG877" s="4"/>
      <c r="PHH877" s="4"/>
      <c r="PHI877" s="4"/>
      <c r="PHJ877" s="4"/>
      <c r="PHK877" s="4"/>
      <c r="PHL877" s="4"/>
      <c r="PHM877" s="4"/>
      <c r="PHN877" s="4"/>
      <c r="PHO877" s="4"/>
      <c r="PHP877" s="4"/>
      <c r="PHQ877" s="4"/>
      <c r="PHR877" s="4"/>
      <c r="PHS877" s="4"/>
      <c r="PHT877" s="4"/>
      <c r="PHU877" s="4"/>
      <c r="PHV877" s="4"/>
      <c r="PHW877" s="4"/>
      <c r="PHX877" s="4"/>
      <c r="PHY877" s="4"/>
      <c r="PHZ877" s="4"/>
      <c r="PIA877" s="4"/>
      <c r="PIB877" s="4"/>
      <c r="PIC877" s="4"/>
      <c r="PID877" s="4"/>
      <c r="PIE877" s="4"/>
      <c r="PIF877" s="4"/>
      <c r="PIG877" s="4"/>
      <c r="PIH877" s="4"/>
      <c r="PII877" s="4"/>
      <c r="PIJ877" s="4"/>
      <c r="PIK877" s="4"/>
      <c r="PIL877" s="4"/>
      <c r="PIM877" s="4"/>
      <c r="PIN877" s="4"/>
      <c r="PIO877" s="4"/>
      <c r="PIP877" s="4"/>
      <c r="PIQ877" s="4"/>
      <c r="PIR877" s="4"/>
      <c r="PIS877" s="4"/>
      <c r="PIT877" s="4"/>
      <c r="PIU877" s="4"/>
      <c r="PIV877" s="4"/>
      <c r="PIW877" s="4"/>
      <c r="PIX877" s="4"/>
      <c r="PIY877" s="4"/>
      <c r="PIZ877" s="4"/>
      <c r="PJA877" s="4"/>
      <c r="PJB877" s="4"/>
      <c r="PJC877" s="4"/>
      <c r="PJD877" s="4"/>
      <c r="PJE877" s="4"/>
      <c r="PJF877" s="4"/>
      <c r="PJG877" s="4"/>
      <c r="PJH877" s="4"/>
      <c r="PJI877" s="4"/>
      <c r="PJJ877" s="4"/>
      <c r="PJK877" s="4"/>
      <c r="PJL877" s="4"/>
      <c r="PJM877" s="4"/>
      <c r="PJN877" s="4"/>
      <c r="PJO877" s="4"/>
      <c r="PJP877" s="4"/>
      <c r="PJQ877" s="4"/>
      <c r="PJR877" s="4"/>
      <c r="PJS877" s="4"/>
      <c r="PJT877" s="4"/>
      <c r="PJU877" s="4"/>
      <c r="PJV877" s="4"/>
      <c r="PJW877" s="4"/>
      <c r="PJX877" s="4"/>
      <c r="PJY877" s="4"/>
      <c r="PJZ877" s="4"/>
      <c r="PKA877" s="4"/>
      <c r="PKB877" s="4"/>
      <c r="PKC877" s="4"/>
      <c r="PKD877" s="4"/>
      <c r="PKE877" s="4"/>
      <c r="PKF877" s="4"/>
      <c r="PKG877" s="4"/>
      <c r="PKH877" s="4"/>
      <c r="PKI877" s="4"/>
      <c r="PKJ877" s="4"/>
      <c r="PKK877" s="4"/>
      <c r="PKL877" s="4"/>
      <c r="PKM877" s="4"/>
      <c r="PKN877" s="4"/>
      <c r="PKO877" s="4"/>
      <c r="PKP877" s="4"/>
      <c r="PKQ877" s="4"/>
      <c r="PKR877" s="4"/>
      <c r="PKS877" s="4"/>
      <c r="PKT877" s="4"/>
      <c r="PKU877" s="4"/>
      <c r="PKV877" s="4"/>
      <c r="PKW877" s="4"/>
      <c r="PKX877" s="4"/>
      <c r="PKY877" s="4"/>
      <c r="PKZ877" s="4"/>
      <c r="PLA877" s="4"/>
      <c r="PLB877" s="4"/>
      <c r="PLC877" s="4"/>
      <c r="PLD877" s="4"/>
      <c r="PLE877" s="4"/>
      <c r="PLF877" s="4"/>
      <c r="PLG877" s="4"/>
      <c r="PLH877" s="4"/>
      <c r="PLI877" s="4"/>
      <c r="PLJ877" s="4"/>
      <c r="PLK877" s="4"/>
      <c r="PLL877" s="4"/>
      <c r="PLM877" s="4"/>
      <c r="PLN877" s="4"/>
      <c r="PLO877" s="4"/>
      <c r="PLP877" s="4"/>
      <c r="PLQ877" s="4"/>
      <c r="PLR877" s="4"/>
      <c r="PLS877" s="4"/>
      <c r="PLT877" s="4"/>
      <c r="PLU877" s="4"/>
      <c r="PLV877" s="4"/>
      <c r="PLW877" s="4"/>
      <c r="PLX877" s="4"/>
      <c r="PLY877" s="4"/>
      <c r="PLZ877" s="4"/>
      <c r="PMA877" s="4"/>
      <c r="PMB877" s="4"/>
      <c r="PMC877" s="4"/>
      <c r="PMD877" s="4"/>
      <c r="PME877" s="4"/>
      <c r="PMF877" s="4"/>
      <c r="PMG877" s="4"/>
      <c r="PMH877" s="4"/>
      <c r="PMI877" s="4"/>
      <c r="PMJ877" s="4"/>
      <c r="PMK877" s="4"/>
      <c r="PML877" s="4"/>
      <c r="PMM877" s="4"/>
      <c r="PMN877" s="4"/>
      <c r="PMO877" s="4"/>
      <c r="PMP877" s="4"/>
      <c r="PMQ877" s="4"/>
      <c r="PMR877" s="4"/>
      <c r="PMS877" s="4"/>
      <c r="PMT877" s="4"/>
      <c r="PMU877" s="4"/>
      <c r="PMV877" s="4"/>
      <c r="PMW877" s="4"/>
      <c r="PMX877" s="4"/>
      <c r="PMY877" s="4"/>
      <c r="PMZ877" s="4"/>
      <c r="PNA877" s="4"/>
      <c r="PNB877" s="4"/>
      <c r="PNC877" s="4"/>
      <c r="PND877" s="4"/>
      <c r="PNE877" s="4"/>
      <c r="PNF877" s="4"/>
      <c r="PNG877" s="4"/>
      <c r="PNH877" s="4"/>
      <c r="PNI877" s="4"/>
      <c r="PNJ877" s="4"/>
      <c r="PNK877" s="4"/>
      <c r="PNL877" s="4"/>
      <c r="PNM877" s="4"/>
      <c r="PNN877" s="4"/>
      <c r="PNO877" s="4"/>
      <c r="PNP877" s="4"/>
      <c r="PNQ877" s="4"/>
      <c r="PNR877" s="4"/>
      <c r="PNS877" s="4"/>
      <c r="PNT877" s="4"/>
      <c r="PNU877" s="4"/>
      <c r="PNV877" s="4"/>
      <c r="PNW877" s="4"/>
      <c r="PNX877" s="4"/>
      <c r="PNY877" s="4"/>
      <c r="PNZ877" s="4"/>
      <c r="POA877" s="4"/>
      <c r="POB877" s="4"/>
      <c r="POC877" s="4"/>
      <c r="POD877" s="4"/>
      <c r="POE877" s="4"/>
      <c r="POF877" s="4"/>
      <c r="POG877" s="4"/>
      <c r="POH877" s="4"/>
      <c r="POI877" s="4"/>
      <c r="POJ877" s="4"/>
      <c r="POK877" s="4"/>
      <c r="POL877" s="4"/>
      <c r="POM877" s="4"/>
      <c r="PON877" s="4"/>
      <c r="POO877" s="4"/>
      <c r="POP877" s="4"/>
      <c r="POQ877" s="4"/>
      <c r="POR877" s="4"/>
      <c r="POS877" s="4"/>
      <c r="POT877" s="4"/>
      <c r="POU877" s="4"/>
      <c r="POV877" s="4"/>
      <c r="POW877" s="4"/>
      <c r="POX877" s="4"/>
      <c r="POY877" s="4"/>
      <c r="POZ877" s="4"/>
      <c r="PPA877" s="4"/>
      <c r="PPB877" s="4"/>
      <c r="PPC877" s="4"/>
      <c r="PPD877" s="4"/>
      <c r="PPE877" s="4"/>
      <c r="PPF877" s="4"/>
      <c r="PPG877" s="4"/>
      <c r="PPH877" s="4"/>
      <c r="PPI877" s="4"/>
      <c r="PPJ877" s="4"/>
      <c r="PPK877" s="4"/>
      <c r="PPL877" s="4"/>
      <c r="PPM877" s="4"/>
      <c r="PPN877" s="4"/>
      <c r="PPO877" s="4"/>
      <c r="PPP877" s="4"/>
      <c r="PPQ877" s="4"/>
      <c r="PPR877" s="4"/>
      <c r="PPS877" s="4"/>
      <c r="PPT877" s="4"/>
      <c r="PPU877" s="4"/>
      <c r="PPV877" s="4"/>
      <c r="PPW877" s="4"/>
      <c r="PPX877" s="4"/>
      <c r="PPY877" s="4"/>
      <c r="PPZ877" s="4"/>
      <c r="PQB877" s="4"/>
      <c r="PQD877" s="4"/>
      <c r="PQE877" s="4"/>
      <c r="PQF877" s="4"/>
      <c r="PQG877" s="4"/>
      <c r="PQH877" s="4"/>
      <c r="PQI877" s="4"/>
      <c r="PQJ877" s="4"/>
      <c r="PQK877" s="4"/>
      <c r="PQP877" s="4"/>
      <c r="PQQ877" s="4"/>
      <c r="PQR877" s="4"/>
      <c r="PQS877" s="4"/>
      <c r="PQT877" s="4"/>
      <c r="PQU877" s="4"/>
      <c r="PQV877" s="4"/>
      <c r="PQW877" s="4"/>
      <c r="PQX877" s="4"/>
      <c r="PQY877" s="4"/>
      <c r="PQZ877" s="4"/>
      <c r="PRA877" s="4"/>
      <c r="PRB877" s="4"/>
      <c r="PRC877" s="4"/>
      <c r="PRD877" s="4"/>
      <c r="PRE877" s="4"/>
      <c r="PRF877" s="4"/>
      <c r="PRG877" s="4"/>
      <c r="PRH877" s="4"/>
      <c r="PRI877" s="4"/>
      <c r="PRJ877" s="4"/>
      <c r="PRK877" s="4"/>
      <c r="PRL877" s="4"/>
      <c r="PRM877" s="4"/>
      <c r="PRN877" s="4"/>
      <c r="PRO877" s="4"/>
      <c r="PRP877" s="4"/>
      <c r="PRQ877" s="4"/>
      <c r="PRR877" s="4"/>
      <c r="PRS877" s="4"/>
      <c r="PRT877" s="4"/>
      <c r="PRU877" s="4"/>
      <c r="PRV877" s="4"/>
      <c r="PRW877" s="4"/>
      <c r="PRX877" s="4"/>
      <c r="PRY877" s="4"/>
      <c r="PRZ877" s="4"/>
      <c r="PSA877" s="4"/>
      <c r="PSB877" s="4"/>
      <c r="PSC877" s="4"/>
      <c r="PSD877" s="4"/>
      <c r="PSE877" s="4"/>
      <c r="PSF877" s="4"/>
      <c r="PSG877" s="4"/>
      <c r="PSH877" s="4"/>
      <c r="PSI877" s="4"/>
      <c r="PSJ877" s="4"/>
      <c r="PSK877" s="4"/>
      <c r="PSL877" s="4"/>
      <c r="PSM877" s="4"/>
      <c r="PSN877" s="4"/>
      <c r="PSO877" s="4"/>
      <c r="PSP877" s="4"/>
      <c r="PSQ877" s="4"/>
      <c r="PSR877" s="4"/>
      <c r="PSS877" s="4"/>
      <c r="PST877" s="4"/>
      <c r="PSU877" s="4"/>
      <c r="PSV877" s="4"/>
      <c r="PSW877" s="4"/>
      <c r="PSX877" s="4"/>
      <c r="PSY877" s="4"/>
      <c r="PSZ877" s="4"/>
      <c r="PTA877" s="4"/>
      <c r="PTB877" s="4"/>
      <c r="PTC877" s="4"/>
      <c r="PTD877" s="4"/>
      <c r="PTE877" s="4"/>
      <c r="PTF877" s="4"/>
      <c r="PTG877" s="4"/>
      <c r="PTH877" s="4"/>
      <c r="PTI877" s="4"/>
      <c r="PTJ877" s="4"/>
      <c r="PTK877" s="4"/>
      <c r="PTL877" s="4"/>
      <c r="PTM877" s="4"/>
      <c r="PTN877" s="4"/>
      <c r="PTO877" s="4"/>
      <c r="PTP877" s="4"/>
      <c r="PTQ877" s="4"/>
      <c r="PTR877" s="4"/>
      <c r="PTS877" s="4"/>
      <c r="PTT877" s="4"/>
      <c r="PTU877" s="4"/>
      <c r="PTV877" s="4"/>
      <c r="PTW877" s="4"/>
      <c r="PTX877" s="4"/>
      <c r="PTY877" s="4"/>
      <c r="PTZ877" s="4"/>
      <c r="PUA877" s="4"/>
      <c r="PUB877" s="4"/>
      <c r="PUC877" s="4"/>
      <c r="PUD877" s="4"/>
      <c r="PUE877" s="4"/>
      <c r="PUF877" s="4"/>
      <c r="PUG877" s="4"/>
      <c r="PUH877" s="4"/>
      <c r="PUI877" s="4"/>
      <c r="PUJ877" s="4"/>
      <c r="PUK877" s="4"/>
      <c r="PUL877" s="4"/>
      <c r="PUM877" s="4"/>
      <c r="PUN877" s="4"/>
      <c r="PUO877" s="4"/>
      <c r="PUP877" s="4"/>
      <c r="PUQ877" s="4"/>
      <c r="PUR877" s="4"/>
      <c r="PUS877" s="4"/>
      <c r="PUT877" s="4"/>
      <c r="PUU877" s="4"/>
      <c r="PUV877" s="4"/>
      <c r="PUW877" s="4"/>
      <c r="PUX877" s="4"/>
      <c r="PUY877" s="4"/>
      <c r="PUZ877" s="4"/>
      <c r="PVA877" s="4"/>
      <c r="PVB877" s="4"/>
      <c r="PVC877" s="4"/>
      <c r="PVD877" s="4"/>
      <c r="PVE877" s="4"/>
      <c r="PVF877" s="4"/>
      <c r="PVG877" s="4"/>
      <c r="PVH877" s="4"/>
      <c r="PVI877" s="4"/>
      <c r="PVJ877" s="4"/>
      <c r="PVK877" s="4"/>
      <c r="PVL877" s="4"/>
      <c r="PVM877" s="4"/>
      <c r="PVN877" s="4"/>
      <c r="PVO877" s="4"/>
      <c r="PVP877" s="4"/>
      <c r="PVQ877" s="4"/>
      <c r="PVR877" s="4"/>
      <c r="PVS877" s="4"/>
      <c r="PVT877" s="4"/>
      <c r="PVU877" s="4"/>
      <c r="PVV877" s="4"/>
      <c r="PVW877" s="4"/>
      <c r="PVX877" s="4"/>
      <c r="PVY877" s="4"/>
      <c r="PVZ877" s="4"/>
      <c r="PWA877" s="4"/>
      <c r="PWB877" s="4"/>
      <c r="PWC877" s="4"/>
      <c r="PWD877" s="4"/>
      <c r="PWE877" s="4"/>
      <c r="PWF877" s="4"/>
      <c r="PWG877" s="4"/>
      <c r="PWH877" s="4"/>
      <c r="PWI877" s="4"/>
      <c r="PWJ877" s="4"/>
      <c r="PWK877" s="4"/>
      <c r="PWL877" s="4"/>
      <c r="PWM877" s="4"/>
      <c r="PWN877" s="4"/>
      <c r="PWO877" s="4"/>
      <c r="PWP877" s="4"/>
      <c r="PWQ877" s="4"/>
      <c r="PWR877" s="4"/>
      <c r="PWS877" s="4"/>
      <c r="PWT877" s="4"/>
      <c r="PWU877" s="4"/>
      <c r="PWV877" s="4"/>
      <c r="PWW877" s="4"/>
      <c r="PWX877" s="4"/>
      <c r="PWY877" s="4"/>
      <c r="PWZ877" s="4"/>
      <c r="PXA877" s="4"/>
      <c r="PXB877" s="4"/>
      <c r="PXC877" s="4"/>
      <c r="PXD877" s="4"/>
      <c r="PXE877" s="4"/>
      <c r="PXF877" s="4"/>
      <c r="PXG877" s="4"/>
      <c r="PXH877" s="4"/>
      <c r="PXI877" s="4"/>
      <c r="PXJ877" s="4"/>
      <c r="PXK877" s="4"/>
      <c r="PXL877" s="4"/>
      <c r="PXM877" s="4"/>
      <c r="PXN877" s="4"/>
      <c r="PXO877" s="4"/>
      <c r="PXP877" s="4"/>
      <c r="PXQ877" s="4"/>
      <c r="PXR877" s="4"/>
      <c r="PXS877" s="4"/>
      <c r="PXT877" s="4"/>
      <c r="PXU877" s="4"/>
      <c r="PXV877" s="4"/>
      <c r="PXW877" s="4"/>
      <c r="PXX877" s="4"/>
      <c r="PXY877" s="4"/>
      <c r="PXZ877" s="4"/>
      <c r="PYA877" s="4"/>
      <c r="PYB877" s="4"/>
      <c r="PYC877" s="4"/>
      <c r="PYD877" s="4"/>
      <c r="PYE877" s="4"/>
      <c r="PYF877" s="4"/>
      <c r="PYG877" s="4"/>
      <c r="PYH877" s="4"/>
      <c r="PYI877" s="4"/>
      <c r="PYJ877" s="4"/>
      <c r="PYK877" s="4"/>
      <c r="PYL877" s="4"/>
      <c r="PYM877" s="4"/>
      <c r="PYN877" s="4"/>
      <c r="PYO877" s="4"/>
      <c r="PYP877" s="4"/>
      <c r="PYQ877" s="4"/>
      <c r="PYR877" s="4"/>
      <c r="PYS877" s="4"/>
      <c r="PYT877" s="4"/>
      <c r="PYU877" s="4"/>
      <c r="PYV877" s="4"/>
      <c r="PYW877" s="4"/>
      <c r="PYX877" s="4"/>
      <c r="PYY877" s="4"/>
      <c r="PYZ877" s="4"/>
      <c r="PZA877" s="4"/>
      <c r="PZB877" s="4"/>
      <c r="PZC877" s="4"/>
      <c r="PZD877" s="4"/>
      <c r="PZE877" s="4"/>
      <c r="PZF877" s="4"/>
      <c r="PZG877" s="4"/>
      <c r="PZH877" s="4"/>
      <c r="PZI877" s="4"/>
      <c r="PZJ877" s="4"/>
      <c r="PZK877" s="4"/>
      <c r="PZL877" s="4"/>
      <c r="PZM877" s="4"/>
      <c r="PZN877" s="4"/>
      <c r="PZO877" s="4"/>
      <c r="PZP877" s="4"/>
      <c r="PZQ877" s="4"/>
      <c r="PZR877" s="4"/>
      <c r="PZS877" s="4"/>
      <c r="PZT877" s="4"/>
      <c r="PZU877" s="4"/>
      <c r="PZV877" s="4"/>
      <c r="PZX877" s="4"/>
      <c r="PZZ877" s="4"/>
      <c r="QAA877" s="4"/>
      <c r="QAB877" s="4"/>
      <c r="QAC877" s="4"/>
      <c r="QAD877" s="4"/>
      <c r="QAE877" s="4"/>
      <c r="QAF877" s="4"/>
      <c r="QAG877" s="4"/>
      <c r="QAL877" s="4"/>
      <c r="QAM877" s="4"/>
      <c r="QAN877" s="4"/>
      <c r="QAO877" s="4"/>
      <c r="QAP877" s="4"/>
      <c r="QAQ877" s="4"/>
      <c r="QAR877" s="4"/>
      <c r="QAS877" s="4"/>
      <c r="QAT877" s="4"/>
      <c r="QAU877" s="4"/>
      <c r="QAV877" s="4"/>
      <c r="QAW877" s="4"/>
      <c r="QAX877" s="4"/>
      <c r="QAY877" s="4"/>
      <c r="QAZ877" s="4"/>
      <c r="QBA877" s="4"/>
      <c r="QBB877" s="4"/>
      <c r="QBC877" s="4"/>
      <c r="QBD877" s="4"/>
      <c r="QBE877" s="4"/>
      <c r="QBF877" s="4"/>
      <c r="QBG877" s="4"/>
      <c r="QBH877" s="4"/>
      <c r="QBI877" s="4"/>
      <c r="QBJ877" s="4"/>
      <c r="QBK877" s="4"/>
      <c r="QBL877" s="4"/>
      <c r="QBM877" s="4"/>
      <c r="QBN877" s="4"/>
      <c r="QBO877" s="4"/>
      <c r="QBP877" s="4"/>
      <c r="QBQ877" s="4"/>
      <c r="QBR877" s="4"/>
      <c r="QBS877" s="4"/>
      <c r="QBT877" s="4"/>
      <c r="QBU877" s="4"/>
      <c r="QBV877" s="4"/>
      <c r="QBW877" s="4"/>
      <c r="QBX877" s="4"/>
      <c r="QBY877" s="4"/>
      <c r="QBZ877" s="4"/>
      <c r="QCA877" s="4"/>
      <c r="QCB877" s="4"/>
      <c r="QCC877" s="4"/>
      <c r="QCD877" s="4"/>
      <c r="QCE877" s="4"/>
      <c r="QCF877" s="4"/>
      <c r="QCG877" s="4"/>
      <c r="QCH877" s="4"/>
      <c r="QCI877" s="4"/>
      <c r="QCJ877" s="4"/>
      <c r="QCK877" s="4"/>
      <c r="QCL877" s="4"/>
      <c r="QCM877" s="4"/>
      <c r="QCN877" s="4"/>
      <c r="QCO877" s="4"/>
      <c r="QCP877" s="4"/>
      <c r="QCQ877" s="4"/>
      <c r="QCR877" s="4"/>
      <c r="QCS877" s="4"/>
      <c r="QCT877" s="4"/>
      <c r="QCU877" s="4"/>
      <c r="QCV877" s="4"/>
      <c r="QCW877" s="4"/>
      <c r="QCX877" s="4"/>
      <c r="QCY877" s="4"/>
      <c r="QCZ877" s="4"/>
      <c r="QDA877" s="4"/>
      <c r="QDB877" s="4"/>
      <c r="QDC877" s="4"/>
      <c r="QDD877" s="4"/>
      <c r="QDE877" s="4"/>
      <c r="QDF877" s="4"/>
      <c r="QDG877" s="4"/>
      <c r="QDH877" s="4"/>
      <c r="QDI877" s="4"/>
      <c r="QDJ877" s="4"/>
      <c r="QDK877" s="4"/>
      <c r="QDL877" s="4"/>
      <c r="QDM877" s="4"/>
      <c r="QDN877" s="4"/>
      <c r="QDO877" s="4"/>
      <c r="QDP877" s="4"/>
      <c r="QDQ877" s="4"/>
      <c r="QDR877" s="4"/>
      <c r="QDS877" s="4"/>
      <c r="QDT877" s="4"/>
      <c r="QDU877" s="4"/>
      <c r="QDV877" s="4"/>
      <c r="QDW877" s="4"/>
      <c r="QDX877" s="4"/>
      <c r="QDY877" s="4"/>
      <c r="QDZ877" s="4"/>
      <c r="QEA877" s="4"/>
      <c r="QEB877" s="4"/>
      <c r="QEC877" s="4"/>
      <c r="QED877" s="4"/>
      <c r="QEE877" s="4"/>
      <c r="QEF877" s="4"/>
      <c r="QEG877" s="4"/>
      <c r="QEH877" s="4"/>
      <c r="QEI877" s="4"/>
      <c r="QEJ877" s="4"/>
      <c r="QEK877" s="4"/>
      <c r="QEL877" s="4"/>
      <c r="QEM877" s="4"/>
      <c r="QEN877" s="4"/>
      <c r="QEO877" s="4"/>
      <c r="QEP877" s="4"/>
      <c r="QEQ877" s="4"/>
      <c r="QER877" s="4"/>
      <c r="QES877" s="4"/>
      <c r="QET877" s="4"/>
      <c r="QEU877" s="4"/>
      <c r="QEV877" s="4"/>
      <c r="QEW877" s="4"/>
      <c r="QEX877" s="4"/>
      <c r="QEY877" s="4"/>
      <c r="QEZ877" s="4"/>
      <c r="QFA877" s="4"/>
      <c r="QFB877" s="4"/>
      <c r="QFC877" s="4"/>
      <c r="QFD877" s="4"/>
      <c r="QFE877" s="4"/>
      <c r="QFF877" s="4"/>
      <c r="QFG877" s="4"/>
      <c r="QFH877" s="4"/>
      <c r="QFI877" s="4"/>
      <c r="QFJ877" s="4"/>
      <c r="QFK877" s="4"/>
      <c r="QFL877" s="4"/>
      <c r="QFM877" s="4"/>
      <c r="QFN877" s="4"/>
      <c r="QFO877" s="4"/>
      <c r="QFP877" s="4"/>
      <c r="QFQ877" s="4"/>
      <c r="QFR877" s="4"/>
      <c r="QFS877" s="4"/>
      <c r="QFT877" s="4"/>
      <c r="QFU877" s="4"/>
      <c r="QFV877" s="4"/>
      <c r="QFW877" s="4"/>
      <c r="QFX877" s="4"/>
      <c r="QFY877" s="4"/>
      <c r="QFZ877" s="4"/>
      <c r="QGA877" s="4"/>
      <c r="QGB877" s="4"/>
      <c r="QGC877" s="4"/>
      <c r="QGD877" s="4"/>
      <c r="QGE877" s="4"/>
      <c r="QGF877" s="4"/>
      <c r="QGG877" s="4"/>
      <c r="QGH877" s="4"/>
      <c r="QGI877" s="4"/>
      <c r="QGJ877" s="4"/>
      <c r="QGK877" s="4"/>
      <c r="QGL877" s="4"/>
      <c r="QGM877" s="4"/>
      <c r="QGN877" s="4"/>
      <c r="QGO877" s="4"/>
      <c r="QGP877" s="4"/>
      <c r="QGQ877" s="4"/>
      <c r="QGR877" s="4"/>
      <c r="QGS877" s="4"/>
      <c r="QGT877" s="4"/>
      <c r="QGU877" s="4"/>
      <c r="QGV877" s="4"/>
      <c r="QGW877" s="4"/>
      <c r="QGX877" s="4"/>
      <c r="QGY877" s="4"/>
      <c r="QGZ877" s="4"/>
      <c r="QHA877" s="4"/>
      <c r="QHB877" s="4"/>
      <c r="QHC877" s="4"/>
      <c r="QHD877" s="4"/>
      <c r="QHE877" s="4"/>
      <c r="QHF877" s="4"/>
      <c r="QHG877" s="4"/>
      <c r="QHH877" s="4"/>
      <c r="QHI877" s="4"/>
      <c r="QHJ877" s="4"/>
      <c r="QHK877" s="4"/>
      <c r="QHL877" s="4"/>
      <c r="QHM877" s="4"/>
      <c r="QHN877" s="4"/>
      <c r="QHO877" s="4"/>
      <c r="QHP877" s="4"/>
      <c r="QHQ877" s="4"/>
      <c r="QHR877" s="4"/>
      <c r="QHS877" s="4"/>
      <c r="QHT877" s="4"/>
      <c r="QHU877" s="4"/>
      <c r="QHV877" s="4"/>
      <c r="QHW877" s="4"/>
      <c r="QHX877" s="4"/>
      <c r="QHY877" s="4"/>
      <c r="QHZ877" s="4"/>
      <c r="QIA877" s="4"/>
      <c r="QIB877" s="4"/>
      <c r="QIC877" s="4"/>
      <c r="QID877" s="4"/>
      <c r="QIE877" s="4"/>
      <c r="QIF877" s="4"/>
      <c r="QIG877" s="4"/>
      <c r="QIH877" s="4"/>
      <c r="QII877" s="4"/>
      <c r="QIJ877" s="4"/>
      <c r="QIK877" s="4"/>
      <c r="QIL877" s="4"/>
      <c r="QIM877" s="4"/>
      <c r="QIN877" s="4"/>
      <c r="QIO877" s="4"/>
      <c r="QIP877" s="4"/>
      <c r="QIQ877" s="4"/>
      <c r="QIR877" s="4"/>
      <c r="QIS877" s="4"/>
      <c r="QIT877" s="4"/>
      <c r="QIU877" s="4"/>
      <c r="QIV877" s="4"/>
      <c r="QIW877" s="4"/>
      <c r="QIX877" s="4"/>
      <c r="QIY877" s="4"/>
      <c r="QIZ877" s="4"/>
      <c r="QJA877" s="4"/>
      <c r="QJB877" s="4"/>
      <c r="QJC877" s="4"/>
      <c r="QJD877" s="4"/>
      <c r="QJE877" s="4"/>
      <c r="QJF877" s="4"/>
      <c r="QJG877" s="4"/>
      <c r="QJH877" s="4"/>
      <c r="QJI877" s="4"/>
      <c r="QJJ877" s="4"/>
      <c r="QJK877" s="4"/>
      <c r="QJL877" s="4"/>
      <c r="QJM877" s="4"/>
      <c r="QJN877" s="4"/>
      <c r="QJO877" s="4"/>
      <c r="QJP877" s="4"/>
      <c r="QJQ877" s="4"/>
      <c r="QJR877" s="4"/>
      <c r="QJT877" s="4"/>
      <c r="QJV877" s="4"/>
      <c r="QJW877" s="4"/>
      <c r="QJX877" s="4"/>
      <c r="QJY877" s="4"/>
      <c r="QJZ877" s="4"/>
      <c r="QKA877" s="4"/>
      <c r="QKB877" s="4"/>
      <c r="QKC877" s="4"/>
      <c r="QKH877" s="4"/>
      <c r="QKI877" s="4"/>
      <c r="QKJ877" s="4"/>
      <c r="QKK877" s="4"/>
      <c r="QKL877" s="4"/>
      <c r="QKM877" s="4"/>
      <c r="QKN877" s="4"/>
      <c r="QKO877" s="4"/>
      <c r="QKP877" s="4"/>
      <c r="QKQ877" s="4"/>
      <c r="QKR877" s="4"/>
      <c r="QKS877" s="4"/>
      <c r="QKT877" s="4"/>
      <c r="QKU877" s="4"/>
      <c r="QKV877" s="4"/>
      <c r="QKW877" s="4"/>
      <c r="QKX877" s="4"/>
      <c r="QKY877" s="4"/>
      <c r="QKZ877" s="4"/>
      <c r="QLA877" s="4"/>
      <c r="QLB877" s="4"/>
      <c r="QLC877" s="4"/>
      <c r="QLD877" s="4"/>
      <c r="QLE877" s="4"/>
      <c r="QLF877" s="4"/>
      <c r="QLG877" s="4"/>
      <c r="QLH877" s="4"/>
      <c r="QLI877" s="4"/>
      <c r="QLJ877" s="4"/>
      <c r="QLK877" s="4"/>
      <c r="QLL877" s="4"/>
      <c r="QLM877" s="4"/>
      <c r="QLN877" s="4"/>
      <c r="QLO877" s="4"/>
      <c r="QLP877" s="4"/>
      <c r="QLQ877" s="4"/>
      <c r="QLR877" s="4"/>
      <c r="QLS877" s="4"/>
      <c r="QLT877" s="4"/>
      <c r="QLU877" s="4"/>
      <c r="QLV877" s="4"/>
      <c r="QLW877" s="4"/>
      <c r="QLX877" s="4"/>
      <c r="QLY877" s="4"/>
      <c r="QLZ877" s="4"/>
      <c r="QMA877" s="4"/>
      <c r="QMB877" s="4"/>
      <c r="QMC877" s="4"/>
      <c r="QMD877" s="4"/>
      <c r="QME877" s="4"/>
      <c r="QMF877" s="4"/>
      <c r="QMG877" s="4"/>
      <c r="QMH877" s="4"/>
      <c r="QMI877" s="4"/>
      <c r="QMJ877" s="4"/>
      <c r="QMK877" s="4"/>
      <c r="QML877" s="4"/>
      <c r="QMM877" s="4"/>
      <c r="QMN877" s="4"/>
      <c r="QMO877" s="4"/>
      <c r="QMP877" s="4"/>
      <c r="QMQ877" s="4"/>
      <c r="QMR877" s="4"/>
      <c r="QMS877" s="4"/>
      <c r="QMT877" s="4"/>
      <c r="QMU877" s="4"/>
      <c r="QMV877" s="4"/>
      <c r="QMW877" s="4"/>
      <c r="QMX877" s="4"/>
      <c r="QMY877" s="4"/>
      <c r="QMZ877" s="4"/>
      <c r="QNA877" s="4"/>
      <c r="QNB877" s="4"/>
      <c r="QNC877" s="4"/>
      <c r="QND877" s="4"/>
      <c r="QNE877" s="4"/>
      <c r="QNF877" s="4"/>
      <c r="QNG877" s="4"/>
      <c r="QNH877" s="4"/>
      <c r="QNI877" s="4"/>
      <c r="QNJ877" s="4"/>
      <c r="QNK877" s="4"/>
      <c r="QNL877" s="4"/>
      <c r="QNM877" s="4"/>
      <c r="QNN877" s="4"/>
      <c r="QNO877" s="4"/>
      <c r="QNP877" s="4"/>
      <c r="QNQ877" s="4"/>
      <c r="QNR877" s="4"/>
      <c r="QNS877" s="4"/>
      <c r="QNT877" s="4"/>
      <c r="QNU877" s="4"/>
      <c r="QNV877" s="4"/>
      <c r="QNW877" s="4"/>
      <c r="QNX877" s="4"/>
      <c r="QNY877" s="4"/>
      <c r="QNZ877" s="4"/>
      <c r="QOA877" s="4"/>
      <c r="QOB877" s="4"/>
      <c r="QOC877" s="4"/>
      <c r="QOD877" s="4"/>
      <c r="QOE877" s="4"/>
      <c r="QOF877" s="4"/>
      <c r="QOG877" s="4"/>
      <c r="QOH877" s="4"/>
      <c r="QOI877" s="4"/>
      <c r="QOJ877" s="4"/>
      <c r="QOK877" s="4"/>
      <c r="QOL877" s="4"/>
      <c r="QOM877" s="4"/>
      <c r="QON877" s="4"/>
      <c r="QOO877" s="4"/>
      <c r="QOP877" s="4"/>
      <c r="QOQ877" s="4"/>
      <c r="QOR877" s="4"/>
      <c r="QOS877" s="4"/>
      <c r="QOT877" s="4"/>
      <c r="QOU877" s="4"/>
      <c r="QOV877" s="4"/>
      <c r="QOW877" s="4"/>
      <c r="QOX877" s="4"/>
      <c r="QOY877" s="4"/>
      <c r="QOZ877" s="4"/>
      <c r="QPA877" s="4"/>
      <c r="QPB877" s="4"/>
      <c r="QPC877" s="4"/>
      <c r="QPD877" s="4"/>
      <c r="QPE877" s="4"/>
      <c r="QPF877" s="4"/>
      <c r="QPG877" s="4"/>
      <c r="QPH877" s="4"/>
      <c r="QPI877" s="4"/>
      <c r="QPJ877" s="4"/>
      <c r="QPK877" s="4"/>
      <c r="QPL877" s="4"/>
      <c r="QPM877" s="4"/>
      <c r="QPN877" s="4"/>
      <c r="QPO877" s="4"/>
      <c r="QPP877" s="4"/>
      <c r="QPQ877" s="4"/>
      <c r="QPR877" s="4"/>
      <c r="QPS877" s="4"/>
      <c r="QPT877" s="4"/>
      <c r="QPU877" s="4"/>
      <c r="QPV877" s="4"/>
      <c r="QPW877" s="4"/>
      <c r="QPX877" s="4"/>
      <c r="QPY877" s="4"/>
      <c r="QPZ877" s="4"/>
      <c r="QQA877" s="4"/>
      <c r="QQB877" s="4"/>
      <c r="QQC877" s="4"/>
      <c r="QQD877" s="4"/>
      <c r="QQE877" s="4"/>
      <c r="QQF877" s="4"/>
      <c r="QQG877" s="4"/>
      <c r="QQH877" s="4"/>
      <c r="QQI877" s="4"/>
      <c r="QQJ877" s="4"/>
      <c r="QQK877" s="4"/>
      <c r="QQL877" s="4"/>
      <c r="QQM877" s="4"/>
      <c r="QQN877" s="4"/>
      <c r="QQO877" s="4"/>
      <c r="QQP877" s="4"/>
      <c r="QQQ877" s="4"/>
      <c r="QQR877" s="4"/>
      <c r="QQS877" s="4"/>
      <c r="QQT877" s="4"/>
      <c r="QQU877" s="4"/>
      <c r="QQV877" s="4"/>
      <c r="QQW877" s="4"/>
      <c r="QQX877" s="4"/>
      <c r="QQY877" s="4"/>
      <c r="QQZ877" s="4"/>
      <c r="QRA877" s="4"/>
      <c r="QRB877" s="4"/>
      <c r="QRC877" s="4"/>
      <c r="QRD877" s="4"/>
      <c r="QRE877" s="4"/>
      <c r="QRF877" s="4"/>
      <c r="QRG877" s="4"/>
      <c r="QRH877" s="4"/>
      <c r="QRI877" s="4"/>
      <c r="QRJ877" s="4"/>
      <c r="QRK877" s="4"/>
      <c r="QRL877" s="4"/>
      <c r="QRM877" s="4"/>
      <c r="QRN877" s="4"/>
      <c r="QRO877" s="4"/>
      <c r="QRP877" s="4"/>
      <c r="QRQ877" s="4"/>
      <c r="QRR877" s="4"/>
      <c r="QRS877" s="4"/>
      <c r="QRT877" s="4"/>
      <c r="QRU877" s="4"/>
      <c r="QRV877" s="4"/>
      <c r="QRW877" s="4"/>
      <c r="QRX877" s="4"/>
      <c r="QRY877" s="4"/>
      <c r="QRZ877" s="4"/>
      <c r="QSA877" s="4"/>
      <c r="QSB877" s="4"/>
      <c r="QSC877" s="4"/>
      <c r="QSD877" s="4"/>
      <c r="QSE877" s="4"/>
      <c r="QSF877" s="4"/>
      <c r="QSG877" s="4"/>
      <c r="QSH877" s="4"/>
      <c r="QSI877" s="4"/>
      <c r="QSJ877" s="4"/>
      <c r="QSK877" s="4"/>
      <c r="QSL877" s="4"/>
      <c r="QSM877" s="4"/>
      <c r="QSN877" s="4"/>
      <c r="QSO877" s="4"/>
      <c r="QSP877" s="4"/>
      <c r="QSQ877" s="4"/>
      <c r="QSR877" s="4"/>
      <c r="QSS877" s="4"/>
      <c r="QST877" s="4"/>
      <c r="QSU877" s="4"/>
      <c r="QSV877" s="4"/>
      <c r="QSW877" s="4"/>
      <c r="QSX877" s="4"/>
      <c r="QSY877" s="4"/>
      <c r="QSZ877" s="4"/>
      <c r="QTA877" s="4"/>
      <c r="QTB877" s="4"/>
      <c r="QTC877" s="4"/>
      <c r="QTD877" s="4"/>
      <c r="QTE877" s="4"/>
      <c r="QTF877" s="4"/>
      <c r="QTG877" s="4"/>
      <c r="QTH877" s="4"/>
      <c r="QTI877" s="4"/>
      <c r="QTJ877" s="4"/>
      <c r="QTK877" s="4"/>
      <c r="QTL877" s="4"/>
      <c r="QTM877" s="4"/>
      <c r="QTN877" s="4"/>
      <c r="QTP877" s="4"/>
      <c r="QTR877" s="4"/>
      <c r="QTS877" s="4"/>
      <c r="QTT877" s="4"/>
      <c r="QTU877" s="4"/>
      <c r="QTV877" s="4"/>
      <c r="QTW877" s="4"/>
      <c r="QTX877" s="4"/>
      <c r="QTY877" s="4"/>
      <c r="QUD877" s="4"/>
      <c r="QUE877" s="4"/>
      <c r="QUF877" s="4"/>
      <c r="QUG877" s="4"/>
      <c r="QUH877" s="4"/>
      <c r="QUI877" s="4"/>
      <c r="QUJ877" s="4"/>
      <c r="QUK877" s="4"/>
      <c r="QUL877" s="4"/>
      <c r="QUM877" s="4"/>
      <c r="QUN877" s="4"/>
      <c r="QUO877" s="4"/>
      <c r="QUP877" s="4"/>
      <c r="QUQ877" s="4"/>
      <c r="QUR877" s="4"/>
      <c r="QUS877" s="4"/>
      <c r="QUT877" s="4"/>
      <c r="QUU877" s="4"/>
      <c r="QUV877" s="4"/>
      <c r="QUW877" s="4"/>
      <c r="QUX877" s="4"/>
      <c r="QUY877" s="4"/>
      <c r="QUZ877" s="4"/>
      <c r="QVA877" s="4"/>
      <c r="QVB877" s="4"/>
      <c r="QVC877" s="4"/>
      <c r="QVD877" s="4"/>
      <c r="QVE877" s="4"/>
      <c r="QVF877" s="4"/>
      <c r="QVG877" s="4"/>
      <c r="QVH877" s="4"/>
      <c r="QVI877" s="4"/>
      <c r="QVJ877" s="4"/>
      <c r="QVK877" s="4"/>
      <c r="QVL877" s="4"/>
      <c r="QVM877" s="4"/>
      <c r="QVN877" s="4"/>
      <c r="QVO877" s="4"/>
      <c r="QVP877" s="4"/>
      <c r="QVQ877" s="4"/>
      <c r="QVR877" s="4"/>
      <c r="QVS877" s="4"/>
      <c r="QVT877" s="4"/>
      <c r="QVU877" s="4"/>
      <c r="QVV877" s="4"/>
      <c r="QVW877" s="4"/>
      <c r="QVX877" s="4"/>
      <c r="QVY877" s="4"/>
      <c r="QVZ877" s="4"/>
      <c r="QWA877" s="4"/>
      <c r="QWB877" s="4"/>
      <c r="QWC877" s="4"/>
      <c r="QWD877" s="4"/>
      <c r="QWE877" s="4"/>
      <c r="QWF877" s="4"/>
      <c r="QWG877" s="4"/>
      <c r="QWH877" s="4"/>
      <c r="QWI877" s="4"/>
      <c r="QWJ877" s="4"/>
      <c r="QWK877" s="4"/>
      <c r="QWL877" s="4"/>
      <c r="QWM877" s="4"/>
      <c r="QWN877" s="4"/>
      <c r="QWO877" s="4"/>
      <c r="QWP877" s="4"/>
      <c r="QWQ877" s="4"/>
      <c r="QWR877" s="4"/>
      <c r="QWS877" s="4"/>
      <c r="QWT877" s="4"/>
      <c r="QWU877" s="4"/>
      <c r="QWV877" s="4"/>
      <c r="QWW877" s="4"/>
      <c r="QWX877" s="4"/>
      <c r="QWY877" s="4"/>
      <c r="QWZ877" s="4"/>
      <c r="QXA877" s="4"/>
      <c r="QXB877" s="4"/>
      <c r="QXC877" s="4"/>
      <c r="QXD877" s="4"/>
      <c r="QXE877" s="4"/>
      <c r="QXF877" s="4"/>
      <c r="QXG877" s="4"/>
      <c r="QXH877" s="4"/>
      <c r="QXI877" s="4"/>
      <c r="QXJ877" s="4"/>
      <c r="QXK877" s="4"/>
      <c r="QXL877" s="4"/>
      <c r="QXM877" s="4"/>
      <c r="QXN877" s="4"/>
      <c r="QXO877" s="4"/>
      <c r="QXP877" s="4"/>
      <c r="QXQ877" s="4"/>
      <c r="QXR877" s="4"/>
      <c r="QXS877" s="4"/>
      <c r="QXT877" s="4"/>
      <c r="QXU877" s="4"/>
      <c r="QXV877" s="4"/>
      <c r="QXW877" s="4"/>
      <c r="QXX877" s="4"/>
      <c r="QXY877" s="4"/>
      <c r="QXZ877" s="4"/>
      <c r="QYA877" s="4"/>
      <c r="QYB877" s="4"/>
      <c r="QYC877" s="4"/>
      <c r="QYD877" s="4"/>
      <c r="QYE877" s="4"/>
      <c r="QYF877" s="4"/>
      <c r="QYG877" s="4"/>
      <c r="QYH877" s="4"/>
      <c r="QYI877" s="4"/>
      <c r="QYJ877" s="4"/>
      <c r="QYK877" s="4"/>
      <c r="QYL877" s="4"/>
      <c r="QYM877" s="4"/>
      <c r="QYN877" s="4"/>
      <c r="QYO877" s="4"/>
      <c r="QYP877" s="4"/>
      <c r="QYQ877" s="4"/>
      <c r="QYR877" s="4"/>
      <c r="QYS877" s="4"/>
      <c r="QYT877" s="4"/>
      <c r="QYU877" s="4"/>
      <c r="QYV877" s="4"/>
      <c r="QYW877" s="4"/>
      <c r="QYX877" s="4"/>
      <c r="QYY877" s="4"/>
      <c r="QYZ877" s="4"/>
      <c r="QZA877" s="4"/>
      <c r="QZB877" s="4"/>
      <c r="QZC877" s="4"/>
      <c r="QZD877" s="4"/>
      <c r="QZE877" s="4"/>
      <c r="QZF877" s="4"/>
      <c r="QZG877" s="4"/>
      <c r="QZH877" s="4"/>
      <c r="QZI877" s="4"/>
      <c r="QZJ877" s="4"/>
      <c r="QZK877" s="4"/>
      <c r="QZL877" s="4"/>
      <c r="QZM877" s="4"/>
      <c r="QZN877" s="4"/>
      <c r="QZO877" s="4"/>
      <c r="QZP877" s="4"/>
      <c r="QZQ877" s="4"/>
      <c r="QZR877" s="4"/>
      <c r="QZS877" s="4"/>
      <c r="QZT877" s="4"/>
      <c r="QZU877" s="4"/>
      <c r="QZV877" s="4"/>
      <c r="QZW877" s="4"/>
      <c r="QZX877" s="4"/>
      <c r="QZY877" s="4"/>
      <c r="QZZ877" s="4"/>
      <c r="RAA877" s="4"/>
      <c r="RAB877" s="4"/>
      <c r="RAC877" s="4"/>
      <c r="RAD877" s="4"/>
      <c r="RAE877" s="4"/>
      <c r="RAF877" s="4"/>
      <c r="RAG877" s="4"/>
      <c r="RAH877" s="4"/>
      <c r="RAI877" s="4"/>
      <c r="RAJ877" s="4"/>
      <c r="RAK877" s="4"/>
      <c r="RAL877" s="4"/>
      <c r="RAM877" s="4"/>
      <c r="RAN877" s="4"/>
      <c r="RAO877" s="4"/>
      <c r="RAP877" s="4"/>
      <c r="RAQ877" s="4"/>
      <c r="RAR877" s="4"/>
      <c r="RAS877" s="4"/>
      <c r="RAT877" s="4"/>
      <c r="RAU877" s="4"/>
      <c r="RAV877" s="4"/>
      <c r="RAW877" s="4"/>
      <c r="RAX877" s="4"/>
      <c r="RAY877" s="4"/>
      <c r="RAZ877" s="4"/>
      <c r="RBA877" s="4"/>
      <c r="RBB877" s="4"/>
      <c r="RBC877" s="4"/>
      <c r="RBD877" s="4"/>
      <c r="RBE877" s="4"/>
      <c r="RBF877" s="4"/>
      <c r="RBG877" s="4"/>
      <c r="RBH877" s="4"/>
      <c r="RBI877" s="4"/>
      <c r="RBJ877" s="4"/>
      <c r="RBK877" s="4"/>
      <c r="RBL877" s="4"/>
      <c r="RBM877" s="4"/>
      <c r="RBN877" s="4"/>
      <c r="RBO877" s="4"/>
      <c r="RBP877" s="4"/>
      <c r="RBQ877" s="4"/>
      <c r="RBR877" s="4"/>
      <c r="RBS877" s="4"/>
      <c r="RBT877" s="4"/>
      <c r="RBU877" s="4"/>
      <c r="RBV877" s="4"/>
      <c r="RBW877" s="4"/>
      <c r="RBX877" s="4"/>
      <c r="RBY877" s="4"/>
      <c r="RBZ877" s="4"/>
      <c r="RCA877" s="4"/>
      <c r="RCB877" s="4"/>
      <c r="RCC877" s="4"/>
      <c r="RCD877" s="4"/>
      <c r="RCE877" s="4"/>
      <c r="RCF877" s="4"/>
      <c r="RCG877" s="4"/>
      <c r="RCH877" s="4"/>
      <c r="RCI877" s="4"/>
      <c r="RCJ877" s="4"/>
      <c r="RCK877" s="4"/>
      <c r="RCL877" s="4"/>
      <c r="RCM877" s="4"/>
      <c r="RCN877" s="4"/>
      <c r="RCO877" s="4"/>
      <c r="RCP877" s="4"/>
      <c r="RCQ877" s="4"/>
      <c r="RCR877" s="4"/>
      <c r="RCS877" s="4"/>
      <c r="RCT877" s="4"/>
      <c r="RCU877" s="4"/>
      <c r="RCV877" s="4"/>
      <c r="RCW877" s="4"/>
      <c r="RCX877" s="4"/>
      <c r="RCY877" s="4"/>
      <c r="RCZ877" s="4"/>
      <c r="RDA877" s="4"/>
      <c r="RDB877" s="4"/>
      <c r="RDC877" s="4"/>
      <c r="RDD877" s="4"/>
      <c r="RDE877" s="4"/>
      <c r="RDF877" s="4"/>
      <c r="RDG877" s="4"/>
      <c r="RDH877" s="4"/>
      <c r="RDI877" s="4"/>
      <c r="RDJ877" s="4"/>
      <c r="RDL877" s="4"/>
      <c r="RDN877" s="4"/>
      <c r="RDO877" s="4"/>
      <c r="RDP877" s="4"/>
      <c r="RDQ877" s="4"/>
      <c r="RDR877" s="4"/>
      <c r="RDS877" s="4"/>
      <c r="RDT877" s="4"/>
      <c r="RDU877" s="4"/>
      <c r="RDZ877" s="4"/>
      <c r="REA877" s="4"/>
      <c r="REB877" s="4"/>
      <c r="REC877" s="4"/>
      <c r="RED877" s="4"/>
      <c r="REE877" s="4"/>
      <c r="REF877" s="4"/>
      <c r="REG877" s="4"/>
      <c r="REH877" s="4"/>
      <c r="REI877" s="4"/>
      <c r="REJ877" s="4"/>
      <c r="REK877" s="4"/>
      <c r="REL877" s="4"/>
      <c r="REM877" s="4"/>
      <c r="REN877" s="4"/>
      <c r="REO877" s="4"/>
      <c r="REP877" s="4"/>
      <c r="REQ877" s="4"/>
      <c r="RER877" s="4"/>
      <c r="RES877" s="4"/>
      <c r="RET877" s="4"/>
      <c r="REU877" s="4"/>
      <c r="REV877" s="4"/>
      <c r="REW877" s="4"/>
      <c r="REX877" s="4"/>
      <c r="REY877" s="4"/>
      <c r="REZ877" s="4"/>
      <c r="RFA877" s="4"/>
      <c r="RFB877" s="4"/>
      <c r="RFC877" s="4"/>
      <c r="RFD877" s="4"/>
      <c r="RFE877" s="4"/>
      <c r="RFF877" s="4"/>
      <c r="RFG877" s="4"/>
      <c r="RFH877" s="4"/>
      <c r="RFI877" s="4"/>
      <c r="RFJ877" s="4"/>
      <c r="RFK877" s="4"/>
      <c r="RFL877" s="4"/>
      <c r="RFM877" s="4"/>
      <c r="RFN877" s="4"/>
      <c r="RFO877" s="4"/>
      <c r="RFP877" s="4"/>
      <c r="RFQ877" s="4"/>
      <c r="RFR877" s="4"/>
      <c r="RFS877" s="4"/>
      <c r="RFT877" s="4"/>
      <c r="RFU877" s="4"/>
      <c r="RFV877" s="4"/>
      <c r="RFW877" s="4"/>
      <c r="RFX877" s="4"/>
      <c r="RFY877" s="4"/>
      <c r="RFZ877" s="4"/>
      <c r="RGA877" s="4"/>
      <c r="RGB877" s="4"/>
      <c r="RGC877" s="4"/>
      <c r="RGD877" s="4"/>
      <c r="RGE877" s="4"/>
      <c r="RGF877" s="4"/>
      <c r="RGG877" s="4"/>
      <c r="RGH877" s="4"/>
      <c r="RGI877" s="4"/>
      <c r="RGJ877" s="4"/>
      <c r="RGK877" s="4"/>
      <c r="RGL877" s="4"/>
      <c r="RGM877" s="4"/>
      <c r="RGN877" s="4"/>
      <c r="RGO877" s="4"/>
      <c r="RGP877" s="4"/>
      <c r="RGQ877" s="4"/>
      <c r="RGR877" s="4"/>
      <c r="RGS877" s="4"/>
      <c r="RGT877" s="4"/>
      <c r="RGU877" s="4"/>
      <c r="RGV877" s="4"/>
      <c r="RGW877" s="4"/>
      <c r="RGX877" s="4"/>
      <c r="RGY877" s="4"/>
      <c r="RGZ877" s="4"/>
      <c r="RHA877" s="4"/>
      <c r="RHB877" s="4"/>
      <c r="RHC877" s="4"/>
      <c r="RHD877" s="4"/>
      <c r="RHE877" s="4"/>
      <c r="RHF877" s="4"/>
      <c r="RHG877" s="4"/>
      <c r="RHH877" s="4"/>
      <c r="RHI877" s="4"/>
      <c r="RHJ877" s="4"/>
      <c r="RHK877" s="4"/>
      <c r="RHL877" s="4"/>
      <c r="RHM877" s="4"/>
      <c r="RHN877" s="4"/>
      <c r="RHO877" s="4"/>
      <c r="RHP877" s="4"/>
      <c r="RHQ877" s="4"/>
      <c r="RHR877" s="4"/>
      <c r="RHS877" s="4"/>
      <c r="RHT877" s="4"/>
      <c r="RHU877" s="4"/>
      <c r="RHV877" s="4"/>
      <c r="RHW877" s="4"/>
      <c r="RHX877" s="4"/>
      <c r="RHY877" s="4"/>
      <c r="RHZ877" s="4"/>
      <c r="RIA877" s="4"/>
      <c r="RIB877" s="4"/>
      <c r="RIC877" s="4"/>
      <c r="RID877" s="4"/>
      <c r="RIE877" s="4"/>
      <c r="RIF877" s="4"/>
      <c r="RIG877" s="4"/>
      <c r="RIH877" s="4"/>
      <c r="RII877" s="4"/>
      <c r="RIJ877" s="4"/>
      <c r="RIK877" s="4"/>
      <c r="RIL877" s="4"/>
      <c r="RIM877" s="4"/>
      <c r="RIN877" s="4"/>
      <c r="RIO877" s="4"/>
      <c r="RIP877" s="4"/>
      <c r="RIQ877" s="4"/>
      <c r="RIR877" s="4"/>
      <c r="RIS877" s="4"/>
      <c r="RIT877" s="4"/>
      <c r="RIU877" s="4"/>
      <c r="RIV877" s="4"/>
      <c r="RIW877" s="4"/>
      <c r="RIX877" s="4"/>
      <c r="RIY877" s="4"/>
      <c r="RIZ877" s="4"/>
      <c r="RJA877" s="4"/>
      <c r="RJB877" s="4"/>
      <c r="RJC877" s="4"/>
      <c r="RJD877" s="4"/>
      <c r="RJE877" s="4"/>
      <c r="RJF877" s="4"/>
      <c r="RJG877" s="4"/>
      <c r="RJH877" s="4"/>
      <c r="RJI877" s="4"/>
      <c r="RJJ877" s="4"/>
      <c r="RJK877" s="4"/>
      <c r="RJL877" s="4"/>
      <c r="RJM877" s="4"/>
      <c r="RJN877" s="4"/>
      <c r="RJO877" s="4"/>
      <c r="RJP877" s="4"/>
      <c r="RJQ877" s="4"/>
      <c r="RJR877" s="4"/>
      <c r="RJS877" s="4"/>
      <c r="RJT877" s="4"/>
      <c r="RJU877" s="4"/>
      <c r="RJV877" s="4"/>
      <c r="RJW877" s="4"/>
      <c r="RJX877" s="4"/>
      <c r="RJY877" s="4"/>
      <c r="RJZ877" s="4"/>
      <c r="RKA877" s="4"/>
      <c r="RKB877" s="4"/>
      <c r="RKC877" s="4"/>
      <c r="RKD877" s="4"/>
      <c r="RKE877" s="4"/>
      <c r="RKF877" s="4"/>
      <c r="RKG877" s="4"/>
      <c r="RKH877" s="4"/>
      <c r="RKI877" s="4"/>
      <c r="RKJ877" s="4"/>
      <c r="RKK877" s="4"/>
      <c r="RKL877" s="4"/>
      <c r="RKM877" s="4"/>
      <c r="RKN877" s="4"/>
      <c r="RKO877" s="4"/>
      <c r="RKP877" s="4"/>
      <c r="RKQ877" s="4"/>
      <c r="RKR877" s="4"/>
      <c r="RKS877" s="4"/>
      <c r="RKT877" s="4"/>
      <c r="RKU877" s="4"/>
      <c r="RKV877" s="4"/>
      <c r="RKW877" s="4"/>
      <c r="RKX877" s="4"/>
      <c r="RKY877" s="4"/>
      <c r="RKZ877" s="4"/>
      <c r="RLA877" s="4"/>
      <c r="RLB877" s="4"/>
      <c r="RLC877" s="4"/>
      <c r="RLD877" s="4"/>
      <c r="RLE877" s="4"/>
      <c r="RLF877" s="4"/>
      <c r="RLG877" s="4"/>
      <c r="RLH877" s="4"/>
      <c r="RLI877" s="4"/>
      <c r="RLJ877" s="4"/>
      <c r="RLK877" s="4"/>
      <c r="RLL877" s="4"/>
      <c r="RLM877" s="4"/>
      <c r="RLN877" s="4"/>
      <c r="RLO877" s="4"/>
      <c r="RLP877" s="4"/>
      <c r="RLQ877" s="4"/>
      <c r="RLR877" s="4"/>
      <c r="RLS877" s="4"/>
      <c r="RLT877" s="4"/>
      <c r="RLU877" s="4"/>
      <c r="RLV877" s="4"/>
      <c r="RLW877" s="4"/>
      <c r="RLX877" s="4"/>
      <c r="RLY877" s="4"/>
      <c r="RLZ877" s="4"/>
      <c r="RMA877" s="4"/>
      <c r="RMB877" s="4"/>
      <c r="RMC877" s="4"/>
      <c r="RMD877" s="4"/>
      <c r="RME877" s="4"/>
      <c r="RMF877" s="4"/>
      <c r="RMG877" s="4"/>
      <c r="RMH877" s="4"/>
      <c r="RMI877" s="4"/>
      <c r="RMJ877" s="4"/>
      <c r="RMK877" s="4"/>
      <c r="RML877" s="4"/>
      <c r="RMM877" s="4"/>
      <c r="RMN877" s="4"/>
      <c r="RMO877" s="4"/>
      <c r="RMP877" s="4"/>
      <c r="RMQ877" s="4"/>
      <c r="RMR877" s="4"/>
      <c r="RMS877" s="4"/>
      <c r="RMT877" s="4"/>
      <c r="RMU877" s="4"/>
      <c r="RMV877" s="4"/>
      <c r="RMW877" s="4"/>
      <c r="RMX877" s="4"/>
      <c r="RMY877" s="4"/>
      <c r="RMZ877" s="4"/>
      <c r="RNA877" s="4"/>
      <c r="RNB877" s="4"/>
      <c r="RNC877" s="4"/>
      <c r="RND877" s="4"/>
      <c r="RNE877" s="4"/>
      <c r="RNF877" s="4"/>
      <c r="RNH877" s="4"/>
      <c r="RNJ877" s="4"/>
      <c r="RNK877" s="4"/>
      <c r="RNL877" s="4"/>
      <c r="RNM877" s="4"/>
      <c r="RNN877" s="4"/>
      <c r="RNO877" s="4"/>
      <c r="RNP877" s="4"/>
      <c r="RNQ877" s="4"/>
      <c r="RNV877" s="4"/>
      <c r="RNW877" s="4"/>
      <c r="RNX877" s="4"/>
      <c r="RNY877" s="4"/>
      <c r="RNZ877" s="4"/>
      <c r="ROA877" s="4"/>
      <c r="ROB877" s="4"/>
      <c r="ROC877" s="4"/>
      <c r="ROD877" s="4"/>
      <c r="ROE877" s="4"/>
      <c r="ROF877" s="4"/>
      <c r="ROG877" s="4"/>
      <c r="ROH877" s="4"/>
      <c r="ROI877" s="4"/>
      <c r="ROJ877" s="4"/>
      <c r="ROK877" s="4"/>
      <c r="ROL877" s="4"/>
      <c r="ROM877" s="4"/>
      <c r="RON877" s="4"/>
      <c r="ROO877" s="4"/>
      <c r="ROP877" s="4"/>
      <c r="ROQ877" s="4"/>
      <c r="ROR877" s="4"/>
      <c r="ROS877" s="4"/>
      <c r="ROT877" s="4"/>
      <c r="ROU877" s="4"/>
      <c r="ROV877" s="4"/>
      <c r="ROW877" s="4"/>
      <c r="ROX877" s="4"/>
      <c r="ROY877" s="4"/>
      <c r="ROZ877" s="4"/>
      <c r="RPA877" s="4"/>
      <c r="RPB877" s="4"/>
      <c r="RPC877" s="4"/>
      <c r="RPD877" s="4"/>
      <c r="RPE877" s="4"/>
      <c r="RPF877" s="4"/>
      <c r="RPG877" s="4"/>
      <c r="RPH877" s="4"/>
      <c r="RPI877" s="4"/>
      <c r="RPJ877" s="4"/>
      <c r="RPK877" s="4"/>
      <c r="RPL877" s="4"/>
      <c r="RPM877" s="4"/>
      <c r="RPN877" s="4"/>
      <c r="RPO877" s="4"/>
      <c r="RPP877" s="4"/>
      <c r="RPQ877" s="4"/>
      <c r="RPR877" s="4"/>
      <c r="RPS877" s="4"/>
      <c r="RPT877" s="4"/>
      <c r="RPU877" s="4"/>
      <c r="RPV877" s="4"/>
      <c r="RPW877" s="4"/>
      <c r="RPX877" s="4"/>
      <c r="RPY877" s="4"/>
      <c r="RPZ877" s="4"/>
      <c r="RQA877" s="4"/>
      <c r="RQB877" s="4"/>
      <c r="RQC877" s="4"/>
      <c r="RQD877" s="4"/>
      <c r="RQE877" s="4"/>
      <c r="RQF877" s="4"/>
      <c r="RQG877" s="4"/>
      <c r="RQH877" s="4"/>
      <c r="RQI877" s="4"/>
      <c r="RQJ877" s="4"/>
      <c r="RQK877" s="4"/>
      <c r="RQL877" s="4"/>
      <c r="RQM877" s="4"/>
      <c r="RQN877" s="4"/>
      <c r="RQO877" s="4"/>
      <c r="RQP877" s="4"/>
      <c r="RQQ877" s="4"/>
      <c r="RQR877" s="4"/>
      <c r="RQS877" s="4"/>
      <c r="RQT877" s="4"/>
      <c r="RQU877" s="4"/>
      <c r="RQV877" s="4"/>
      <c r="RQW877" s="4"/>
      <c r="RQX877" s="4"/>
      <c r="RQY877" s="4"/>
      <c r="RQZ877" s="4"/>
      <c r="RRA877" s="4"/>
      <c r="RRB877" s="4"/>
      <c r="RRC877" s="4"/>
      <c r="RRD877" s="4"/>
      <c r="RRE877" s="4"/>
      <c r="RRF877" s="4"/>
      <c r="RRG877" s="4"/>
      <c r="RRH877" s="4"/>
      <c r="RRI877" s="4"/>
      <c r="RRJ877" s="4"/>
      <c r="RRK877" s="4"/>
      <c r="RRL877" s="4"/>
      <c r="RRM877" s="4"/>
      <c r="RRN877" s="4"/>
      <c r="RRO877" s="4"/>
      <c r="RRP877" s="4"/>
      <c r="RRQ877" s="4"/>
      <c r="RRR877" s="4"/>
      <c r="RRS877" s="4"/>
      <c r="RRT877" s="4"/>
      <c r="RRU877" s="4"/>
      <c r="RRV877" s="4"/>
      <c r="RRW877" s="4"/>
      <c r="RRX877" s="4"/>
      <c r="RRY877" s="4"/>
      <c r="RRZ877" s="4"/>
      <c r="RSA877" s="4"/>
      <c r="RSB877" s="4"/>
      <c r="RSC877" s="4"/>
      <c r="RSD877" s="4"/>
      <c r="RSE877" s="4"/>
      <c r="RSF877" s="4"/>
      <c r="RSG877" s="4"/>
      <c r="RSH877" s="4"/>
      <c r="RSI877" s="4"/>
      <c r="RSJ877" s="4"/>
      <c r="RSK877" s="4"/>
      <c r="RSL877" s="4"/>
      <c r="RSM877" s="4"/>
      <c r="RSN877" s="4"/>
      <c r="RSO877" s="4"/>
      <c r="RSP877" s="4"/>
      <c r="RSQ877" s="4"/>
      <c r="RSR877" s="4"/>
      <c r="RSS877" s="4"/>
      <c r="RST877" s="4"/>
      <c r="RSU877" s="4"/>
      <c r="RSV877" s="4"/>
      <c r="RSW877" s="4"/>
      <c r="RSX877" s="4"/>
      <c r="RSY877" s="4"/>
      <c r="RSZ877" s="4"/>
      <c r="RTA877" s="4"/>
      <c r="RTB877" s="4"/>
      <c r="RTC877" s="4"/>
      <c r="RTD877" s="4"/>
      <c r="RTE877" s="4"/>
      <c r="RTF877" s="4"/>
      <c r="RTG877" s="4"/>
      <c r="RTH877" s="4"/>
      <c r="RTI877" s="4"/>
      <c r="RTJ877" s="4"/>
      <c r="RTK877" s="4"/>
      <c r="RTL877" s="4"/>
      <c r="RTM877" s="4"/>
      <c r="RTN877" s="4"/>
      <c r="RTO877" s="4"/>
      <c r="RTP877" s="4"/>
      <c r="RTQ877" s="4"/>
      <c r="RTR877" s="4"/>
      <c r="RTS877" s="4"/>
      <c r="RTT877" s="4"/>
      <c r="RTU877" s="4"/>
      <c r="RTV877" s="4"/>
      <c r="RTW877" s="4"/>
      <c r="RTX877" s="4"/>
      <c r="RTY877" s="4"/>
      <c r="RTZ877" s="4"/>
      <c r="RUA877" s="4"/>
      <c r="RUB877" s="4"/>
      <c r="RUC877" s="4"/>
      <c r="RUD877" s="4"/>
      <c r="RUE877" s="4"/>
      <c r="RUF877" s="4"/>
      <c r="RUG877" s="4"/>
      <c r="RUH877" s="4"/>
      <c r="RUI877" s="4"/>
      <c r="RUJ877" s="4"/>
      <c r="RUK877" s="4"/>
      <c r="RUL877" s="4"/>
      <c r="RUM877" s="4"/>
      <c r="RUN877" s="4"/>
      <c r="RUO877" s="4"/>
      <c r="RUP877" s="4"/>
      <c r="RUQ877" s="4"/>
      <c r="RUR877" s="4"/>
      <c r="RUS877" s="4"/>
      <c r="RUT877" s="4"/>
      <c r="RUU877" s="4"/>
      <c r="RUV877" s="4"/>
      <c r="RUW877" s="4"/>
      <c r="RUX877" s="4"/>
      <c r="RUY877" s="4"/>
      <c r="RUZ877" s="4"/>
      <c r="RVA877" s="4"/>
      <c r="RVB877" s="4"/>
      <c r="RVC877" s="4"/>
      <c r="RVD877" s="4"/>
      <c r="RVE877" s="4"/>
      <c r="RVF877" s="4"/>
      <c r="RVG877" s="4"/>
      <c r="RVH877" s="4"/>
      <c r="RVI877" s="4"/>
      <c r="RVJ877" s="4"/>
      <c r="RVK877" s="4"/>
      <c r="RVL877" s="4"/>
      <c r="RVM877" s="4"/>
      <c r="RVN877" s="4"/>
      <c r="RVO877" s="4"/>
      <c r="RVP877" s="4"/>
      <c r="RVQ877" s="4"/>
      <c r="RVR877" s="4"/>
      <c r="RVS877" s="4"/>
      <c r="RVT877" s="4"/>
      <c r="RVU877" s="4"/>
      <c r="RVV877" s="4"/>
      <c r="RVW877" s="4"/>
      <c r="RVX877" s="4"/>
      <c r="RVY877" s="4"/>
      <c r="RVZ877" s="4"/>
      <c r="RWA877" s="4"/>
      <c r="RWB877" s="4"/>
      <c r="RWC877" s="4"/>
      <c r="RWD877" s="4"/>
      <c r="RWE877" s="4"/>
      <c r="RWF877" s="4"/>
      <c r="RWG877" s="4"/>
      <c r="RWH877" s="4"/>
      <c r="RWI877" s="4"/>
      <c r="RWJ877" s="4"/>
      <c r="RWK877" s="4"/>
      <c r="RWL877" s="4"/>
      <c r="RWM877" s="4"/>
      <c r="RWN877" s="4"/>
      <c r="RWO877" s="4"/>
      <c r="RWP877" s="4"/>
      <c r="RWQ877" s="4"/>
      <c r="RWR877" s="4"/>
      <c r="RWS877" s="4"/>
      <c r="RWT877" s="4"/>
      <c r="RWU877" s="4"/>
      <c r="RWV877" s="4"/>
      <c r="RWW877" s="4"/>
      <c r="RWX877" s="4"/>
      <c r="RWY877" s="4"/>
      <c r="RWZ877" s="4"/>
      <c r="RXA877" s="4"/>
      <c r="RXB877" s="4"/>
      <c r="RXD877" s="4"/>
      <c r="RXF877" s="4"/>
      <c r="RXG877" s="4"/>
      <c r="RXH877" s="4"/>
      <c r="RXI877" s="4"/>
      <c r="RXJ877" s="4"/>
      <c r="RXK877" s="4"/>
      <c r="RXL877" s="4"/>
      <c r="RXM877" s="4"/>
      <c r="RXR877" s="4"/>
      <c r="RXS877" s="4"/>
      <c r="RXT877" s="4"/>
      <c r="RXU877" s="4"/>
      <c r="RXV877" s="4"/>
      <c r="RXW877" s="4"/>
      <c r="RXX877" s="4"/>
      <c r="RXY877" s="4"/>
      <c r="RXZ877" s="4"/>
      <c r="RYA877" s="4"/>
      <c r="RYB877" s="4"/>
      <c r="RYC877" s="4"/>
      <c r="RYD877" s="4"/>
      <c r="RYE877" s="4"/>
      <c r="RYF877" s="4"/>
      <c r="RYG877" s="4"/>
      <c r="RYH877" s="4"/>
      <c r="RYI877" s="4"/>
      <c r="RYJ877" s="4"/>
      <c r="RYK877" s="4"/>
      <c r="RYL877" s="4"/>
      <c r="RYM877" s="4"/>
      <c r="RYN877" s="4"/>
      <c r="RYO877" s="4"/>
      <c r="RYP877" s="4"/>
      <c r="RYQ877" s="4"/>
      <c r="RYR877" s="4"/>
      <c r="RYS877" s="4"/>
      <c r="RYT877" s="4"/>
      <c r="RYU877" s="4"/>
      <c r="RYV877" s="4"/>
      <c r="RYW877" s="4"/>
      <c r="RYX877" s="4"/>
      <c r="RYY877" s="4"/>
      <c r="RYZ877" s="4"/>
      <c r="RZA877" s="4"/>
      <c r="RZB877" s="4"/>
      <c r="RZC877" s="4"/>
      <c r="RZD877" s="4"/>
      <c r="RZE877" s="4"/>
      <c r="RZF877" s="4"/>
      <c r="RZG877" s="4"/>
      <c r="RZH877" s="4"/>
      <c r="RZI877" s="4"/>
      <c r="RZJ877" s="4"/>
      <c r="RZK877" s="4"/>
      <c r="RZL877" s="4"/>
      <c r="RZM877" s="4"/>
      <c r="RZN877" s="4"/>
      <c r="RZO877" s="4"/>
      <c r="RZP877" s="4"/>
      <c r="RZQ877" s="4"/>
      <c r="RZR877" s="4"/>
      <c r="RZS877" s="4"/>
      <c r="RZT877" s="4"/>
      <c r="RZU877" s="4"/>
      <c r="RZV877" s="4"/>
      <c r="RZW877" s="4"/>
      <c r="RZX877" s="4"/>
      <c r="RZY877" s="4"/>
      <c r="RZZ877" s="4"/>
      <c r="SAA877" s="4"/>
      <c r="SAB877" s="4"/>
      <c r="SAC877" s="4"/>
      <c r="SAD877" s="4"/>
      <c r="SAE877" s="4"/>
      <c r="SAF877" s="4"/>
      <c r="SAG877" s="4"/>
      <c r="SAH877" s="4"/>
      <c r="SAI877" s="4"/>
      <c r="SAJ877" s="4"/>
      <c r="SAK877" s="4"/>
      <c r="SAL877" s="4"/>
      <c r="SAM877" s="4"/>
      <c r="SAN877" s="4"/>
      <c r="SAO877" s="4"/>
      <c r="SAP877" s="4"/>
      <c r="SAQ877" s="4"/>
      <c r="SAR877" s="4"/>
      <c r="SAS877" s="4"/>
      <c r="SAT877" s="4"/>
      <c r="SAU877" s="4"/>
      <c r="SAV877" s="4"/>
      <c r="SAW877" s="4"/>
      <c r="SAX877" s="4"/>
      <c r="SAY877" s="4"/>
      <c r="SAZ877" s="4"/>
      <c r="SBA877" s="4"/>
      <c r="SBB877" s="4"/>
      <c r="SBC877" s="4"/>
      <c r="SBD877" s="4"/>
      <c r="SBE877" s="4"/>
      <c r="SBF877" s="4"/>
      <c r="SBG877" s="4"/>
      <c r="SBH877" s="4"/>
      <c r="SBI877" s="4"/>
      <c r="SBJ877" s="4"/>
      <c r="SBK877" s="4"/>
      <c r="SBL877" s="4"/>
      <c r="SBM877" s="4"/>
      <c r="SBN877" s="4"/>
      <c r="SBO877" s="4"/>
      <c r="SBP877" s="4"/>
      <c r="SBQ877" s="4"/>
      <c r="SBR877" s="4"/>
      <c r="SBS877" s="4"/>
      <c r="SBT877" s="4"/>
      <c r="SBU877" s="4"/>
      <c r="SBV877" s="4"/>
      <c r="SBW877" s="4"/>
      <c r="SBX877" s="4"/>
      <c r="SBY877" s="4"/>
      <c r="SBZ877" s="4"/>
      <c r="SCA877" s="4"/>
      <c r="SCB877" s="4"/>
      <c r="SCC877" s="4"/>
      <c r="SCD877" s="4"/>
      <c r="SCE877" s="4"/>
      <c r="SCF877" s="4"/>
      <c r="SCG877" s="4"/>
      <c r="SCH877" s="4"/>
      <c r="SCI877" s="4"/>
      <c r="SCJ877" s="4"/>
      <c r="SCK877" s="4"/>
      <c r="SCL877" s="4"/>
      <c r="SCM877" s="4"/>
      <c r="SCN877" s="4"/>
      <c r="SCO877" s="4"/>
      <c r="SCP877" s="4"/>
      <c r="SCQ877" s="4"/>
      <c r="SCR877" s="4"/>
      <c r="SCS877" s="4"/>
      <c r="SCT877" s="4"/>
      <c r="SCU877" s="4"/>
      <c r="SCV877" s="4"/>
      <c r="SCW877" s="4"/>
      <c r="SCX877" s="4"/>
      <c r="SCY877" s="4"/>
      <c r="SCZ877" s="4"/>
      <c r="SDA877" s="4"/>
      <c r="SDB877" s="4"/>
      <c r="SDC877" s="4"/>
      <c r="SDD877" s="4"/>
      <c r="SDE877" s="4"/>
      <c r="SDF877" s="4"/>
      <c r="SDG877" s="4"/>
      <c r="SDH877" s="4"/>
      <c r="SDI877" s="4"/>
      <c r="SDJ877" s="4"/>
      <c r="SDK877" s="4"/>
      <c r="SDL877" s="4"/>
      <c r="SDM877" s="4"/>
      <c r="SDN877" s="4"/>
      <c r="SDO877" s="4"/>
      <c r="SDP877" s="4"/>
      <c r="SDQ877" s="4"/>
      <c r="SDR877" s="4"/>
      <c r="SDS877" s="4"/>
      <c r="SDT877" s="4"/>
      <c r="SDU877" s="4"/>
      <c r="SDV877" s="4"/>
      <c r="SDW877" s="4"/>
      <c r="SDX877" s="4"/>
      <c r="SDY877" s="4"/>
      <c r="SDZ877" s="4"/>
      <c r="SEA877" s="4"/>
      <c r="SEB877" s="4"/>
      <c r="SEC877" s="4"/>
      <c r="SED877" s="4"/>
      <c r="SEE877" s="4"/>
      <c r="SEF877" s="4"/>
      <c r="SEG877" s="4"/>
      <c r="SEH877" s="4"/>
      <c r="SEI877" s="4"/>
      <c r="SEJ877" s="4"/>
      <c r="SEK877" s="4"/>
      <c r="SEL877" s="4"/>
      <c r="SEM877" s="4"/>
      <c r="SEN877" s="4"/>
      <c r="SEO877" s="4"/>
      <c r="SEP877" s="4"/>
      <c r="SEQ877" s="4"/>
      <c r="SER877" s="4"/>
      <c r="SES877" s="4"/>
      <c r="SET877" s="4"/>
      <c r="SEU877" s="4"/>
      <c r="SEV877" s="4"/>
      <c r="SEW877" s="4"/>
      <c r="SEX877" s="4"/>
      <c r="SEY877" s="4"/>
      <c r="SEZ877" s="4"/>
      <c r="SFA877" s="4"/>
      <c r="SFB877" s="4"/>
      <c r="SFC877" s="4"/>
      <c r="SFD877" s="4"/>
      <c r="SFE877" s="4"/>
      <c r="SFF877" s="4"/>
      <c r="SFG877" s="4"/>
      <c r="SFH877" s="4"/>
      <c r="SFI877" s="4"/>
      <c r="SFJ877" s="4"/>
      <c r="SFK877" s="4"/>
      <c r="SFL877" s="4"/>
      <c r="SFM877" s="4"/>
      <c r="SFN877" s="4"/>
      <c r="SFO877" s="4"/>
      <c r="SFP877" s="4"/>
      <c r="SFQ877" s="4"/>
      <c r="SFR877" s="4"/>
      <c r="SFS877" s="4"/>
      <c r="SFT877" s="4"/>
      <c r="SFU877" s="4"/>
      <c r="SFV877" s="4"/>
      <c r="SFW877" s="4"/>
      <c r="SFX877" s="4"/>
      <c r="SFY877" s="4"/>
      <c r="SFZ877" s="4"/>
      <c r="SGA877" s="4"/>
      <c r="SGB877" s="4"/>
      <c r="SGC877" s="4"/>
      <c r="SGD877" s="4"/>
      <c r="SGE877" s="4"/>
      <c r="SGF877" s="4"/>
      <c r="SGG877" s="4"/>
      <c r="SGH877" s="4"/>
      <c r="SGI877" s="4"/>
      <c r="SGJ877" s="4"/>
      <c r="SGK877" s="4"/>
      <c r="SGL877" s="4"/>
      <c r="SGM877" s="4"/>
      <c r="SGN877" s="4"/>
      <c r="SGO877" s="4"/>
      <c r="SGP877" s="4"/>
      <c r="SGQ877" s="4"/>
      <c r="SGR877" s="4"/>
      <c r="SGS877" s="4"/>
      <c r="SGT877" s="4"/>
      <c r="SGU877" s="4"/>
      <c r="SGV877" s="4"/>
      <c r="SGW877" s="4"/>
      <c r="SGX877" s="4"/>
      <c r="SGZ877" s="4"/>
      <c r="SHB877" s="4"/>
      <c r="SHC877" s="4"/>
      <c r="SHD877" s="4"/>
      <c r="SHE877" s="4"/>
      <c r="SHF877" s="4"/>
      <c r="SHG877" s="4"/>
      <c r="SHH877" s="4"/>
      <c r="SHI877" s="4"/>
      <c r="SHN877" s="4"/>
      <c r="SHO877" s="4"/>
      <c r="SHP877" s="4"/>
      <c r="SHQ877" s="4"/>
      <c r="SHR877" s="4"/>
      <c r="SHS877" s="4"/>
      <c r="SHT877" s="4"/>
      <c r="SHU877" s="4"/>
      <c r="SHV877" s="4"/>
      <c r="SHW877" s="4"/>
      <c r="SHX877" s="4"/>
      <c r="SHY877" s="4"/>
      <c r="SHZ877" s="4"/>
      <c r="SIA877" s="4"/>
      <c r="SIB877" s="4"/>
      <c r="SIC877" s="4"/>
      <c r="SID877" s="4"/>
      <c r="SIE877" s="4"/>
      <c r="SIF877" s="4"/>
      <c r="SIG877" s="4"/>
      <c r="SIH877" s="4"/>
      <c r="SII877" s="4"/>
      <c r="SIJ877" s="4"/>
      <c r="SIK877" s="4"/>
      <c r="SIL877" s="4"/>
      <c r="SIM877" s="4"/>
      <c r="SIN877" s="4"/>
      <c r="SIO877" s="4"/>
      <c r="SIP877" s="4"/>
      <c r="SIQ877" s="4"/>
      <c r="SIR877" s="4"/>
      <c r="SIS877" s="4"/>
      <c r="SIT877" s="4"/>
      <c r="SIU877" s="4"/>
      <c r="SIV877" s="4"/>
      <c r="SIW877" s="4"/>
      <c r="SIX877" s="4"/>
      <c r="SIY877" s="4"/>
      <c r="SIZ877" s="4"/>
      <c r="SJA877" s="4"/>
      <c r="SJB877" s="4"/>
      <c r="SJC877" s="4"/>
      <c r="SJD877" s="4"/>
      <c r="SJE877" s="4"/>
      <c r="SJF877" s="4"/>
      <c r="SJG877" s="4"/>
      <c r="SJH877" s="4"/>
      <c r="SJI877" s="4"/>
      <c r="SJJ877" s="4"/>
      <c r="SJK877" s="4"/>
      <c r="SJL877" s="4"/>
      <c r="SJM877" s="4"/>
      <c r="SJN877" s="4"/>
      <c r="SJO877" s="4"/>
      <c r="SJP877" s="4"/>
      <c r="SJQ877" s="4"/>
      <c r="SJR877" s="4"/>
      <c r="SJS877" s="4"/>
      <c r="SJT877" s="4"/>
      <c r="SJU877" s="4"/>
      <c r="SJV877" s="4"/>
      <c r="SJW877" s="4"/>
      <c r="SJX877" s="4"/>
      <c r="SJY877" s="4"/>
      <c r="SJZ877" s="4"/>
      <c r="SKA877" s="4"/>
      <c r="SKB877" s="4"/>
      <c r="SKC877" s="4"/>
      <c r="SKD877" s="4"/>
      <c r="SKE877" s="4"/>
      <c r="SKF877" s="4"/>
      <c r="SKG877" s="4"/>
      <c r="SKH877" s="4"/>
      <c r="SKI877" s="4"/>
      <c r="SKJ877" s="4"/>
      <c r="SKK877" s="4"/>
      <c r="SKL877" s="4"/>
      <c r="SKM877" s="4"/>
      <c r="SKN877" s="4"/>
      <c r="SKO877" s="4"/>
      <c r="SKP877" s="4"/>
      <c r="SKQ877" s="4"/>
      <c r="SKR877" s="4"/>
      <c r="SKS877" s="4"/>
      <c r="SKT877" s="4"/>
      <c r="SKU877" s="4"/>
      <c r="SKV877" s="4"/>
      <c r="SKW877" s="4"/>
      <c r="SKX877" s="4"/>
      <c r="SKY877" s="4"/>
      <c r="SKZ877" s="4"/>
      <c r="SLA877" s="4"/>
      <c r="SLB877" s="4"/>
      <c r="SLC877" s="4"/>
      <c r="SLD877" s="4"/>
      <c r="SLE877" s="4"/>
      <c r="SLF877" s="4"/>
      <c r="SLG877" s="4"/>
      <c r="SLH877" s="4"/>
      <c r="SLI877" s="4"/>
      <c r="SLJ877" s="4"/>
      <c r="SLK877" s="4"/>
      <c r="SLL877" s="4"/>
      <c r="SLM877" s="4"/>
      <c r="SLN877" s="4"/>
      <c r="SLO877" s="4"/>
      <c r="SLP877" s="4"/>
      <c r="SLQ877" s="4"/>
      <c r="SLR877" s="4"/>
      <c r="SLS877" s="4"/>
      <c r="SLT877" s="4"/>
      <c r="SLU877" s="4"/>
      <c r="SLV877" s="4"/>
      <c r="SLW877" s="4"/>
      <c r="SLX877" s="4"/>
      <c r="SLY877" s="4"/>
      <c r="SLZ877" s="4"/>
      <c r="SMA877" s="4"/>
      <c r="SMB877" s="4"/>
      <c r="SMC877" s="4"/>
      <c r="SMD877" s="4"/>
      <c r="SME877" s="4"/>
      <c r="SMF877" s="4"/>
      <c r="SMG877" s="4"/>
      <c r="SMH877" s="4"/>
      <c r="SMI877" s="4"/>
      <c r="SMJ877" s="4"/>
      <c r="SMK877" s="4"/>
      <c r="SML877" s="4"/>
      <c r="SMM877" s="4"/>
      <c r="SMN877" s="4"/>
      <c r="SMO877" s="4"/>
      <c r="SMP877" s="4"/>
      <c r="SMQ877" s="4"/>
      <c r="SMR877" s="4"/>
      <c r="SMS877" s="4"/>
      <c r="SMT877" s="4"/>
      <c r="SMU877" s="4"/>
      <c r="SMV877" s="4"/>
      <c r="SMW877" s="4"/>
      <c r="SMX877" s="4"/>
      <c r="SMY877" s="4"/>
      <c r="SMZ877" s="4"/>
      <c r="SNA877" s="4"/>
      <c r="SNB877" s="4"/>
      <c r="SNC877" s="4"/>
      <c r="SND877" s="4"/>
      <c r="SNE877" s="4"/>
      <c r="SNF877" s="4"/>
      <c r="SNG877" s="4"/>
      <c r="SNH877" s="4"/>
      <c r="SNI877" s="4"/>
      <c r="SNJ877" s="4"/>
      <c r="SNK877" s="4"/>
      <c r="SNL877" s="4"/>
      <c r="SNM877" s="4"/>
      <c r="SNN877" s="4"/>
      <c r="SNO877" s="4"/>
      <c r="SNP877" s="4"/>
      <c r="SNQ877" s="4"/>
      <c r="SNR877" s="4"/>
      <c r="SNS877" s="4"/>
      <c r="SNT877" s="4"/>
      <c r="SNU877" s="4"/>
      <c r="SNV877" s="4"/>
      <c r="SNW877" s="4"/>
      <c r="SNX877" s="4"/>
      <c r="SNY877" s="4"/>
      <c r="SNZ877" s="4"/>
      <c r="SOA877" s="4"/>
      <c r="SOB877" s="4"/>
      <c r="SOC877" s="4"/>
      <c r="SOD877" s="4"/>
      <c r="SOE877" s="4"/>
      <c r="SOF877" s="4"/>
      <c r="SOG877" s="4"/>
      <c r="SOH877" s="4"/>
      <c r="SOI877" s="4"/>
      <c r="SOJ877" s="4"/>
      <c r="SOK877" s="4"/>
      <c r="SOL877" s="4"/>
      <c r="SOM877" s="4"/>
      <c r="SON877" s="4"/>
      <c r="SOO877" s="4"/>
      <c r="SOP877" s="4"/>
      <c r="SOQ877" s="4"/>
      <c r="SOR877" s="4"/>
      <c r="SOS877" s="4"/>
      <c r="SOT877" s="4"/>
      <c r="SOU877" s="4"/>
      <c r="SOV877" s="4"/>
      <c r="SOW877" s="4"/>
      <c r="SOX877" s="4"/>
      <c r="SOY877" s="4"/>
      <c r="SOZ877" s="4"/>
      <c r="SPA877" s="4"/>
      <c r="SPB877" s="4"/>
      <c r="SPC877" s="4"/>
      <c r="SPD877" s="4"/>
      <c r="SPE877" s="4"/>
      <c r="SPF877" s="4"/>
      <c r="SPG877" s="4"/>
      <c r="SPH877" s="4"/>
      <c r="SPI877" s="4"/>
      <c r="SPJ877" s="4"/>
      <c r="SPK877" s="4"/>
      <c r="SPL877" s="4"/>
      <c r="SPM877" s="4"/>
      <c r="SPN877" s="4"/>
      <c r="SPO877" s="4"/>
      <c r="SPP877" s="4"/>
      <c r="SPQ877" s="4"/>
      <c r="SPR877" s="4"/>
      <c r="SPS877" s="4"/>
      <c r="SPT877" s="4"/>
      <c r="SPU877" s="4"/>
      <c r="SPV877" s="4"/>
      <c r="SPW877" s="4"/>
      <c r="SPX877" s="4"/>
      <c r="SPY877" s="4"/>
      <c r="SPZ877" s="4"/>
      <c r="SQA877" s="4"/>
      <c r="SQB877" s="4"/>
      <c r="SQC877" s="4"/>
      <c r="SQD877" s="4"/>
      <c r="SQE877" s="4"/>
      <c r="SQF877" s="4"/>
      <c r="SQG877" s="4"/>
      <c r="SQH877" s="4"/>
      <c r="SQI877" s="4"/>
      <c r="SQJ877" s="4"/>
      <c r="SQK877" s="4"/>
      <c r="SQL877" s="4"/>
      <c r="SQM877" s="4"/>
      <c r="SQN877" s="4"/>
      <c r="SQO877" s="4"/>
      <c r="SQP877" s="4"/>
      <c r="SQQ877" s="4"/>
      <c r="SQR877" s="4"/>
      <c r="SQS877" s="4"/>
      <c r="SQT877" s="4"/>
      <c r="SQV877" s="4"/>
      <c r="SQX877" s="4"/>
      <c r="SQY877" s="4"/>
      <c r="SQZ877" s="4"/>
      <c r="SRA877" s="4"/>
      <c r="SRB877" s="4"/>
      <c r="SRC877" s="4"/>
      <c r="SRD877" s="4"/>
      <c r="SRE877" s="4"/>
      <c r="SRJ877" s="4"/>
      <c r="SRK877" s="4"/>
      <c r="SRL877" s="4"/>
      <c r="SRM877" s="4"/>
      <c r="SRN877" s="4"/>
      <c r="SRO877" s="4"/>
      <c r="SRP877" s="4"/>
      <c r="SRQ877" s="4"/>
      <c r="SRR877" s="4"/>
      <c r="SRS877" s="4"/>
      <c r="SRT877" s="4"/>
      <c r="SRU877" s="4"/>
      <c r="SRV877" s="4"/>
      <c r="SRW877" s="4"/>
      <c r="SRX877" s="4"/>
      <c r="SRY877" s="4"/>
      <c r="SRZ877" s="4"/>
      <c r="SSA877" s="4"/>
      <c r="SSB877" s="4"/>
      <c r="SSC877" s="4"/>
      <c r="SSD877" s="4"/>
      <c r="SSE877" s="4"/>
      <c r="SSF877" s="4"/>
      <c r="SSG877" s="4"/>
      <c r="SSH877" s="4"/>
      <c r="SSI877" s="4"/>
      <c r="SSJ877" s="4"/>
      <c r="SSK877" s="4"/>
      <c r="SSL877" s="4"/>
      <c r="SSM877" s="4"/>
      <c r="SSN877" s="4"/>
      <c r="SSO877" s="4"/>
      <c r="SSP877" s="4"/>
      <c r="SSQ877" s="4"/>
      <c r="SSR877" s="4"/>
      <c r="SSS877" s="4"/>
      <c r="SST877" s="4"/>
      <c r="SSU877" s="4"/>
      <c r="SSV877" s="4"/>
      <c r="SSW877" s="4"/>
      <c r="SSX877" s="4"/>
      <c r="SSY877" s="4"/>
      <c r="SSZ877" s="4"/>
      <c r="STA877" s="4"/>
      <c r="STB877" s="4"/>
      <c r="STC877" s="4"/>
      <c r="STD877" s="4"/>
      <c r="STE877" s="4"/>
      <c r="STF877" s="4"/>
      <c r="STG877" s="4"/>
      <c r="STH877" s="4"/>
      <c r="STI877" s="4"/>
      <c r="STJ877" s="4"/>
      <c r="STK877" s="4"/>
      <c r="STL877" s="4"/>
      <c r="STM877" s="4"/>
      <c r="STN877" s="4"/>
      <c r="STO877" s="4"/>
      <c r="STP877" s="4"/>
      <c r="STQ877" s="4"/>
      <c r="STR877" s="4"/>
      <c r="STS877" s="4"/>
      <c r="STT877" s="4"/>
      <c r="STU877" s="4"/>
      <c r="STV877" s="4"/>
      <c r="STW877" s="4"/>
      <c r="STX877" s="4"/>
      <c r="STY877" s="4"/>
      <c r="STZ877" s="4"/>
      <c r="SUA877" s="4"/>
      <c r="SUB877" s="4"/>
      <c r="SUC877" s="4"/>
      <c r="SUD877" s="4"/>
      <c r="SUE877" s="4"/>
      <c r="SUF877" s="4"/>
      <c r="SUG877" s="4"/>
      <c r="SUH877" s="4"/>
      <c r="SUI877" s="4"/>
      <c r="SUJ877" s="4"/>
      <c r="SUK877" s="4"/>
      <c r="SUL877" s="4"/>
      <c r="SUM877" s="4"/>
      <c r="SUN877" s="4"/>
      <c r="SUO877" s="4"/>
      <c r="SUP877" s="4"/>
      <c r="SUQ877" s="4"/>
      <c r="SUR877" s="4"/>
      <c r="SUS877" s="4"/>
      <c r="SUT877" s="4"/>
      <c r="SUU877" s="4"/>
      <c r="SUV877" s="4"/>
      <c r="SUW877" s="4"/>
      <c r="SUX877" s="4"/>
      <c r="SUY877" s="4"/>
      <c r="SUZ877" s="4"/>
      <c r="SVA877" s="4"/>
      <c r="SVB877" s="4"/>
      <c r="SVC877" s="4"/>
      <c r="SVD877" s="4"/>
      <c r="SVE877" s="4"/>
      <c r="SVF877" s="4"/>
      <c r="SVG877" s="4"/>
      <c r="SVH877" s="4"/>
      <c r="SVI877" s="4"/>
      <c r="SVJ877" s="4"/>
      <c r="SVK877" s="4"/>
      <c r="SVL877" s="4"/>
      <c r="SVM877" s="4"/>
      <c r="SVN877" s="4"/>
      <c r="SVO877" s="4"/>
      <c r="SVP877" s="4"/>
      <c r="SVQ877" s="4"/>
      <c r="SVR877" s="4"/>
      <c r="SVS877" s="4"/>
      <c r="SVT877" s="4"/>
      <c r="SVU877" s="4"/>
      <c r="SVV877" s="4"/>
      <c r="SVW877" s="4"/>
      <c r="SVX877" s="4"/>
      <c r="SVY877" s="4"/>
      <c r="SVZ877" s="4"/>
      <c r="SWA877" s="4"/>
      <c r="SWB877" s="4"/>
      <c r="SWC877" s="4"/>
      <c r="SWD877" s="4"/>
      <c r="SWE877" s="4"/>
      <c r="SWF877" s="4"/>
      <c r="SWG877" s="4"/>
      <c r="SWH877" s="4"/>
      <c r="SWI877" s="4"/>
      <c r="SWJ877" s="4"/>
      <c r="SWK877" s="4"/>
      <c r="SWL877" s="4"/>
      <c r="SWM877" s="4"/>
      <c r="SWN877" s="4"/>
      <c r="SWO877" s="4"/>
      <c r="SWP877" s="4"/>
      <c r="SWQ877" s="4"/>
      <c r="SWR877" s="4"/>
      <c r="SWS877" s="4"/>
      <c r="SWT877" s="4"/>
      <c r="SWU877" s="4"/>
      <c r="SWV877" s="4"/>
      <c r="SWW877" s="4"/>
      <c r="SWX877" s="4"/>
      <c r="SWY877" s="4"/>
      <c r="SWZ877" s="4"/>
      <c r="SXA877" s="4"/>
      <c r="SXB877" s="4"/>
      <c r="SXC877" s="4"/>
      <c r="SXD877" s="4"/>
      <c r="SXE877" s="4"/>
      <c r="SXF877" s="4"/>
      <c r="SXG877" s="4"/>
      <c r="SXH877" s="4"/>
      <c r="SXI877" s="4"/>
      <c r="SXJ877" s="4"/>
      <c r="SXK877" s="4"/>
      <c r="SXL877" s="4"/>
      <c r="SXM877" s="4"/>
      <c r="SXN877" s="4"/>
      <c r="SXO877" s="4"/>
      <c r="SXP877" s="4"/>
      <c r="SXQ877" s="4"/>
      <c r="SXR877" s="4"/>
      <c r="SXS877" s="4"/>
      <c r="SXT877" s="4"/>
      <c r="SXU877" s="4"/>
      <c r="SXV877" s="4"/>
      <c r="SXW877" s="4"/>
      <c r="SXX877" s="4"/>
      <c r="SXY877" s="4"/>
      <c r="SXZ877" s="4"/>
      <c r="SYA877" s="4"/>
      <c r="SYB877" s="4"/>
      <c r="SYC877" s="4"/>
      <c r="SYD877" s="4"/>
      <c r="SYE877" s="4"/>
      <c r="SYF877" s="4"/>
      <c r="SYG877" s="4"/>
      <c r="SYH877" s="4"/>
      <c r="SYI877" s="4"/>
      <c r="SYJ877" s="4"/>
      <c r="SYK877" s="4"/>
      <c r="SYL877" s="4"/>
      <c r="SYM877" s="4"/>
      <c r="SYN877" s="4"/>
      <c r="SYO877" s="4"/>
      <c r="SYP877" s="4"/>
      <c r="SYQ877" s="4"/>
      <c r="SYR877" s="4"/>
      <c r="SYS877" s="4"/>
      <c r="SYT877" s="4"/>
      <c r="SYU877" s="4"/>
      <c r="SYV877" s="4"/>
      <c r="SYW877" s="4"/>
      <c r="SYX877" s="4"/>
      <c r="SYY877" s="4"/>
      <c r="SYZ877" s="4"/>
      <c r="SZA877" s="4"/>
      <c r="SZB877" s="4"/>
      <c r="SZC877" s="4"/>
      <c r="SZD877" s="4"/>
      <c r="SZE877" s="4"/>
      <c r="SZF877" s="4"/>
      <c r="SZG877" s="4"/>
      <c r="SZH877" s="4"/>
      <c r="SZI877" s="4"/>
      <c r="SZJ877" s="4"/>
      <c r="SZK877" s="4"/>
      <c r="SZL877" s="4"/>
      <c r="SZM877" s="4"/>
      <c r="SZN877" s="4"/>
      <c r="SZO877" s="4"/>
      <c r="SZP877" s="4"/>
      <c r="SZQ877" s="4"/>
      <c r="SZR877" s="4"/>
      <c r="SZS877" s="4"/>
      <c r="SZT877" s="4"/>
      <c r="SZU877" s="4"/>
      <c r="SZV877" s="4"/>
      <c r="SZW877" s="4"/>
      <c r="SZX877" s="4"/>
      <c r="SZY877" s="4"/>
      <c r="SZZ877" s="4"/>
      <c r="TAA877" s="4"/>
      <c r="TAB877" s="4"/>
      <c r="TAC877" s="4"/>
      <c r="TAD877" s="4"/>
      <c r="TAE877" s="4"/>
      <c r="TAF877" s="4"/>
      <c r="TAG877" s="4"/>
      <c r="TAH877" s="4"/>
      <c r="TAI877" s="4"/>
      <c r="TAJ877" s="4"/>
      <c r="TAK877" s="4"/>
      <c r="TAL877" s="4"/>
      <c r="TAM877" s="4"/>
      <c r="TAN877" s="4"/>
      <c r="TAO877" s="4"/>
      <c r="TAP877" s="4"/>
      <c r="TAR877" s="4"/>
      <c r="TAT877" s="4"/>
      <c r="TAU877" s="4"/>
      <c r="TAV877" s="4"/>
      <c r="TAW877" s="4"/>
      <c r="TAX877" s="4"/>
      <c r="TAY877" s="4"/>
      <c r="TAZ877" s="4"/>
      <c r="TBA877" s="4"/>
      <c r="TBF877" s="4"/>
      <c r="TBG877" s="4"/>
      <c r="TBH877" s="4"/>
      <c r="TBI877" s="4"/>
      <c r="TBJ877" s="4"/>
      <c r="TBK877" s="4"/>
      <c r="TBL877" s="4"/>
      <c r="TBM877" s="4"/>
      <c r="TBN877" s="4"/>
      <c r="TBO877" s="4"/>
      <c r="TBP877" s="4"/>
      <c r="TBQ877" s="4"/>
      <c r="TBR877" s="4"/>
      <c r="TBS877" s="4"/>
      <c r="TBT877" s="4"/>
      <c r="TBU877" s="4"/>
      <c r="TBV877" s="4"/>
      <c r="TBW877" s="4"/>
      <c r="TBX877" s="4"/>
      <c r="TBY877" s="4"/>
      <c r="TBZ877" s="4"/>
      <c r="TCA877" s="4"/>
      <c r="TCB877" s="4"/>
      <c r="TCC877" s="4"/>
      <c r="TCD877" s="4"/>
      <c r="TCE877" s="4"/>
      <c r="TCF877" s="4"/>
      <c r="TCG877" s="4"/>
      <c r="TCH877" s="4"/>
      <c r="TCI877" s="4"/>
      <c r="TCJ877" s="4"/>
      <c r="TCK877" s="4"/>
      <c r="TCL877" s="4"/>
      <c r="TCM877" s="4"/>
      <c r="TCN877" s="4"/>
      <c r="TCO877" s="4"/>
      <c r="TCP877" s="4"/>
      <c r="TCQ877" s="4"/>
      <c r="TCR877" s="4"/>
      <c r="TCS877" s="4"/>
      <c r="TCT877" s="4"/>
      <c r="TCU877" s="4"/>
      <c r="TCV877" s="4"/>
      <c r="TCW877" s="4"/>
      <c r="TCX877" s="4"/>
      <c r="TCY877" s="4"/>
      <c r="TCZ877" s="4"/>
      <c r="TDA877" s="4"/>
      <c r="TDB877" s="4"/>
      <c r="TDC877" s="4"/>
      <c r="TDD877" s="4"/>
      <c r="TDE877" s="4"/>
      <c r="TDF877" s="4"/>
      <c r="TDG877" s="4"/>
      <c r="TDH877" s="4"/>
      <c r="TDI877" s="4"/>
      <c r="TDJ877" s="4"/>
      <c r="TDK877" s="4"/>
      <c r="TDL877" s="4"/>
      <c r="TDM877" s="4"/>
      <c r="TDN877" s="4"/>
      <c r="TDO877" s="4"/>
      <c r="TDP877" s="4"/>
      <c r="TDQ877" s="4"/>
      <c r="TDR877" s="4"/>
      <c r="TDS877" s="4"/>
      <c r="TDT877" s="4"/>
      <c r="TDU877" s="4"/>
      <c r="TDV877" s="4"/>
      <c r="TDW877" s="4"/>
      <c r="TDX877" s="4"/>
      <c r="TDY877" s="4"/>
      <c r="TDZ877" s="4"/>
      <c r="TEA877" s="4"/>
      <c r="TEB877" s="4"/>
      <c r="TEC877" s="4"/>
      <c r="TED877" s="4"/>
      <c r="TEE877" s="4"/>
      <c r="TEF877" s="4"/>
      <c r="TEG877" s="4"/>
      <c r="TEH877" s="4"/>
      <c r="TEI877" s="4"/>
      <c r="TEJ877" s="4"/>
      <c r="TEK877" s="4"/>
      <c r="TEL877" s="4"/>
      <c r="TEM877" s="4"/>
      <c r="TEN877" s="4"/>
      <c r="TEO877" s="4"/>
      <c r="TEP877" s="4"/>
      <c r="TEQ877" s="4"/>
      <c r="TER877" s="4"/>
      <c r="TES877" s="4"/>
      <c r="TET877" s="4"/>
      <c r="TEU877" s="4"/>
      <c r="TEV877" s="4"/>
      <c r="TEW877" s="4"/>
      <c r="TEX877" s="4"/>
      <c r="TEY877" s="4"/>
      <c r="TEZ877" s="4"/>
      <c r="TFA877" s="4"/>
      <c r="TFB877" s="4"/>
      <c r="TFC877" s="4"/>
      <c r="TFD877" s="4"/>
      <c r="TFE877" s="4"/>
      <c r="TFF877" s="4"/>
      <c r="TFG877" s="4"/>
      <c r="TFH877" s="4"/>
      <c r="TFI877" s="4"/>
      <c r="TFJ877" s="4"/>
      <c r="TFK877" s="4"/>
      <c r="TFL877" s="4"/>
      <c r="TFM877" s="4"/>
      <c r="TFN877" s="4"/>
      <c r="TFO877" s="4"/>
      <c r="TFP877" s="4"/>
      <c r="TFQ877" s="4"/>
      <c r="TFR877" s="4"/>
      <c r="TFS877" s="4"/>
      <c r="TFT877" s="4"/>
      <c r="TFU877" s="4"/>
      <c r="TFV877" s="4"/>
      <c r="TFW877" s="4"/>
      <c r="TFX877" s="4"/>
      <c r="TFY877" s="4"/>
      <c r="TFZ877" s="4"/>
      <c r="TGA877" s="4"/>
      <c r="TGB877" s="4"/>
      <c r="TGC877" s="4"/>
      <c r="TGD877" s="4"/>
      <c r="TGE877" s="4"/>
      <c r="TGF877" s="4"/>
      <c r="TGG877" s="4"/>
      <c r="TGH877" s="4"/>
      <c r="TGI877" s="4"/>
      <c r="TGJ877" s="4"/>
      <c r="TGK877" s="4"/>
      <c r="TGL877" s="4"/>
      <c r="TGM877" s="4"/>
      <c r="TGN877" s="4"/>
      <c r="TGO877" s="4"/>
      <c r="TGP877" s="4"/>
      <c r="TGQ877" s="4"/>
      <c r="TGR877" s="4"/>
      <c r="TGS877" s="4"/>
      <c r="TGT877" s="4"/>
      <c r="TGU877" s="4"/>
      <c r="TGV877" s="4"/>
      <c r="TGW877" s="4"/>
      <c r="TGX877" s="4"/>
      <c r="TGY877" s="4"/>
      <c r="TGZ877" s="4"/>
      <c r="THA877" s="4"/>
      <c r="THB877" s="4"/>
      <c r="THC877" s="4"/>
      <c r="THD877" s="4"/>
      <c r="THE877" s="4"/>
      <c r="THF877" s="4"/>
      <c r="THG877" s="4"/>
      <c r="THH877" s="4"/>
      <c r="THI877" s="4"/>
      <c r="THJ877" s="4"/>
      <c r="THK877" s="4"/>
      <c r="THL877" s="4"/>
      <c r="THM877" s="4"/>
      <c r="THN877" s="4"/>
      <c r="THO877" s="4"/>
      <c r="THP877" s="4"/>
      <c r="THQ877" s="4"/>
      <c r="THR877" s="4"/>
      <c r="THS877" s="4"/>
      <c r="THT877" s="4"/>
      <c r="THU877" s="4"/>
      <c r="THV877" s="4"/>
      <c r="THW877" s="4"/>
      <c r="THX877" s="4"/>
      <c r="THY877" s="4"/>
      <c r="THZ877" s="4"/>
      <c r="TIA877" s="4"/>
      <c r="TIB877" s="4"/>
      <c r="TIC877" s="4"/>
      <c r="TID877" s="4"/>
      <c r="TIE877" s="4"/>
      <c r="TIF877" s="4"/>
      <c r="TIG877" s="4"/>
      <c r="TIH877" s="4"/>
      <c r="TII877" s="4"/>
      <c r="TIJ877" s="4"/>
      <c r="TIK877" s="4"/>
      <c r="TIL877" s="4"/>
      <c r="TIM877" s="4"/>
      <c r="TIN877" s="4"/>
      <c r="TIO877" s="4"/>
      <c r="TIP877" s="4"/>
      <c r="TIQ877" s="4"/>
      <c r="TIR877" s="4"/>
      <c r="TIS877" s="4"/>
      <c r="TIT877" s="4"/>
      <c r="TIU877" s="4"/>
      <c r="TIV877" s="4"/>
      <c r="TIW877" s="4"/>
      <c r="TIX877" s="4"/>
      <c r="TIY877" s="4"/>
      <c r="TIZ877" s="4"/>
      <c r="TJA877" s="4"/>
      <c r="TJB877" s="4"/>
      <c r="TJC877" s="4"/>
      <c r="TJD877" s="4"/>
      <c r="TJE877" s="4"/>
      <c r="TJF877" s="4"/>
      <c r="TJG877" s="4"/>
      <c r="TJH877" s="4"/>
      <c r="TJI877" s="4"/>
      <c r="TJJ877" s="4"/>
      <c r="TJK877" s="4"/>
      <c r="TJL877" s="4"/>
      <c r="TJM877" s="4"/>
      <c r="TJN877" s="4"/>
      <c r="TJO877" s="4"/>
      <c r="TJP877" s="4"/>
      <c r="TJQ877" s="4"/>
      <c r="TJR877" s="4"/>
      <c r="TJS877" s="4"/>
      <c r="TJT877" s="4"/>
      <c r="TJU877" s="4"/>
      <c r="TJV877" s="4"/>
      <c r="TJW877" s="4"/>
      <c r="TJX877" s="4"/>
      <c r="TJY877" s="4"/>
      <c r="TJZ877" s="4"/>
      <c r="TKA877" s="4"/>
      <c r="TKB877" s="4"/>
      <c r="TKC877" s="4"/>
      <c r="TKD877" s="4"/>
      <c r="TKE877" s="4"/>
      <c r="TKF877" s="4"/>
      <c r="TKG877" s="4"/>
      <c r="TKH877" s="4"/>
      <c r="TKI877" s="4"/>
      <c r="TKJ877" s="4"/>
      <c r="TKK877" s="4"/>
      <c r="TKL877" s="4"/>
      <c r="TKN877" s="4"/>
      <c r="TKP877" s="4"/>
      <c r="TKQ877" s="4"/>
      <c r="TKR877" s="4"/>
      <c r="TKS877" s="4"/>
      <c r="TKT877" s="4"/>
      <c r="TKU877" s="4"/>
      <c r="TKV877" s="4"/>
      <c r="TKW877" s="4"/>
      <c r="TLB877" s="4"/>
      <c r="TLC877" s="4"/>
      <c r="TLD877" s="4"/>
      <c r="TLE877" s="4"/>
      <c r="TLF877" s="4"/>
      <c r="TLG877" s="4"/>
      <c r="TLH877" s="4"/>
      <c r="TLI877" s="4"/>
      <c r="TLJ877" s="4"/>
      <c r="TLK877" s="4"/>
      <c r="TLL877" s="4"/>
      <c r="TLM877" s="4"/>
      <c r="TLN877" s="4"/>
      <c r="TLO877" s="4"/>
      <c r="TLP877" s="4"/>
      <c r="TLQ877" s="4"/>
      <c r="TLR877" s="4"/>
      <c r="TLS877" s="4"/>
      <c r="TLT877" s="4"/>
      <c r="TLU877" s="4"/>
      <c r="TLV877" s="4"/>
      <c r="TLW877" s="4"/>
      <c r="TLX877" s="4"/>
      <c r="TLY877" s="4"/>
      <c r="TLZ877" s="4"/>
      <c r="TMA877" s="4"/>
      <c r="TMB877" s="4"/>
      <c r="TMC877" s="4"/>
      <c r="TMD877" s="4"/>
      <c r="TME877" s="4"/>
      <c r="TMF877" s="4"/>
      <c r="TMG877" s="4"/>
      <c r="TMH877" s="4"/>
      <c r="TMI877" s="4"/>
      <c r="TMJ877" s="4"/>
      <c r="TMK877" s="4"/>
      <c r="TML877" s="4"/>
      <c r="TMM877" s="4"/>
      <c r="TMN877" s="4"/>
      <c r="TMO877" s="4"/>
      <c r="TMP877" s="4"/>
      <c r="TMQ877" s="4"/>
      <c r="TMR877" s="4"/>
      <c r="TMS877" s="4"/>
      <c r="TMT877" s="4"/>
      <c r="TMU877" s="4"/>
      <c r="TMV877" s="4"/>
      <c r="TMW877" s="4"/>
      <c r="TMX877" s="4"/>
      <c r="TMY877" s="4"/>
      <c r="TMZ877" s="4"/>
      <c r="TNA877" s="4"/>
      <c r="TNB877" s="4"/>
      <c r="TNC877" s="4"/>
      <c r="TND877" s="4"/>
      <c r="TNE877" s="4"/>
      <c r="TNF877" s="4"/>
      <c r="TNG877" s="4"/>
      <c r="TNH877" s="4"/>
      <c r="TNI877" s="4"/>
      <c r="TNJ877" s="4"/>
      <c r="TNK877" s="4"/>
      <c r="TNL877" s="4"/>
      <c r="TNM877" s="4"/>
      <c r="TNN877" s="4"/>
      <c r="TNO877" s="4"/>
      <c r="TNP877" s="4"/>
      <c r="TNQ877" s="4"/>
      <c r="TNR877" s="4"/>
      <c r="TNS877" s="4"/>
      <c r="TNT877" s="4"/>
      <c r="TNU877" s="4"/>
      <c r="TNV877" s="4"/>
      <c r="TNW877" s="4"/>
      <c r="TNX877" s="4"/>
      <c r="TNY877" s="4"/>
      <c r="TNZ877" s="4"/>
      <c r="TOA877" s="4"/>
      <c r="TOB877" s="4"/>
      <c r="TOC877" s="4"/>
      <c r="TOD877" s="4"/>
      <c r="TOE877" s="4"/>
      <c r="TOF877" s="4"/>
      <c r="TOG877" s="4"/>
      <c r="TOH877" s="4"/>
      <c r="TOI877" s="4"/>
      <c r="TOJ877" s="4"/>
      <c r="TOK877" s="4"/>
      <c r="TOL877" s="4"/>
      <c r="TOM877" s="4"/>
      <c r="TON877" s="4"/>
      <c r="TOO877" s="4"/>
      <c r="TOP877" s="4"/>
      <c r="TOQ877" s="4"/>
      <c r="TOR877" s="4"/>
      <c r="TOS877" s="4"/>
      <c r="TOT877" s="4"/>
      <c r="TOU877" s="4"/>
      <c r="TOV877" s="4"/>
      <c r="TOW877" s="4"/>
      <c r="TOX877" s="4"/>
      <c r="TOY877" s="4"/>
      <c r="TOZ877" s="4"/>
      <c r="TPA877" s="4"/>
      <c r="TPB877" s="4"/>
      <c r="TPC877" s="4"/>
      <c r="TPD877" s="4"/>
      <c r="TPE877" s="4"/>
      <c r="TPF877" s="4"/>
      <c r="TPG877" s="4"/>
      <c r="TPH877" s="4"/>
      <c r="TPI877" s="4"/>
      <c r="TPJ877" s="4"/>
      <c r="TPK877" s="4"/>
      <c r="TPL877" s="4"/>
      <c r="TPM877" s="4"/>
      <c r="TPN877" s="4"/>
      <c r="TPO877" s="4"/>
      <c r="TPP877" s="4"/>
      <c r="TPQ877" s="4"/>
      <c r="TPR877" s="4"/>
      <c r="TPS877" s="4"/>
      <c r="TPT877" s="4"/>
      <c r="TPU877" s="4"/>
      <c r="TPV877" s="4"/>
      <c r="TPW877" s="4"/>
      <c r="TPX877" s="4"/>
      <c r="TPY877" s="4"/>
      <c r="TPZ877" s="4"/>
      <c r="TQA877" s="4"/>
      <c r="TQB877" s="4"/>
      <c r="TQC877" s="4"/>
      <c r="TQD877" s="4"/>
      <c r="TQE877" s="4"/>
      <c r="TQF877" s="4"/>
      <c r="TQG877" s="4"/>
      <c r="TQH877" s="4"/>
      <c r="TQI877" s="4"/>
      <c r="TQJ877" s="4"/>
      <c r="TQK877" s="4"/>
      <c r="TQL877" s="4"/>
      <c r="TQM877" s="4"/>
      <c r="TQN877" s="4"/>
      <c r="TQO877" s="4"/>
      <c r="TQP877" s="4"/>
      <c r="TQQ877" s="4"/>
      <c r="TQR877" s="4"/>
      <c r="TQS877" s="4"/>
      <c r="TQT877" s="4"/>
      <c r="TQU877" s="4"/>
      <c r="TQV877" s="4"/>
      <c r="TQW877" s="4"/>
      <c r="TQX877" s="4"/>
      <c r="TQY877" s="4"/>
      <c r="TQZ877" s="4"/>
      <c r="TRA877" s="4"/>
      <c r="TRB877" s="4"/>
      <c r="TRC877" s="4"/>
      <c r="TRD877" s="4"/>
      <c r="TRE877" s="4"/>
      <c r="TRF877" s="4"/>
      <c r="TRG877" s="4"/>
      <c r="TRH877" s="4"/>
      <c r="TRI877" s="4"/>
      <c r="TRJ877" s="4"/>
      <c r="TRK877" s="4"/>
      <c r="TRL877" s="4"/>
      <c r="TRM877" s="4"/>
      <c r="TRN877" s="4"/>
      <c r="TRO877" s="4"/>
      <c r="TRP877" s="4"/>
      <c r="TRQ877" s="4"/>
      <c r="TRR877" s="4"/>
      <c r="TRS877" s="4"/>
      <c r="TRT877" s="4"/>
      <c r="TRU877" s="4"/>
      <c r="TRV877" s="4"/>
      <c r="TRW877" s="4"/>
      <c r="TRX877" s="4"/>
      <c r="TRY877" s="4"/>
      <c r="TRZ877" s="4"/>
      <c r="TSA877" s="4"/>
      <c r="TSB877" s="4"/>
      <c r="TSC877" s="4"/>
      <c r="TSD877" s="4"/>
      <c r="TSE877" s="4"/>
      <c r="TSF877" s="4"/>
      <c r="TSG877" s="4"/>
      <c r="TSH877" s="4"/>
      <c r="TSI877" s="4"/>
      <c r="TSJ877" s="4"/>
      <c r="TSK877" s="4"/>
      <c r="TSL877" s="4"/>
      <c r="TSM877" s="4"/>
      <c r="TSN877" s="4"/>
      <c r="TSO877" s="4"/>
      <c r="TSP877" s="4"/>
      <c r="TSQ877" s="4"/>
      <c r="TSR877" s="4"/>
      <c r="TSS877" s="4"/>
      <c r="TST877" s="4"/>
      <c r="TSU877" s="4"/>
      <c r="TSV877" s="4"/>
      <c r="TSW877" s="4"/>
      <c r="TSX877" s="4"/>
      <c r="TSY877" s="4"/>
      <c r="TSZ877" s="4"/>
      <c r="TTA877" s="4"/>
      <c r="TTB877" s="4"/>
      <c r="TTC877" s="4"/>
      <c r="TTD877" s="4"/>
      <c r="TTE877" s="4"/>
      <c r="TTF877" s="4"/>
      <c r="TTG877" s="4"/>
      <c r="TTH877" s="4"/>
      <c r="TTI877" s="4"/>
      <c r="TTJ877" s="4"/>
      <c r="TTK877" s="4"/>
      <c r="TTL877" s="4"/>
      <c r="TTM877" s="4"/>
      <c r="TTN877" s="4"/>
      <c r="TTO877" s="4"/>
      <c r="TTP877" s="4"/>
      <c r="TTQ877" s="4"/>
      <c r="TTR877" s="4"/>
      <c r="TTS877" s="4"/>
      <c r="TTT877" s="4"/>
      <c r="TTU877" s="4"/>
      <c r="TTV877" s="4"/>
      <c r="TTW877" s="4"/>
      <c r="TTX877" s="4"/>
      <c r="TTY877" s="4"/>
      <c r="TTZ877" s="4"/>
      <c r="TUA877" s="4"/>
      <c r="TUB877" s="4"/>
      <c r="TUC877" s="4"/>
      <c r="TUD877" s="4"/>
      <c r="TUE877" s="4"/>
      <c r="TUF877" s="4"/>
      <c r="TUG877" s="4"/>
      <c r="TUH877" s="4"/>
      <c r="TUJ877" s="4"/>
      <c r="TUL877" s="4"/>
      <c r="TUM877" s="4"/>
      <c r="TUN877" s="4"/>
      <c r="TUO877" s="4"/>
      <c r="TUP877" s="4"/>
      <c r="TUQ877" s="4"/>
      <c r="TUR877" s="4"/>
      <c r="TUS877" s="4"/>
      <c r="TUX877" s="4"/>
      <c r="TUY877" s="4"/>
      <c r="TUZ877" s="4"/>
      <c r="TVA877" s="4"/>
      <c r="TVB877" s="4"/>
      <c r="TVC877" s="4"/>
      <c r="TVD877" s="4"/>
      <c r="TVE877" s="4"/>
      <c r="TVF877" s="4"/>
      <c r="TVG877" s="4"/>
      <c r="TVH877" s="4"/>
      <c r="TVI877" s="4"/>
      <c r="TVJ877" s="4"/>
      <c r="TVK877" s="4"/>
      <c r="TVL877" s="4"/>
      <c r="TVM877" s="4"/>
      <c r="TVN877" s="4"/>
      <c r="TVO877" s="4"/>
      <c r="TVP877" s="4"/>
      <c r="TVQ877" s="4"/>
      <c r="TVR877" s="4"/>
      <c r="TVS877" s="4"/>
      <c r="TVT877" s="4"/>
      <c r="TVU877" s="4"/>
      <c r="TVV877" s="4"/>
      <c r="TVW877" s="4"/>
      <c r="TVX877" s="4"/>
      <c r="TVY877" s="4"/>
      <c r="TVZ877" s="4"/>
      <c r="TWA877" s="4"/>
      <c r="TWB877" s="4"/>
      <c r="TWC877" s="4"/>
      <c r="TWD877" s="4"/>
      <c r="TWE877" s="4"/>
      <c r="TWF877" s="4"/>
      <c r="TWG877" s="4"/>
      <c r="TWH877" s="4"/>
      <c r="TWI877" s="4"/>
      <c r="TWJ877" s="4"/>
      <c r="TWK877" s="4"/>
      <c r="TWL877" s="4"/>
      <c r="TWM877" s="4"/>
      <c r="TWN877" s="4"/>
      <c r="TWO877" s="4"/>
      <c r="TWP877" s="4"/>
      <c r="TWQ877" s="4"/>
      <c r="TWR877" s="4"/>
      <c r="TWS877" s="4"/>
      <c r="TWT877" s="4"/>
      <c r="TWU877" s="4"/>
      <c r="TWV877" s="4"/>
      <c r="TWW877" s="4"/>
      <c r="TWX877" s="4"/>
      <c r="TWY877" s="4"/>
      <c r="TWZ877" s="4"/>
      <c r="TXA877" s="4"/>
      <c r="TXB877" s="4"/>
      <c r="TXC877" s="4"/>
      <c r="TXD877" s="4"/>
      <c r="TXE877" s="4"/>
      <c r="TXF877" s="4"/>
      <c r="TXG877" s="4"/>
      <c r="TXH877" s="4"/>
      <c r="TXI877" s="4"/>
      <c r="TXJ877" s="4"/>
      <c r="TXK877" s="4"/>
      <c r="TXL877" s="4"/>
      <c r="TXM877" s="4"/>
      <c r="TXN877" s="4"/>
      <c r="TXO877" s="4"/>
      <c r="TXP877" s="4"/>
      <c r="TXQ877" s="4"/>
      <c r="TXR877" s="4"/>
      <c r="TXS877" s="4"/>
      <c r="TXT877" s="4"/>
      <c r="TXU877" s="4"/>
      <c r="TXV877" s="4"/>
      <c r="TXW877" s="4"/>
      <c r="TXX877" s="4"/>
      <c r="TXY877" s="4"/>
      <c r="TXZ877" s="4"/>
      <c r="TYA877" s="4"/>
      <c r="TYB877" s="4"/>
      <c r="TYC877" s="4"/>
      <c r="TYD877" s="4"/>
      <c r="TYE877" s="4"/>
      <c r="TYF877" s="4"/>
      <c r="TYG877" s="4"/>
      <c r="TYH877" s="4"/>
      <c r="TYI877" s="4"/>
      <c r="TYJ877" s="4"/>
      <c r="TYK877" s="4"/>
      <c r="TYL877" s="4"/>
      <c r="TYM877" s="4"/>
      <c r="TYN877" s="4"/>
      <c r="TYO877" s="4"/>
      <c r="TYP877" s="4"/>
      <c r="TYQ877" s="4"/>
      <c r="TYR877" s="4"/>
      <c r="TYS877" s="4"/>
      <c r="TYT877" s="4"/>
      <c r="TYU877" s="4"/>
      <c r="TYV877" s="4"/>
      <c r="TYW877" s="4"/>
      <c r="TYX877" s="4"/>
      <c r="TYY877" s="4"/>
      <c r="TYZ877" s="4"/>
      <c r="TZA877" s="4"/>
      <c r="TZB877" s="4"/>
      <c r="TZC877" s="4"/>
      <c r="TZD877" s="4"/>
      <c r="TZE877" s="4"/>
      <c r="TZF877" s="4"/>
      <c r="TZG877" s="4"/>
      <c r="TZH877" s="4"/>
      <c r="TZI877" s="4"/>
      <c r="TZJ877" s="4"/>
      <c r="TZK877" s="4"/>
      <c r="TZL877" s="4"/>
      <c r="TZM877" s="4"/>
      <c r="TZN877" s="4"/>
      <c r="TZO877" s="4"/>
      <c r="TZP877" s="4"/>
      <c r="TZQ877" s="4"/>
      <c r="TZR877" s="4"/>
      <c r="TZS877" s="4"/>
      <c r="TZT877" s="4"/>
      <c r="TZU877" s="4"/>
      <c r="TZV877" s="4"/>
      <c r="TZW877" s="4"/>
      <c r="TZX877" s="4"/>
      <c r="TZY877" s="4"/>
      <c r="TZZ877" s="4"/>
      <c r="UAA877" s="4"/>
      <c r="UAB877" s="4"/>
      <c r="UAC877" s="4"/>
      <c r="UAD877" s="4"/>
      <c r="UAE877" s="4"/>
      <c r="UAF877" s="4"/>
      <c r="UAG877" s="4"/>
      <c r="UAH877" s="4"/>
      <c r="UAI877" s="4"/>
      <c r="UAJ877" s="4"/>
      <c r="UAK877" s="4"/>
      <c r="UAL877" s="4"/>
      <c r="UAM877" s="4"/>
      <c r="UAN877" s="4"/>
      <c r="UAO877" s="4"/>
      <c r="UAP877" s="4"/>
      <c r="UAQ877" s="4"/>
      <c r="UAR877" s="4"/>
      <c r="UAS877" s="4"/>
      <c r="UAT877" s="4"/>
      <c r="UAU877" s="4"/>
      <c r="UAV877" s="4"/>
      <c r="UAW877" s="4"/>
      <c r="UAX877" s="4"/>
      <c r="UAY877" s="4"/>
      <c r="UAZ877" s="4"/>
      <c r="UBA877" s="4"/>
      <c r="UBB877" s="4"/>
      <c r="UBC877" s="4"/>
      <c r="UBD877" s="4"/>
      <c r="UBE877" s="4"/>
      <c r="UBF877" s="4"/>
      <c r="UBG877" s="4"/>
      <c r="UBH877" s="4"/>
      <c r="UBI877" s="4"/>
      <c r="UBJ877" s="4"/>
      <c r="UBK877" s="4"/>
      <c r="UBL877" s="4"/>
      <c r="UBM877" s="4"/>
      <c r="UBN877" s="4"/>
      <c r="UBO877" s="4"/>
      <c r="UBP877" s="4"/>
      <c r="UBQ877" s="4"/>
      <c r="UBR877" s="4"/>
      <c r="UBS877" s="4"/>
      <c r="UBT877" s="4"/>
      <c r="UBU877" s="4"/>
      <c r="UBV877" s="4"/>
      <c r="UBW877" s="4"/>
      <c r="UBX877" s="4"/>
      <c r="UBY877" s="4"/>
      <c r="UBZ877" s="4"/>
      <c r="UCA877" s="4"/>
      <c r="UCB877" s="4"/>
      <c r="UCC877" s="4"/>
      <c r="UCD877" s="4"/>
      <c r="UCE877" s="4"/>
      <c r="UCF877" s="4"/>
      <c r="UCG877" s="4"/>
      <c r="UCH877" s="4"/>
      <c r="UCI877" s="4"/>
      <c r="UCJ877" s="4"/>
      <c r="UCK877" s="4"/>
      <c r="UCL877" s="4"/>
      <c r="UCM877" s="4"/>
      <c r="UCN877" s="4"/>
      <c r="UCO877" s="4"/>
      <c r="UCP877" s="4"/>
      <c r="UCQ877" s="4"/>
      <c r="UCR877" s="4"/>
      <c r="UCS877" s="4"/>
      <c r="UCT877" s="4"/>
      <c r="UCU877" s="4"/>
      <c r="UCV877" s="4"/>
      <c r="UCW877" s="4"/>
      <c r="UCX877" s="4"/>
      <c r="UCY877" s="4"/>
      <c r="UCZ877" s="4"/>
      <c r="UDA877" s="4"/>
      <c r="UDB877" s="4"/>
      <c r="UDC877" s="4"/>
      <c r="UDD877" s="4"/>
      <c r="UDE877" s="4"/>
      <c r="UDF877" s="4"/>
      <c r="UDG877" s="4"/>
      <c r="UDH877" s="4"/>
      <c r="UDI877" s="4"/>
      <c r="UDJ877" s="4"/>
      <c r="UDK877" s="4"/>
      <c r="UDL877" s="4"/>
      <c r="UDM877" s="4"/>
      <c r="UDN877" s="4"/>
      <c r="UDO877" s="4"/>
      <c r="UDP877" s="4"/>
      <c r="UDQ877" s="4"/>
      <c r="UDR877" s="4"/>
      <c r="UDS877" s="4"/>
      <c r="UDT877" s="4"/>
      <c r="UDU877" s="4"/>
      <c r="UDV877" s="4"/>
      <c r="UDW877" s="4"/>
      <c r="UDX877" s="4"/>
      <c r="UDY877" s="4"/>
      <c r="UDZ877" s="4"/>
      <c r="UEA877" s="4"/>
      <c r="UEB877" s="4"/>
      <c r="UEC877" s="4"/>
      <c r="UED877" s="4"/>
      <c r="UEF877" s="4"/>
      <c r="UEH877" s="4"/>
      <c r="UEI877" s="4"/>
      <c r="UEJ877" s="4"/>
      <c r="UEK877" s="4"/>
      <c r="UEL877" s="4"/>
      <c r="UEM877" s="4"/>
      <c r="UEN877" s="4"/>
      <c r="UEO877" s="4"/>
      <c r="UET877" s="4"/>
      <c r="UEU877" s="4"/>
      <c r="UEV877" s="4"/>
      <c r="UEW877" s="4"/>
      <c r="UEX877" s="4"/>
      <c r="UEY877" s="4"/>
      <c r="UEZ877" s="4"/>
      <c r="UFA877" s="4"/>
      <c r="UFB877" s="4"/>
      <c r="UFC877" s="4"/>
      <c r="UFD877" s="4"/>
      <c r="UFE877" s="4"/>
      <c r="UFF877" s="4"/>
      <c r="UFG877" s="4"/>
      <c r="UFH877" s="4"/>
      <c r="UFI877" s="4"/>
      <c r="UFJ877" s="4"/>
      <c r="UFK877" s="4"/>
      <c r="UFL877" s="4"/>
      <c r="UFM877" s="4"/>
      <c r="UFN877" s="4"/>
      <c r="UFO877" s="4"/>
      <c r="UFP877" s="4"/>
      <c r="UFQ877" s="4"/>
      <c r="UFR877" s="4"/>
      <c r="UFS877" s="4"/>
      <c r="UFT877" s="4"/>
      <c r="UFU877" s="4"/>
      <c r="UFV877" s="4"/>
      <c r="UFW877" s="4"/>
      <c r="UFX877" s="4"/>
      <c r="UFY877" s="4"/>
      <c r="UFZ877" s="4"/>
      <c r="UGA877" s="4"/>
      <c r="UGB877" s="4"/>
      <c r="UGC877" s="4"/>
      <c r="UGD877" s="4"/>
      <c r="UGE877" s="4"/>
      <c r="UGF877" s="4"/>
      <c r="UGG877" s="4"/>
      <c r="UGH877" s="4"/>
      <c r="UGI877" s="4"/>
      <c r="UGJ877" s="4"/>
      <c r="UGK877" s="4"/>
      <c r="UGL877" s="4"/>
      <c r="UGM877" s="4"/>
      <c r="UGN877" s="4"/>
      <c r="UGO877" s="4"/>
      <c r="UGP877" s="4"/>
      <c r="UGQ877" s="4"/>
      <c r="UGR877" s="4"/>
      <c r="UGS877" s="4"/>
      <c r="UGT877" s="4"/>
      <c r="UGU877" s="4"/>
      <c r="UGV877" s="4"/>
      <c r="UGW877" s="4"/>
      <c r="UGX877" s="4"/>
      <c r="UGY877" s="4"/>
      <c r="UGZ877" s="4"/>
      <c r="UHA877" s="4"/>
      <c r="UHB877" s="4"/>
      <c r="UHC877" s="4"/>
      <c r="UHD877" s="4"/>
      <c r="UHE877" s="4"/>
      <c r="UHF877" s="4"/>
      <c r="UHG877" s="4"/>
      <c r="UHH877" s="4"/>
      <c r="UHI877" s="4"/>
      <c r="UHJ877" s="4"/>
      <c r="UHK877" s="4"/>
      <c r="UHL877" s="4"/>
      <c r="UHM877" s="4"/>
      <c r="UHN877" s="4"/>
      <c r="UHO877" s="4"/>
      <c r="UHP877" s="4"/>
      <c r="UHQ877" s="4"/>
      <c r="UHR877" s="4"/>
      <c r="UHS877" s="4"/>
      <c r="UHT877" s="4"/>
      <c r="UHU877" s="4"/>
      <c r="UHV877" s="4"/>
      <c r="UHW877" s="4"/>
      <c r="UHX877" s="4"/>
      <c r="UHY877" s="4"/>
      <c r="UHZ877" s="4"/>
      <c r="UIA877" s="4"/>
      <c r="UIB877" s="4"/>
      <c r="UIC877" s="4"/>
      <c r="UID877" s="4"/>
      <c r="UIE877" s="4"/>
      <c r="UIF877" s="4"/>
      <c r="UIG877" s="4"/>
      <c r="UIH877" s="4"/>
      <c r="UII877" s="4"/>
      <c r="UIJ877" s="4"/>
      <c r="UIK877" s="4"/>
      <c r="UIL877" s="4"/>
      <c r="UIM877" s="4"/>
      <c r="UIN877" s="4"/>
      <c r="UIO877" s="4"/>
      <c r="UIP877" s="4"/>
      <c r="UIQ877" s="4"/>
      <c r="UIR877" s="4"/>
      <c r="UIS877" s="4"/>
      <c r="UIT877" s="4"/>
      <c r="UIU877" s="4"/>
      <c r="UIV877" s="4"/>
      <c r="UIW877" s="4"/>
      <c r="UIX877" s="4"/>
      <c r="UIY877" s="4"/>
      <c r="UIZ877" s="4"/>
      <c r="UJA877" s="4"/>
      <c r="UJB877" s="4"/>
      <c r="UJC877" s="4"/>
      <c r="UJD877" s="4"/>
      <c r="UJE877" s="4"/>
      <c r="UJF877" s="4"/>
      <c r="UJG877" s="4"/>
      <c r="UJH877" s="4"/>
      <c r="UJI877" s="4"/>
      <c r="UJJ877" s="4"/>
      <c r="UJK877" s="4"/>
      <c r="UJL877" s="4"/>
      <c r="UJM877" s="4"/>
      <c r="UJN877" s="4"/>
      <c r="UJO877" s="4"/>
      <c r="UJP877" s="4"/>
      <c r="UJQ877" s="4"/>
      <c r="UJR877" s="4"/>
      <c r="UJS877" s="4"/>
      <c r="UJT877" s="4"/>
      <c r="UJU877" s="4"/>
      <c r="UJV877" s="4"/>
      <c r="UJW877" s="4"/>
      <c r="UJX877" s="4"/>
      <c r="UJY877" s="4"/>
      <c r="UJZ877" s="4"/>
      <c r="UKA877" s="4"/>
      <c r="UKB877" s="4"/>
      <c r="UKC877" s="4"/>
      <c r="UKD877" s="4"/>
      <c r="UKE877" s="4"/>
      <c r="UKF877" s="4"/>
      <c r="UKG877" s="4"/>
      <c r="UKH877" s="4"/>
      <c r="UKI877" s="4"/>
      <c r="UKJ877" s="4"/>
      <c r="UKK877" s="4"/>
      <c r="UKL877" s="4"/>
      <c r="UKM877" s="4"/>
      <c r="UKN877" s="4"/>
      <c r="UKO877" s="4"/>
      <c r="UKP877" s="4"/>
      <c r="UKQ877" s="4"/>
      <c r="UKR877" s="4"/>
      <c r="UKS877" s="4"/>
      <c r="UKT877" s="4"/>
      <c r="UKU877" s="4"/>
      <c r="UKV877" s="4"/>
      <c r="UKW877" s="4"/>
      <c r="UKX877" s="4"/>
      <c r="UKY877" s="4"/>
      <c r="UKZ877" s="4"/>
      <c r="ULA877" s="4"/>
      <c r="ULB877" s="4"/>
      <c r="ULC877" s="4"/>
      <c r="ULD877" s="4"/>
      <c r="ULE877" s="4"/>
      <c r="ULF877" s="4"/>
      <c r="ULG877" s="4"/>
      <c r="ULH877" s="4"/>
      <c r="ULI877" s="4"/>
      <c r="ULJ877" s="4"/>
      <c r="ULK877" s="4"/>
      <c r="ULL877" s="4"/>
      <c r="ULM877" s="4"/>
      <c r="ULN877" s="4"/>
      <c r="ULO877" s="4"/>
      <c r="ULP877" s="4"/>
      <c r="ULQ877" s="4"/>
      <c r="ULR877" s="4"/>
      <c r="ULS877" s="4"/>
      <c r="ULT877" s="4"/>
      <c r="ULU877" s="4"/>
      <c r="ULV877" s="4"/>
      <c r="ULW877" s="4"/>
      <c r="ULX877" s="4"/>
      <c r="ULY877" s="4"/>
      <c r="ULZ877" s="4"/>
      <c r="UMA877" s="4"/>
      <c r="UMB877" s="4"/>
      <c r="UMC877" s="4"/>
      <c r="UMD877" s="4"/>
      <c r="UME877" s="4"/>
      <c r="UMF877" s="4"/>
      <c r="UMG877" s="4"/>
      <c r="UMH877" s="4"/>
      <c r="UMI877" s="4"/>
      <c r="UMJ877" s="4"/>
      <c r="UMK877" s="4"/>
      <c r="UML877" s="4"/>
      <c r="UMM877" s="4"/>
      <c r="UMN877" s="4"/>
      <c r="UMO877" s="4"/>
      <c r="UMP877" s="4"/>
      <c r="UMQ877" s="4"/>
      <c r="UMR877" s="4"/>
      <c r="UMS877" s="4"/>
      <c r="UMT877" s="4"/>
      <c r="UMU877" s="4"/>
      <c r="UMV877" s="4"/>
      <c r="UMW877" s="4"/>
      <c r="UMX877" s="4"/>
      <c r="UMY877" s="4"/>
      <c r="UMZ877" s="4"/>
      <c r="UNA877" s="4"/>
      <c r="UNB877" s="4"/>
      <c r="UNC877" s="4"/>
      <c r="UND877" s="4"/>
      <c r="UNE877" s="4"/>
      <c r="UNF877" s="4"/>
      <c r="UNG877" s="4"/>
      <c r="UNH877" s="4"/>
      <c r="UNI877" s="4"/>
      <c r="UNJ877" s="4"/>
      <c r="UNK877" s="4"/>
      <c r="UNL877" s="4"/>
      <c r="UNM877" s="4"/>
      <c r="UNN877" s="4"/>
      <c r="UNO877" s="4"/>
      <c r="UNP877" s="4"/>
      <c r="UNQ877" s="4"/>
      <c r="UNR877" s="4"/>
      <c r="UNS877" s="4"/>
      <c r="UNT877" s="4"/>
      <c r="UNU877" s="4"/>
      <c r="UNV877" s="4"/>
      <c r="UNW877" s="4"/>
      <c r="UNX877" s="4"/>
      <c r="UNY877" s="4"/>
      <c r="UNZ877" s="4"/>
      <c r="UOB877" s="4"/>
      <c r="UOD877" s="4"/>
      <c r="UOE877" s="4"/>
      <c r="UOF877" s="4"/>
      <c r="UOG877" s="4"/>
      <c r="UOH877" s="4"/>
      <c r="UOI877" s="4"/>
      <c r="UOJ877" s="4"/>
      <c r="UOK877" s="4"/>
      <c r="UOP877" s="4"/>
      <c r="UOQ877" s="4"/>
      <c r="UOR877" s="4"/>
      <c r="UOS877" s="4"/>
      <c r="UOT877" s="4"/>
      <c r="UOU877" s="4"/>
      <c r="UOV877" s="4"/>
      <c r="UOW877" s="4"/>
      <c r="UOX877" s="4"/>
      <c r="UOY877" s="4"/>
      <c r="UOZ877" s="4"/>
      <c r="UPA877" s="4"/>
      <c r="UPB877" s="4"/>
      <c r="UPC877" s="4"/>
      <c r="UPD877" s="4"/>
      <c r="UPE877" s="4"/>
      <c r="UPF877" s="4"/>
      <c r="UPG877" s="4"/>
      <c r="UPH877" s="4"/>
      <c r="UPI877" s="4"/>
      <c r="UPJ877" s="4"/>
      <c r="UPK877" s="4"/>
      <c r="UPL877" s="4"/>
      <c r="UPM877" s="4"/>
      <c r="UPN877" s="4"/>
      <c r="UPO877" s="4"/>
      <c r="UPP877" s="4"/>
      <c r="UPQ877" s="4"/>
      <c r="UPR877" s="4"/>
      <c r="UPS877" s="4"/>
      <c r="UPT877" s="4"/>
      <c r="UPU877" s="4"/>
      <c r="UPV877" s="4"/>
      <c r="UPW877" s="4"/>
      <c r="UPX877" s="4"/>
      <c r="UPY877" s="4"/>
      <c r="UPZ877" s="4"/>
      <c r="UQA877" s="4"/>
      <c r="UQB877" s="4"/>
      <c r="UQC877" s="4"/>
      <c r="UQD877" s="4"/>
      <c r="UQE877" s="4"/>
      <c r="UQF877" s="4"/>
      <c r="UQG877" s="4"/>
      <c r="UQH877" s="4"/>
      <c r="UQI877" s="4"/>
      <c r="UQJ877" s="4"/>
      <c r="UQK877" s="4"/>
      <c r="UQL877" s="4"/>
      <c r="UQM877" s="4"/>
      <c r="UQN877" s="4"/>
      <c r="UQO877" s="4"/>
      <c r="UQP877" s="4"/>
      <c r="UQQ877" s="4"/>
      <c r="UQR877" s="4"/>
      <c r="UQS877" s="4"/>
      <c r="UQT877" s="4"/>
      <c r="UQU877" s="4"/>
      <c r="UQV877" s="4"/>
      <c r="UQW877" s="4"/>
      <c r="UQX877" s="4"/>
      <c r="UQY877" s="4"/>
      <c r="UQZ877" s="4"/>
      <c r="URA877" s="4"/>
      <c r="URB877" s="4"/>
      <c r="URC877" s="4"/>
      <c r="URD877" s="4"/>
      <c r="URE877" s="4"/>
      <c r="URF877" s="4"/>
      <c r="URG877" s="4"/>
      <c r="URH877" s="4"/>
      <c r="URI877" s="4"/>
      <c r="URJ877" s="4"/>
      <c r="URK877" s="4"/>
      <c r="URL877" s="4"/>
      <c r="URM877" s="4"/>
      <c r="URN877" s="4"/>
      <c r="URO877" s="4"/>
      <c r="URP877" s="4"/>
      <c r="URQ877" s="4"/>
      <c r="URR877" s="4"/>
      <c r="URS877" s="4"/>
      <c r="URT877" s="4"/>
      <c r="URU877" s="4"/>
      <c r="URV877" s="4"/>
      <c r="URW877" s="4"/>
      <c r="URX877" s="4"/>
      <c r="URY877" s="4"/>
      <c r="URZ877" s="4"/>
      <c r="USA877" s="4"/>
      <c r="USB877" s="4"/>
      <c r="USC877" s="4"/>
      <c r="USD877" s="4"/>
      <c r="USE877" s="4"/>
      <c r="USF877" s="4"/>
      <c r="USG877" s="4"/>
      <c r="USH877" s="4"/>
      <c r="USI877" s="4"/>
      <c r="USJ877" s="4"/>
      <c r="USK877" s="4"/>
      <c r="USL877" s="4"/>
      <c r="USM877" s="4"/>
      <c r="USN877" s="4"/>
      <c r="USO877" s="4"/>
      <c r="USP877" s="4"/>
      <c r="USQ877" s="4"/>
      <c r="USR877" s="4"/>
      <c r="USS877" s="4"/>
      <c r="UST877" s="4"/>
      <c r="USU877" s="4"/>
      <c r="USV877" s="4"/>
      <c r="USW877" s="4"/>
      <c r="USX877" s="4"/>
      <c r="USY877" s="4"/>
      <c r="USZ877" s="4"/>
      <c r="UTA877" s="4"/>
      <c r="UTB877" s="4"/>
      <c r="UTC877" s="4"/>
      <c r="UTD877" s="4"/>
      <c r="UTE877" s="4"/>
      <c r="UTF877" s="4"/>
      <c r="UTG877" s="4"/>
      <c r="UTH877" s="4"/>
      <c r="UTI877" s="4"/>
      <c r="UTJ877" s="4"/>
      <c r="UTK877" s="4"/>
      <c r="UTL877" s="4"/>
      <c r="UTM877" s="4"/>
      <c r="UTN877" s="4"/>
      <c r="UTO877" s="4"/>
      <c r="UTP877" s="4"/>
      <c r="UTQ877" s="4"/>
      <c r="UTR877" s="4"/>
      <c r="UTS877" s="4"/>
      <c r="UTT877" s="4"/>
      <c r="UTU877" s="4"/>
      <c r="UTV877" s="4"/>
      <c r="UTW877" s="4"/>
      <c r="UTX877" s="4"/>
      <c r="UTY877" s="4"/>
      <c r="UTZ877" s="4"/>
      <c r="UUA877" s="4"/>
      <c r="UUB877" s="4"/>
      <c r="UUC877" s="4"/>
      <c r="UUD877" s="4"/>
      <c r="UUE877" s="4"/>
      <c r="UUF877" s="4"/>
      <c r="UUG877" s="4"/>
      <c r="UUH877" s="4"/>
      <c r="UUI877" s="4"/>
      <c r="UUJ877" s="4"/>
      <c r="UUK877" s="4"/>
      <c r="UUL877" s="4"/>
      <c r="UUM877" s="4"/>
      <c r="UUN877" s="4"/>
      <c r="UUO877" s="4"/>
      <c r="UUP877" s="4"/>
      <c r="UUQ877" s="4"/>
      <c r="UUR877" s="4"/>
      <c r="UUS877" s="4"/>
      <c r="UUT877" s="4"/>
      <c r="UUU877" s="4"/>
      <c r="UUV877" s="4"/>
      <c r="UUW877" s="4"/>
      <c r="UUX877" s="4"/>
      <c r="UUY877" s="4"/>
      <c r="UUZ877" s="4"/>
      <c r="UVA877" s="4"/>
      <c r="UVB877" s="4"/>
      <c r="UVC877" s="4"/>
      <c r="UVD877" s="4"/>
      <c r="UVE877" s="4"/>
      <c r="UVF877" s="4"/>
      <c r="UVG877" s="4"/>
      <c r="UVH877" s="4"/>
      <c r="UVI877" s="4"/>
      <c r="UVJ877" s="4"/>
      <c r="UVK877" s="4"/>
      <c r="UVL877" s="4"/>
      <c r="UVM877" s="4"/>
      <c r="UVN877" s="4"/>
      <c r="UVO877" s="4"/>
      <c r="UVP877" s="4"/>
      <c r="UVQ877" s="4"/>
      <c r="UVR877" s="4"/>
      <c r="UVS877" s="4"/>
      <c r="UVT877" s="4"/>
      <c r="UVU877" s="4"/>
      <c r="UVV877" s="4"/>
      <c r="UVW877" s="4"/>
      <c r="UVX877" s="4"/>
      <c r="UVY877" s="4"/>
      <c r="UVZ877" s="4"/>
      <c r="UWA877" s="4"/>
      <c r="UWB877" s="4"/>
      <c r="UWC877" s="4"/>
      <c r="UWD877" s="4"/>
      <c r="UWE877" s="4"/>
      <c r="UWF877" s="4"/>
      <c r="UWG877" s="4"/>
      <c r="UWH877" s="4"/>
      <c r="UWI877" s="4"/>
      <c r="UWJ877" s="4"/>
      <c r="UWK877" s="4"/>
      <c r="UWL877" s="4"/>
      <c r="UWM877" s="4"/>
      <c r="UWN877" s="4"/>
      <c r="UWO877" s="4"/>
      <c r="UWP877" s="4"/>
      <c r="UWQ877" s="4"/>
      <c r="UWR877" s="4"/>
      <c r="UWS877" s="4"/>
      <c r="UWT877" s="4"/>
      <c r="UWU877" s="4"/>
      <c r="UWV877" s="4"/>
      <c r="UWW877" s="4"/>
      <c r="UWX877" s="4"/>
      <c r="UWY877" s="4"/>
      <c r="UWZ877" s="4"/>
      <c r="UXA877" s="4"/>
      <c r="UXB877" s="4"/>
      <c r="UXC877" s="4"/>
      <c r="UXD877" s="4"/>
      <c r="UXE877" s="4"/>
      <c r="UXF877" s="4"/>
      <c r="UXG877" s="4"/>
      <c r="UXH877" s="4"/>
      <c r="UXI877" s="4"/>
      <c r="UXJ877" s="4"/>
      <c r="UXK877" s="4"/>
      <c r="UXL877" s="4"/>
      <c r="UXM877" s="4"/>
      <c r="UXN877" s="4"/>
      <c r="UXO877" s="4"/>
      <c r="UXP877" s="4"/>
      <c r="UXQ877" s="4"/>
      <c r="UXR877" s="4"/>
      <c r="UXS877" s="4"/>
      <c r="UXT877" s="4"/>
      <c r="UXU877" s="4"/>
      <c r="UXV877" s="4"/>
      <c r="UXX877" s="4"/>
      <c r="UXZ877" s="4"/>
      <c r="UYA877" s="4"/>
      <c r="UYB877" s="4"/>
      <c r="UYC877" s="4"/>
      <c r="UYD877" s="4"/>
      <c r="UYE877" s="4"/>
      <c r="UYF877" s="4"/>
      <c r="UYG877" s="4"/>
      <c r="UYL877" s="4"/>
      <c r="UYM877" s="4"/>
      <c r="UYN877" s="4"/>
      <c r="UYO877" s="4"/>
      <c r="UYP877" s="4"/>
      <c r="UYQ877" s="4"/>
      <c r="UYR877" s="4"/>
      <c r="UYS877" s="4"/>
      <c r="UYT877" s="4"/>
      <c r="UYU877" s="4"/>
      <c r="UYV877" s="4"/>
      <c r="UYW877" s="4"/>
      <c r="UYX877" s="4"/>
      <c r="UYY877" s="4"/>
      <c r="UYZ877" s="4"/>
      <c r="UZA877" s="4"/>
      <c r="UZB877" s="4"/>
      <c r="UZC877" s="4"/>
      <c r="UZD877" s="4"/>
      <c r="UZE877" s="4"/>
      <c r="UZF877" s="4"/>
      <c r="UZG877" s="4"/>
      <c r="UZH877" s="4"/>
      <c r="UZI877" s="4"/>
      <c r="UZJ877" s="4"/>
      <c r="UZK877" s="4"/>
      <c r="UZL877" s="4"/>
      <c r="UZM877" s="4"/>
      <c r="UZN877" s="4"/>
      <c r="UZO877" s="4"/>
      <c r="UZP877" s="4"/>
      <c r="UZQ877" s="4"/>
      <c r="UZR877" s="4"/>
      <c r="UZS877" s="4"/>
      <c r="UZT877" s="4"/>
      <c r="UZU877" s="4"/>
      <c r="UZV877" s="4"/>
      <c r="UZW877" s="4"/>
      <c r="UZX877" s="4"/>
      <c r="UZY877" s="4"/>
      <c r="UZZ877" s="4"/>
      <c r="VAA877" s="4"/>
      <c r="VAB877" s="4"/>
      <c r="VAC877" s="4"/>
      <c r="VAD877" s="4"/>
      <c r="VAE877" s="4"/>
      <c r="VAF877" s="4"/>
      <c r="VAG877" s="4"/>
      <c r="VAH877" s="4"/>
      <c r="VAI877" s="4"/>
      <c r="VAJ877" s="4"/>
      <c r="VAK877" s="4"/>
      <c r="VAL877" s="4"/>
      <c r="VAM877" s="4"/>
      <c r="VAN877" s="4"/>
      <c r="VAO877" s="4"/>
      <c r="VAP877" s="4"/>
      <c r="VAQ877" s="4"/>
      <c r="VAR877" s="4"/>
      <c r="VAS877" s="4"/>
      <c r="VAT877" s="4"/>
      <c r="VAU877" s="4"/>
      <c r="VAV877" s="4"/>
      <c r="VAW877" s="4"/>
      <c r="VAX877" s="4"/>
      <c r="VAY877" s="4"/>
      <c r="VAZ877" s="4"/>
      <c r="VBA877" s="4"/>
      <c r="VBB877" s="4"/>
      <c r="VBC877" s="4"/>
      <c r="VBD877" s="4"/>
      <c r="VBE877" s="4"/>
      <c r="VBF877" s="4"/>
      <c r="VBG877" s="4"/>
      <c r="VBH877" s="4"/>
      <c r="VBI877" s="4"/>
      <c r="VBJ877" s="4"/>
      <c r="VBK877" s="4"/>
      <c r="VBL877" s="4"/>
      <c r="VBM877" s="4"/>
      <c r="VBN877" s="4"/>
      <c r="VBO877" s="4"/>
      <c r="VBP877" s="4"/>
      <c r="VBQ877" s="4"/>
      <c r="VBR877" s="4"/>
      <c r="VBS877" s="4"/>
      <c r="VBT877" s="4"/>
      <c r="VBU877" s="4"/>
      <c r="VBV877" s="4"/>
      <c r="VBW877" s="4"/>
      <c r="VBX877" s="4"/>
      <c r="VBY877" s="4"/>
      <c r="VBZ877" s="4"/>
      <c r="VCA877" s="4"/>
      <c r="VCB877" s="4"/>
      <c r="VCC877" s="4"/>
      <c r="VCD877" s="4"/>
      <c r="VCE877" s="4"/>
      <c r="VCF877" s="4"/>
      <c r="VCG877" s="4"/>
      <c r="VCH877" s="4"/>
      <c r="VCI877" s="4"/>
      <c r="VCJ877" s="4"/>
      <c r="VCK877" s="4"/>
      <c r="VCL877" s="4"/>
      <c r="VCM877" s="4"/>
      <c r="VCN877" s="4"/>
      <c r="VCO877" s="4"/>
      <c r="VCP877" s="4"/>
      <c r="VCQ877" s="4"/>
      <c r="VCR877" s="4"/>
      <c r="VCS877" s="4"/>
      <c r="VCT877" s="4"/>
      <c r="VCU877" s="4"/>
      <c r="VCV877" s="4"/>
      <c r="VCW877" s="4"/>
      <c r="VCX877" s="4"/>
      <c r="VCY877" s="4"/>
      <c r="VCZ877" s="4"/>
      <c r="VDA877" s="4"/>
      <c r="VDB877" s="4"/>
      <c r="VDC877" s="4"/>
      <c r="VDD877" s="4"/>
      <c r="VDE877" s="4"/>
      <c r="VDF877" s="4"/>
      <c r="VDG877" s="4"/>
      <c r="VDH877" s="4"/>
      <c r="VDI877" s="4"/>
      <c r="VDJ877" s="4"/>
      <c r="VDK877" s="4"/>
      <c r="VDL877" s="4"/>
      <c r="VDM877" s="4"/>
      <c r="VDN877" s="4"/>
      <c r="VDO877" s="4"/>
      <c r="VDP877" s="4"/>
      <c r="VDQ877" s="4"/>
      <c r="VDR877" s="4"/>
      <c r="VDS877" s="4"/>
      <c r="VDT877" s="4"/>
      <c r="VDU877" s="4"/>
      <c r="VDV877" s="4"/>
      <c r="VDW877" s="4"/>
      <c r="VDX877" s="4"/>
      <c r="VDY877" s="4"/>
      <c r="VDZ877" s="4"/>
      <c r="VEA877" s="4"/>
      <c r="VEB877" s="4"/>
      <c r="VEC877" s="4"/>
      <c r="VED877" s="4"/>
      <c r="VEE877" s="4"/>
      <c r="VEF877" s="4"/>
      <c r="VEG877" s="4"/>
      <c r="VEH877" s="4"/>
      <c r="VEI877" s="4"/>
      <c r="VEJ877" s="4"/>
      <c r="VEK877" s="4"/>
      <c r="VEL877" s="4"/>
      <c r="VEM877" s="4"/>
      <c r="VEN877" s="4"/>
      <c r="VEO877" s="4"/>
      <c r="VEP877" s="4"/>
      <c r="VEQ877" s="4"/>
      <c r="VER877" s="4"/>
      <c r="VES877" s="4"/>
      <c r="VET877" s="4"/>
      <c r="VEU877" s="4"/>
      <c r="VEV877" s="4"/>
      <c r="VEW877" s="4"/>
      <c r="VEX877" s="4"/>
      <c r="VEY877" s="4"/>
      <c r="VEZ877" s="4"/>
      <c r="VFA877" s="4"/>
      <c r="VFB877" s="4"/>
      <c r="VFC877" s="4"/>
      <c r="VFD877" s="4"/>
      <c r="VFE877" s="4"/>
      <c r="VFF877" s="4"/>
      <c r="VFG877" s="4"/>
      <c r="VFH877" s="4"/>
      <c r="VFI877" s="4"/>
      <c r="VFJ877" s="4"/>
      <c r="VFK877" s="4"/>
      <c r="VFL877" s="4"/>
      <c r="VFM877" s="4"/>
      <c r="VFN877" s="4"/>
      <c r="VFO877" s="4"/>
      <c r="VFP877" s="4"/>
      <c r="VFQ877" s="4"/>
      <c r="VFR877" s="4"/>
      <c r="VFS877" s="4"/>
      <c r="VFT877" s="4"/>
      <c r="VFU877" s="4"/>
      <c r="VFV877" s="4"/>
      <c r="VFW877" s="4"/>
      <c r="VFX877" s="4"/>
      <c r="VFY877" s="4"/>
      <c r="VFZ877" s="4"/>
      <c r="VGA877" s="4"/>
      <c r="VGB877" s="4"/>
      <c r="VGC877" s="4"/>
      <c r="VGD877" s="4"/>
      <c r="VGE877" s="4"/>
      <c r="VGF877" s="4"/>
      <c r="VGG877" s="4"/>
      <c r="VGH877" s="4"/>
      <c r="VGI877" s="4"/>
      <c r="VGJ877" s="4"/>
      <c r="VGK877" s="4"/>
      <c r="VGL877" s="4"/>
      <c r="VGM877" s="4"/>
      <c r="VGN877" s="4"/>
      <c r="VGO877" s="4"/>
      <c r="VGP877" s="4"/>
      <c r="VGQ877" s="4"/>
      <c r="VGR877" s="4"/>
      <c r="VGS877" s="4"/>
      <c r="VGT877" s="4"/>
      <c r="VGU877" s="4"/>
      <c r="VGV877" s="4"/>
      <c r="VGW877" s="4"/>
      <c r="VGX877" s="4"/>
      <c r="VGY877" s="4"/>
      <c r="VGZ877" s="4"/>
      <c r="VHA877" s="4"/>
      <c r="VHB877" s="4"/>
      <c r="VHC877" s="4"/>
      <c r="VHD877" s="4"/>
      <c r="VHE877" s="4"/>
      <c r="VHF877" s="4"/>
      <c r="VHG877" s="4"/>
      <c r="VHH877" s="4"/>
      <c r="VHI877" s="4"/>
      <c r="VHJ877" s="4"/>
      <c r="VHK877" s="4"/>
      <c r="VHL877" s="4"/>
      <c r="VHM877" s="4"/>
      <c r="VHN877" s="4"/>
      <c r="VHO877" s="4"/>
      <c r="VHP877" s="4"/>
      <c r="VHQ877" s="4"/>
      <c r="VHR877" s="4"/>
      <c r="VHT877" s="4"/>
      <c r="VHV877" s="4"/>
      <c r="VHW877" s="4"/>
      <c r="VHX877" s="4"/>
      <c r="VHY877" s="4"/>
      <c r="VHZ877" s="4"/>
      <c r="VIA877" s="4"/>
      <c r="VIB877" s="4"/>
      <c r="VIC877" s="4"/>
      <c r="VIH877" s="4"/>
      <c r="VII877" s="4"/>
      <c r="VIJ877" s="4"/>
      <c r="VIK877" s="4"/>
      <c r="VIL877" s="4"/>
      <c r="VIM877" s="4"/>
      <c r="VIN877" s="4"/>
      <c r="VIO877" s="4"/>
      <c r="VIP877" s="4"/>
      <c r="VIQ877" s="4"/>
      <c r="VIR877" s="4"/>
      <c r="VIS877" s="4"/>
      <c r="VIT877" s="4"/>
      <c r="VIU877" s="4"/>
      <c r="VIV877" s="4"/>
      <c r="VIW877" s="4"/>
      <c r="VIX877" s="4"/>
      <c r="VIY877" s="4"/>
      <c r="VIZ877" s="4"/>
      <c r="VJA877" s="4"/>
      <c r="VJB877" s="4"/>
      <c r="VJC877" s="4"/>
      <c r="VJD877" s="4"/>
      <c r="VJE877" s="4"/>
      <c r="VJF877" s="4"/>
      <c r="VJG877" s="4"/>
      <c r="VJH877" s="4"/>
      <c r="VJI877" s="4"/>
      <c r="VJJ877" s="4"/>
      <c r="VJK877" s="4"/>
      <c r="VJL877" s="4"/>
      <c r="VJM877" s="4"/>
      <c r="VJN877" s="4"/>
      <c r="VJO877" s="4"/>
      <c r="VJP877" s="4"/>
      <c r="VJQ877" s="4"/>
      <c r="VJR877" s="4"/>
      <c r="VJS877" s="4"/>
      <c r="VJT877" s="4"/>
      <c r="VJU877" s="4"/>
      <c r="VJV877" s="4"/>
      <c r="VJW877" s="4"/>
      <c r="VJX877" s="4"/>
      <c r="VJY877" s="4"/>
      <c r="VJZ877" s="4"/>
      <c r="VKA877" s="4"/>
      <c r="VKB877" s="4"/>
      <c r="VKC877" s="4"/>
      <c r="VKD877" s="4"/>
      <c r="VKE877" s="4"/>
      <c r="VKF877" s="4"/>
      <c r="VKG877" s="4"/>
      <c r="VKH877" s="4"/>
      <c r="VKI877" s="4"/>
      <c r="VKJ877" s="4"/>
      <c r="VKK877" s="4"/>
      <c r="VKL877" s="4"/>
      <c r="VKM877" s="4"/>
      <c r="VKN877" s="4"/>
      <c r="VKO877" s="4"/>
      <c r="VKP877" s="4"/>
      <c r="VKQ877" s="4"/>
      <c r="VKR877" s="4"/>
      <c r="VKS877" s="4"/>
      <c r="VKT877" s="4"/>
      <c r="VKU877" s="4"/>
      <c r="VKV877" s="4"/>
      <c r="VKW877" s="4"/>
      <c r="VKX877" s="4"/>
      <c r="VKY877" s="4"/>
      <c r="VKZ877" s="4"/>
      <c r="VLA877" s="4"/>
      <c r="VLB877" s="4"/>
      <c r="VLC877" s="4"/>
      <c r="VLD877" s="4"/>
      <c r="VLE877" s="4"/>
      <c r="VLF877" s="4"/>
      <c r="VLG877" s="4"/>
      <c r="VLH877" s="4"/>
      <c r="VLI877" s="4"/>
      <c r="VLJ877" s="4"/>
      <c r="VLK877" s="4"/>
      <c r="VLL877" s="4"/>
      <c r="VLM877" s="4"/>
      <c r="VLN877" s="4"/>
      <c r="VLO877" s="4"/>
      <c r="VLP877" s="4"/>
      <c r="VLQ877" s="4"/>
      <c r="VLR877" s="4"/>
      <c r="VLS877" s="4"/>
      <c r="VLT877" s="4"/>
      <c r="VLU877" s="4"/>
      <c r="VLV877" s="4"/>
      <c r="VLW877" s="4"/>
      <c r="VLX877" s="4"/>
      <c r="VLY877" s="4"/>
      <c r="VLZ877" s="4"/>
      <c r="VMA877" s="4"/>
      <c r="VMB877" s="4"/>
      <c r="VMC877" s="4"/>
      <c r="VMD877" s="4"/>
      <c r="VME877" s="4"/>
      <c r="VMF877" s="4"/>
      <c r="VMG877" s="4"/>
      <c r="VMH877" s="4"/>
      <c r="VMI877" s="4"/>
      <c r="VMJ877" s="4"/>
      <c r="VMK877" s="4"/>
      <c r="VML877" s="4"/>
      <c r="VMM877" s="4"/>
      <c r="VMN877" s="4"/>
      <c r="VMO877" s="4"/>
      <c r="VMP877" s="4"/>
      <c r="VMQ877" s="4"/>
      <c r="VMR877" s="4"/>
      <c r="VMS877" s="4"/>
      <c r="VMT877" s="4"/>
      <c r="VMU877" s="4"/>
      <c r="VMV877" s="4"/>
      <c r="VMW877" s="4"/>
      <c r="VMX877" s="4"/>
      <c r="VMY877" s="4"/>
      <c r="VMZ877" s="4"/>
      <c r="VNA877" s="4"/>
      <c r="VNB877" s="4"/>
      <c r="VNC877" s="4"/>
      <c r="VND877" s="4"/>
      <c r="VNE877" s="4"/>
      <c r="VNF877" s="4"/>
      <c r="VNG877" s="4"/>
      <c r="VNH877" s="4"/>
      <c r="VNI877" s="4"/>
      <c r="VNJ877" s="4"/>
      <c r="VNK877" s="4"/>
      <c r="VNL877" s="4"/>
      <c r="VNM877" s="4"/>
      <c r="VNN877" s="4"/>
      <c r="VNO877" s="4"/>
      <c r="VNP877" s="4"/>
      <c r="VNQ877" s="4"/>
      <c r="VNR877" s="4"/>
      <c r="VNS877" s="4"/>
      <c r="VNT877" s="4"/>
      <c r="VNU877" s="4"/>
      <c r="VNV877" s="4"/>
      <c r="VNW877" s="4"/>
      <c r="VNX877" s="4"/>
      <c r="VNY877" s="4"/>
      <c r="VNZ877" s="4"/>
      <c r="VOA877" s="4"/>
      <c r="VOB877" s="4"/>
      <c r="VOC877" s="4"/>
      <c r="VOD877" s="4"/>
      <c r="VOE877" s="4"/>
      <c r="VOF877" s="4"/>
      <c r="VOG877" s="4"/>
      <c r="VOH877" s="4"/>
      <c r="VOI877" s="4"/>
      <c r="VOJ877" s="4"/>
      <c r="VOK877" s="4"/>
      <c r="VOL877" s="4"/>
      <c r="VOM877" s="4"/>
      <c r="VON877" s="4"/>
      <c r="VOO877" s="4"/>
      <c r="VOP877" s="4"/>
      <c r="VOQ877" s="4"/>
      <c r="VOR877" s="4"/>
      <c r="VOS877" s="4"/>
      <c r="VOT877" s="4"/>
      <c r="VOU877" s="4"/>
      <c r="VOV877" s="4"/>
      <c r="VOW877" s="4"/>
      <c r="VOX877" s="4"/>
      <c r="VOY877" s="4"/>
      <c r="VOZ877" s="4"/>
      <c r="VPA877" s="4"/>
      <c r="VPB877" s="4"/>
      <c r="VPC877" s="4"/>
      <c r="VPD877" s="4"/>
      <c r="VPE877" s="4"/>
      <c r="VPF877" s="4"/>
      <c r="VPG877" s="4"/>
      <c r="VPH877" s="4"/>
      <c r="VPI877" s="4"/>
      <c r="VPJ877" s="4"/>
      <c r="VPK877" s="4"/>
      <c r="VPL877" s="4"/>
      <c r="VPM877" s="4"/>
      <c r="VPN877" s="4"/>
      <c r="VPO877" s="4"/>
      <c r="VPP877" s="4"/>
      <c r="VPQ877" s="4"/>
      <c r="VPR877" s="4"/>
      <c r="VPS877" s="4"/>
      <c r="VPT877" s="4"/>
      <c r="VPU877" s="4"/>
      <c r="VPV877" s="4"/>
      <c r="VPW877" s="4"/>
      <c r="VPX877" s="4"/>
      <c r="VPY877" s="4"/>
      <c r="VPZ877" s="4"/>
      <c r="VQA877" s="4"/>
      <c r="VQB877" s="4"/>
      <c r="VQC877" s="4"/>
      <c r="VQD877" s="4"/>
      <c r="VQE877" s="4"/>
      <c r="VQF877" s="4"/>
      <c r="VQG877" s="4"/>
      <c r="VQH877" s="4"/>
      <c r="VQI877" s="4"/>
      <c r="VQJ877" s="4"/>
      <c r="VQK877" s="4"/>
      <c r="VQL877" s="4"/>
      <c r="VQM877" s="4"/>
      <c r="VQN877" s="4"/>
      <c r="VQO877" s="4"/>
      <c r="VQP877" s="4"/>
      <c r="VQQ877" s="4"/>
      <c r="VQR877" s="4"/>
      <c r="VQS877" s="4"/>
      <c r="VQT877" s="4"/>
      <c r="VQU877" s="4"/>
      <c r="VQV877" s="4"/>
      <c r="VQW877" s="4"/>
      <c r="VQX877" s="4"/>
      <c r="VQY877" s="4"/>
      <c r="VQZ877" s="4"/>
      <c r="VRA877" s="4"/>
      <c r="VRB877" s="4"/>
      <c r="VRC877" s="4"/>
      <c r="VRD877" s="4"/>
      <c r="VRE877" s="4"/>
      <c r="VRF877" s="4"/>
      <c r="VRG877" s="4"/>
      <c r="VRH877" s="4"/>
      <c r="VRI877" s="4"/>
      <c r="VRJ877" s="4"/>
      <c r="VRK877" s="4"/>
      <c r="VRL877" s="4"/>
      <c r="VRM877" s="4"/>
      <c r="VRN877" s="4"/>
      <c r="VRP877" s="4"/>
      <c r="VRR877" s="4"/>
      <c r="VRS877" s="4"/>
      <c r="VRT877" s="4"/>
      <c r="VRU877" s="4"/>
      <c r="VRV877" s="4"/>
      <c r="VRW877" s="4"/>
      <c r="VRX877" s="4"/>
      <c r="VRY877" s="4"/>
      <c r="VSD877" s="4"/>
      <c r="VSE877" s="4"/>
      <c r="VSF877" s="4"/>
      <c r="VSG877" s="4"/>
      <c r="VSH877" s="4"/>
      <c r="VSI877" s="4"/>
      <c r="VSJ877" s="4"/>
      <c r="VSK877" s="4"/>
      <c r="VSL877" s="4"/>
      <c r="VSM877" s="4"/>
      <c r="VSN877" s="4"/>
      <c r="VSO877" s="4"/>
      <c r="VSP877" s="4"/>
      <c r="VSQ877" s="4"/>
      <c r="VSR877" s="4"/>
      <c r="VSS877" s="4"/>
      <c r="VST877" s="4"/>
      <c r="VSU877" s="4"/>
      <c r="VSV877" s="4"/>
      <c r="VSW877" s="4"/>
      <c r="VSX877" s="4"/>
      <c r="VSY877" s="4"/>
      <c r="VSZ877" s="4"/>
      <c r="VTA877" s="4"/>
      <c r="VTB877" s="4"/>
      <c r="VTC877" s="4"/>
      <c r="VTD877" s="4"/>
      <c r="VTE877" s="4"/>
      <c r="VTF877" s="4"/>
      <c r="VTG877" s="4"/>
      <c r="VTH877" s="4"/>
      <c r="VTI877" s="4"/>
      <c r="VTJ877" s="4"/>
      <c r="VTK877" s="4"/>
      <c r="VTL877" s="4"/>
      <c r="VTM877" s="4"/>
      <c r="VTN877" s="4"/>
      <c r="VTO877" s="4"/>
      <c r="VTP877" s="4"/>
      <c r="VTQ877" s="4"/>
      <c r="VTR877" s="4"/>
      <c r="VTS877" s="4"/>
      <c r="VTT877" s="4"/>
      <c r="VTU877" s="4"/>
      <c r="VTV877" s="4"/>
      <c r="VTW877" s="4"/>
      <c r="VTX877" s="4"/>
      <c r="VTY877" s="4"/>
      <c r="VTZ877" s="4"/>
      <c r="VUA877" s="4"/>
      <c r="VUB877" s="4"/>
      <c r="VUC877" s="4"/>
      <c r="VUD877" s="4"/>
      <c r="VUE877" s="4"/>
      <c r="VUF877" s="4"/>
      <c r="VUG877" s="4"/>
      <c r="VUH877" s="4"/>
      <c r="VUI877" s="4"/>
      <c r="VUJ877" s="4"/>
      <c r="VUK877" s="4"/>
      <c r="VUL877" s="4"/>
      <c r="VUM877" s="4"/>
      <c r="VUN877" s="4"/>
      <c r="VUO877" s="4"/>
      <c r="VUP877" s="4"/>
      <c r="VUQ877" s="4"/>
      <c r="VUR877" s="4"/>
      <c r="VUS877" s="4"/>
      <c r="VUT877" s="4"/>
      <c r="VUU877" s="4"/>
      <c r="VUV877" s="4"/>
      <c r="VUW877" s="4"/>
      <c r="VUX877" s="4"/>
      <c r="VUY877" s="4"/>
      <c r="VUZ877" s="4"/>
      <c r="VVA877" s="4"/>
      <c r="VVB877" s="4"/>
      <c r="VVC877" s="4"/>
      <c r="VVD877" s="4"/>
      <c r="VVE877" s="4"/>
      <c r="VVF877" s="4"/>
      <c r="VVG877" s="4"/>
      <c r="VVH877" s="4"/>
      <c r="VVI877" s="4"/>
      <c r="VVJ877" s="4"/>
      <c r="VVK877" s="4"/>
      <c r="VVL877" s="4"/>
      <c r="VVM877" s="4"/>
      <c r="VVN877" s="4"/>
      <c r="VVO877" s="4"/>
      <c r="VVP877" s="4"/>
      <c r="VVQ877" s="4"/>
      <c r="VVR877" s="4"/>
      <c r="VVS877" s="4"/>
      <c r="VVT877" s="4"/>
      <c r="VVU877" s="4"/>
      <c r="VVV877" s="4"/>
      <c r="VVW877" s="4"/>
      <c r="VVX877" s="4"/>
      <c r="VVY877" s="4"/>
      <c r="VVZ877" s="4"/>
      <c r="VWA877" s="4"/>
      <c r="VWB877" s="4"/>
      <c r="VWC877" s="4"/>
      <c r="VWD877" s="4"/>
      <c r="VWE877" s="4"/>
      <c r="VWF877" s="4"/>
      <c r="VWG877" s="4"/>
      <c r="VWH877" s="4"/>
      <c r="VWI877" s="4"/>
      <c r="VWJ877" s="4"/>
      <c r="VWK877" s="4"/>
      <c r="VWL877" s="4"/>
      <c r="VWM877" s="4"/>
      <c r="VWN877" s="4"/>
      <c r="VWO877" s="4"/>
      <c r="VWP877" s="4"/>
      <c r="VWQ877" s="4"/>
      <c r="VWR877" s="4"/>
      <c r="VWS877" s="4"/>
      <c r="VWT877" s="4"/>
      <c r="VWU877" s="4"/>
      <c r="VWV877" s="4"/>
      <c r="VWW877" s="4"/>
      <c r="VWX877" s="4"/>
      <c r="VWY877" s="4"/>
      <c r="VWZ877" s="4"/>
      <c r="VXA877" s="4"/>
      <c r="VXB877" s="4"/>
      <c r="VXC877" s="4"/>
      <c r="VXD877" s="4"/>
      <c r="VXE877" s="4"/>
      <c r="VXF877" s="4"/>
      <c r="VXG877" s="4"/>
      <c r="VXH877" s="4"/>
      <c r="VXI877" s="4"/>
      <c r="VXJ877" s="4"/>
      <c r="VXK877" s="4"/>
      <c r="VXL877" s="4"/>
      <c r="VXM877" s="4"/>
      <c r="VXN877" s="4"/>
      <c r="VXO877" s="4"/>
      <c r="VXP877" s="4"/>
      <c r="VXQ877" s="4"/>
      <c r="VXR877" s="4"/>
      <c r="VXS877" s="4"/>
      <c r="VXT877" s="4"/>
      <c r="VXU877" s="4"/>
      <c r="VXV877" s="4"/>
      <c r="VXW877" s="4"/>
      <c r="VXX877" s="4"/>
      <c r="VXY877" s="4"/>
      <c r="VXZ877" s="4"/>
      <c r="VYA877" s="4"/>
      <c r="VYB877" s="4"/>
      <c r="VYC877" s="4"/>
      <c r="VYD877" s="4"/>
      <c r="VYE877" s="4"/>
      <c r="VYF877" s="4"/>
      <c r="VYG877" s="4"/>
      <c r="VYH877" s="4"/>
      <c r="VYI877" s="4"/>
      <c r="VYJ877" s="4"/>
      <c r="VYK877" s="4"/>
      <c r="VYL877" s="4"/>
      <c r="VYM877" s="4"/>
      <c r="VYN877" s="4"/>
      <c r="VYO877" s="4"/>
      <c r="VYP877" s="4"/>
      <c r="VYQ877" s="4"/>
      <c r="VYR877" s="4"/>
      <c r="VYS877" s="4"/>
      <c r="VYT877" s="4"/>
      <c r="VYU877" s="4"/>
      <c r="VYV877" s="4"/>
      <c r="VYW877" s="4"/>
      <c r="VYX877" s="4"/>
      <c r="VYY877" s="4"/>
      <c r="VYZ877" s="4"/>
      <c r="VZA877" s="4"/>
      <c r="VZB877" s="4"/>
      <c r="VZC877" s="4"/>
      <c r="VZD877" s="4"/>
      <c r="VZE877" s="4"/>
      <c r="VZF877" s="4"/>
      <c r="VZG877" s="4"/>
      <c r="VZH877" s="4"/>
      <c r="VZI877" s="4"/>
      <c r="VZJ877" s="4"/>
      <c r="VZK877" s="4"/>
      <c r="VZL877" s="4"/>
      <c r="VZM877" s="4"/>
      <c r="VZN877" s="4"/>
      <c r="VZO877" s="4"/>
      <c r="VZP877" s="4"/>
      <c r="VZQ877" s="4"/>
      <c r="VZR877" s="4"/>
      <c r="VZS877" s="4"/>
      <c r="VZT877" s="4"/>
      <c r="VZU877" s="4"/>
      <c r="VZV877" s="4"/>
      <c r="VZW877" s="4"/>
      <c r="VZX877" s="4"/>
      <c r="VZY877" s="4"/>
      <c r="VZZ877" s="4"/>
      <c r="WAA877" s="4"/>
      <c r="WAB877" s="4"/>
      <c r="WAC877" s="4"/>
      <c r="WAD877" s="4"/>
      <c r="WAE877" s="4"/>
      <c r="WAF877" s="4"/>
      <c r="WAG877" s="4"/>
      <c r="WAH877" s="4"/>
      <c r="WAI877" s="4"/>
      <c r="WAJ877" s="4"/>
      <c r="WAK877" s="4"/>
      <c r="WAL877" s="4"/>
      <c r="WAM877" s="4"/>
      <c r="WAN877" s="4"/>
      <c r="WAO877" s="4"/>
      <c r="WAP877" s="4"/>
      <c r="WAQ877" s="4"/>
      <c r="WAR877" s="4"/>
      <c r="WAS877" s="4"/>
      <c r="WAT877" s="4"/>
      <c r="WAU877" s="4"/>
      <c r="WAV877" s="4"/>
      <c r="WAW877" s="4"/>
      <c r="WAX877" s="4"/>
      <c r="WAY877" s="4"/>
      <c r="WAZ877" s="4"/>
      <c r="WBA877" s="4"/>
      <c r="WBB877" s="4"/>
      <c r="WBC877" s="4"/>
      <c r="WBD877" s="4"/>
      <c r="WBE877" s="4"/>
      <c r="WBF877" s="4"/>
      <c r="WBG877" s="4"/>
      <c r="WBH877" s="4"/>
      <c r="WBI877" s="4"/>
      <c r="WBJ877" s="4"/>
      <c r="WBL877" s="4"/>
      <c r="WBN877" s="4"/>
      <c r="WBO877" s="4"/>
      <c r="WBP877" s="4"/>
      <c r="WBQ877" s="4"/>
      <c r="WBR877" s="4"/>
      <c r="WBS877" s="4"/>
      <c r="WBT877" s="4"/>
      <c r="WBU877" s="4"/>
      <c r="WBZ877" s="4"/>
      <c r="WCA877" s="4"/>
      <c r="WCB877" s="4"/>
      <c r="WCC877" s="4"/>
      <c r="WCD877" s="4"/>
      <c r="WCE877" s="4"/>
      <c r="WCF877" s="4"/>
      <c r="WCG877" s="4"/>
      <c r="WCH877" s="4"/>
      <c r="WCI877" s="4"/>
      <c r="WCJ877" s="4"/>
      <c r="WCK877" s="4"/>
      <c r="WCL877" s="4"/>
      <c r="WCM877" s="4"/>
      <c r="WCN877" s="4"/>
      <c r="WCO877" s="4"/>
      <c r="WCP877" s="4"/>
      <c r="WCQ877" s="4"/>
      <c r="WCR877" s="4"/>
      <c r="WCS877" s="4"/>
      <c r="WCT877" s="4"/>
      <c r="WCU877" s="4"/>
      <c r="WCV877" s="4"/>
      <c r="WCW877" s="4"/>
      <c r="WCX877" s="4"/>
      <c r="WCY877" s="4"/>
      <c r="WCZ877" s="4"/>
      <c r="WDA877" s="4"/>
      <c r="WDB877" s="4"/>
      <c r="WDC877" s="4"/>
      <c r="WDD877" s="4"/>
      <c r="WDE877" s="4"/>
      <c r="WDF877" s="4"/>
      <c r="WDG877" s="4"/>
      <c r="WDH877" s="4"/>
      <c r="WDI877" s="4"/>
      <c r="WDJ877" s="4"/>
      <c r="WDK877" s="4"/>
      <c r="WDL877" s="4"/>
      <c r="WDM877" s="4"/>
      <c r="WDN877" s="4"/>
      <c r="WDO877" s="4"/>
      <c r="WDP877" s="4"/>
      <c r="WDQ877" s="4"/>
      <c r="WDR877" s="4"/>
      <c r="WDS877" s="4"/>
      <c r="WDT877" s="4"/>
      <c r="WDU877" s="4"/>
      <c r="WDV877" s="4"/>
      <c r="WDW877" s="4"/>
      <c r="WDX877" s="4"/>
      <c r="WDY877" s="4"/>
      <c r="WDZ877" s="4"/>
      <c r="WEA877" s="4"/>
      <c r="WEB877" s="4"/>
      <c r="WEC877" s="4"/>
      <c r="WED877" s="4"/>
      <c r="WEE877" s="4"/>
      <c r="WEF877" s="4"/>
      <c r="WEG877" s="4"/>
      <c r="WEH877" s="4"/>
      <c r="WEI877" s="4"/>
      <c r="WEJ877" s="4"/>
      <c r="WEK877" s="4"/>
      <c r="WEL877" s="4"/>
      <c r="WEM877" s="4"/>
      <c r="WEN877" s="4"/>
      <c r="WEO877" s="4"/>
      <c r="WEP877" s="4"/>
      <c r="WEQ877" s="4"/>
      <c r="WER877" s="4"/>
      <c r="WES877" s="4"/>
      <c r="WET877" s="4"/>
      <c r="WEU877" s="4"/>
      <c r="WEV877" s="4"/>
      <c r="WEW877" s="4"/>
      <c r="WEX877" s="4"/>
      <c r="WEY877" s="4"/>
      <c r="WEZ877" s="4"/>
      <c r="WFA877" s="4"/>
      <c r="WFB877" s="4"/>
      <c r="WFC877" s="4"/>
      <c r="WFD877" s="4"/>
      <c r="WFE877" s="4"/>
      <c r="WFF877" s="4"/>
      <c r="WFG877" s="4"/>
      <c r="WFH877" s="4"/>
      <c r="WFI877" s="4"/>
      <c r="WFJ877" s="4"/>
      <c r="WFK877" s="4"/>
      <c r="WFL877" s="4"/>
      <c r="WFM877" s="4"/>
      <c r="WFN877" s="4"/>
      <c r="WFO877" s="4"/>
      <c r="WFP877" s="4"/>
      <c r="WFQ877" s="4"/>
      <c r="WFR877" s="4"/>
      <c r="WFS877" s="4"/>
      <c r="WFT877" s="4"/>
      <c r="WFU877" s="4"/>
      <c r="WFV877" s="4"/>
      <c r="WFW877" s="4"/>
      <c r="WFX877" s="4"/>
      <c r="WFY877" s="4"/>
      <c r="WFZ877" s="4"/>
      <c r="WGA877" s="4"/>
      <c r="WGB877" s="4"/>
      <c r="WGC877" s="4"/>
      <c r="WGD877" s="4"/>
      <c r="WGE877" s="4"/>
      <c r="WGF877" s="4"/>
      <c r="WGG877" s="4"/>
      <c r="WGH877" s="4"/>
      <c r="WGI877" s="4"/>
      <c r="WGJ877" s="4"/>
      <c r="WGK877" s="4"/>
      <c r="WGL877" s="4"/>
      <c r="WGM877" s="4"/>
      <c r="WGN877" s="4"/>
      <c r="WGO877" s="4"/>
      <c r="WGP877" s="4"/>
      <c r="WGQ877" s="4"/>
      <c r="WGR877" s="4"/>
      <c r="WGS877" s="4"/>
      <c r="WGT877" s="4"/>
      <c r="WGU877" s="4"/>
      <c r="WGV877" s="4"/>
      <c r="WGW877" s="4"/>
      <c r="WGX877" s="4"/>
      <c r="WGY877" s="4"/>
      <c r="WGZ877" s="4"/>
      <c r="WHA877" s="4"/>
      <c r="WHB877" s="4"/>
      <c r="WHC877" s="4"/>
      <c r="WHD877" s="4"/>
      <c r="WHE877" s="4"/>
      <c r="WHF877" s="4"/>
      <c r="WHG877" s="4"/>
      <c r="WHH877" s="4"/>
      <c r="WHI877" s="4"/>
      <c r="WHJ877" s="4"/>
      <c r="WHK877" s="4"/>
      <c r="WHL877" s="4"/>
      <c r="WHM877" s="4"/>
      <c r="WHN877" s="4"/>
      <c r="WHO877" s="4"/>
      <c r="WHP877" s="4"/>
      <c r="WHQ877" s="4"/>
      <c r="WHR877" s="4"/>
      <c r="WHS877" s="4"/>
      <c r="WHT877" s="4"/>
      <c r="WHU877" s="4"/>
      <c r="WHV877" s="4"/>
      <c r="WHW877" s="4"/>
      <c r="WHX877" s="4"/>
      <c r="WHY877" s="4"/>
      <c r="WHZ877" s="4"/>
      <c r="WIA877" s="4"/>
      <c r="WIB877" s="4"/>
      <c r="WIC877" s="4"/>
      <c r="WID877" s="4"/>
      <c r="WIE877" s="4"/>
      <c r="WIF877" s="4"/>
      <c r="WIG877" s="4"/>
      <c r="WIH877" s="4"/>
      <c r="WII877" s="4"/>
      <c r="WIJ877" s="4"/>
      <c r="WIK877" s="4"/>
      <c r="WIL877" s="4"/>
      <c r="WIM877" s="4"/>
      <c r="WIN877" s="4"/>
      <c r="WIO877" s="4"/>
      <c r="WIP877" s="4"/>
      <c r="WIQ877" s="4"/>
      <c r="WIR877" s="4"/>
      <c r="WIS877" s="4"/>
      <c r="WIT877" s="4"/>
      <c r="WIU877" s="4"/>
      <c r="WIV877" s="4"/>
      <c r="WIW877" s="4"/>
      <c r="WIX877" s="4"/>
      <c r="WIY877" s="4"/>
      <c r="WIZ877" s="4"/>
      <c r="WJA877" s="4"/>
      <c r="WJB877" s="4"/>
      <c r="WJC877" s="4"/>
      <c r="WJD877" s="4"/>
      <c r="WJE877" s="4"/>
      <c r="WJF877" s="4"/>
      <c r="WJG877" s="4"/>
      <c r="WJH877" s="4"/>
      <c r="WJI877" s="4"/>
      <c r="WJJ877" s="4"/>
      <c r="WJK877" s="4"/>
      <c r="WJL877" s="4"/>
      <c r="WJM877" s="4"/>
      <c r="WJN877" s="4"/>
      <c r="WJO877" s="4"/>
      <c r="WJP877" s="4"/>
      <c r="WJQ877" s="4"/>
      <c r="WJR877" s="4"/>
      <c r="WJS877" s="4"/>
      <c r="WJT877" s="4"/>
      <c r="WJU877" s="4"/>
      <c r="WJV877" s="4"/>
      <c r="WJW877" s="4"/>
      <c r="WJX877" s="4"/>
      <c r="WJY877" s="4"/>
      <c r="WJZ877" s="4"/>
      <c r="WKA877" s="4"/>
      <c r="WKB877" s="4"/>
      <c r="WKC877" s="4"/>
      <c r="WKD877" s="4"/>
      <c r="WKE877" s="4"/>
      <c r="WKF877" s="4"/>
      <c r="WKG877" s="4"/>
      <c r="WKH877" s="4"/>
      <c r="WKI877" s="4"/>
      <c r="WKJ877" s="4"/>
      <c r="WKK877" s="4"/>
      <c r="WKL877" s="4"/>
      <c r="WKM877" s="4"/>
      <c r="WKN877" s="4"/>
      <c r="WKO877" s="4"/>
      <c r="WKP877" s="4"/>
      <c r="WKQ877" s="4"/>
      <c r="WKR877" s="4"/>
      <c r="WKS877" s="4"/>
      <c r="WKT877" s="4"/>
      <c r="WKU877" s="4"/>
      <c r="WKV877" s="4"/>
      <c r="WKW877" s="4"/>
      <c r="WKX877" s="4"/>
      <c r="WKY877" s="4"/>
      <c r="WKZ877" s="4"/>
      <c r="WLA877" s="4"/>
      <c r="WLB877" s="4"/>
      <c r="WLC877" s="4"/>
      <c r="WLD877" s="4"/>
      <c r="WLE877" s="4"/>
      <c r="WLF877" s="4"/>
      <c r="WLH877" s="4"/>
      <c r="WLJ877" s="4"/>
      <c r="WLK877" s="4"/>
      <c r="WLL877" s="4"/>
      <c r="WLM877" s="4"/>
      <c r="WLN877" s="4"/>
      <c r="WLO877" s="4"/>
      <c r="WLP877" s="4"/>
      <c r="WLQ877" s="4"/>
      <c r="WLV877" s="4"/>
      <c r="WLW877" s="4"/>
      <c r="WLX877" s="4"/>
      <c r="WLY877" s="4"/>
      <c r="WLZ877" s="4"/>
      <c r="WMA877" s="4"/>
      <c r="WMB877" s="4"/>
      <c r="WMC877" s="4"/>
      <c r="WMD877" s="4"/>
      <c r="WME877" s="4"/>
      <c r="WMF877" s="4"/>
      <c r="WMG877" s="4"/>
      <c r="WMH877" s="4"/>
      <c r="WMI877" s="4"/>
      <c r="WMJ877" s="4"/>
      <c r="WMK877" s="4"/>
      <c r="WML877" s="4"/>
      <c r="WMM877" s="4"/>
      <c r="WMN877" s="4"/>
      <c r="WMO877" s="4"/>
      <c r="WMP877" s="4"/>
      <c r="WMQ877" s="4"/>
      <c r="WMR877" s="4"/>
      <c r="WMS877" s="4"/>
      <c r="WMT877" s="4"/>
      <c r="WMU877" s="4"/>
      <c r="WMV877" s="4"/>
      <c r="WMW877" s="4"/>
      <c r="WMX877" s="4"/>
      <c r="WMY877" s="4"/>
      <c r="WMZ877" s="4"/>
      <c r="WNA877" s="4"/>
      <c r="WNB877" s="4"/>
      <c r="WNC877" s="4"/>
      <c r="WND877" s="4"/>
      <c r="WNE877" s="4"/>
      <c r="WNF877" s="4"/>
      <c r="WNG877" s="4"/>
      <c r="WNH877" s="4"/>
      <c r="WNI877" s="4"/>
      <c r="WNJ877" s="4"/>
      <c r="WNK877" s="4"/>
      <c r="WNL877" s="4"/>
      <c r="WNM877" s="4"/>
      <c r="WNN877" s="4"/>
      <c r="WNO877" s="4"/>
      <c r="WNP877" s="4"/>
      <c r="WNQ877" s="4"/>
      <c r="WNR877" s="4"/>
      <c r="WNS877" s="4"/>
      <c r="WNT877" s="4"/>
      <c r="WNU877" s="4"/>
      <c r="WNV877" s="4"/>
      <c r="WNW877" s="4"/>
      <c r="WNX877" s="4"/>
      <c r="WNY877" s="4"/>
      <c r="WNZ877" s="4"/>
      <c r="WOA877" s="4"/>
      <c r="WOB877" s="4"/>
      <c r="WOC877" s="4"/>
      <c r="WOD877" s="4"/>
      <c r="WOE877" s="4"/>
      <c r="WOF877" s="4"/>
      <c r="WOG877" s="4"/>
      <c r="WOH877" s="4"/>
      <c r="WOI877" s="4"/>
      <c r="WOJ877" s="4"/>
      <c r="WOK877" s="4"/>
      <c r="WOL877" s="4"/>
      <c r="WOM877" s="4"/>
      <c r="WON877" s="4"/>
      <c r="WOO877" s="4"/>
      <c r="WOP877" s="4"/>
      <c r="WOQ877" s="4"/>
      <c r="WOR877" s="4"/>
      <c r="WOS877" s="4"/>
      <c r="WOT877" s="4"/>
      <c r="WOU877" s="4"/>
      <c r="WOV877" s="4"/>
      <c r="WOW877" s="4"/>
      <c r="WOX877" s="4"/>
      <c r="WOY877" s="4"/>
      <c r="WOZ877" s="4"/>
      <c r="WPA877" s="4"/>
      <c r="WPB877" s="4"/>
      <c r="WPC877" s="4"/>
      <c r="WPD877" s="4"/>
      <c r="WPE877" s="4"/>
      <c r="WPF877" s="4"/>
      <c r="WPG877" s="4"/>
      <c r="WPH877" s="4"/>
      <c r="WPI877" s="4"/>
      <c r="WPJ877" s="4"/>
      <c r="WPK877" s="4"/>
      <c r="WPL877" s="4"/>
      <c r="WPM877" s="4"/>
      <c r="WPN877" s="4"/>
      <c r="WPO877" s="4"/>
      <c r="WPP877" s="4"/>
      <c r="WPQ877" s="4"/>
      <c r="WPR877" s="4"/>
      <c r="WPS877" s="4"/>
      <c r="WPT877" s="4"/>
      <c r="WPU877" s="4"/>
      <c r="WPV877" s="4"/>
      <c r="WPW877" s="4"/>
      <c r="WPX877" s="4"/>
      <c r="WPY877" s="4"/>
      <c r="WPZ877" s="4"/>
      <c r="WQA877" s="4"/>
      <c r="WQB877" s="4"/>
      <c r="WQC877" s="4"/>
      <c r="WQD877" s="4"/>
      <c r="WQE877" s="4"/>
      <c r="WQF877" s="4"/>
      <c r="WQG877" s="4"/>
      <c r="WQH877" s="4"/>
      <c r="WQI877" s="4"/>
      <c r="WQJ877" s="4"/>
      <c r="WQK877" s="4"/>
      <c r="WQL877" s="4"/>
      <c r="WQM877" s="4"/>
      <c r="WQN877" s="4"/>
      <c r="WQO877" s="4"/>
      <c r="WQP877" s="4"/>
      <c r="WQQ877" s="4"/>
      <c r="WQR877" s="4"/>
      <c r="WQS877" s="4"/>
      <c r="WQT877" s="4"/>
      <c r="WQU877" s="4"/>
      <c r="WQV877" s="4"/>
      <c r="WQW877" s="4"/>
      <c r="WQX877" s="4"/>
      <c r="WQY877" s="4"/>
      <c r="WQZ877" s="4"/>
      <c r="WRA877" s="4"/>
      <c r="WRB877" s="4"/>
      <c r="WRC877" s="4"/>
      <c r="WRD877" s="4"/>
      <c r="WRE877" s="4"/>
      <c r="WRF877" s="4"/>
      <c r="WRG877" s="4"/>
      <c r="WRH877" s="4"/>
      <c r="WRI877" s="4"/>
      <c r="WRJ877" s="4"/>
      <c r="WRK877" s="4"/>
      <c r="WRL877" s="4"/>
      <c r="WRM877" s="4"/>
      <c r="WRN877" s="4"/>
      <c r="WRO877" s="4"/>
      <c r="WRP877" s="4"/>
      <c r="WRQ877" s="4"/>
      <c r="WRR877" s="4"/>
      <c r="WRS877" s="4"/>
      <c r="WRT877" s="4"/>
      <c r="WRU877" s="4"/>
      <c r="WRV877" s="4"/>
      <c r="WRW877" s="4"/>
      <c r="WRX877" s="4"/>
      <c r="WRY877" s="4"/>
      <c r="WRZ877" s="4"/>
      <c r="WSA877" s="4"/>
      <c r="WSB877" s="4"/>
      <c r="WSC877" s="4"/>
      <c r="WSD877" s="4"/>
      <c r="WSE877" s="4"/>
      <c r="WSF877" s="4"/>
      <c r="WSG877" s="4"/>
      <c r="WSH877" s="4"/>
      <c r="WSI877" s="4"/>
      <c r="WSJ877" s="4"/>
      <c r="WSK877" s="4"/>
      <c r="WSL877" s="4"/>
      <c r="WSM877" s="4"/>
      <c r="WSN877" s="4"/>
      <c r="WSO877" s="4"/>
      <c r="WSP877" s="4"/>
      <c r="WSQ877" s="4"/>
      <c r="WSR877" s="4"/>
      <c r="WSS877" s="4"/>
      <c r="WST877" s="4"/>
      <c r="WSU877" s="4"/>
      <c r="WSV877" s="4"/>
      <c r="WSW877" s="4"/>
      <c r="WSX877" s="4"/>
      <c r="WSY877" s="4"/>
      <c r="WSZ877" s="4"/>
      <c r="WTA877" s="4"/>
      <c r="WTB877" s="4"/>
      <c r="WTC877" s="4"/>
      <c r="WTD877" s="4"/>
      <c r="WTE877" s="4"/>
      <c r="WTF877" s="4"/>
      <c r="WTG877" s="4"/>
      <c r="WTH877" s="4"/>
      <c r="WTI877" s="4"/>
      <c r="WTJ877" s="4"/>
      <c r="WTK877" s="4"/>
      <c r="WTL877" s="4"/>
      <c r="WTM877" s="4"/>
      <c r="WTN877" s="4"/>
      <c r="WTO877" s="4"/>
      <c r="WTP877" s="4"/>
      <c r="WTQ877" s="4"/>
      <c r="WTR877" s="4"/>
      <c r="WTS877" s="4"/>
      <c r="WTT877" s="4"/>
      <c r="WTU877" s="4"/>
      <c r="WTV877" s="4"/>
      <c r="WTW877" s="4"/>
      <c r="WTX877" s="4"/>
      <c r="WTY877" s="4"/>
      <c r="WTZ877" s="4"/>
      <c r="WUA877" s="4"/>
      <c r="WUB877" s="4"/>
      <c r="WUC877" s="4"/>
      <c r="WUD877" s="4"/>
      <c r="WUE877" s="4"/>
      <c r="WUF877" s="4"/>
      <c r="WUG877" s="4"/>
      <c r="WUH877" s="4"/>
      <c r="WUI877" s="4"/>
      <c r="WUJ877" s="4"/>
      <c r="WUK877" s="4"/>
      <c r="WUL877" s="4"/>
      <c r="WUM877" s="4"/>
      <c r="WUN877" s="4"/>
      <c r="WUO877" s="4"/>
      <c r="WUP877" s="4"/>
      <c r="WUQ877" s="4"/>
      <c r="WUR877" s="4"/>
      <c r="WUS877" s="4"/>
      <c r="WUT877" s="4"/>
      <c r="WUU877" s="4"/>
      <c r="WUV877" s="4"/>
      <c r="WUW877" s="4"/>
      <c r="WUX877" s="4"/>
      <c r="WUY877" s="4"/>
      <c r="WUZ877" s="4"/>
      <c r="WVA877" s="4"/>
      <c r="WVB877" s="4"/>
      <c r="WVD877" s="4"/>
      <c r="WVF877" s="4"/>
      <c r="WVG877" s="4"/>
      <c r="WVH877" s="4"/>
      <c r="WVI877" s="4"/>
      <c r="WVJ877" s="4"/>
      <c r="WVK877" s="4"/>
      <c r="WVL877" s="4"/>
      <c r="WVM877" s="4"/>
      <c r="WVR877" s="4"/>
      <c r="WVS877" s="4"/>
      <c r="WVT877" s="4"/>
      <c r="WVU877" s="4"/>
      <c r="WVV877" s="4"/>
      <c r="WVW877" s="4"/>
      <c r="WVX877" s="4"/>
      <c r="WVY877" s="4"/>
      <c r="WVZ877" s="4"/>
      <c r="WWA877" s="4"/>
      <c r="WWB877" s="4"/>
      <c r="WWC877" s="4"/>
      <c r="WWD877" s="4"/>
      <c r="WWE877" s="4"/>
      <c r="WWF877" s="4"/>
      <c r="WWG877" s="4"/>
      <c r="WWH877" s="4"/>
      <c r="WWI877" s="4"/>
      <c r="WWJ877" s="4"/>
      <c r="WWK877" s="4"/>
      <c r="WWL877" s="4"/>
      <c r="WWM877" s="4"/>
      <c r="WWN877" s="4"/>
      <c r="WWO877" s="4"/>
      <c r="WWP877" s="4"/>
      <c r="WWQ877" s="4"/>
      <c r="WWR877" s="4"/>
      <c r="WWS877" s="4"/>
      <c r="WWT877" s="4"/>
      <c r="WWU877" s="4"/>
      <c r="WWV877" s="4"/>
      <c r="WWW877" s="4"/>
      <c r="WWX877" s="4"/>
      <c r="WWY877" s="4"/>
      <c r="WWZ877" s="4"/>
      <c r="WXA877" s="4"/>
      <c r="WXB877" s="4"/>
      <c r="WXC877" s="4"/>
      <c r="WXD877" s="4"/>
      <c r="WXE877" s="4"/>
      <c r="WXF877" s="4"/>
      <c r="WXG877" s="4"/>
      <c r="WXH877" s="4"/>
      <c r="WXI877" s="4"/>
      <c r="WXJ877" s="4"/>
      <c r="WXK877" s="4"/>
      <c r="WXL877" s="4"/>
      <c r="WXM877" s="4"/>
      <c r="WXN877" s="4"/>
      <c r="WXO877" s="4"/>
      <c r="WXP877" s="4"/>
      <c r="WXQ877" s="4"/>
      <c r="WXR877" s="4"/>
      <c r="WXS877" s="4"/>
      <c r="WXT877" s="4"/>
      <c r="WXU877" s="4"/>
      <c r="WXV877" s="4"/>
      <c r="WXW877" s="4"/>
      <c r="WXX877" s="4"/>
      <c r="WXY877" s="4"/>
      <c r="WXZ877" s="4"/>
      <c r="WYA877" s="4"/>
      <c r="WYB877" s="4"/>
      <c r="WYC877" s="4"/>
      <c r="WYD877" s="4"/>
      <c r="WYE877" s="4"/>
      <c r="WYF877" s="4"/>
      <c r="WYG877" s="4"/>
      <c r="WYH877" s="4"/>
      <c r="WYI877" s="4"/>
      <c r="WYJ877" s="4"/>
      <c r="WYK877" s="4"/>
      <c r="WYL877" s="4"/>
      <c r="WYM877" s="4"/>
      <c r="WYN877" s="4"/>
      <c r="WYO877" s="4"/>
      <c r="WYP877" s="4"/>
      <c r="WYQ877" s="4"/>
      <c r="WYR877" s="4"/>
      <c r="WYS877" s="4"/>
      <c r="WYT877" s="4"/>
      <c r="WYU877" s="4"/>
      <c r="WYV877" s="4"/>
      <c r="WYW877" s="4"/>
      <c r="WYX877" s="4"/>
      <c r="WYY877" s="4"/>
      <c r="WYZ877" s="4"/>
      <c r="WZA877" s="4"/>
      <c r="WZB877" s="4"/>
      <c r="WZC877" s="4"/>
      <c r="WZD877" s="4"/>
      <c r="WZE877" s="4"/>
      <c r="WZF877" s="4"/>
      <c r="WZG877" s="4"/>
      <c r="WZH877" s="4"/>
      <c r="WZI877" s="4"/>
      <c r="WZJ877" s="4"/>
      <c r="WZK877" s="4"/>
      <c r="WZL877" s="4"/>
      <c r="WZM877" s="4"/>
      <c r="WZN877" s="4"/>
      <c r="WZO877" s="4"/>
      <c r="WZP877" s="4"/>
      <c r="WZQ877" s="4"/>
      <c r="WZR877" s="4"/>
      <c r="WZS877" s="4"/>
      <c r="WZT877" s="4"/>
      <c r="WZU877" s="4"/>
      <c r="WZV877" s="4"/>
      <c r="WZW877" s="4"/>
      <c r="WZX877" s="4"/>
      <c r="WZY877" s="4"/>
      <c r="WZZ877" s="4"/>
      <c r="XAA877" s="4"/>
      <c r="XAB877" s="4"/>
      <c r="XAC877" s="4"/>
      <c r="XAD877" s="4"/>
      <c r="XAE877" s="4"/>
      <c r="XAF877" s="4"/>
      <c r="XAG877" s="4"/>
      <c r="XAH877" s="4"/>
      <c r="XAI877" s="4"/>
      <c r="XAJ877" s="4"/>
      <c r="XAK877" s="4"/>
      <c r="XAL877" s="4"/>
      <c r="XAM877" s="4"/>
      <c r="XAN877" s="4"/>
      <c r="XAO877" s="4"/>
      <c r="XAP877" s="4"/>
      <c r="XAQ877" s="4"/>
      <c r="XAR877" s="4"/>
      <c r="XAS877" s="4"/>
      <c r="XAT877" s="4"/>
      <c r="XAU877" s="4"/>
      <c r="XAV877" s="4"/>
      <c r="XAW877" s="4"/>
      <c r="XAX877" s="4"/>
      <c r="XAY877" s="4"/>
      <c r="XAZ877" s="4"/>
      <c r="XBA877" s="4"/>
      <c r="XBB877" s="4"/>
      <c r="XBC877" s="4"/>
      <c r="XBD877" s="4"/>
      <c r="XBE877" s="4"/>
      <c r="XBF877" s="4"/>
      <c r="XBG877" s="4"/>
      <c r="XBH877" s="4"/>
      <c r="XBI877" s="4"/>
      <c r="XBJ877" s="4"/>
      <c r="XBK877" s="4"/>
      <c r="XBL877" s="4"/>
      <c r="XBM877" s="4"/>
      <c r="XBN877" s="4"/>
      <c r="XBO877" s="4"/>
      <c r="XBP877" s="4"/>
      <c r="XBQ877" s="4"/>
      <c r="XBR877" s="4"/>
      <c r="XBS877" s="4"/>
      <c r="XBT877" s="4"/>
      <c r="XBU877" s="4"/>
      <c r="XBV877" s="4"/>
      <c r="XBW877" s="4"/>
      <c r="XBX877" s="4"/>
      <c r="XBY877" s="4"/>
      <c r="XBZ877" s="4"/>
      <c r="XCA877" s="4"/>
      <c r="XCB877" s="4"/>
      <c r="XCC877" s="4"/>
      <c r="XCD877" s="4"/>
      <c r="XCE877" s="4"/>
      <c r="XCF877" s="4"/>
      <c r="XCG877" s="4"/>
      <c r="XCH877" s="4"/>
      <c r="XCI877" s="4"/>
      <c r="XCJ877" s="4"/>
      <c r="XCK877" s="4"/>
      <c r="XCL877" s="4"/>
      <c r="XCM877" s="4"/>
      <c r="XCN877" s="4"/>
      <c r="XCO877" s="4"/>
      <c r="XCP877" s="4"/>
      <c r="XCQ877" s="4"/>
      <c r="XCR877" s="4"/>
      <c r="XCS877" s="4"/>
      <c r="XCT877" s="4"/>
      <c r="XCU877" s="4"/>
      <c r="XCV877" s="4"/>
      <c r="XCW877" s="4"/>
      <c r="XCX877" s="4"/>
      <c r="XCY877" s="4"/>
      <c r="XCZ877" s="4"/>
      <c r="XDA877" s="4"/>
      <c r="XDB877" s="4"/>
      <c r="XDC877" s="4"/>
      <c r="XDD877" s="4"/>
      <c r="XDE877" s="4"/>
      <c r="XDF877" s="4"/>
      <c r="XDG877" s="4"/>
      <c r="XDH877" s="4"/>
      <c r="XDI877" s="4"/>
      <c r="XDJ877" s="4"/>
      <c r="XDK877" s="4"/>
      <c r="XDL877" s="4"/>
      <c r="XDM877" s="4"/>
      <c r="XDN877" s="4"/>
      <c r="XDO877" s="4"/>
      <c r="XDP877" s="4"/>
      <c r="XDQ877" s="4"/>
      <c r="XDR877" s="4"/>
      <c r="XDS877" s="4"/>
      <c r="XDT877" s="4"/>
      <c r="XDU877" s="4"/>
      <c r="XDV877" s="4"/>
      <c r="XDW877" s="4"/>
      <c r="XDX877" s="4"/>
      <c r="XDY877" s="4"/>
      <c r="XDZ877" s="4"/>
      <c r="XEA877" s="4"/>
      <c r="XEB877" s="4"/>
      <c r="XEC877" s="4"/>
      <c r="XED877" s="4"/>
      <c r="XEE877" s="4"/>
      <c r="XEF877" s="4"/>
      <c r="XEG877" s="4"/>
      <c r="XEH877" s="4"/>
      <c r="XEI877" s="4"/>
      <c r="XEJ877" s="4"/>
      <c r="XEK877" s="4"/>
      <c r="XEL877" s="4"/>
      <c r="XEM877" s="4"/>
      <c r="XEN877" s="4"/>
      <c r="XEO877" s="4"/>
      <c r="XEP877" s="4"/>
      <c r="XEQ877" s="4"/>
      <c r="XER877" s="4"/>
      <c r="XES877" s="4"/>
      <c r="XET877" s="4"/>
      <c r="XEU877" s="4"/>
      <c r="XEV877" s="4"/>
      <c r="XEW877" s="4"/>
      <c r="XEX877" s="4"/>
      <c r="XEY877" s="4"/>
      <c r="XEZ877" s="4"/>
      <c r="XFA877" s="4"/>
      <c r="XFB877" s="4"/>
      <c r="XFC877" s="4"/>
      <c r="XFD877" s="4"/>
    </row>
    <row r="878" s="2" customFormat="1" ht="16.5" customHeight="1" spans="1:16384">
      <c r="A878" s="30" t="s">
        <v>797</v>
      </c>
      <c r="B878" s="31"/>
      <c r="C878" s="31">
        <v>30</v>
      </c>
      <c r="D878" s="31">
        <v>30</v>
      </c>
      <c r="E878" s="108">
        <f t="shared" si="43"/>
        <v>100</v>
      </c>
      <c r="F878" s="31">
        <v>45</v>
      </c>
      <c r="G878" s="31"/>
      <c r="H878" s="109">
        <f t="shared" si="44"/>
        <v>0</v>
      </c>
      <c r="I878" s="31">
        <f>SUM(I879:I880)</f>
        <v>0</v>
      </c>
      <c r="J878" s="31">
        <f>I878-B878</f>
        <v>0</v>
      </c>
      <c r="K878" s="108"/>
      <c r="L878" s="4"/>
      <c r="M878" s="4"/>
      <c r="N878" s="63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/>
      <c r="FI878" s="4"/>
      <c r="FJ878" s="4"/>
      <c r="FK878" s="4"/>
      <c r="FL878" s="4"/>
      <c r="FM878" s="4"/>
      <c r="FN878" s="4"/>
      <c r="FO878" s="4"/>
      <c r="FP878" s="4"/>
      <c r="FQ878" s="4"/>
      <c r="FR878" s="4"/>
      <c r="FS878" s="4"/>
      <c r="FT878" s="4"/>
      <c r="FU878" s="4"/>
      <c r="FV878" s="4"/>
      <c r="FW878" s="4"/>
      <c r="FX878" s="4"/>
      <c r="FY878" s="4"/>
      <c r="FZ878" s="4"/>
      <c r="GA878" s="4"/>
      <c r="GB878" s="4"/>
      <c r="GC878" s="4"/>
      <c r="GD878" s="4"/>
      <c r="GE878" s="4"/>
      <c r="GF878" s="4"/>
      <c r="GG878" s="4"/>
      <c r="GH878" s="4"/>
      <c r="GI878" s="4"/>
      <c r="GJ878" s="4"/>
      <c r="GK878" s="4"/>
      <c r="GL878" s="4"/>
      <c r="GM878" s="4"/>
      <c r="GN878" s="4"/>
      <c r="GO878" s="4"/>
      <c r="GP878" s="4"/>
      <c r="GQ878" s="4"/>
      <c r="GR878" s="4"/>
      <c r="GS878" s="4"/>
      <c r="GT878" s="4"/>
      <c r="GU878" s="4"/>
      <c r="GV878" s="4"/>
      <c r="GW878" s="4"/>
      <c r="GX878" s="4"/>
      <c r="GY878" s="4"/>
      <c r="GZ878" s="4"/>
      <c r="HA878" s="4"/>
      <c r="HB878" s="4"/>
      <c r="HC878" s="4"/>
      <c r="HD878" s="4"/>
      <c r="HE878" s="4"/>
      <c r="HF878" s="4"/>
      <c r="HG878" s="4"/>
      <c r="HH878" s="4"/>
      <c r="HI878" s="4"/>
      <c r="HJ878" s="4"/>
      <c r="HK878" s="4"/>
      <c r="HL878" s="4"/>
      <c r="HM878" s="4"/>
      <c r="HN878" s="4"/>
      <c r="HO878" s="4"/>
      <c r="HP878" s="4"/>
      <c r="HQ878" s="4"/>
      <c r="HR878" s="4"/>
      <c r="HS878" s="4"/>
      <c r="HT878" s="4"/>
      <c r="HU878" s="4"/>
      <c r="HV878" s="4"/>
      <c r="HW878" s="4"/>
      <c r="HX878" s="4"/>
      <c r="HY878" s="4"/>
      <c r="HZ878" s="4"/>
      <c r="IA878" s="4"/>
      <c r="IB878" s="4"/>
      <c r="IC878" s="4"/>
      <c r="ID878" s="4"/>
      <c r="IE878" s="4"/>
      <c r="IF878" s="4"/>
      <c r="IG878" s="4"/>
      <c r="IH878" s="4"/>
      <c r="II878" s="4"/>
      <c r="IJ878" s="4"/>
      <c r="IK878" s="4"/>
      <c r="IL878" s="4"/>
      <c r="IM878" s="4"/>
      <c r="IN878" s="4"/>
      <c r="IO878" s="4"/>
      <c r="IP878" s="4"/>
      <c r="IR878" s="4"/>
      <c r="IT878" s="4"/>
      <c r="IU878" s="4"/>
      <c r="IV878" s="4"/>
      <c r="IW878" s="4"/>
      <c r="IX878" s="4"/>
      <c r="IY878" s="4"/>
      <c r="IZ878" s="4"/>
      <c r="JA878" s="4"/>
      <c r="JF878" s="4"/>
      <c r="JG878" s="4"/>
      <c r="JH878" s="4"/>
      <c r="JI878" s="4"/>
      <c r="JJ878" s="4"/>
      <c r="JK878" s="4"/>
      <c r="JL878" s="4"/>
      <c r="JM878" s="4"/>
      <c r="JN878" s="4"/>
      <c r="JO878" s="4"/>
      <c r="JP878" s="4"/>
      <c r="JQ878" s="4"/>
      <c r="JR878" s="4"/>
      <c r="JS878" s="4"/>
      <c r="JT878" s="4"/>
      <c r="JU878" s="4"/>
      <c r="JV878" s="4"/>
      <c r="JW878" s="4"/>
      <c r="JX878" s="4"/>
      <c r="JY878" s="4"/>
      <c r="JZ878" s="4"/>
      <c r="KA878" s="4"/>
      <c r="KB878" s="4"/>
      <c r="KC878" s="4"/>
      <c r="KD878" s="4"/>
      <c r="KE878" s="4"/>
      <c r="KF878" s="4"/>
      <c r="KG878" s="4"/>
      <c r="KH878" s="4"/>
      <c r="KI878" s="4"/>
      <c r="KJ878" s="4"/>
      <c r="KK878" s="4"/>
      <c r="KL878" s="4"/>
      <c r="KM878" s="4"/>
      <c r="KN878" s="4"/>
      <c r="KO878" s="4"/>
      <c r="KP878" s="4"/>
      <c r="KQ878" s="4"/>
      <c r="KR878" s="4"/>
      <c r="KS878" s="4"/>
      <c r="KT878" s="4"/>
      <c r="KU878" s="4"/>
      <c r="KV878" s="4"/>
      <c r="KW878" s="4"/>
      <c r="KX878" s="4"/>
      <c r="KY878" s="4"/>
      <c r="KZ878" s="4"/>
      <c r="LA878" s="4"/>
      <c r="LB878" s="4"/>
      <c r="LC878" s="4"/>
      <c r="LD878" s="4"/>
      <c r="LE878" s="4"/>
      <c r="LF878" s="4"/>
      <c r="LG878" s="4"/>
      <c r="LH878" s="4"/>
      <c r="LI878" s="4"/>
      <c r="LJ878" s="4"/>
      <c r="LK878" s="4"/>
      <c r="LL878" s="4"/>
      <c r="LM878" s="4"/>
      <c r="LN878" s="4"/>
      <c r="LO878" s="4"/>
      <c r="LP878" s="4"/>
      <c r="LQ878" s="4"/>
      <c r="LR878" s="4"/>
      <c r="LS878" s="4"/>
      <c r="LT878" s="4"/>
      <c r="LU878" s="4"/>
      <c r="LV878" s="4"/>
      <c r="LW878" s="4"/>
      <c r="LX878" s="4"/>
      <c r="LY878" s="4"/>
      <c r="LZ878" s="4"/>
      <c r="MA878" s="4"/>
      <c r="MB878" s="4"/>
      <c r="MC878" s="4"/>
      <c r="MD878" s="4"/>
      <c r="ME878" s="4"/>
      <c r="MF878" s="4"/>
      <c r="MG878" s="4"/>
      <c r="MH878" s="4"/>
      <c r="MI878" s="4"/>
      <c r="MJ878" s="4"/>
      <c r="MK878" s="4"/>
      <c r="ML878" s="4"/>
      <c r="MM878" s="4"/>
      <c r="MN878" s="4"/>
      <c r="MO878" s="4"/>
      <c r="MP878" s="4"/>
      <c r="MQ878" s="4"/>
      <c r="MR878" s="4"/>
      <c r="MS878" s="4"/>
      <c r="MT878" s="4"/>
      <c r="MU878" s="4"/>
      <c r="MV878" s="4"/>
      <c r="MW878" s="4"/>
      <c r="MX878" s="4"/>
      <c r="MY878" s="4"/>
      <c r="MZ878" s="4"/>
      <c r="NA878" s="4"/>
      <c r="NB878" s="4"/>
      <c r="NC878" s="4"/>
      <c r="ND878" s="4"/>
      <c r="NE878" s="4"/>
      <c r="NF878" s="4"/>
      <c r="NG878" s="4"/>
      <c r="NH878" s="4"/>
      <c r="NI878" s="4"/>
      <c r="NJ878" s="4"/>
      <c r="NK878" s="4"/>
      <c r="NL878" s="4"/>
      <c r="NM878" s="4"/>
      <c r="NN878" s="4"/>
      <c r="NO878" s="4"/>
      <c r="NP878" s="4"/>
      <c r="NQ878" s="4"/>
      <c r="NR878" s="4"/>
      <c r="NS878" s="4"/>
      <c r="NT878" s="4"/>
      <c r="NU878" s="4"/>
      <c r="NV878" s="4"/>
      <c r="NW878" s="4"/>
      <c r="NX878" s="4"/>
      <c r="NY878" s="4"/>
      <c r="NZ878" s="4"/>
      <c r="OA878" s="4"/>
      <c r="OB878" s="4"/>
      <c r="OC878" s="4"/>
      <c r="OD878" s="4"/>
      <c r="OE878" s="4"/>
      <c r="OF878" s="4"/>
      <c r="OG878" s="4"/>
      <c r="OH878" s="4"/>
      <c r="OI878" s="4"/>
      <c r="OJ878" s="4"/>
      <c r="OK878" s="4"/>
      <c r="OL878" s="4"/>
      <c r="OM878" s="4"/>
      <c r="ON878" s="4"/>
      <c r="OO878" s="4"/>
      <c r="OP878" s="4"/>
      <c r="OQ878" s="4"/>
      <c r="OR878" s="4"/>
      <c r="OS878" s="4"/>
      <c r="OT878" s="4"/>
      <c r="OU878" s="4"/>
      <c r="OV878" s="4"/>
      <c r="OW878" s="4"/>
      <c r="OX878" s="4"/>
      <c r="OY878" s="4"/>
      <c r="OZ878" s="4"/>
      <c r="PA878" s="4"/>
      <c r="PB878" s="4"/>
      <c r="PC878" s="4"/>
      <c r="PD878" s="4"/>
      <c r="PE878" s="4"/>
      <c r="PF878" s="4"/>
      <c r="PG878" s="4"/>
      <c r="PH878" s="4"/>
      <c r="PI878" s="4"/>
      <c r="PJ878" s="4"/>
      <c r="PK878" s="4"/>
      <c r="PL878" s="4"/>
      <c r="PM878" s="4"/>
      <c r="PN878" s="4"/>
      <c r="PO878" s="4"/>
      <c r="PP878" s="4"/>
      <c r="PQ878" s="4"/>
      <c r="PR878" s="4"/>
      <c r="PS878" s="4"/>
      <c r="PT878" s="4"/>
      <c r="PU878" s="4"/>
      <c r="PV878" s="4"/>
      <c r="PW878" s="4"/>
      <c r="PX878" s="4"/>
      <c r="PY878" s="4"/>
      <c r="PZ878" s="4"/>
      <c r="QA878" s="4"/>
      <c r="QB878" s="4"/>
      <c r="QC878" s="4"/>
      <c r="QD878" s="4"/>
      <c r="QE878" s="4"/>
      <c r="QF878" s="4"/>
      <c r="QG878" s="4"/>
      <c r="QH878" s="4"/>
      <c r="QI878" s="4"/>
      <c r="QJ878" s="4"/>
      <c r="QK878" s="4"/>
      <c r="QL878" s="4"/>
      <c r="QM878" s="4"/>
      <c r="QN878" s="4"/>
      <c r="QO878" s="4"/>
      <c r="QP878" s="4"/>
      <c r="QQ878" s="4"/>
      <c r="QR878" s="4"/>
      <c r="QS878" s="4"/>
      <c r="QT878" s="4"/>
      <c r="QU878" s="4"/>
      <c r="QV878" s="4"/>
      <c r="QW878" s="4"/>
      <c r="QX878" s="4"/>
      <c r="QY878" s="4"/>
      <c r="QZ878" s="4"/>
      <c r="RA878" s="4"/>
      <c r="RB878" s="4"/>
      <c r="RC878" s="4"/>
      <c r="RD878" s="4"/>
      <c r="RE878" s="4"/>
      <c r="RF878" s="4"/>
      <c r="RG878" s="4"/>
      <c r="RH878" s="4"/>
      <c r="RI878" s="4"/>
      <c r="RJ878" s="4"/>
      <c r="RK878" s="4"/>
      <c r="RL878" s="4"/>
      <c r="RM878" s="4"/>
      <c r="RN878" s="4"/>
      <c r="RO878" s="4"/>
      <c r="RP878" s="4"/>
      <c r="RQ878" s="4"/>
      <c r="RR878" s="4"/>
      <c r="RS878" s="4"/>
      <c r="RT878" s="4"/>
      <c r="RU878" s="4"/>
      <c r="RV878" s="4"/>
      <c r="RW878" s="4"/>
      <c r="RX878" s="4"/>
      <c r="RY878" s="4"/>
      <c r="RZ878" s="4"/>
      <c r="SA878" s="4"/>
      <c r="SB878" s="4"/>
      <c r="SC878" s="4"/>
      <c r="SD878" s="4"/>
      <c r="SE878" s="4"/>
      <c r="SF878" s="4"/>
      <c r="SG878" s="4"/>
      <c r="SH878" s="4"/>
      <c r="SI878" s="4"/>
      <c r="SJ878" s="4"/>
      <c r="SK878" s="4"/>
      <c r="SL878" s="4"/>
      <c r="SN878" s="4"/>
      <c r="SP878" s="4"/>
      <c r="SQ878" s="4"/>
      <c r="SR878" s="4"/>
      <c r="SS878" s="4"/>
      <c r="ST878" s="4"/>
      <c r="SU878" s="4"/>
      <c r="SV878" s="4"/>
      <c r="SW878" s="4"/>
      <c r="TB878" s="4"/>
      <c r="TC878" s="4"/>
      <c r="TD878" s="4"/>
      <c r="TE878" s="4"/>
      <c r="TF878" s="4"/>
      <c r="TG878" s="4"/>
      <c r="TH878" s="4"/>
      <c r="TI878" s="4"/>
      <c r="TJ878" s="4"/>
      <c r="TK878" s="4"/>
      <c r="TL878" s="4"/>
      <c r="TM878" s="4"/>
      <c r="TN878" s="4"/>
      <c r="TO878" s="4"/>
      <c r="TP878" s="4"/>
      <c r="TQ878" s="4"/>
      <c r="TR878" s="4"/>
      <c r="TS878" s="4"/>
      <c r="TT878" s="4"/>
      <c r="TU878" s="4"/>
      <c r="TV878" s="4"/>
      <c r="TW878" s="4"/>
      <c r="TX878" s="4"/>
      <c r="TY878" s="4"/>
      <c r="TZ878" s="4"/>
      <c r="UA878" s="4"/>
      <c r="UB878" s="4"/>
      <c r="UC878" s="4"/>
      <c r="UD878" s="4"/>
      <c r="UE878" s="4"/>
      <c r="UF878" s="4"/>
      <c r="UG878" s="4"/>
      <c r="UH878" s="4"/>
      <c r="UI878" s="4"/>
      <c r="UJ878" s="4"/>
      <c r="UK878" s="4"/>
      <c r="UL878" s="4"/>
      <c r="UM878" s="4"/>
      <c r="UN878" s="4"/>
      <c r="UO878" s="4"/>
      <c r="UP878" s="4"/>
      <c r="UQ878" s="4"/>
      <c r="UR878" s="4"/>
      <c r="US878" s="4"/>
      <c r="UT878" s="4"/>
      <c r="UU878" s="4"/>
      <c r="UV878" s="4"/>
      <c r="UW878" s="4"/>
      <c r="UX878" s="4"/>
      <c r="UY878" s="4"/>
      <c r="UZ878" s="4"/>
      <c r="VA878" s="4"/>
      <c r="VB878" s="4"/>
      <c r="VC878" s="4"/>
      <c r="VD878" s="4"/>
      <c r="VE878" s="4"/>
      <c r="VF878" s="4"/>
      <c r="VG878" s="4"/>
      <c r="VH878" s="4"/>
      <c r="VI878" s="4"/>
      <c r="VJ878" s="4"/>
      <c r="VK878" s="4"/>
      <c r="VL878" s="4"/>
      <c r="VM878" s="4"/>
      <c r="VN878" s="4"/>
      <c r="VO878" s="4"/>
      <c r="VP878" s="4"/>
      <c r="VQ878" s="4"/>
      <c r="VR878" s="4"/>
      <c r="VS878" s="4"/>
      <c r="VT878" s="4"/>
      <c r="VU878" s="4"/>
      <c r="VV878" s="4"/>
      <c r="VW878" s="4"/>
      <c r="VX878" s="4"/>
      <c r="VY878" s="4"/>
      <c r="VZ878" s="4"/>
      <c r="WA878" s="4"/>
      <c r="WB878" s="4"/>
      <c r="WC878" s="4"/>
      <c r="WD878" s="4"/>
      <c r="WE878" s="4"/>
      <c r="WF878" s="4"/>
      <c r="WG878" s="4"/>
      <c r="WH878" s="4"/>
      <c r="WI878" s="4"/>
      <c r="WJ878" s="4"/>
      <c r="WK878" s="4"/>
      <c r="WL878" s="4"/>
      <c r="WM878" s="4"/>
      <c r="WN878" s="4"/>
      <c r="WO878" s="4"/>
      <c r="WP878" s="4"/>
      <c r="WQ878" s="4"/>
      <c r="WR878" s="4"/>
      <c r="WS878" s="4"/>
      <c r="WT878" s="4"/>
      <c r="WU878" s="4"/>
      <c r="WV878" s="4"/>
      <c r="WW878" s="4"/>
      <c r="WX878" s="4"/>
      <c r="WY878" s="4"/>
      <c r="WZ878" s="4"/>
      <c r="XA878" s="4"/>
      <c r="XB878" s="4"/>
      <c r="XC878" s="4"/>
      <c r="XD878" s="4"/>
      <c r="XE878" s="4"/>
      <c r="XF878" s="4"/>
      <c r="XG878" s="4"/>
      <c r="XH878" s="4"/>
      <c r="XI878" s="4"/>
      <c r="XJ878" s="4"/>
      <c r="XK878" s="4"/>
      <c r="XL878" s="4"/>
      <c r="XM878" s="4"/>
      <c r="XN878" s="4"/>
      <c r="XO878" s="4"/>
      <c r="XP878" s="4"/>
      <c r="XQ878" s="4"/>
      <c r="XR878" s="4"/>
      <c r="XS878" s="4"/>
      <c r="XT878" s="4"/>
      <c r="XU878" s="4"/>
      <c r="XV878" s="4"/>
      <c r="XW878" s="4"/>
      <c r="XX878" s="4"/>
      <c r="XY878" s="4"/>
      <c r="XZ878" s="4"/>
      <c r="YA878" s="4"/>
      <c r="YB878" s="4"/>
      <c r="YC878" s="4"/>
      <c r="YD878" s="4"/>
      <c r="YE878" s="4"/>
      <c r="YF878" s="4"/>
      <c r="YG878" s="4"/>
      <c r="YH878" s="4"/>
      <c r="YI878" s="4"/>
      <c r="YJ878" s="4"/>
      <c r="YK878" s="4"/>
      <c r="YL878" s="4"/>
      <c r="YM878" s="4"/>
      <c r="YN878" s="4"/>
      <c r="YO878" s="4"/>
      <c r="YP878" s="4"/>
      <c r="YQ878" s="4"/>
      <c r="YR878" s="4"/>
      <c r="YS878" s="4"/>
      <c r="YT878" s="4"/>
      <c r="YU878" s="4"/>
      <c r="YV878" s="4"/>
      <c r="YW878" s="4"/>
      <c r="YX878" s="4"/>
      <c r="YY878" s="4"/>
      <c r="YZ878" s="4"/>
      <c r="ZA878" s="4"/>
      <c r="ZB878" s="4"/>
      <c r="ZC878" s="4"/>
      <c r="ZD878" s="4"/>
      <c r="ZE878" s="4"/>
      <c r="ZF878" s="4"/>
      <c r="ZG878" s="4"/>
      <c r="ZH878" s="4"/>
      <c r="ZI878" s="4"/>
      <c r="ZJ878" s="4"/>
      <c r="ZK878" s="4"/>
      <c r="ZL878" s="4"/>
      <c r="ZM878" s="4"/>
      <c r="ZN878" s="4"/>
      <c r="ZO878" s="4"/>
      <c r="ZP878" s="4"/>
      <c r="ZQ878" s="4"/>
      <c r="ZR878" s="4"/>
      <c r="ZS878" s="4"/>
      <c r="ZT878" s="4"/>
      <c r="ZU878" s="4"/>
      <c r="ZV878" s="4"/>
      <c r="ZW878" s="4"/>
      <c r="ZX878" s="4"/>
      <c r="ZY878" s="4"/>
      <c r="ZZ878" s="4"/>
      <c r="AAA878" s="4"/>
      <c r="AAB878" s="4"/>
      <c r="AAC878" s="4"/>
      <c r="AAD878" s="4"/>
      <c r="AAE878" s="4"/>
      <c r="AAF878" s="4"/>
      <c r="AAG878" s="4"/>
      <c r="AAH878" s="4"/>
      <c r="AAI878" s="4"/>
      <c r="AAJ878" s="4"/>
      <c r="AAK878" s="4"/>
      <c r="AAL878" s="4"/>
      <c r="AAM878" s="4"/>
      <c r="AAN878" s="4"/>
      <c r="AAO878" s="4"/>
      <c r="AAP878" s="4"/>
      <c r="AAQ878" s="4"/>
      <c r="AAR878" s="4"/>
      <c r="AAS878" s="4"/>
      <c r="AAT878" s="4"/>
      <c r="AAU878" s="4"/>
      <c r="AAV878" s="4"/>
      <c r="AAW878" s="4"/>
      <c r="AAX878" s="4"/>
      <c r="AAY878" s="4"/>
      <c r="AAZ878" s="4"/>
      <c r="ABA878" s="4"/>
      <c r="ABB878" s="4"/>
      <c r="ABC878" s="4"/>
      <c r="ABD878" s="4"/>
      <c r="ABE878" s="4"/>
      <c r="ABF878" s="4"/>
      <c r="ABG878" s="4"/>
      <c r="ABH878" s="4"/>
      <c r="ABI878" s="4"/>
      <c r="ABJ878" s="4"/>
      <c r="ABK878" s="4"/>
      <c r="ABL878" s="4"/>
      <c r="ABM878" s="4"/>
      <c r="ABN878" s="4"/>
      <c r="ABO878" s="4"/>
      <c r="ABP878" s="4"/>
      <c r="ABQ878" s="4"/>
      <c r="ABR878" s="4"/>
      <c r="ABS878" s="4"/>
      <c r="ABT878" s="4"/>
      <c r="ABU878" s="4"/>
      <c r="ABV878" s="4"/>
      <c r="ABW878" s="4"/>
      <c r="ABX878" s="4"/>
      <c r="ABY878" s="4"/>
      <c r="ABZ878" s="4"/>
      <c r="ACA878" s="4"/>
      <c r="ACB878" s="4"/>
      <c r="ACC878" s="4"/>
      <c r="ACD878" s="4"/>
      <c r="ACE878" s="4"/>
      <c r="ACF878" s="4"/>
      <c r="ACG878" s="4"/>
      <c r="ACH878" s="4"/>
      <c r="ACJ878" s="4"/>
      <c r="ACL878" s="4"/>
      <c r="ACM878" s="4"/>
      <c r="ACN878" s="4"/>
      <c r="ACO878" s="4"/>
      <c r="ACP878" s="4"/>
      <c r="ACQ878" s="4"/>
      <c r="ACR878" s="4"/>
      <c r="ACS878" s="4"/>
      <c r="ACX878" s="4"/>
      <c r="ACY878" s="4"/>
      <c r="ACZ878" s="4"/>
      <c r="ADA878" s="4"/>
      <c r="ADB878" s="4"/>
      <c r="ADC878" s="4"/>
      <c r="ADD878" s="4"/>
      <c r="ADE878" s="4"/>
      <c r="ADF878" s="4"/>
      <c r="ADG878" s="4"/>
      <c r="ADH878" s="4"/>
      <c r="ADI878" s="4"/>
      <c r="ADJ878" s="4"/>
      <c r="ADK878" s="4"/>
      <c r="ADL878" s="4"/>
      <c r="ADM878" s="4"/>
      <c r="ADN878" s="4"/>
      <c r="ADO878" s="4"/>
      <c r="ADP878" s="4"/>
      <c r="ADQ878" s="4"/>
      <c r="ADR878" s="4"/>
      <c r="ADS878" s="4"/>
      <c r="ADT878" s="4"/>
      <c r="ADU878" s="4"/>
      <c r="ADV878" s="4"/>
      <c r="ADW878" s="4"/>
      <c r="ADX878" s="4"/>
      <c r="ADY878" s="4"/>
      <c r="ADZ878" s="4"/>
      <c r="AEA878" s="4"/>
      <c r="AEB878" s="4"/>
      <c r="AEC878" s="4"/>
      <c r="AED878" s="4"/>
      <c r="AEE878" s="4"/>
      <c r="AEF878" s="4"/>
      <c r="AEG878" s="4"/>
      <c r="AEH878" s="4"/>
      <c r="AEI878" s="4"/>
      <c r="AEJ878" s="4"/>
      <c r="AEK878" s="4"/>
      <c r="AEL878" s="4"/>
      <c r="AEM878" s="4"/>
      <c r="AEN878" s="4"/>
      <c r="AEO878" s="4"/>
      <c r="AEP878" s="4"/>
      <c r="AEQ878" s="4"/>
      <c r="AER878" s="4"/>
      <c r="AES878" s="4"/>
      <c r="AET878" s="4"/>
      <c r="AEU878" s="4"/>
      <c r="AEV878" s="4"/>
      <c r="AEW878" s="4"/>
      <c r="AEX878" s="4"/>
      <c r="AEY878" s="4"/>
      <c r="AEZ878" s="4"/>
      <c r="AFA878" s="4"/>
      <c r="AFB878" s="4"/>
      <c r="AFC878" s="4"/>
      <c r="AFD878" s="4"/>
      <c r="AFE878" s="4"/>
      <c r="AFF878" s="4"/>
      <c r="AFG878" s="4"/>
      <c r="AFH878" s="4"/>
      <c r="AFI878" s="4"/>
      <c r="AFJ878" s="4"/>
      <c r="AFK878" s="4"/>
      <c r="AFL878" s="4"/>
      <c r="AFM878" s="4"/>
      <c r="AFN878" s="4"/>
      <c r="AFO878" s="4"/>
      <c r="AFP878" s="4"/>
      <c r="AFQ878" s="4"/>
      <c r="AFR878" s="4"/>
      <c r="AFS878" s="4"/>
      <c r="AFT878" s="4"/>
      <c r="AFU878" s="4"/>
      <c r="AFV878" s="4"/>
      <c r="AFW878" s="4"/>
      <c r="AFX878" s="4"/>
      <c r="AFY878" s="4"/>
      <c r="AFZ878" s="4"/>
      <c r="AGA878" s="4"/>
      <c r="AGB878" s="4"/>
      <c r="AGC878" s="4"/>
      <c r="AGD878" s="4"/>
      <c r="AGE878" s="4"/>
      <c r="AGF878" s="4"/>
      <c r="AGG878" s="4"/>
      <c r="AGH878" s="4"/>
      <c r="AGI878" s="4"/>
      <c r="AGJ878" s="4"/>
      <c r="AGK878" s="4"/>
      <c r="AGL878" s="4"/>
      <c r="AGM878" s="4"/>
      <c r="AGN878" s="4"/>
      <c r="AGO878" s="4"/>
      <c r="AGP878" s="4"/>
      <c r="AGQ878" s="4"/>
      <c r="AGR878" s="4"/>
      <c r="AGS878" s="4"/>
      <c r="AGT878" s="4"/>
      <c r="AGU878" s="4"/>
      <c r="AGV878" s="4"/>
      <c r="AGW878" s="4"/>
      <c r="AGX878" s="4"/>
      <c r="AGY878" s="4"/>
      <c r="AGZ878" s="4"/>
      <c r="AHA878" s="4"/>
      <c r="AHB878" s="4"/>
      <c r="AHC878" s="4"/>
      <c r="AHD878" s="4"/>
      <c r="AHE878" s="4"/>
      <c r="AHF878" s="4"/>
      <c r="AHG878" s="4"/>
      <c r="AHH878" s="4"/>
      <c r="AHI878" s="4"/>
      <c r="AHJ878" s="4"/>
      <c r="AHK878" s="4"/>
      <c r="AHL878" s="4"/>
      <c r="AHM878" s="4"/>
      <c r="AHN878" s="4"/>
      <c r="AHO878" s="4"/>
      <c r="AHP878" s="4"/>
      <c r="AHQ878" s="4"/>
      <c r="AHR878" s="4"/>
      <c r="AHS878" s="4"/>
      <c r="AHT878" s="4"/>
      <c r="AHU878" s="4"/>
      <c r="AHV878" s="4"/>
      <c r="AHW878" s="4"/>
      <c r="AHX878" s="4"/>
      <c r="AHY878" s="4"/>
      <c r="AHZ878" s="4"/>
      <c r="AIA878" s="4"/>
      <c r="AIB878" s="4"/>
      <c r="AIC878" s="4"/>
      <c r="AID878" s="4"/>
      <c r="AIE878" s="4"/>
      <c r="AIF878" s="4"/>
      <c r="AIG878" s="4"/>
      <c r="AIH878" s="4"/>
      <c r="AII878" s="4"/>
      <c r="AIJ878" s="4"/>
      <c r="AIK878" s="4"/>
      <c r="AIL878" s="4"/>
      <c r="AIM878" s="4"/>
      <c r="AIN878" s="4"/>
      <c r="AIO878" s="4"/>
      <c r="AIP878" s="4"/>
      <c r="AIQ878" s="4"/>
      <c r="AIR878" s="4"/>
      <c r="AIS878" s="4"/>
      <c r="AIT878" s="4"/>
      <c r="AIU878" s="4"/>
      <c r="AIV878" s="4"/>
      <c r="AIW878" s="4"/>
      <c r="AIX878" s="4"/>
      <c r="AIY878" s="4"/>
      <c r="AIZ878" s="4"/>
      <c r="AJA878" s="4"/>
      <c r="AJB878" s="4"/>
      <c r="AJC878" s="4"/>
      <c r="AJD878" s="4"/>
      <c r="AJE878" s="4"/>
      <c r="AJF878" s="4"/>
      <c r="AJG878" s="4"/>
      <c r="AJH878" s="4"/>
      <c r="AJI878" s="4"/>
      <c r="AJJ878" s="4"/>
      <c r="AJK878" s="4"/>
      <c r="AJL878" s="4"/>
      <c r="AJM878" s="4"/>
      <c r="AJN878" s="4"/>
      <c r="AJO878" s="4"/>
      <c r="AJP878" s="4"/>
      <c r="AJQ878" s="4"/>
      <c r="AJR878" s="4"/>
      <c r="AJS878" s="4"/>
      <c r="AJT878" s="4"/>
      <c r="AJU878" s="4"/>
      <c r="AJV878" s="4"/>
      <c r="AJW878" s="4"/>
      <c r="AJX878" s="4"/>
      <c r="AJY878" s="4"/>
      <c r="AJZ878" s="4"/>
      <c r="AKA878" s="4"/>
      <c r="AKB878" s="4"/>
      <c r="AKC878" s="4"/>
      <c r="AKD878" s="4"/>
      <c r="AKE878" s="4"/>
      <c r="AKF878" s="4"/>
      <c r="AKG878" s="4"/>
      <c r="AKH878" s="4"/>
      <c r="AKI878" s="4"/>
      <c r="AKJ878" s="4"/>
      <c r="AKK878" s="4"/>
      <c r="AKL878" s="4"/>
      <c r="AKM878" s="4"/>
      <c r="AKN878" s="4"/>
      <c r="AKO878" s="4"/>
      <c r="AKP878" s="4"/>
      <c r="AKQ878" s="4"/>
      <c r="AKR878" s="4"/>
      <c r="AKS878" s="4"/>
      <c r="AKT878" s="4"/>
      <c r="AKU878" s="4"/>
      <c r="AKV878" s="4"/>
      <c r="AKW878" s="4"/>
      <c r="AKX878" s="4"/>
      <c r="AKY878" s="4"/>
      <c r="AKZ878" s="4"/>
      <c r="ALA878" s="4"/>
      <c r="ALB878" s="4"/>
      <c r="ALC878" s="4"/>
      <c r="ALD878" s="4"/>
      <c r="ALE878" s="4"/>
      <c r="ALF878" s="4"/>
      <c r="ALG878" s="4"/>
      <c r="ALH878" s="4"/>
      <c r="ALI878" s="4"/>
      <c r="ALJ878" s="4"/>
      <c r="ALK878" s="4"/>
      <c r="ALL878" s="4"/>
      <c r="ALM878" s="4"/>
      <c r="ALN878" s="4"/>
      <c r="ALO878" s="4"/>
      <c r="ALP878" s="4"/>
      <c r="ALQ878" s="4"/>
      <c r="ALR878" s="4"/>
      <c r="ALS878" s="4"/>
      <c r="ALT878" s="4"/>
      <c r="ALU878" s="4"/>
      <c r="ALV878" s="4"/>
      <c r="ALW878" s="4"/>
      <c r="ALX878" s="4"/>
      <c r="ALY878" s="4"/>
      <c r="ALZ878" s="4"/>
      <c r="AMA878" s="4"/>
      <c r="AMB878" s="4"/>
      <c r="AMC878" s="4"/>
      <c r="AMD878" s="4"/>
      <c r="AMF878" s="4"/>
      <c r="AMH878" s="4"/>
      <c r="AMI878" s="4"/>
      <c r="AMJ878" s="4"/>
      <c r="AMK878" s="4"/>
      <c r="AML878" s="4"/>
      <c r="AMM878" s="4"/>
      <c r="AMN878" s="4"/>
      <c r="AMO878" s="4"/>
      <c r="AMT878" s="4"/>
      <c r="AMU878" s="4"/>
      <c r="AMV878" s="4"/>
      <c r="AMW878" s="4"/>
      <c r="AMX878" s="4"/>
      <c r="AMY878" s="4"/>
      <c r="AMZ878" s="4"/>
      <c r="ANA878" s="4"/>
      <c r="ANB878" s="4"/>
      <c r="ANC878" s="4"/>
      <c r="AND878" s="4"/>
      <c r="ANE878" s="4"/>
      <c r="ANF878" s="4"/>
      <c r="ANG878" s="4"/>
      <c r="ANH878" s="4"/>
      <c r="ANI878" s="4"/>
      <c r="ANJ878" s="4"/>
      <c r="ANK878" s="4"/>
      <c r="ANL878" s="4"/>
      <c r="ANM878" s="4"/>
      <c r="ANN878" s="4"/>
      <c r="ANO878" s="4"/>
      <c r="ANP878" s="4"/>
      <c r="ANQ878" s="4"/>
      <c r="ANR878" s="4"/>
      <c r="ANS878" s="4"/>
      <c r="ANT878" s="4"/>
      <c r="ANU878" s="4"/>
      <c r="ANV878" s="4"/>
      <c r="ANW878" s="4"/>
      <c r="ANX878" s="4"/>
      <c r="ANY878" s="4"/>
      <c r="ANZ878" s="4"/>
      <c r="AOA878" s="4"/>
      <c r="AOB878" s="4"/>
      <c r="AOC878" s="4"/>
      <c r="AOD878" s="4"/>
      <c r="AOE878" s="4"/>
      <c r="AOF878" s="4"/>
      <c r="AOG878" s="4"/>
      <c r="AOH878" s="4"/>
      <c r="AOI878" s="4"/>
      <c r="AOJ878" s="4"/>
      <c r="AOK878" s="4"/>
      <c r="AOL878" s="4"/>
      <c r="AOM878" s="4"/>
      <c r="AON878" s="4"/>
      <c r="AOO878" s="4"/>
      <c r="AOP878" s="4"/>
      <c r="AOQ878" s="4"/>
      <c r="AOR878" s="4"/>
      <c r="AOS878" s="4"/>
      <c r="AOT878" s="4"/>
      <c r="AOU878" s="4"/>
      <c r="AOV878" s="4"/>
      <c r="AOW878" s="4"/>
      <c r="AOX878" s="4"/>
      <c r="AOY878" s="4"/>
      <c r="AOZ878" s="4"/>
      <c r="APA878" s="4"/>
      <c r="APB878" s="4"/>
      <c r="APC878" s="4"/>
      <c r="APD878" s="4"/>
      <c r="APE878" s="4"/>
      <c r="APF878" s="4"/>
      <c r="APG878" s="4"/>
      <c r="APH878" s="4"/>
      <c r="API878" s="4"/>
      <c r="APJ878" s="4"/>
      <c r="APK878" s="4"/>
      <c r="APL878" s="4"/>
      <c r="APM878" s="4"/>
      <c r="APN878" s="4"/>
      <c r="APO878" s="4"/>
      <c r="APP878" s="4"/>
      <c r="APQ878" s="4"/>
      <c r="APR878" s="4"/>
      <c r="APS878" s="4"/>
      <c r="APT878" s="4"/>
      <c r="APU878" s="4"/>
      <c r="APV878" s="4"/>
      <c r="APW878" s="4"/>
      <c r="APX878" s="4"/>
      <c r="APY878" s="4"/>
      <c r="APZ878" s="4"/>
      <c r="AQA878" s="4"/>
      <c r="AQB878" s="4"/>
      <c r="AQC878" s="4"/>
      <c r="AQD878" s="4"/>
      <c r="AQE878" s="4"/>
      <c r="AQF878" s="4"/>
      <c r="AQG878" s="4"/>
      <c r="AQH878" s="4"/>
      <c r="AQI878" s="4"/>
      <c r="AQJ878" s="4"/>
      <c r="AQK878" s="4"/>
      <c r="AQL878" s="4"/>
      <c r="AQM878" s="4"/>
      <c r="AQN878" s="4"/>
      <c r="AQO878" s="4"/>
      <c r="AQP878" s="4"/>
      <c r="AQQ878" s="4"/>
      <c r="AQR878" s="4"/>
      <c r="AQS878" s="4"/>
      <c r="AQT878" s="4"/>
      <c r="AQU878" s="4"/>
      <c r="AQV878" s="4"/>
      <c r="AQW878" s="4"/>
      <c r="AQX878" s="4"/>
      <c r="AQY878" s="4"/>
      <c r="AQZ878" s="4"/>
      <c r="ARA878" s="4"/>
      <c r="ARB878" s="4"/>
      <c r="ARC878" s="4"/>
      <c r="ARD878" s="4"/>
      <c r="ARE878" s="4"/>
      <c r="ARF878" s="4"/>
      <c r="ARG878" s="4"/>
      <c r="ARH878" s="4"/>
      <c r="ARI878" s="4"/>
      <c r="ARJ878" s="4"/>
      <c r="ARK878" s="4"/>
      <c r="ARL878" s="4"/>
      <c r="ARM878" s="4"/>
      <c r="ARN878" s="4"/>
      <c r="ARO878" s="4"/>
      <c r="ARP878" s="4"/>
      <c r="ARQ878" s="4"/>
      <c r="ARR878" s="4"/>
      <c r="ARS878" s="4"/>
      <c r="ART878" s="4"/>
      <c r="ARU878" s="4"/>
      <c r="ARV878" s="4"/>
      <c r="ARW878" s="4"/>
      <c r="ARX878" s="4"/>
      <c r="ARY878" s="4"/>
      <c r="ARZ878" s="4"/>
      <c r="ASA878" s="4"/>
      <c r="ASB878" s="4"/>
      <c r="ASC878" s="4"/>
      <c r="ASD878" s="4"/>
      <c r="ASE878" s="4"/>
      <c r="ASF878" s="4"/>
      <c r="ASG878" s="4"/>
      <c r="ASH878" s="4"/>
      <c r="ASI878" s="4"/>
      <c r="ASJ878" s="4"/>
      <c r="ASK878" s="4"/>
      <c r="ASL878" s="4"/>
      <c r="ASM878" s="4"/>
      <c r="ASN878" s="4"/>
      <c r="ASO878" s="4"/>
      <c r="ASP878" s="4"/>
      <c r="ASQ878" s="4"/>
      <c r="ASR878" s="4"/>
      <c r="ASS878" s="4"/>
      <c r="AST878" s="4"/>
      <c r="ASU878" s="4"/>
      <c r="ASV878" s="4"/>
      <c r="ASW878" s="4"/>
      <c r="ASX878" s="4"/>
      <c r="ASY878" s="4"/>
      <c r="ASZ878" s="4"/>
      <c r="ATA878" s="4"/>
      <c r="ATB878" s="4"/>
      <c r="ATC878" s="4"/>
      <c r="ATD878" s="4"/>
      <c r="ATE878" s="4"/>
      <c r="ATF878" s="4"/>
      <c r="ATG878" s="4"/>
      <c r="ATH878" s="4"/>
      <c r="ATI878" s="4"/>
      <c r="ATJ878" s="4"/>
      <c r="ATK878" s="4"/>
      <c r="ATL878" s="4"/>
      <c r="ATM878" s="4"/>
      <c r="ATN878" s="4"/>
      <c r="ATO878" s="4"/>
      <c r="ATP878" s="4"/>
      <c r="ATQ878" s="4"/>
      <c r="ATR878" s="4"/>
      <c r="ATS878" s="4"/>
      <c r="ATT878" s="4"/>
      <c r="ATU878" s="4"/>
      <c r="ATV878" s="4"/>
      <c r="ATW878" s="4"/>
      <c r="ATX878" s="4"/>
      <c r="ATY878" s="4"/>
      <c r="ATZ878" s="4"/>
      <c r="AUA878" s="4"/>
      <c r="AUB878" s="4"/>
      <c r="AUC878" s="4"/>
      <c r="AUD878" s="4"/>
      <c r="AUE878" s="4"/>
      <c r="AUF878" s="4"/>
      <c r="AUG878" s="4"/>
      <c r="AUH878" s="4"/>
      <c r="AUI878" s="4"/>
      <c r="AUJ878" s="4"/>
      <c r="AUK878" s="4"/>
      <c r="AUL878" s="4"/>
      <c r="AUM878" s="4"/>
      <c r="AUN878" s="4"/>
      <c r="AUO878" s="4"/>
      <c r="AUP878" s="4"/>
      <c r="AUQ878" s="4"/>
      <c r="AUR878" s="4"/>
      <c r="AUS878" s="4"/>
      <c r="AUT878" s="4"/>
      <c r="AUU878" s="4"/>
      <c r="AUV878" s="4"/>
      <c r="AUW878" s="4"/>
      <c r="AUX878" s="4"/>
      <c r="AUY878" s="4"/>
      <c r="AUZ878" s="4"/>
      <c r="AVA878" s="4"/>
      <c r="AVB878" s="4"/>
      <c r="AVC878" s="4"/>
      <c r="AVD878" s="4"/>
      <c r="AVE878" s="4"/>
      <c r="AVF878" s="4"/>
      <c r="AVG878" s="4"/>
      <c r="AVH878" s="4"/>
      <c r="AVI878" s="4"/>
      <c r="AVJ878" s="4"/>
      <c r="AVK878" s="4"/>
      <c r="AVL878" s="4"/>
      <c r="AVM878" s="4"/>
      <c r="AVN878" s="4"/>
      <c r="AVO878" s="4"/>
      <c r="AVP878" s="4"/>
      <c r="AVQ878" s="4"/>
      <c r="AVR878" s="4"/>
      <c r="AVS878" s="4"/>
      <c r="AVT878" s="4"/>
      <c r="AVU878" s="4"/>
      <c r="AVV878" s="4"/>
      <c r="AVW878" s="4"/>
      <c r="AVX878" s="4"/>
      <c r="AVY878" s="4"/>
      <c r="AVZ878" s="4"/>
      <c r="AWB878" s="4"/>
      <c r="AWD878" s="4"/>
      <c r="AWE878" s="4"/>
      <c r="AWF878" s="4"/>
      <c r="AWG878" s="4"/>
      <c r="AWH878" s="4"/>
      <c r="AWI878" s="4"/>
      <c r="AWJ878" s="4"/>
      <c r="AWK878" s="4"/>
      <c r="AWP878" s="4"/>
      <c r="AWQ878" s="4"/>
      <c r="AWR878" s="4"/>
      <c r="AWS878" s="4"/>
      <c r="AWT878" s="4"/>
      <c r="AWU878" s="4"/>
      <c r="AWV878" s="4"/>
      <c r="AWW878" s="4"/>
      <c r="AWX878" s="4"/>
      <c r="AWY878" s="4"/>
      <c r="AWZ878" s="4"/>
      <c r="AXA878" s="4"/>
      <c r="AXB878" s="4"/>
      <c r="AXC878" s="4"/>
      <c r="AXD878" s="4"/>
      <c r="AXE878" s="4"/>
      <c r="AXF878" s="4"/>
      <c r="AXG878" s="4"/>
      <c r="AXH878" s="4"/>
      <c r="AXI878" s="4"/>
      <c r="AXJ878" s="4"/>
      <c r="AXK878" s="4"/>
      <c r="AXL878" s="4"/>
      <c r="AXM878" s="4"/>
      <c r="AXN878" s="4"/>
      <c r="AXO878" s="4"/>
      <c r="AXP878" s="4"/>
      <c r="AXQ878" s="4"/>
      <c r="AXR878" s="4"/>
      <c r="AXS878" s="4"/>
      <c r="AXT878" s="4"/>
      <c r="AXU878" s="4"/>
      <c r="AXV878" s="4"/>
      <c r="AXW878" s="4"/>
      <c r="AXX878" s="4"/>
      <c r="AXY878" s="4"/>
      <c r="AXZ878" s="4"/>
      <c r="AYA878" s="4"/>
      <c r="AYB878" s="4"/>
      <c r="AYC878" s="4"/>
      <c r="AYD878" s="4"/>
      <c r="AYE878" s="4"/>
      <c r="AYF878" s="4"/>
      <c r="AYG878" s="4"/>
      <c r="AYH878" s="4"/>
      <c r="AYI878" s="4"/>
      <c r="AYJ878" s="4"/>
      <c r="AYK878" s="4"/>
      <c r="AYL878" s="4"/>
      <c r="AYM878" s="4"/>
      <c r="AYN878" s="4"/>
      <c r="AYO878" s="4"/>
      <c r="AYP878" s="4"/>
      <c r="AYQ878" s="4"/>
      <c r="AYR878" s="4"/>
      <c r="AYS878" s="4"/>
      <c r="AYT878" s="4"/>
      <c r="AYU878" s="4"/>
      <c r="AYV878" s="4"/>
      <c r="AYW878" s="4"/>
      <c r="AYX878" s="4"/>
      <c r="AYY878" s="4"/>
      <c r="AYZ878" s="4"/>
      <c r="AZA878" s="4"/>
      <c r="AZB878" s="4"/>
      <c r="AZC878" s="4"/>
      <c r="AZD878" s="4"/>
      <c r="AZE878" s="4"/>
      <c r="AZF878" s="4"/>
      <c r="AZG878" s="4"/>
      <c r="AZH878" s="4"/>
      <c r="AZI878" s="4"/>
      <c r="AZJ878" s="4"/>
      <c r="AZK878" s="4"/>
      <c r="AZL878" s="4"/>
      <c r="AZM878" s="4"/>
      <c r="AZN878" s="4"/>
      <c r="AZO878" s="4"/>
      <c r="AZP878" s="4"/>
      <c r="AZQ878" s="4"/>
      <c r="AZR878" s="4"/>
      <c r="AZS878" s="4"/>
      <c r="AZT878" s="4"/>
      <c r="AZU878" s="4"/>
      <c r="AZV878" s="4"/>
      <c r="AZW878" s="4"/>
      <c r="AZX878" s="4"/>
      <c r="AZY878" s="4"/>
      <c r="AZZ878" s="4"/>
      <c r="BAA878" s="4"/>
      <c r="BAB878" s="4"/>
      <c r="BAC878" s="4"/>
      <c r="BAD878" s="4"/>
      <c r="BAE878" s="4"/>
      <c r="BAF878" s="4"/>
      <c r="BAG878" s="4"/>
      <c r="BAH878" s="4"/>
      <c r="BAI878" s="4"/>
      <c r="BAJ878" s="4"/>
      <c r="BAK878" s="4"/>
      <c r="BAL878" s="4"/>
      <c r="BAM878" s="4"/>
      <c r="BAN878" s="4"/>
      <c r="BAO878" s="4"/>
      <c r="BAP878" s="4"/>
      <c r="BAQ878" s="4"/>
      <c r="BAR878" s="4"/>
      <c r="BAS878" s="4"/>
      <c r="BAT878" s="4"/>
      <c r="BAU878" s="4"/>
      <c r="BAV878" s="4"/>
      <c r="BAW878" s="4"/>
      <c r="BAX878" s="4"/>
      <c r="BAY878" s="4"/>
      <c r="BAZ878" s="4"/>
      <c r="BBA878" s="4"/>
      <c r="BBB878" s="4"/>
      <c r="BBC878" s="4"/>
      <c r="BBD878" s="4"/>
      <c r="BBE878" s="4"/>
      <c r="BBF878" s="4"/>
      <c r="BBG878" s="4"/>
      <c r="BBH878" s="4"/>
      <c r="BBI878" s="4"/>
      <c r="BBJ878" s="4"/>
      <c r="BBK878" s="4"/>
      <c r="BBL878" s="4"/>
      <c r="BBM878" s="4"/>
      <c r="BBN878" s="4"/>
      <c r="BBO878" s="4"/>
      <c r="BBP878" s="4"/>
      <c r="BBQ878" s="4"/>
      <c r="BBR878" s="4"/>
      <c r="BBS878" s="4"/>
      <c r="BBT878" s="4"/>
      <c r="BBU878" s="4"/>
      <c r="BBV878" s="4"/>
      <c r="BBW878" s="4"/>
      <c r="BBX878" s="4"/>
      <c r="BBY878" s="4"/>
      <c r="BBZ878" s="4"/>
      <c r="BCA878" s="4"/>
      <c r="BCB878" s="4"/>
      <c r="BCC878" s="4"/>
      <c r="BCD878" s="4"/>
      <c r="BCE878" s="4"/>
      <c r="BCF878" s="4"/>
      <c r="BCG878" s="4"/>
      <c r="BCH878" s="4"/>
      <c r="BCI878" s="4"/>
      <c r="BCJ878" s="4"/>
      <c r="BCK878" s="4"/>
      <c r="BCL878" s="4"/>
      <c r="BCM878" s="4"/>
      <c r="BCN878" s="4"/>
      <c r="BCO878" s="4"/>
      <c r="BCP878" s="4"/>
      <c r="BCQ878" s="4"/>
      <c r="BCR878" s="4"/>
      <c r="BCS878" s="4"/>
      <c r="BCT878" s="4"/>
      <c r="BCU878" s="4"/>
      <c r="BCV878" s="4"/>
      <c r="BCW878" s="4"/>
      <c r="BCX878" s="4"/>
      <c r="BCY878" s="4"/>
      <c r="BCZ878" s="4"/>
      <c r="BDA878" s="4"/>
      <c r="BDB878" s="4"/>
      <c r="BDC878" s="4"/>
      <c r="BDD878" s="4"/>
      <c r="BDE878" s="4"/>
      <c r="BDF878" s="4"/>
      <c r="BDG878" s="4"/>
      <c r="BDH878" s="4"/>
      <c r="BDI878" s="4"/>
      <c r="BDJ878" s="4"/>
      <c r="BDK878" s="4"/>
      <c r="BDL878" s="4"/>
      <c r="BDM878" s="4"/>
      <c r="BDN878" s="4"/>
      <c r="BDO878" s="4"/>
      <c r="BDP878" s="4"/>
      <c r="BDQ878" s="4"/>
      <c r="BDR878" s="4"/>
      <c r="BDS878" s="4"/>
      <c r="BDT878" s="4"/>
      <c r="BDU878" s="4"/>
      <c r="BDV878" s="4"/>
      <c r="BDW878" s="4"/>
      <c r="BDX878" s="4"/>
      <c r="BDY878" s="4"/>
      <c r="BDZ878" s="4"/>
      <c r="BEA878" s="4"/>
      <c r="BEB878" s="4"/>
      <c r="BEC878" s="4"/>
      <c r="BED878" s="4"/>
      <c r="BEE878" s="4"/>
      <c r="BEF878" s="4"/>
      <c r="BEG878" s="4"/>
      <c r="BEH878" s="4"/>
      <c r="BEI878" s="4"/>
      <c r="BEJ878" s="4"/>
      <c r="BEK878" s="4"/>
      <c r="BEL878" s="4"/>
      <c r="BEM878" s="4"/>
      <c r="BEN878" s="4"/>
      <c r="BEO878" s="4"/>
      <c r="BEP878" s="4"/>
      <c r="BEQ878" s="4"/>
      <c r="BER878" s="4"/>
      <c r="BES878" s="4"/>
      <c r="BET878" s="4"/>
      <c r="BEU878" s="4"/>
      <c r="BEV878" s="4"/>
      <c r="BEW878" s="4"/>
      <c r="BEX878" s="4"/>
      <c r="BEY878" s="4"/>
      <c r="BEZ878" s="4"/>
      <c r="BFA878" s="4"/>
      <c r="BFB878" s="4"/>
      <c r="BFC878" s="4"/>
      <c r="BFD878" s="4"/>
      <c r="BFE878" s="4"/>
      <c r="BFF878" s="4"/>
      <c r="BFG878" s="4"/>
      <c r="BFH878" s="4"/>
      <c r="BFI878" s="4"/>
      <c r="BFJ878" s="4"/>
      <c r="BFK878" s="4"/>
      <c r="BFL878" s="4"/>
      <c r="BFM878" s="4"/>
      <c r="BFN878" s="4"/>
      <c r="BFO878" s="4"/>
      <c r="BFP878" s="4"/>
      <c r="BFQ878" s="4"/>
      <c r="BFR878" s="4"/>
      <c r="BFS878" s="4"/>
      <c r="BFT878" s="4"/>
      <c r="BFU878" s="4"/>
      <c r="BFV878" s="4"/>
      <c r="BFX878" s="4"/>
      <c r="BFZ878" s="4"/>
      <c r="BGA878" s="4"/>
      <c r="BGB878" s="4"/>
      <c r="BGC878" s="4"/>
      <c r="BGD878" s="4"/>
      <c r="BGE878" s="4"/>
      <c r="BGF878" s="4"/>
      <c r="BGG878" s="4"/>
      <c r="BGL878" s="4"/>
      <c r="BGM878" s="4"/>
      <c r="BGN878" s="4"/>
      <c r="BGO878" s="4"/>
      <c r="BGP878" s="4"/>
      <c r="BGQ878" s="4"/>
      <c r="BGR878" s="4"/>
      <c r="BGS878" s="4"/>
      <c r="BGT878" s="4"/>
      <c r="BGU878" s="4"/>
      <c r="BGV878" s="4"/>
      <c r="BGW878" s="4"/>
      <c r="BGX878" s="4"/>
      <c r="BGY878" s="4"/>
      <c r="BGZ878" s="4"/>
      <c r="BHA878" s="4"/>
      <c r="BHB878" s="4"/>
      <c r="BHC878" s="4"/>
      <c r="BHD878" s="4"/>
      <c r="BHE878" s="4"/>
      <c r="BHF878" s="4"/>
      <c r="BHG878" s="4"/>
      <c r="BHH878" s="4"/>
      <c r="BHI878" s="4"/>
      <c r="BHJ878" s="4"/>
      <c r="BHK878" s="4"/>
      <c r="BHL878" s="4"/>
      <c r="BHM878" s="4"/>
      <c r="BHN878" s="4"/>
      <c r="BHO878" s="4"/>
      <c r="BHP878" s="4"/>
      <c r="BHQ878" s="4"/>
      <c r="BHR878" s="4"/>
      <c r="BHS878" s="4"/>
      <c r="BHT878" s="4"/>
      <c r="BHU878" s="4"/>
      <c r="BHV878" s="4"/>
      <c r="BHW878" s="4"/>
      <c r="BHX878" s="4"/>
      <c r="BHY878" s="4"/>
      <c r="BHZ878" s="4"/>
      <c r="BIA878" s="4"/>
      <c r="BIB878" s="4"/>
      <c r="BIC878" s="4"/>
      <c r="BID878" s="4"/>
      <c r="BIE878" s="4"/>
      <c r="BIF878" s="4"/>
      <c r="BIG878" s="4"/>
      <c r="BIH878" s="4"/>
      <c r="BII878" s="4"/>
      <c r="BIJ878" s="4"/>
      <c r="BIK878" s="4"/>
      <c r="BIL878" s="4"/>
      <c r="BIM878" s="4"/>
      <c r="BIN878" s="4"/>
      <c r="BIO878" s="4"/>
      <c r="BIP878" s="4"/>
      <c r="BIQ878" s="4"/>
      <c r="BIR878" s="4"/>
      <c r="BIS878" s="4"/>
      <c r="BIT878" s="4"/>
      <c r="BIU878" s="4"/>
      <c r="BIV878" s="4"/>
      <c r="BIW878" s="4"/>
      <c r="BIX878" s="4"/>
      <c r="BIY878" s="4"/>
      <c r="BIZ878" s="4"/>
      <c r="BJA878" s="4"/>
      <c r="BJB878" s="4"/>
      <c r="BJC878" s="4"/>
      <c r="BJD878" s="4"/>
      <c r="BJE878" s="4"/>
      <c r="BJF878" s="4"/>
      <c r="BJG878" s="4"/>
      <c r="BJH878" s="4"/>
      <c r="BJI878" s="4"/>
      <c r="BJJ878" s="4"/>
      <c r="BJK878" s="4"/>
      <c r="BJL878" s="4"/>
      <c r="BJM878" s="4"/>
      <c r="BJN878" s="4"/>
      <c r="BJO878" s="4"/>
      <c r="BJP878" s="4"/>
      <c r="BJQ878" s="4"/>
      <c r="BJR878" s="4"/>
      <c r="BJS878" s="4"/>
      <c r="BJT878" s="4"/>
      <c r="BJU878" s="4"/>
      <c r="BJV878" s="4"/>
      <c r="BJW878" s="4"/>
      <c r="BJX878" s="4"/>
      <c r="BJY878" s="4"/>
      <c r="BJZ878" s="4"/>
      <c r="BKA878" s="4"/>
      <c r="BKB878" s="4"/>
      <c r="BKC878" s="4"/>
      <c r="BKD878" s="4"/>
      <c r="BKE878" s="4"/>
      <c r="BKF878" s="4"/>
      <c r="BKG878" s="4"/>
      <c r="BKH878" s="4"/>
      <c r="BKI878" s="4"/>
      <c r="BKJ878" s="4"/>
      <c r="BKK878" s="4"/>
      <c r="BKL878" s="4"/>
      <c r="BKM878" s="4"/>
      <c r="BKN878" s="4"/>
      <c r="BKO878" s="4"/>
      <c r="BKP878" s="4"/>
      <c r="BKQ878" s="4"/>
      <c r="BKR878" s="4"/>
      <c r="BKS878" s="4"/>
      <c r="BKT878" s="4"/>
      <c r="BKU878" s="4"/>
      <c r="BKV878" s="4"/>
      <c r="BKW878" s="4"/>
      <c r="BKX878" s="4"/>
      <c r="BKY878" s="4"/>
      <c r="BKZ878" s="4"/>
      <c r="BLA878" s="4"/>
      <c r="BLB878" s="4"/>
      <c r="BLC878" s="4"/>
      <c r="BLD878" s="4"/>
      <c r="BLE878" s="4"/>
      <c r="BLF878" s="4"/>
      <c r="BLG878" s="4"/>
      <c r="BLH878" s="4"/>
      <c r="BLI878" s="4"/>
      <c r="BLJ878" s="4"/>
      <c r="BLK878" s="4"/>
      <c r="BLL878" s="4"/>
      <c r="BLM878" s="4"/>
      <c r="BLN878" s="4"/>
      <c r="BLO878" s="4"/>
      <c r="BLP878" s="4"/>
      <c r="BLQ878" s="4"/>
      <c r="BLR878" s="4"/>
      <c r="BLS878" s="4"/>
      <c r="BLT878" s="4"/>
      <c r="BLU878" s="4"/>
      <c r="BLV878" s="4"/>
      <c r="BLW878" s="4"/>
      <c r="BLX878" s="4"/>
      <c r="BLY878" s="4"/>
      <c r="BLZ878" s="4"/>
      <c r="BMA878" s="4"/>
      <c r="BMB878" s="4"/>
      <c r="BMC878" s="4"/>
      <c r="BMD878" s="4"/>
      <c r="BME878" s="4"/>
      <c r="BMF878" s="4"/>
      <c r="BMG878" s="4"/>
      <c r="BMH878" s="4"/>
      <c r="BMI878" s="4"/>
      <c r="BMJ878" s="4"/>
      <c r="BMK878" s="4"/>
      <c r="BML878" s="4"/>
      <c r="BMM878" s="4"/>
      <c r="BMN878" s="4"/>
      <c r="BMO878" s="4"/>
      <c r="BMP878" s="4"/>
      <c r="BMQ878" s="4"/>
      <c r="BMR878" s="4"/>
      <c r="BMS878" s="4"/>
      <c r="BMT878" s="4"/>
      <c r="BMU878" s="4"/>
      <c r="BMV878" s="4"/>
      <c r="BMW878" s="4"/>
      <c r="BMX878" s="4"/>
      <c r="BMY878" s="4"/>
      <c r="BMZ878" s="4"/>
      <c r="BNA878" s="4"/>
      <c r="BNB878" s="4"/>
      <c r="BNC878" s="4"/>
      <c r="BND878" s="4"/>
      <c r="BNE878" s="4"/>
      <c r="BNF878" s="4"/>
      <c r="BNG878" s="4"/>
      <c r="BNH878" s="4"/>
      <c r="BNI878" s="4"/>
      <c r="BNJ878" s="4"/>
      <c r="BNK878" s="4"/>
      <c r="BNL878" s="4"/>
      <c r="BNM878" s="4"/>
      <c r="BNN878" s="4"/>
      <c r="BNO878" s="4"/>
      <c r="BNP878" s="4"/>
      <c r="BNQ878" s="4"/>
      <c r="BNR878" s="4"/>
      <c r="BNS878" s="4"/>
      <c r="BNT878" s="4"/>
      <c r="BNU878" s="4"/>
      <c r="BNV878" s="4"/>
      <c r="BNW878" s="4"/>
      <c r="BNX878" s="4"/>
      <c r="BNY878" s="4"/>
      <c r="BNZ878" s="4"/>
      <c r="BOA878" s="4"/>
      <c r="BOB878" s="4"/>
      <c r="BOC878" s="4"/>
      <c r="BOD878" s="4"/>
      <c r="BOE878" s="4"/>
      <c r="BOF878" s="4"/>
      <c r="BOG878" s="4"/>
      <c r="BOH878" s="4"/>
      <c r="BOI878" s="4"/>
      <c r="BOJ878" s="4"/>
      <c r="BOK878" s="4"/>
      <c r="BOL878" s="4"/>
      <c r="BOM878" s="4"/>
      <c r="BON878" s="4"/>
      <c r="BOO878" s="4"/>
      <c r="BOP878" s="4"/>
      <c r="BOQ878" s="4"/>
      <c r="BOR878" s="4"/>
      <c r="BOS878" s="4"/>
      <c r="BOT878" s="4"/>
      <c r="BOU878" s="4"/>
      <c r="BOV878" s="4"/>
      <c r="BOW878" s="4"/>
      <c r="BOX878" s="4"/>
      <c r="BOY878" s="4"/>
      <c r="BOZ878" s="4"/>
      <c r="BPA878" s="4"/>
      <c r="BPB878" s="4"/>
      <c r="BPC878" s="4"/>
      <c r="BPD878" s="4"/>
      <c r="BPE878" s="4"/>
      <c r="BPF878" s="4"/>
      <c r="BPG878" s="4"/>
      <c r="BPH878" s="4"/>
      <c r="BPI878" s="4"/>
      <c r="BPJ878" s="4"/>
      <c r="BPK878" s="4"/>
      <c r="BPL878" s="4"/>
      <c r="BPM878" s="4"/>
      <c r="BPN878" s="4"/>
      <c r="BPO878" s="4"/>
      <c r="BPP878" s="4"/>
      <c r="BPQ878" s="4"/>
      <c r="BPR878" s="4"/>
      <c r="BPT878" s="4"/>
      <c r="BPV878" s="4"/>
      <c r="BPW878" s="4"/>
      <c r="BPX878" s="4"/>
      <c r="BPY878" s="4"/>
      <c r="BPZ878" s="4"/>
      <c r="BQA878" s="4"/>
      <c r="BQB878" s="4"/>
      <c r="BQC878" s="4"/>
      <c r="BQH878" s="4"/>
      <c r="BQI878" s="4"/>
      <c r="BQJ878" s="4"/>
      <c r="BQK878" s="4"/>
      <c r="BQL878" s="4"/>
      <c r="BQM878" s="4"/>
      <c r="BQN878" s="4"/>
      <c r="BQO878" s="4"/>
      <c r="BQP878" s="4"/>
      <c r="BQQ878" s="4"/>
      <c r="BQR878" s="4"/>
      <c r="BQS878" s="4"/>
      <c r="BQT878" s="4"/>
      <c r="BQU878" s="4"/>
      <c r="BQV878" s="4"/>
      <c r="BQW878" s="4"/>
      <c r="BQX878" s="4"/>
      <c r="BQY878" s="4"/>
      <c r="BQZ878" s="4"/>
      <c r="BRA878" s="4"/>
      <c r="BRB878" s="4"/>
      <c r="BRC878" s="4"/>
      <c r="BRD878" s="4"/>
      <c r="BRE878" s="4"/>
      <c r="BRF878" s="4"/>
      <c r="BRG878" s="4"/>
      <c r="BRH878" s="4"/>
      <c r="BRI878" s="4"/>
      <c r="BRJ878" s="4"/>
      <c r="BRK878" s="4"/>
      <c r="BRL878" s="4"/>
      <c r="BRM878" s="4"/>
      <c r="BRN878" s="4"/>
      <c r="BRO878" s="4"/>
      <c r="BRP878" s="4"/>
      <c r="BRQ878" s="4"/>
      <c r="BRR878" s="4"/>
      <c r="BRS878" s="4"/>
      <c r="BRT878" s="4"/>
      <c r="BRU878" s="4"/>
      <c r="BRV878" s="4"/>
      <c r="BRW878" s="4"/>
      <c r="BRX878" s="4"/>
      <c r="BRY878" s="4"/>
      <c r="BRZ878" s="4"/>
      <c r="BSA878" s="4"/>
      <c r="BSB878" s="4"/>
      <c r="BSC878" s="4"/>
      <c r="BSD878" s="4"/>
      <c r="BSE878" s="4"/>
      <c r="BSF878" s="4"/>
      <c r="BSG878" s="4"/>
      <c r="BSH878" s="4"/>
      <c r="BSI878" s="4"/>
      <c r="BSJ878" s="4"/>
      <c r="BSK878" s="4"/>
      <c r="BSL878" s="4"/>
      <c r="BSM878" s="4"/>
      <c r="BSN878" s="4"/>
      <c r="BSO878" s="4"/>
      <c r="BSP878" s="4"/>
      <c r="BSQ878" s="4"/>
      <c r="BSR878" s="4"/>
      <c r="BSS878" s="4"/>
      <c r="BST878" s="4"/>
      <c r="BSU878" s="4"/>
      <c r="BSV878" s="4"/>
      <c r="BSW878" s="4"/>
      <c r="BSX878" s="4"/>
      <c r="BSY878" s="4"/>
      <c r="BSZ878" s="4"/>
      <c r="BTA878" s="4"/>
      <c r="BTB878" s="4"/>
      <c r="BTC878" s="4"/>
      <c r="BTD878" s="4"/>
      <c r="BTE878" s="4"/>
      <c r="BTF878" s="4"/>
      <c r="BTG878" s="4"/>
      <c r="BTH878" s="4"/>
      <c r="BTI878" s="4"/>
      <c r="BTJ878" s="4"/>
      <c r="BTK878" s="4"/>
      <c r="BTL878" s="4"/>
      <c r="BTM878" s="4"/>
      <c r="BTN878" s="4"/>
      <c r="BTO878" s="4"/>
      <c r="BTP878" s="4"/>
      <c r="BTQ878" s="4"/>
      <c r="BTR878" s="4"/>
      <c r="BTS878" s="4"/>
      <c r="BTT878" s="4"/>
      <c r="BTU878" s="4"/>
      <c r="BTV878" s="4"/>
      <c r="BTW878" s="4"/>
      <c r="BTX878" s="4"/>
      <c r="BTY878" s="4"/>
      <c r="BTZ878" s="4"/>
      <c r="BUA878" s="4"/>
      <c r="BUB878" s="4"/>
      <c r="BUC878" s="4"/>
      <c r="BUD878" s="4"/>
      <c r="BUE878" s="4"/>
      <c r="BUF878" s="4"/>
      <c r="BUG878" s="4"/>
      <c r="BUH878" s="4"/>
      <c r="BUI878" s="4"/>
      <c r="BUJ878" s="4"/>
      <c r="BUK878" s="4"/>
      <c r="BUL878" s="4"/>
      <c r="BUM878" s="4"/>
      <c r="BUN878" s="4"/>
      <c r="BUO878" s="4"/>
      <c r="BUP878" s="4"/>
      <c r="BUQ878" s="4"/>
      <c r="BUR878" s="4"/>
      <c r="BUS878" s="4"/>
      <c r="BUT878" s="4"/>
      <c r="BUU878" s="4"/>
      <c r="BUV878" s="4"/>
      <c r="BUW878" s="4"/>
      <c r="BUX878" s="4"/>
      <c r="BUY878" s="4"/>
      <c r="BUZ878" s="4"/>
      <c r="BVA878" s="4"/>
      <c r="BVB878" s="4"/>
      <c r="BVC878" s="4"/>
      <c r="BVD878" s="4"/>
      <c r="BVE878" s="4"/>
      <c r="BVF878" s="4"/>
      <c r="BVG878" s="4"/>
      <c r="BVH878" s="4"/>
      <c r="BVI878" s="4"/>
      <c r="BVJ878" s="4"/>
      <c r="BVK878" s="4"/>
      <c r="BVL878" s="4"/>
      <c r="BVM878" s="4"/>
      <c r="BVN878" s="4"/>
      <c r="BVO878" s="4"/>
      <c r="BVP878" s="4"/>
      <c r="BVQ878" s="4"/>
      <c r="BVR878" s="4"/>
      <c r="BVS878" s="4"/>
      <c r="BVT878" s="4"/>
      <c r="BVU878" s="4"/>
      <c r="BVV878" s="4"/>
      <c r="BVW878" s="4"/>
      <c r="BVX878" s="4"/>
      <c r="BVY878" s="4"/>
      <c r="BVZ878" s="4"/>
      <c r="BWA878" s="4"/>
      <c r="BWB878" s="4"/>
      <c r="BWC878" s="4"/>
      <c r="BWD878" s="4"/>
      <c r="BWE878" s="4"/>
      <c r="BWF878" s="4"/>
      <c r="BWG878" s="4"/>
      <c r="BWH878" s="4"/>
      <c r="BWI878" s="4"/>
      <c r="BWJ878" s="4"/>
      <c r="BWK878" s="4"/>
      <c r="BWL878" s="4"/>
      <c r="BWM878" s="4"/>
      <c r="BWN878" s="4"/>
      <c r="BWO878" s="4"/>
      <c r="BWP878" s="4"/>
      <c r="BWQ878" s="4"/>
      <c r="BWR878" s="4"/>
      <c r="BWS878" s="4"/>
      <c r="BWT878" s="4"/>
      <c r="BWU878" s="4"/>
      <c r="BWV878" s="4"/>
      <c r="BWW878" s="4"/>
      <c r="BWX878" s="4"/>
      <c r="BWY878" s="4"/>
      <c r="BWZ878" s="4"/>
      <c r="BXA878" s="4"/>
      <c r="BXB878" s="4"/>
      <c r="BXC878" s="4"/>
      <c r="BXD878" s="4"/>
      <c r="BXE878" s="4"/>
      <c r="BXF878" s="4"/>
      <c r="BXG878" s="4"/>
      <c r="BXH878" s="4"/>
      <c r="BXI878" s="4"/>
      <c r="BXJ878" s="4"/>
      <c r="BXK878" s="4"/>
      <c r="BXL878" s="4"/>
      <c r="BXM878" s="4"/>
      <c r="BXN878" s="4"/>
      <c r="BXO878" s="4"/>
      <c r="BXP878" s="4"/>
      <c r="BXQ878" s="4"/>
      <c r="BXR878" s="4"/>
      <c r="BXS878" s="4"/>
      <c r="BXT878" s="4"/>
      <c r="BXU878" s="4"/>
      <c r="BXV878" s="4"/>
      <c r="BXW878" s="4"/>
      <c r="BXX878" s="4"/>
      <c r="BXY878" s="4"/>
      <c r="BXZ878" s="4"/>
      <c r="BYA878" s="4"/>
      <c r="BYB878" s="4"/>
      <c r="BYC878" s="4"/>
      <c r="BYD878" s="4"/>
      <c r="BYE878" s="4"/>
      <c r="BYF878" s="4"/>
      <c r="BYG878" s="4"/>
      <c r="BYH878" s="4"/>
      <c r="BYI878" s="4"/>
      <c r="BYJ878" s="4"/>
      <c r="BYK878" s="4"/>
      <c r="BYL878" s="4"/>
      <c r="BYM878" s="4"/>
      <c r="BYN878" s="4"/>
      <c r="BYO878" s="4"/>
      <c r="BYP878" s="4"/>
      <c r="BYQ878" s="4"/>
      <c r="BYR878" s="4"/>
      <c r="BYS878" s="4"/>
      <c r="BYT878" s="4"/>
      <c r="BYU878" s="4"/>
      <c r="BYV878" s="4"/>
      <c r="BYW878" s="4"/>
      <c r="BYX878" s="4"/>
      <c r="BYY878" s="4"/>
      <c r="BYZ878" s="4"/>
      <c r="BZA878" s="4"/>
      <c r="BZB878" s="4"/>
      <c r="BZC878" s="4"/>
      <c r="BZD878" s="4"/>
      <c r="BZE878" s="4"/>
      <c r="BZF878" s="4"/>
      <c r="BZG878" s="4"/>
      <c r="BZH878" s="4"/>
      <c r="BZI878" s="4"/>
      <c r="BZJ878" s="4"/>
      <c r="BZK878" s="4"/>
      <c r="BZL878" s="4"/>
      <c r="BZM878" s="4"/>
      <c r="BZN878" s="4"/>
      <c r="BZP878" s="4"/>
      <c r="BZR878" s="4"/>
      <c r="BZS878" s="4"/>
      <c r="BZT878" s="4"/>
      <c r="BZU878" s="4"/>
      <c r="BZV878" s="4"/>
      <c r="BZW878" s="4"/>
      <c r="BZX878" s="4"/>
      <c r="BZY878" s="4"/>
      <c r="CAD878" s="4"/>
      <c r="CAE878" s="4"/>
      <c r="CAF878" s="4"/>
      <c r="CAG878" s="4"/>
      <c r="CAH878" s="4"/>
      <c r="CAI878" s="4"/>
      <c r="CAJ878" s="4"/>
      <c r="CAK878" s="4"/>
      <c r="CAL878" s="4"/>
      <c r="CAM878" s="4"/>
      <c r="CAN878" s="4"/>
      <c r="CAO878" s="4"/>
      <c r="CAP878" s="4"/>
      <c r="CAQ878" s="4"/>
      <c r="CAR878" s="4"/>
      <c r="CAS878" s="4"/>
      <c r="CAT878" s="4"/>
      <c r="CAU878" s="4"/>
      <c r="CAV878" s="4"/>
      <c r="CAW878" s="4"/>
      <c r="CAX878" s="4"/>
      <c r="CAY878" s="4"/>
      <c r="CAZ878" s="4"/>
      <c r="CBA878" s="4"/>
      <c r="CBB878" s="4"/>
      <c r="CBC878" s="4"/>
      <c r="CBD878" s="4"/>
      <c r="CBE878" s="4"/>
      <c r="CBF878" s="4"/>
      <c r="CBG878" s="4"/>
      <c r="CBH878" s="4"/>
      <c r="CBI878" s="4"/>
      <c r="CBJ878" s="4"/>
      <c r="CBK878" s="4"/>
      <c r="CBL878" s="4"/>
      <c r="CBM878" s="4"/>
      <c r="CBN878" s="4"/>
      <c r="CBO878" s="4"/>
      <c r="CBP878" s="4"/>
      <c r="CBQ878" s="4"/>
      <c r="CBR878" s="4"/>
      <c r="CBS878" s="4"/>
      <c r="CBT878" s="4"/>
      <c r="CBU878" s="4"/>
      <c r="CBV878" s="4"/>
      <c r="CBW878" s="4"/>
      <c r="CBX878" s="4"/>
      <c r="CBY878" s="4"/>
      <c r="CBZ878" s="4"/>
      <c r="CCA878" s="4"/>
      <c r="CCB878" s="4"/>
      <c r="CCC878" s="4"/>
      <c r="CCD878" s="4"/>
      <c r="CCE878" s="4"/>
      <c r="CCF878" s="4"/>
      <c r="CCG878" s="4"/>
      <c r="CCH878" s="4"/>
      <c r="CCI878" s="4"/>
      <c r="CCJ878" s="4"/>
      <c r="CCK878" s="4"/>
      <c r="CCL878" s="4"/>
      <c r="CCM878" s="4"/>
      <c r="CCN878" s="4"/>
      <c r="CCO878" s="4"/>
      <c r="CCP878" s="4"/>
      <c r="CCQ878" s="4"/>
      <c r="CCR878" s="4"/>
      <c r="CCS878" s="4"/>
      <c r="CCT878" s="4"/>
      <c r="CCU878" s="4"/>
      <c r="CCV878" s="4"/>
      <c r="CCW878" s="4"/>
      <c r="CCX878" s="4"/>
      <c r="CCY878" s="4"/>
      <c r="CCZ878" s="4"/>
      <c r="CDA878" s="4"/>
      <c r="CDB878" s="4"/>
      <c r="CDC878" s="4"/>
      <c r="CDD878" s="4"/>
      <c r="CDE878" s="4"/>
      <c r="CDF878" s="4"/>
      <c r="CDG878" s="4"/>
      <c r="CDH878" s="4"/>
      <c r="CDI878" s="4"/>
      <c r="CDJ878" s="4"/>
      <c r="CDK878" s="4"/>
      <c r="CDL878" s="4"/>
      <c r="CDM878" s="4"/>
      <c r="CDN878" s="4"/>
      <c r="CDO878" s="4"/>
      <c r="CDP878" s="4"/>
      <c r="CDQ878" s="4"/>
      <c r="CDR878" s="4"/>
      <c r="CDS878" s="4"/>
      <c r="CDT878" s="4"/>
      <c r="CDU878" s="4"/>
      <c r="CDV878" s="4"/>
      <c r="CDW878" s="4"/>
      <c r="CDX878" s="4"/>
      <c r="CDY878" s="4"/>
      <c r="CDZ878" s="4"/>
      <c r="CEA878" s="4"/>
      <c r="CEB878" s="4"/>
      <c r="CEC878" s="4"/>
      <c r="CED878" s="4"/>
      <c r="CEE878" s="4"/>
      <c r="CEF878" s="4"/>
      <c r="CEG878" s="4"/>
      <c r="CEH878" s="4"/>
      <c r="CEI878" s="4"/>
      <c r="CEJ878" s="4"/>
      <c r="CEK878" s="4"/>
      <c r="CEL878" s="4"/>
      <c r="CEM878" s="4"/>
      <c r="CEN878" s="4"/>
      <c r="CEO878" s="4"/>
      <c r="CEP878" s="4"/>
      <c r="CEQ878" s="4"/>
      <c r="CER878" s="4"/>
      <c r="CES878" s="4"/>
      <c r="CET878" s="4"/>
      <c r="CEU878" s="4"/>
      <c r="CEV878" s="4"/>
      <c r="CEW878" s="4"/>
      <c r="CEX878" s="4"/>
      <c r="CEY878" s="4"/>
      <c r="CEZ878" s="4"/>
      <c r="CFA878" s="4"/>
      <c r="CFB878" s="4"/>
      <c r="CFC878" s="4"/>
      <c r="CFD878" s="4"/>
      <c r="CFE878" s="4"/>
      <c r="CFF878" s="4"/>
      <c r="CFG878" s="4"/>
      <c r="CFH878" s="4"/>
      <c r="CFI878" s="4"/>
      <c r="CFJ878" s="4"/>
      <c r="CFK878" s="4"/>
      <c r="CFL878" s="4"/>
      <c r="CFM878" s="4"/>
      <c r="CFN878" s="4"/>
      <c r="CFO878" s="4"/>
      <c r="CFP878" s="4"/>
      <c r="CFQ878" s="4"/>
      <c r="CFR878" s="4"/>
      <c r="CFS878" s="4"/>
      <c r="CFT878" s="4"/>
      <c r="CFU878" s="4"/>
      <c r="CFV878" s="4"/>
      <c r="CFW878" s="4"/>
      <c r="CFX878" s="4"/>
      <c r="CFY878" s="4"/>
      <c r="CFZ878" s="4"/>
      <c r="CGA878" s="4"/>
      <c r="CGB878" s="4"/>
      <c r="CGC878" s="4"/>
      <c r="CGD878" s="4"/>
      <c r="CGE878" s="4"/>
      <c r="CGF878" s="4"/>
      <c r="CGG878" s="4"/>
      <c r="CGH878" s="4"/>
      <c r="CGI878" s="4"/>
      <c r="CGJ878" s="4"/>
      <c r="CGK878" s="4"/>
      <c r="CGL878" s="4"/>
      <c r="CGM878" s="4"/>
      <c r="CGN878" s="4"/>
      <c r="CGO878" s="4"/>
      <c r="CGP878" s="4"/>
      <c r="CGQ878" s="4"/>
      <c r="CGR878" s="4"/>
      <c r="CGS878" s="4"/>
      <c r="CGT878" s="4"/>
      <c r="CGU878" s="4"/>
      <c r="CGV878" s="4"/>
      <c r="CGW878" s="4"/>
      <c r="CGX878" s="4"/>
      <c r="CGY878" s="4"/>
      <c r="CGZ878" s="4"/>
      <c r="CHA878" s="4"/>
      <c r="CHB878" s="4"/>
      <c r="CHC878" s="4"/>
      <c r="CHD878" s="4"/>
      <c r="CHE878" s="4"/>
      <c r="CHF878" s="4"/>
      <c r="CHG878" s="4"/>
      <c r="CHH878" s="4"/>
      <c r="CHI878" s="4"/>
      <c r="CHJ878" s="4"/>
      <c r="CHK878" s="4"/>
      <c r="CHL878" s="4"/>
      <c r="CHM878" s="4"/>
      <c r="CHN878" s="4"/>
      <c r="CHO878" s="4"/>
      <c r="CHP878" s="4"/>
      <c r="CHQ878" s="4"/>
      <c r="CHR878" s="4"/>
      <c r="CHS878" s="4"/>
      <c r="CHT878" s="4"/>
      <c r="CHU878" s="4"/>
      <c r="CHV878" s="4"/>
      <c r="CHW878" s="4"/>
      <c r="CHX878" s="4"/>
      <c r="CHY878" s="4"/>
      <c r="CHZ878" s="4"/>
      <c r="CIA878" s="4"/>
      <c r="CIB878" s="4"/>
      <c r="CIC878" s="4"/>
      <c r="CID878" s="4"/>
      <c r="CIE878" s="4"/>
      <c r="CIF878" s="4"/>
      <c r="CIG878" s="4"/>
      <c r="CIH878" s="4"/>
      <c r="CII878" s="4"/>
      <c r="CIJ878" s="4"/>
      <c r="CIK878" s="4"/>
      <c r="CIL878" s="4"/>
      <c r="CIM878" s="4"/>
      <c r="CIN878" s="4"/>
      <c r="CIO878" s="4"/>
      <c r="CIP878" s="4"/>
      <c r="CIQ878" s="4"/>
      <c r="CIR878" s="4"/>
      <c r="CIS878" s="4"/>
      <c r="CIT878" s="4"/>
      <c r="CIU878" s="4"/>
      <c r="CIV878" s="4"/>
      <c r="CIW878" s="4"/>
      <c r="CIX878" s="4"/>
      <c r="CIY878" s="4"/>
      <c r="CIZ878" s="4"/>
      <c r="CJA878" s="4"/>
      <c r="CJB878" s="4"/>
      <c r="CJC878" s="4"/>
      <c r="CJD878" s="4"/>
      <c r="CJE878" s="4"/>
      <c r="CJF878" s="4"/>
      <c r="CJG878" s="4"/>
      <c r="CJH878" s="4"/>
      <c r="CJI878" s="4"/>
      <c r="CJJ878" s="4"/>
      <c r="CJL878" s="4"/>
      <c r="CJN878" s="4"/>
      <c r="CJO878" s="4"/>
      <c r="CJP878" s="4"/>
      <c r="CJQ878" s="4"/>
      <c r="CJR878" s="4"/>
      <c r="CJS878" s="4"/>
      <c r="CJT878" s="4"/>
      <c r="CJU878" s="4"/>
      <c r="CJZ878" s="4"/>
      <c r="CKA878" s="4"/>
      <c r="CKB878" s="4"/>
      <c r="CKC878" s="4"/>
      <c r="CKD878" s="4"/>
      <c r="CKE878" s="4"/>
      <c r="CKF878" s="4"/>
      <c r="CKG878" s="4"/>
      <c r="CKH878" s="4"/>
      <c r="CKI878" s="4"/>
      <c r="CKJ878" s="4"/>
      <c r="CKK878" s="4"/>
      <c r="CKL878" s="4"/>
      <c r="CKM878" s="4"/>
      <c r="CKN878" s="4"/>
      <c r="CKO878" s="4"/>
      <c r="CKP878" s="4"/>
      <c r="CKQ878" s="4"/>
      <c r="CKR878" s="4"/>
      <c r="CKS878" s="4"/>
      <c r="CKT878" s="4"/>
      <c r="CKU878" s="4"/>
      <c r="CKV878" s="4"/>
      <c r="CKW878" s="4"/>
      <c r="CKX878" s="4"/>
      <c r="CKY878" s="4"/>
      <c r="CKZ878" s="4"/>
      <c r="CLA878" s="4"/>
      <c r="CLB878" s="4"/>
      <c r="CLC878" s="4"/>
      <c r="CLD878" s="4"/>
      <c r="CLE878" s="4"/>
      <c r="CLF878" s="4"/>
      <c r="CLG878" s="4"/>
      <c r="CLH878" s="4"/>
      <c r="CLI878" s="4"/>
      <c r="CLJ878" s="4"/>
      <c r="CLK878" s="4"/>
      <c r="CLL878" s="4"/>
      <c r="CLM878" s="4"/>
      <c r="CLN878" s="4"/>
      <c r="CLO878" s="4"/>
      <c r="CLP878" s="4"/>
      <c r="CLQ878" s="4"/>
      <c r="CLR878" s="4"/>
      <c r="CLS878" s="4"/>
      <c r="CLT878" s="4"/>
      <c r="CLU878" s="4"/>
      <c r="CLV878" s="4"/>
      <c r="CLW878" s="4"/>
      <c r="CLX878" s="4"/>
      <c r="CLY878" s="4"/>
      <c r="CLZ878" s="4"/>
      <c r="CMA878" s="4"/>
      <c r="CMB878" s="4"/>
      <c r="CMC878" s="4"/>
      <c r="CMD878" s="4"/>
      <c r="CME878" s="4"/>
      <c r="CMF878" s="4"/>
      <c r="CMG878" s="4"/>
      <c r="CMH878" s="4"/>
      <c r="CMI878" s="4"/>
      <c r="CMJ878" s="4"/>
      <c r="CMK878" s="4"/>
      <c r="CML878" s="4"/>
      <c r="CMM878" s="4"/>
      <c r="CMN878" s="4"/>
      <c r="CMO878" s="4"/>
      <c r="CMP878" s="4"/>
      <c r="CMQ878" s="4"/>
      <c r="CMR878" s="4"/>
      <c r="CMS878" s="4"/>
      <c r="CMT878" s="4"/>
      <c r="CMU878" s="4"/>
      <c r="CMV878" s="4"/>
      <c r="CMW878" s="4"/>
      <c r="CMX878" s="4"/>
      <c r="CMY878" s="4"/>
      <c r="CMZ878" s="4"/>
      <c r="CNA878" s="4"/>
      <c r="CNB878" s="4"/>
      <c r="CNC878" s="4"/>
      <c r="CND878" s="4"/>
      <c r="CNE878" s="4"/>
      <c r="CNF878" s="4"/>
      <c r="CNG878" s="4"/>
      <c r="CNH878" s="4"/>
      <c r="CNI878" s="4"/>
      <c r="CNJ878" s="4"/>
      <c r="CNK878" s="4"/>
      <c r="CNL878" s="4"/>
      <c r="CNM878" s="4"/>
      <c r="CNN878" s="4"/>
      <c r="CNO878" s="4"/>
      <c r="CNP878" s="4"/>
      <c r="CNQ878" s="4"/>
      <c r="CNR878" s="4"/>
      <c r="CNS878" s="4"/>
      <c r="CNT878" s="4"/>
      <c r="CNU878" s="4"/>
      <c r="CNV878" s="4"/>
      <c r="CNW878" s="4"/>
      <c r="CNX878" s="4"/>
      <c r="CNY878" s="4"/>
      <c r="CNZ878" s="4"/>
      <c r="COA878" s="4"/>
      <c r="COB878" s="4"/>
      <c r="COC878" s="4"/>
      <c r="COD878" s="4"/>
      <c r="COE878" s="4"/>
      <c r="COF878" s="4"/>
      <c r="COG878" s="4"/>
      <c r="COH878" s="4"/>
      <c r="COI878" s="4"/>
      <c r="COJ878" s="4"/>
      <c r="COK878" s="4"/>
      <c r="COL878" s="4"/>
      <c r="COM878" s="4"/>
      <c r="CON878" s="4"/>
      <c r="COO878" s="4"/>
      <c r="COP878" s="4"/>
      <c r="COQ878" s="4"/>
      <c r="COR878" s="4"/>
      <c r="COS878" s="4"/>
      <c r="COT878" s="4"/>
      <c r="COU878" s="4"/>
      <c r="COV878" s="4"/>
      <c r="COW878" s="4"/>
      <c r="COX878" s="4"/>
      <c r="COY878" s="4"/>
      <c r="COZ878" s="4"/>
      <c r="CPA878" s="4"/>
      <c r="CPB878" s="4"/>
      <c r="CPC878" s="4"/>
      <c r="CPD878" s="4"/>
      <c r="CPE878" s="4"/>
      <c r="CPF878" s="4"/>
      <c r="CPG878" s="4"/>
      <c r="CPH878" s="4"/>
      <c r="CPI878" s="4"/>
      <c r="CPJ878" s="4"/>
      <c r="CPK878" s="4"/>
      <c r="CPL878" s="4"/>
      <c r="CPM878" s="4"/>
      <c r="CPN878" s="4"/>
      <c r="CPO878" s="4"/>
      <c r="CPP878" s="4"/>
      <c r="CPQ878" s="4"/>
      <c r="CPR878" s="4"/>
      <c r="CPS878" s="4"/>
      <c r="CPT878" s="4"/>
      <c r="CPU878" s="4"/>
      <c r="CPV878" s="4"/>
      <c r="CPW878" s="4"/>
      <c r="CPX878" s="4"/>
      <c r="CPY878" s="4"/>
      <c r="CPZ878" s="4"/>
      <c r="CQA878" s="4"/>
      <c r="CQB878" s="4"/>
      <c r="CQC878" s="4"/>
      <c r="CQD878" s="4"/>
      <c r="CQE878" s="4"/>
      <c r="CQF878" s="4"/>
      <c r="CQG878" s="4"/>
      <c r="CQH878" s="4"/>
      <c r="CQI878" s="4"/>
      <c r="CQJ878" s="4"/>
      <c r="CQK878" s="4"/>
      <c r="CQL878" s="4"/>
      <c r="CQM878" s="4"/>
      <c r="CQN878" s="4"/>
      <c r="CQO878" s="4"/>
      <c r="CQP878" s="4"/>
      <c r="CQQ878" s="4"/>
      <c r="CQR878" s="4"/>
      <c r="CQS878" s="4"/>
      <c r="CQT878" s="4"/>
      <c r="CQU878" s="4"/>
      <c r="CQV878" s="4"/>
      <c r="CQW878" s="4"/>
      <c r="CQX878" s="4"/>
      <c r="CQY878" s="4"/>
      <c r="CQZ878" s="4"/>
      <c r="CRA878" s="4"/>
      <c r="CRB878" s="4"/>
      <c r="CRC878" s="4"/>
      <c r="CRD878" s="4"/>
      <c r="CRE878" s="4"/>
      <c r="CRF878" s="4"/>
      <c r="CRG878" s="4"/>
      <c r="CRH878" s="4"/>
      <c r="CRI878" s="4"/>
      <c r="CRJ878" s="4"/>
      <c r="CRK878" s="4"/>
      <c r="CRL878" s="4"/>
      <c r="CRM878" s="4"/>
      <c r="CRN878" s="4"/>
      <c r="CRO878" s="4"/>
      <c r="CRP878" s="4"/>
      <c r="CRQ878" s="4"/>
      <c r="CRR878" s="4"/>
      <c r="CRS878" s="4"/>
      <c r="CRT878" s="4"/>
      <c r="CRU878" s="4"/>
      <c r="CRV878" s="4"/>
      <c r="CRW878" s="4"/>
      <c r="CRX878" s="4"/>
      <c r="CRY878" s="4"/>
      <c r="CRZ878" s="4"/>
      <c r="CSA878" s="4"/>
      <c r="CSB878" s="4"/>
      <c r="CSC878" s="4"/>
      <c r="CSD878" s="4"/>
      <c r="CSE878" s="4"/>
      <c r="CSF878" s="4"/>
      <c r="CSG878" s="4"/>
      <c r="CSH878" s="4"/>
      <c r="CSI878" s="4"/>
      <c r="CSJ878" s="4"/>
      <c r="CSK878" s="4"/>
      <c r="CSL878" s="4"/>
      <c r="CSM878" s="4"/>
      <c r="CSN878" s="4"/>
      <c r="CSO878" s="4"/>
      <c r="CSP878" s="4"/>
      <c r="CSQ878" s="4"/>
      <c r="CSR878" s="4"/>
      <c r="CSS878" s="4"/>
      <c r="CST878" s="4"/>
      <c r="CSU878" s="4"/>
      <c r="CSV878" s="4"/>
      <c r="CSW878" s="4"/>
      <c r="CSX878" s="4"/>
      <c r="CSY878" s="4"/>
      <c r="CSZ878" s="4"/>
      <c r="CTA878" s="4"/>
      <c r="CTB878" s="4"/>
      <c r="CTC878" s="4"/>
      <c r="CTD878" s="4"/>
      <c r="CTE878" s="4"/>
      <c r="CTF878" s="4"/>
      <c r="CTH878" s="4"/>
      <c r="CTJ878" s="4"/>
      <c r="CTK878" s="4"/>
      <c r="CTL878" s="4"/>
      <c r="CTM878" s="4"/>
      <c r="CTN878" s="4"/>
      <c r="CTO878" s="4"/>
      <c r="CTP878" s="4"/>
      <c r="CTQ878" s="4"/>
      <c r="CTV878" s="4"/>
      <c r="CTW878" s="4"/>
      <c r="CTX878" s="4"/>
      <c r="CTY878" s="4"/>
      <c r="CTZ878" s="4"/>
      <c r="CUA878" s="4"/>
      <c r="CUB878" s="4"/>
      <c r="CUC878" s="4"/>
      <c r="CUD878" s="4"/>
      <c r="CUE878" s="4"/>
      <c r="CUF878" s="4"/>
      <c r="CUG878" s="4"/>
      <c r="CUH878" s="4"/>
      <c r="CUI878" s="4"/>
      <c r="CUJ878" s="4"/>
      <c r="CUK878" s="4"/>
      <c r="CUL878" s="4"/>
      <c r="CUM878" s="4"/>
      <c r="CUN878" s="4"/>
      <c r="CUO878" s="4"/>
      <c r="CUP878" s="4"/>
      <c r="CUQ878" s="4"/>
      <c r="CUR878" s="4"/>
      <c r="CUS878" s="4"/>
      <c r="CUT878" s="4"/>
      <c r="CUU878" s="4"/>
      <c r="CUV878" s="4"/>
      <c r="CUW878" s="4"/>
      <c r="CUX878" s="4"/>
      <c r="CUY878" s="4"/>
      <c r="CUZ878" s="4"/>
      <c r="CVA878" s="4"/>
      <c r="CVB878" s="4"/>
      <c r="CVC878" s="4"/>
      <c r="CVD878" s="4"/>
      <c r="CVE878" s="4"/>
      <c r="CVF878" s="4"/>
      <c r="CVG878" s="4"/>
      <c r="CVH878" s="4"/>
      <c r="CVI878" s="4"/>
      <c r="CVJ878" s="4"/>
      <c r="CVK878" s="4"/>
      <c r="CVL878" s="4"/>
      <c r="CVM878" s="4"/>
      <c r="CVN878" s="4"/>
      <c r="CVO878" s="4"/>
      <c r="CVP878" s="4"/>
      <c r="CVQ878" s="4"/>
      <c r="CVR878" s="4"/>
      <c r="CVS878" s="4"/>
      <c r="CVT878" s="4"/>
      <c r="CVU878" s="4"/>
      <c r="CVV878" s="4"/>
      <c r="CVW878" s="4"/>
      <c r="CVX878" s="4"/>
      <c r="CVY878" s="4"/>
      <c r="CVZ878" s="4"/>
      <c r="CWA878" s="4"/>
      <c r="CWB878" s="4"/>
      <c r="CWC878" s="4"/>
      <c r="CWD878" s="4"/>
      <c r="CWE878" s="4"/>
      <c r="CWF878" s="4"/>
      <c r="CWG878" s="4"/>
      <c r="CWH878" s="4"/>
      <c r="CWI878" s="4"/>
      <c r="CWJ878" s="4"/>
      <c r="CWK878" s="4"/>
      <c r="CWL878" s="4"/>
      <c r="CWM878" s="4"/>
      <c r="CWN878" s="4"/>
      <c r="CWO878" s="4"/>
      <c r="CWP878" s="4"/>
      <c r="CWQ878" s="4"/>
      <c r="CWR878" s="4"/>
      <c r="CWS878" s="4"/>
      <c r="CWT878" s="4"/>
      <c r="CWU878" s="4"/>
      <c r="CWV878" s="4"/>
      <c r="CWW878" s="4"/>
      <c r="CWX878" s="4"/>
      <c r="CWY878" s="4"/>
      <c r="CWZ878" s="4"/>
      <c r="CXA878" s="4"/>
      <c r="CXB878" s="4"/>
      <c r="CXC878" s="4"/>
      <c r="CXD878" s="4"/>
      <c r="CXE878" s="4"/>
      <c r="CXF878" s="4"/>
      <c r="CXG878" s="4"/>
      <c r="CXH878" s="4"/>
      <c r="CXI878" s="4"/>
      <c r="CXJ878" s="4"/>
      <c r="CXK878" s="4"/>
      <c r="CXL878" s="4"/>
      <c r="CXM878" s="4"/>
      <c r="CXN878" s="4"/>
      <c r="CXO878" s="4"/>
      <c r="CXP878" s="4"/>
      <c r="CXQ878" s="4"/>
      <c r="CXR878" s="4"/>
      <c r="CXS878" s="4"/>
      <c r="CXT878" s="4"/>
      <c r="CXU878" s="4"/>
      <c r="CXV878" s="4"/>
      <c r="CXW878" s="4"/>
      <c r="CXX878" s="4"/>
      <c r="CXY878" s="4"/>
      <c r="CXZ878" s="4"/>
      <c r="CYA878" s="4"/>
      <c r="CYB878" s="4"/>
      <c r="CYC878" s="4"/>
      <c r="CYD878" s="4"/>
      <c r="CYE878" s="4"/>
      <c r="CYF878" s="4"/>
      <c r="CYG878" s="4"/>
      <c r="CYH878" s="4"/>
      <c r="CYI878" s="4"/>
      <c r="CYJ878" s="4"/>
      <c r="CYK878" s="4"/>
      <c r="CYL878" s="4"/>
      <c r="CYM878" s="4"/>
      <c r="CYN878" s="4"/>
      <c r="CYO878" s="4"/>
      <c r="CYP878" s="4"/>
      <c r="CYQ878" s="4"/>
      <c r="CYR878" s="4"/>
      <c r="CYS878" s="4"/>
      <c r="CYT878" s="4"/>
      <c r="CYU878" s="4"/>
      <c r="CYV878" s="4"/>
      <c r="CYW878" s="4"/>
      <c r="CYX878" s="4"/>
      <c r="CYY878" s="4"/>
      <c r="CYZ878" s="4"/>
      <c r="CZA878" s="4"/>
      <c r="CZB878" s="4"/>
      <c r="CZC878" s="4"/>
      <c r="CZD878" s="4"/>
      <c r="CZE878" s="4"/>
      <c r="CZF878" s="4"/>
      <c r="CZG878" s="4"/>
      <c r="CZH878" s="4"/>
      <c r="CZI878" s="4"/>
      <c r="CZJ878" s="4"/>
      <c r="CZK878" s="4"/>
      <c r="CZL878" s="4"/>
      <c r="CZM878" s="4"/>
      <c r="CZN878" s="4"/>
      <c r="CZO878" s="4"/>
      <c r="CZP878" s="4"/>
      <c r="CZQ878" s="4"/>
      <c r="CZR878" s="4"/>
      <c r="CZS878" s="4"/>
      <c r="CZT878" s="4"/>
      <c r="CZU878" s="4"/>
      <c r="CZV878" s="4"/>
      <c r="CZW878" s="4"/>
      <c r="CZX878" s="4"/>
      <c r="CZY878" s="4"/>
      <c r="CZZ878" s="4"/>
      <c r="DAA878" s="4"/>
      <c r="DAB878" s="4"/>
      <c r="DAC878" s="4"/>
      <c r="DAD878" s="4"/>
      <c r="DAE878" s="4"/>
      <c r="DAF878" s="4"/>
      <c r="DAG878" s="4"/>
      <c r="DAH878" s="4"/>
      <c r="DAI878" s="4"/>
      <c r="DAJ878" s="4"/>
      <c r="DAK878" s="4"/>
      <c r="DAL878" s="4"/>
      <c r="DAM878" s="4"/>
      <c r="DAN878" s="4"/>
      <c r="DAO878" s="4"/>
      <c r="DAP878" s="4"/>
      <c r="DAQ878" s="4"/>
      <c r="DAR878" s="4"/>
      <c r="DAS878" s="4"/>
      <c r="DAT878" s="4"/>
      <c r="DAU878" s="4"/>
      <c r="DAV878" s="4"/>
      <c r="DAW878" s="4"/>
      <c r="DAX878" s="4"/>
      <c r="DAY878" s="4"/>
      <c r="DAZ878" s="4"/>
      <c r="DBA878" s="4"/>
      <c r="DBB878" s="4"/>
      <c r="DBC878" s="4"/>
      <c r="DBD878" s="4"/>
      <c r="DBE878" s="4"/>
      <c r="DBF878" s="4"/>
      <c r="DBG878" s="4"/>
      <c r="DBH878" s="4"/>
      <c r="DBI878" s="4"/>
      <c r="DBJ878" s="4"/>
      <c r="DBK878" s="4"/>
      <c r="DBL878" s="4"/>
      <c r="DBM878" s="4"/>
      <c r="DBN878" s="4"/>
      <c r="DBO878" s="4"/>
      <c r="DBP878" s="4"/>
      <c r="DBQ878" s="4"/>
      <c r="DBR878" s="4"/>
      <c r="DBS878" s="4"/>
      <c r="DBT878" s="4"/>
      <c r="DBU878" s="4"/>
      <c r="DBV878" s="4"/>
      <c r="DBW878" s="4"/>
      <c r="DBX878" s="4"/>
      <c r="DBY878" s="4"/>
      <c r="DBZ878" s="4"/>
      <c r="DCA878" s="4"/>
      <c r="DCB878" s="4"/>
      <c r="DCC878" s="4"/>
      <c r="DCD878" s="4"/>
      <c r="DCE878" s="4"/>
      <c r="DCF878" s="4"/>
      <c r="DCG878" s="4"/>
      <c r="DCH878" s="4"/>
      <c r="DCI878" s="4"/>
      <c r="DCJ878" s="4"/>
      <c r="DCK878" s="4"/>
      <c r="DCL878" s="4"/>
      <c r="DCM878" s="4"/>
      <c r="DCN878" s="4"/>
      <c r="DCO878" s="4"/>
      <c r="DCP878" s="4"/>
      <c r="DCQ878" s="4"/>
      <c r="DCR878" s="4"/>
      <c r="DCS878" s="4"/>
      <c r="DCT878" s="4"/>
      <c r="DCU878" s="4"/>
      <c r="DCV878" s="4"/>
      <c r="DCW878" s="4"/>
      <c r="DCX878" s="4"/>
      <c r="DCY878" s="4"/>
      <c r="DCZ878" s="4"/>
      <c r="DDA878" s="4"/>
      <c r="DDB878" s="4"/>
      <c r="DDD878" s="4"/>
      <c r="DDF878" s="4"/>
      <c r="DDG878" s="4"/>
      <c r="DDH878" s="4"/>
      <c r="DDI878" s="4"/>
      <c r="DDJ878" s="4"/>
      <c r="DDK878" s="4"/>
      <c r="DDL878" s="4"/>
      <c r="DDM878" s="4"/>
      <c r="DDR878" s="4"/>
      <c r="DDS878" s="4"/>
      <c r="DDT878" s="4"/>
      <c r="DDU878" s="4"/>
      <c r="DDV878" s="4"/>
      <c r="DDW878" s="4"/>
      <c r="DDX878" s="4"/>
      <c r="DDY878" s="4"/>
      <c r="DDZ878" s="4"/>
      <c r="DEA878" s="4"/>
      <c r="DEB878" s="4"/>
      <c r="DEC878" s="4"/>
      <c r="DED878" s="4"/>
      <c r="DEE878" s="4"/>
      <c r="DEF878" s="4"/>
      <c r="DEG878" s="4"/>
      <c r="DEH878" s="4"/>
      <c r="DEI878" s="4"/>
      <c r="DEJ878" s="4"/>
      <c r="DEK878" s="4"/>
      <c r="DEL878" s="4"/>
      <c r="DEM878" s="4"/>
      <c r="DEN878" s="4"/>
      <c r="DEO878" s="4"/>
      <c r="DEP878" s="4"/>
      <c r="DEQ878" s="4"/>
      <c r="DER878" s="4"/>
      <c r="DES878" s="4"/>
      <c r="DET878" s="4"/>
      <c r="DEU878" s="4"/>
      <c r="DEV878" s="4"/>
      <c r="DEW878" s="4"/>
      <c r="DEX878" s="4"/>
      <c r="DEY878" s="4"/>
      <c r="DEZ878" s="4"/>
      <c r="DFA878" s="4"/>
      <c r="DFB878" s="4"/>
      <c r="DFC878" s="4"/>
      <c r="DFD878" s="4"/>
      <c r="DFE878" s="4"/>
      <c r="DFF878" s="4"/>
      <c r="DFG878" s="4"/>
      <c r="DFH878" s="4"/>
      <c r="DFI878" s="4"/>
      <c r="DFJ878" s="4"/>
      <c r="DFK878" s="4"/>
      <c r="DFL878" s="4"/>
      <c r="DFM878" s="4"/>
      <c r="DFN878" s="4"/>
      <c r="DFO878" s="4"/>
      <c r="DFP878" s="4"/>
      <c r="DFQ878" s="4"/>
      <c r="DFR878" s="4"/>
      <c r="DFS878" s="4"/>
      <c r="DFT878" s="4"/>
      <c r="DFU878" s="4"/>
      <c r="DFV878" s="4"/>
      <c r="DFW878" s="4"/>
      <c r="DFX878" s="4"/>
      <c r="DFY878" s="4"/>
      <c r="DFZ878" s="4"/>
      <c r="DGA878" s="4"/>
      <c r="DGB878" s="4"/>
      <c r="DGC878" s="4"/>
      <c r="DGD878" s="4"/>
      <c r="DGE878" s="4"/>
      <c r="DGF878" s="4"/>
      <c r="DGG878" s="4"/>
      <c r="DGH878" s="4"/>
      <c r="DGI878" s="4"/>
      <c r="DGJ878" s="4"/>
      <c r="DGK878" s="4"/>
      <c r="DGL878" s="4"/>
      <c r="DGM878" s="4"/>
      <c r="DGN878" s="4"/>
      <c r="DGO878" s="4"/>
      <c r="DGP878" s="4"/>
      <c r="DGQ878" s="4"/>
      <c r="DGR878" s="4"/>
      <c r="DGS878" s="4"/>
      <c r="DGT878" s="4"/>
      <c r="DGU878" s="4"/>
      <c r="DGV878" s="4"/>
      <c r="DGW878" s="4"/>
      <c r="DGX878" s="4"/>
      <c r="DGY878" s="4"/>
      <c r="DGZ878" s="4"/>
      <c r="DHA878" s="4"/>
      <c r="DHB878" s="4"/>
      <c r="DHC878" s="4"/>
      <c r="DHD878" s="4"/>
      <c r="DHE878" s="4"/>
      <c r="DHF878" s="4"/>
      <c r="DHG878" s="4"/>
      <c r="DHH878" s="4"/>
      <c r="DHI878" s="4"/>
      <c r="DHJ878" s="4"/>
      <c r="DHK878" s="4"/>
      <c r="DHL878" s="4"/>
      <c r="DHM878" s="4"/>
      <c r="DHN878" s="4"/>
      <c r="DHO878" s="4"/>
      <c r="DHP878" s="4"/>
      <c r="DHQ878" s="4"/>
      <c r="DHR878" s="4"/>
      <c r="DHS878" s="4"/>
      <c r="DHT878" s="4"/>
      <c r="DHU878" s="4"/>
      <c r="DHV878" s="4"/>
      <c r="DHW878" s="4"/>
      <c r="DHX878" s="4"/>
      <c r="DHY878" s="4"/>
      <c r="DHZ878" s="4"/>
      <c r="DIA878" s="4"/>
      <c r="DIB878" s="4"/>
      <c r="DIC878" s="4"/>
      <c r="DID878" s="4"/>
      <c r="DIE878" s="4"/>
      <c r="DIF878" s="4"/>
      <c r="DIG878" s="4"/>
      <c r="DIH878" s="4"/>
      <c r="DII878" s="4"/>
      <c r="DIJ878" s="4"/>
      <c r="DIK878" s="4"/>
      <c r="DIL878" s="4"/>
      <c r="DIM878" s="4"/>
      <c r="DIN878" s="4"/>
      <c r="DIO878" s="4"/>
      <c r="DIP878" s="4"/>
      <c r="DIQ878" s="4"/>
      <c r="DIR878" s="4"/>
      <c r="DIS878" s="4"/>
      <c r="DIT878" s="4"/>
      <c r="DIU878" s="4"/>
      <c r="DIV878" s="4"/>
      <c r="DIW878" s="4"/>
      <c r="DIX878" s="4"/>
      <c r="DIY878" s="4"/>
      <c r="DIZ878" s="4"/>
      <c r="DJA878" s="4"/>
      <c r="DJB878" s="4"/>
      <c r="DJC878" s="4"/>
      <c r="DJD878" s="4"/>
      <c r="DJE878" s="4"/>
      <c r="DJF878" s="4"/>
      <c r="DJG878" s="4"/>
      <c r="DJH878" s="4"/>
      <c r="DJI878" s="4"/>
      <c r="DJJ878" s="4"/>
      <c r="DJK878" s="4"/>
      <c r="DJL878" s="4"/>
      <c r="DJM878" s="4"/>
      <c r="DJN878" s="4"/>
      <c r="DJO878" s="4"/>
      <c r="DJP878" s="4"/>
      <c r="DJQ878" s="4"/>
      <c r="DJR878" s="4"/>
      <c r="DJS878" s="4"/>
      <c r="DJT878" s="4"/>
      <c r="DJU878" s="4"/>
      <c r="DJV878" s="4"/>
      <c r="DJW878" s="4"/>
      <c r="DJX878" s="4"/>
      <c r="DJY878" s="4"/>
      <c r="DJZ878" s="4"/>
      <c r="DKA878" s="4"/>
      <c r="DKB878" s="4"/>
      <c r="DKC878" s="4"/>
      <c r="DKD878" s="4"/>
      <c r="DKE878" s="4"/>
      <c r="DKF878" s="4"/>
      <c r="DKG878" s="4"/>
      <c r="DKH878" s="4"/>
      <c r="DKI878" s="4"/>
      <c r="DKJ878" s="4"/>
      <c r="DKK878" s="4"/>
      <c r="DKL878" s="4"/>
      <c r="DKM878" s="4"/>
      <c r="DKN878" s="4"/>
      <c r="DKO878" s="4"/>
      <c r="DKP878" s="4"/>
      <c r="DKQ878" s="4"/>
      <c r="DKR878" s="4"/>
      <c r="DKS878" s="4"/>
      <c r="DKT878" s="4"/>
      <c r="DKU878" s="4"/>
      <c r="DKV878" s="4"/>
      <c r="DKW878" s="4"/>
      <c r="DKX878" s="4"/>
      <c r="DKY878" s="4"/>
      <c r="DKZ878" s="4"/>
      <c r="DLA878" s="4"/>
      <c r="DLB878" s="4"/>
      <c r="DLC878" s="4"/>
      <c r="DLD878" s="4"/>
      <c r="DLE878" s="4"/>
      <c r="DLF878" s="4"/>
      <c r="DLG878" s="4"/>
      <c r="DLH878" s="4"/>
      <c r="DLI878" s="4"/>
      <c r="DLJ878" s="4"/>
      <c r="DLK878" s="4"/>
      <c r="DLL878" s="4"/>
      <c r="DLM878" s="4"/>
      <c r="DLN878" s="4"/>
      <c r="DLO878" s="4"/>
      <c r="DLP878" s="4"/>
      <c r="DLQ878" s="4"/>
      <c r="DLR878" s="4"/>
      <c r="DLS878" s="4"/>
      <c r="DLT878" s="4"/>
      <c r="DLU878" s="4"/>
      <c r="DLV878" s="4"/>
      <c r="DLW878" s="4"/>
      <c r="DLX878" s="4"/>
      <c r="DLY878" s="4"/>
      <c r="DLZ878" s="4"/>
      <c r="DMA878" s="4"/>
      <c r="DMB878" s="4"/>
      <c r="DMC878" s="4"/>
      <c r="DMD878" s="4"/>
      <c r="DME878" s="4"/>
      <c r="DMF878" s="4"/>
      <c r="DMG878" s="4"/>
      <c r="DMH878" s="4"/>
      <c r="DMI878" s="4"/>
      <c r="DMJ878" s="4"/>
      <c r="DMK878" s="4"/>
      <c r="DML878" s="4"/>
      <c r="DMM878" s="4"/>
      <c r="DMN878" s="4"/>
      <c r="DMO878" s="4"/>
      <c r="DMP878" s="4"/>
      <c r="DMQ878" s="4"/>
      <c r="DMR878" s="4"/>
      <c r="DMS878" s="4"/>
      <c r="DMT878" s="4"/>
      <c r="DMU878" s="4"/>
      <c r="DMV878" s="4"/>
      <c r="DMW878" s="4"/>
      <c r="DMX878" s="4"/>
      <c r="DMZ878" s="4"/>
      <c r="DNB878" s="4"/>
      <c r="DNC878" s="4"/>
      <c r="DND878" s="4"/>
      <c r="DNE878" s="4"/>
      <c r="DNF878" s="4"/>
      <c r="DNG878" s="4"/>
      <c r="DNH878" s="4"/>
      <c r="DNI878" s="4"/>
      <c r="DNN878" s="4"/>
      <c r="DNO878" s="4"/>
      <c r="DNP878" s="4"/>
      <c r="DNQ878" s="4"/>
      <c r="DNR878" s="4"/>
      <c r="DNS878" s="4"/>
      <c r="DNT878" s="4"/>
      <c r="DNU878" s="4"/>
      <c r="DNV878" s="4"/>
      <c r="DNW878" s="4"/>
      <c r="DNX878" s="4"/>
      <c r="DNY878" s="4"/>
      <c r="DNZ878" s="4"/>
      <c r="DOA878" s="4"/>
      <c r="DOB878" s="4"/>
      <c r="DOC878" s="4"/>
      <c r="DOD878" s="4"/>
      <c r="DOE878" s="4"/>
      <c r="DOF878" s="4"/>
      <c r="DOG878" s="4"/>
      <c r="DOH878" s="4"/>
      <c r="DOI878" s="4"/>
      <c r="DOJ878" s="4"/>
      <c r="DOK878" s="4"/>
      <c r="DOL878" s="4"/>
      <c r="DOM878" s="4"/>
      <c r="DON878" s="4"/>
      <c r="DOO878" s="4"/>
      <c r="DOP878" s="4"/>
      <c r="DOQ878" s="4"/>
      <c r="DOR878" s="4"/>
      <c r="DOS878" s="4"/>
      <c r="DOT878" s="4"/>
      <c r="DOU878" s="4"/>
      <c r="DOV878" s="4"/>
      <c r="DOW878" s="4"/>
      <c r="DOX878" s="4"/>
      <c r="DOY878" s="4"/>
      <c r="DOZ878" s="4"/>
      <c r="DPA878" s="4"/>
      <c r="DPB878" s="4"/>
      <c r="DPC878" s="4"/>
      <c r="DPD878" s="4"/>
      <c r="DPE878" s="4"/>
      <c r="DPF878" s="4"/>
      <c r="DPG878" s="4"/>
      <c r="DPH878" s="4"/>
      <c r="DPI878" s="4"/>
      <c r="DPJ878" s="4"/>
      <c r="DPK878" s="4"/>
      <c r="DPL878" s="4"/>
      <c r="DPM878" s="4"/>
      <c r="DPN878" s="4"/>
      <c r="DPO878" s="4"/>
      <c r="DPP878" s="4"/>
      <c r="DPQ878" s="4"/>
      <c r="DPR878" s="4"/>
      <c r="DPS878" s="4"/>
      <c r="DPT878" s="4"/>
      <c r="DPU878" s="4"/>
      <c r="DPV878" s="4"/>
      <c r="DPW878" s="4"/>
      <c r="DPX878" s="4"/>
      <c r="DPY878" s="4"/>
      <c r="DPZ878" s="4"/>
      <c r="DQA878" s="4"/>
      <c r="DQB878" s="4"/>
      <c r="DQC878" s="4"/>
      <c r="DQD878" s="4"/>
      <c r="DQE878" s="4"/>
      <c r="DQF878" s="4"/>
      <c r="DQG878" s="4"/>
      <c r="DQH878" s="4"/>
      <c r="DQI878" s="4"/>
      <c r="DQJ878" s="4"/>
      <c r="DQK878" s="4"/>
      <c r="DQL878" s="4"/>
      <c r="DQM878" s="4"/>
      <c r="DQN878" s="4"/>
      <c r="DQO878" s="4"/>
      <c r="DQP878" s="4"/>
      <c r="DQQ878" s="4"/>
      <c r="DQR878" s="4"/>
      <c r="DQS878" s="4"/>
      <c r="DQT878" s="4"/>
      <c r="DQU878" s="4"/>
      <c r="DQV878" s="4"/>
      <c r="DQW878" s="4"/>
      <c r="DQX878" s="4"/>
      <c r="DQY878" s="4"/>
      <c r="DQZ878" s="4"/>
      <c r="DRA878" s="4"/>
      <c r="DRB878" s="4"/>
      <c r="DRC878" s="4"/>
      <c r="DRD878" s="4"/>
      <c r="DRE878" s="4"/>
      <c r="DRF878" s="4"/>
      <c r="DRG878" s="4"/>
      <c r="DRH878" s="4"/>
      <c r="DRI878" s="4"/>
      <c r="DRJ878" s="4"/>
      <c r="DRK878" s="4"/>
      <c r="DRL878" s="4"/>
      <c r="DRM878" s="4"/>
      <c r="DRN878" s="4"/>
      <c r="DRO878" s="4"/>
      <c r="DRP878" s="4"/>
      <c r="DRQ878" s="4"/>
      <c r="DRR878" s="4"/>
      <c r="DRS878" s="4"/>
      <c r="DRT878" s="4"/>
      <c r="DRU878" s="4"/>
      <c r="DRV878" s="4"/>
      <c r="DRW878" s="4"/>
      <c r="DRX878" s="4"/>
      <c r="DRY878" s="4"/>
      <c r="DRZ878" s="4"/>
      <c r="DSA878" s="4"/>
      <c r="DSB878" s="4"/>
      <c r="DSC878" s="4"/>
      <c r="DSD878" s="4"/>
      <c r="DSE878" s="4"/>
      <c r="DSF878" s="4"/>
      <c r="DSG878" s="4"/>
      <c r="DSH878" s="4"/>
      <c r="DSI878" s="4"/>
      <c r="DSJ878" s="4"/>
      <c r="DSK878" s="4"/>
      <c r="DSL878" s="4"/>
      <c r="DSM878" s="4"/>
      <c r="DSN878" s="4"/>
      <c r="DSO878" s="4"/>
      <c r="DSP878" s="4"/>
      <c r="DSQ878" s="4"/>
      <c r="DSR878" s="4"/>
      <c r="DSS878" s="4"/>
      <c r="DST878" s="4"/>
      <c r="DSU878" s="4"/>
      <c r="DSV878" s="4"/>
      <c r="DSW878" s="4"/>
      <c r="DSX878" s="4"/>
      <c r="DSY878" s="4"/>
      <c r="DSZ878" s="4"/>
      <c r="DTA878" s="4"/>
      <c r="DTB878" s="4"/>
      <c r="DTC878" s="4"/>
      <c r="DTD878" s="4"/>
      <c r="DTE878" s="4"/>
      <c r="DTF878" s="4"/>
      <c r="DTG878" s="4"/>
      <c r="DTH878" s="4"/>
      <c r="DTI878" s="4"/>
      <c r="DTJ878" s="4"/>
      <c r="DTK878" s="4"/>
      <c r="DTL878" s="4"/>
      <c r="DTM878" s="4"/>
      <c r="DTN878" s="4"/>
      <c r="DTO878" s="4"/>
      <c r="DTP878" s="4"/>
      <c r="DTQ878" s="4"/>
      <c r="DTR878" s="4"/>
      <c r="DTS878" s="4"/>
      <c r="DTT878" s="4"/>
      <c r="DTU878" s="4"/>
      <c r="DTV878" s="4"/>
      <c r="DTW878" s="4"/>
      <c r="DTX878" s="4"/>
      <c r="DTY878" s="4"/>
      <c r="DTZ878" s="4"/>
      <c r="DUA878" s="4"/>
      <c r="DUB878" s="4"/>
      <c r="DUC878" s="4"/>
      <c r="DUD878" s="4"/>
      <c r="DUE878" s="4"/>
      <c r="DUF878" s="4"/>
      <c r="DUG878" s="4"/>
      <c r="DUH878" s="4"/>
      <c r="DUI878" s="4"/>
      <c r="DUJ878" s="4"/>
      <c r="DUK878" s="4"/>
      <c r="DUL878" s="4"/>
      <c r="DUM878" s="4"/>
      <c r="DUN878" s="4"/>
      <c r="DUO878" s="4"/>
      <c r="DUP878" s="4"/>
      <c r="DUQ878" s="4"/>
      <c r="DUR878" s="4"/>
      <c r="DUS878" s="4"/>
      <c r="DUT878" s="4"/>
      <c r="DUU878" s="4"/>
      <c r="DUV878" s="4"/>
      <c r="DUW878" s="4"/>
      <c r="DUX878" s="4"/>
      <c r="DUY878" s="4"/>
      <c r="DUZ878" s="4"/>
      <c r="DVA878" s="4"/>
      <c r="DVB878" s="4"/>
      <c r="DVC878" s="4"/>
      <c r="DVD878" s="4"/>
      <c r="DVE878" s="4"/>
      <c r="DVF878" s="4"/>
      <c r="DVG878" s="4"/>
      <c r="DVH878" s="4"/>
      <c r="DVI878" s="4"/>
      <c r="DVJ878" s="4"/>
      <c r="DVK878" s="4"/>
      <c r="DVL878" s="4"/>
      <c r="DVM878" s="4"/>
      <c r="DVN878" s="4"/>
      <c r="DVO878" s="4"/>
      <c r="DVP878" s="4"/>
      <c r="DVQ878" s="4"/>
      <c r="DVR878" s="4"/>
      <c r="DVS878" s="4"/>
      <c r="DVT878" s="4"/>
      <c r="DVU878" s="4"/>
      <c r="DVV878" s="4"/>
      <c r="DVW878" s="4"/>
      <c r="DVX878" s="4"/>
      <c r="DVY878" s="4"/>
      <c r="DVZ878" s="4"/>
      <c r="DWA878" s="4"/>
      <c r="DWB878" s="4"/>
      <c r="DWC878" s="4"/>
      <c r="DWD878" s="4"/>
      <c r="DWE878" s="4"/>
      <c r="DWF878" s="4"/>
      <c r="DWG878" s="4"/>
      <c r="DWH878" s="4"/>
      <c r="DWI878" s="4"/>
      <c r="DWJ878" s="4"/>
      <c r="DWK878" s="4"/>
      <c r="DWL878" s="4"/>
      <c r="DWM878" s="4"/>
      <c r="DWN878" s="4"/>
      <c r="DWO878" s="4"/>
      <c r="DWP878" s="4"/>
      <c r="DWQ878" s="4"/>
      <c r="DWR878" s="4"/>
      <c r="DWS878" s="4"/>
      <c r="DWT878" s="4"/>
      <c r="DWV878" s="4"/>
      <c r="DWX878" s="4"/>
      <c r="DWY878" s="4"/>
      <c r="DWZ878" s="4"/>
      <c r="DXA878" s="4"/>
      <c r="DXB878" s="4"/>
      <c r="DXC878" s="4"/>
      <c r="DXD878" s="4"/>
      <c r="DXE878" s="4"/>
      <c r="DXJ878" s="4"/>
      <c r="DXK878" s="4"/>
      <c r="DXL878" s="4"/>
      <c r="DXM878" s="4"/>
      <c r="DXN878" s="4"/>
      <c r="DXO878" s="4"/>
      <c r="DXP878" s="4"/>
      <c r="DXQ878" s="4"/>
      <c r="DXR878" s="4"/>
      <c r="DXS878" s="4"/>
      <c r="DXT878" s="4"/>
      <c r="DXU878" s="4"/>
      <c r="DXV878" s="4"/>
      <c r="DXW878" s="4"/>
      <c r="DXX878" s="4"/>
      <c r="DXY878" s="4"/>
      <c r="DXZ878" s="4"/>
      <c r="DYA878" s="4"/>
      <c r="DYB878" s="4"/>
      <c r="DYC878" s="4"/>
      <c r="DYD878" s="4"/>
      <c r="DYE878" s="4"/>
      <c r="DYF878" s="4"/>
      <c r="DYG878" s="4"/>
      <c r="DYH878" s="4"/>
      <c r="DYI878" s="4"/>
      <c r="DYJ878" s="4"/>
      <c r="DYK878" s="4"/>
      <c r="DYL878" s="4"/>
      <c r="DYM878" s="4"/>
      <c r="DYN878" s="4"/>
      <c r="DYO878" s="4"/>
      <c r="DYP878" s="4"/>
      <c r="DYQ878" s="4"/>
      <c r="DYR878" s="4"/>
      <c r="DYS878" s="4"/>
      <c r="DYT878" s="4"/>
      <c r="DYU878" s="4"/>
      <c r="DYV878" s="4"/>
      <c r="DYW878" s="4"/>
      <c r="DYX878" s="4"/>
      <c r="DYY878" s="4"/>
      <c r="DYZ878" s="4"/>
      <c r="DZA878" s="4"/>
      <c r="DZB878" s="4"/>
      <c r="DZC878" s="4"/>
      <c r="DZD878" s="4"/>
      <c r="DZE878" s="4"/>
      <c r="DZF878" s="4"/>
      <c r="DZG878" s="4"/>
      <c r="DZH878" s="4"/>
      <c r="DZI878" s="4"/>
      <c r="DZJ878" s="4"/>
      <c r="DZK878" s="4"/>
      <c r="DZL878" s="4"/>
      <c r="DZM878" s="4"/>
      <c r="DZN878" s="4"/>
      <c r="DZO878" s="4"/>
      <c r="DZP878" s="4"/>
      <c r="DZQ878" s="4"/>
      <c r="DZR878" s="4"/>
      <c r="DZS878" s="4"/>
      <c r="DZT878" s="4"/>
      <c r="DZU878" s="4"/>
      <c r="DZV878" s="4"/>
      <c r="DZW878" s="4"/>
      <c r="DZX878" s="4"/>
      <c r="DZY878" s="4"/>
      <c r="DZZ878" s="4"/>
      <c r="EAA878" s="4"/>
      <c r="EAB878" s="4"/>
      <c r="EAC878" s="4"/>
      <c r="EAD878" s="4"/>
      <c r="EAE878" s="4"/>
      <c r="EAF878" s="4"/>
      <c r="EAG878" s="4"/>
      <c r="EAH878" s="4"/>
      <c r="EAI878" s="4"/>
      <c r="EAJ878" s="4"/>
      <c r="EAK878" s="4"/>
      <c r="EAL878" s="4"/>
      <c r="EAM878" s="4"/>
      <c r="EAN878" s="4"/>
      <c r="EAO878" s="4"/>
      <c r="EAP878" s="4"/>
      <c r="EAQ878" s="4"/>
      <c r="EAR878" s="4"/>
      <c r="EAS878" s="4"/>
      <c r="EAT878" s="4"/>
      <c r="EAU878" s="4"/>
      <c r="EAV878" s="4"/>
      <c r="EAW878" s="4"/>
      <c r="EAX878" s="4"/>
      <c r="EAY878" s="4"/>
      <c r="EAZ878" s="4"/>
      <c r="EBA878" s="4"/>
      <c r="EBB878" s="4"/>
      <c r="EBC878" s="4"/>
      <c r="EBD878" s="4"/>
      <c r="EBE878" s="4"/>
      <c r="EBF878" s="4"/>
      <c r="EBG878" s="4"/>
      <c r="EBH878" s="4"/>
      <c r="EBI878" s="4"/>
      <c r="EBJ878" s="4"/>
      <c r="EBK878" s="4"/>
      <c r="EBL878" s="4"/>
      <c r="EBM878" s="4"/>
      <c r="EBN878" s="4"/>
      <c r="EBO878" s="4"/>
      <c r="EBP878" s="4"/>
      <c r="EBQ878" s="4"/>
      <c r="EBR878" s="4"/>
      <c r="EBS878" s="4"/>
      <c r="EBT878" s="4"/>
      <c r="EBU878" s="4"/>
      <c r="EBV878" s="4"/>
      <c r="EBW878" s="4"/>
      <c r="EBX878" s="4"/>
      <c r="EBY878" s="4"/>
      <c r="EBZ878" s="4"/>
      <c r="ECA878" s="4"/>
      <c r="ECB878" s="4"/>
      <c r="ECC878" s="4"/>
      <c r="ECD878" s="4"/>
      <c r="ECE878" s="4"/>
      <c r="ECF878" s="4"/>
      <c r="ECG878" s="4"/>
      <c r="ECH878" s="4"/>
      <c r="ECI878" s="4"/>
      <c r="ECJ878" s="4"/>
      <c r="ECK878" s="4"/>
      <c r="ECL878" s="4"/>
      <c r="ECM878" s="4"/>
      <c r="ECN878" s="4"/>
      <c r="ECO878" s="4"/>
      <c r="ECP878" s="4"/>
      <c r="ECQ878" s="4"/>
      <c r="ECR878" s="4"/>
      <c r="ECS878" s="4"/>
      <c r="ECT878" s="4"/>
      <c r="ECU878" s="4"/>
      <c r="ECV878" s="4"/>
      <c r="ECW878" s="4"/>
      <c r="ECX878" s="4"/>
      <c r="ECY878" s="4"/>
      <c r="ECZ878" s="4"/>
      <c r="EDA878" s="4"/>
      <c r="EDB878" s="4"/>
      <c r="EDC878" s="4"/>
      <c r="EDD878" s="4"/>
      <c r="EDE878" s="4"/>
      <c r="EDF878" s="4"/>
      <c r="EDG878" s="4"/>
      <c r="EDH878" s="4"/>
      <c r="EDI878" s="4"/>
      <c r="EDJ878" s="4"/>
      <c r="EDK878" s="4"/>
      <c r="EDL878" s="4"/>
      <c r="EDM878" s="4"/>
      <c r="EDN878" s="4"/>
      <c r="EDO878" s="4"/>
      <c r="EDP878" s="4"/>
      <c r="EDQ878" s="4"/>
      <c r="EDR878" s="4"/>
      <c r="EDS878" s="4"/>
      <c r="EDT878" s="4"/>
      <c r="EDU878" s="4"/>
      <c r="EDV878" s="4"/>
      <c r="EDW878" s="4"/>
      <c r="EDX878" s="4"/>
      <c r="EDY878" s="4"/>
      <c r="EDZ878" s="4"/>
      <c r="EEA878" s="4"/>
      <c r="EEB878" s="4"/>
      <c r="EEC878" s="4"/>
      <c r="EED878" s="4"/>
      <c r="EEE878" s="4"/>
      <c r="EEF878" s="4"/>
      <c r="EEG878" s="4"/>
      <c r="EEH878" s="4"/>
      <c r="EEI878" s="4"/>
      <c r="EEJ878" s="4"/>
      <c r="EEK878" s="4"/>
      <c r="EEL878" s="4"/>
      <c r="EEM878" s="4"/>
      <c r="EEN878" s="4"/>
      <c r="EEO878" s="4"/>
      <c r="EEP878" s="4"/>
      <c r="EEQ878" s="4"/>
      <c r="EER878" s="4"/>
      <c r="EES878" s="4"/>
      <c r="EET878" s="4"/>
      <c r="EEU878" s="4"/>
      <c r="EEV878" s="4"/>
      <c r="EEW878" s="4"/>
      <c r="EEX878" s="4"/>
      <c r="EEY878" s="4"/>
      <c r="EEZ878" s="4"/>
      <c r="EFA878" s="4"/>
      <c r="EFB878" s="4"/>
      <c r="EFC878" s="4"/>
      <c r="EFD878" s="4"/>
      <c r="EFE878" s="4"/>
      <c r="EFF878" s="4"/>
      <c r="EFG878" s="4"/>
      <c r="EFH878" s="4"/>
      <c r="EFI878" s="4"/>
      <c r="EFJ878" s="4"/>
      <c r="EFK878" s="4"/>
      <c r="EFL878" s="4"/>
      <c r="EFM878" s="4"/>
      <c r="EFN878" s="4"/>
      <c r="EFO878" s="4"/>
      <c r="EFP878" s="4"/>
      <c r="EFQ878" s="4"/>
      <c r="EFR878" s="4"/>
      <c r="EFS878" s="4"/>
      <c r="EFT878" s="4"/>
      <c r="EFU878" s="4"/>
      <c r="EFV878" s="4"/>
      <c r="EFW878" s="4"/>
      <c r="EFX878" s="4"/>
      <c r="EFY878" s="4"/>
      <c r="EFZ878" s="4"/>
      <c r="EGA878" s="4"/>
      <c r="EGB878" s="4"/>
      <c r="EGC878" s="4"/>
      <c r="EGD878" s="4"/>
      <c r="EGE878" s="4"/>
      <c r="EGF878" s="4"/>
      <c r="EGG878" s="4"/>
      <c r="EGH878" s="4"/>
      <c r="EGI878" s="4"/>
      <c r="EGJ878" s="4"/>
      <c r="EGK878" s="4"/>
      <c r="EGL878" s="4"/>
      <c r="EGM878" s="4"/>
      <c r="EGN878" s="4"/>
      <c r="EGO878" s="4"/>
      <c r="EGP878" s="4"/>
      <c r="EGR878" s="4"/>
      <c r="EGT878" s="4"/>
      <c r="EGU878" s="4"/>
      <c r="EGV878" s="4"/>
      <c r="EGW878" s="4"/>
      <c r="EGX878" s="4"/>
      <c r="EGY878" s="4"/>
      <c r="EGZ878" s="4"/>
      <c r="EHA878" s="4"/>
      <c r="EHF878" s="4"/>
      <c r="EHG878" s="4"/>
      <c r="EHH878" s="4"/>
      <c r="EHI878" s="4"/>
      <c r="EHJ878" s="4"/>
      <c r="EHK878" s="4"/>
      <c r="EHL878" s="4"/>
      <c r="EHM878" s="4"/>
      <c r="EHN878" s="4"/>
      <c r="EHO878" s="4"/>
      <c r="EHP878" s="4"/>
      <c r="EHQ878" s="4"/>
      <c r="EHR878" s="4"/>
      <c r="EHS878" s="4"/>
      <c r="EHT878" s="4"/>
      <c r="EHU878" s="4"/>
      <c r="EHV878" s="4"/>
      <c r="EHW878" s="4"/>
      <c r="EHX878" s="4"/>
      <c r="EHY878" s="4"/>
      <c r="EHZ878" s="4"/>
      <c r="EIA878" s="4"/>
      <c r="EIB878" s="4"/>
      <c r="EIC878" s="4"/>
      <c r="EID878" s="4"/>
      <c r="EIE878" s="4"/>
      <c r="EIF878" s="4"/>
      <c r="EIG878" s="4"/>
      <c r="EIH878" s="4"/>
      <c r="EII878" s="4"/>
      <c r="EIJ878" s="4"/>
      <c r="EIK878" s="4"/>
      <c r="EIL878" s="4"/>
      <c r="EIM878" s="4"/>
      <c r="EIN878" s="4"/>
      <c r="EIO878" s="4"/>
      <c r="EIP878" s="4"/>
      <c r="EIQ878" s="4"/>
      <c r="EIR878" s="4"/>
      <c r="EIS878" s="4"/>
      <c r="EIT878" s="4"/>
      <c r="EIU878" s="4"/>
      <c r="EIV878" s="4"/>
      <c r="EIW878" s="4"/>
      <c r="EIX878" s="4"/>
      <c r="EIY878" s="4"/>
      <c r="EIZ878" s="4"/>
      <c r="EJA878" s="4"/>
      <c r="EJB878" s="4"/>
      <c r="EJC878" s="4"/>
      <c r="EJD878" s="4"/>
      <c r="EJE878" s="4"/>
      <c r="EJF878" s="4"/>
      <c r="EJG878" s="4"/>
      <c r="EJH878" s="4"/>
      <c r="EJI878" s="4"/>
      <c r="EJJ878" s="4"/>
      <c r="EJK878" s="4"/>
      <c r="EJL878" s="4"/>
      <c r="EJM878" s="4"/>
      <c r="EJN878" s="4"/>
      <c r="EJO878" s="4"/>
      <c r="EJP878" s="4"/>
      <c r="EJQ878" s="4"/>
      <c r="EJR878" s="4"/>
      <c r="EJS878" s="4"/>
      <c r="EJT878" s="4"/>
      <c r="EJU878" s="4"/>
      <c r="EJV878" s="4"/>
      <c r="EJW878" s="4"/>
      <c r="EJX878" s="4"/>
      <c r="EJY878" s="4"/>
      <c r="EJZ878" s="4"/>
      <c r="EKA878" s="4"/>
      <c r="EKB878" s="4"/>
      <c r="EKC878" s="4"/>
      <c r="EKD878" s="4"/>
      <c r="EKE878" s="4"/>
      <c r="EKF878" s="4"/>
      <c r="EKG878" s="4"/>
      <c r="EKH878" s="4"/>
      <c r="EKI878" s="4"/>
      <c r="EKJ878" s="4"/>
      <c r="EKK878" s="4"/>
      <c r="EKL878" s="4"/>
      <c r="EKM878" s="4"/>
      <c r="EKN878" s="4"/>
      <c r="EKO878" s="4"/>
      <c r="EKP878" s="4"/>
      <c r="EKQ878" s="4"/>
      <c r="EKR878" s="4"/>
      <c r="EKS878" s="4"/>
      <c r="EKT878" s="4"/>
      <c r="EKU878" s="4"/>
      <c r="EKV878" s="4"/>
      <c r="EKW878" s="4"/>
      <c r="EKX878" s="4"/>
      <c r="EKY878" s="4"/>
      <c r="EKZ878" s="4"/>
      <c r="ELA878" s="4"/>
      <c r="ELB878" s="4"/>
      <c r="ELC878" s="4"/>
      <c r="ELD878" s="4"/>
      <c r="ELE878" s="4"/>
      <c r="ELF878" s="4"/>
      <c r="ELG878" s="4"/>
      <c r="ELH878" s="4"/>
      <c r="ELI878" s="4"/>
      <c r="ELJ878" s="4"/>
      <c r="ELK878" s="4"/>
      <c r="ELL878" s="4"/>
      <c r="ELM878" s="4"/>
      <c r="ELN878" s="4"/>
      <c r="ELO878" s="4"/>
      <c r="ELP878" s="4"/>
      <c r="ELQ878" s="4"/>
      <c r="ELR878" s="4"/>
      <c r="ELS878" s="4"/>
      <c r="ELT878" s="4"/>
      <c r="ELU878" s="4"/>
      <c r="ELV878" s="4"/>
      <c r="ELW878" s="4"/>
      <c r="ELX878" s="4"/>
      <c r="ELY878" s="4"/>
      <c r="ELZ878" s="4"/>
      <c r="EMA878" s="4"/>
      <c r="EMB878" s="4"/>
      <c r="EMC878" s="4"/>
      <c r="EMD878" s="4"/>
      <c r="EME878" s="4"/>
      <c r="EMF878" s="4"/>
      <c r="EMG878" s="4"/>
      <c r="EMH878" s="4"/>
      <c r="EMI878" s="4"/>
      <c r="EMJ878" s="4"/>
      <c r="EMK878" s="4"/>
      <c r="EML878" s="4"/>
      <c r="EMM878" s="4"/>
      <c r="EMN878" s="4"/>
      <c r="EMO878" s="4"/>
      <c r="EMP878" s="4"/>
      <c r="EMQ878" s="4"/>
      <c r="EMR878" s="4"/>
      <c r="EMS878" s="4"/>
      <c r="EMT878" s="4"/>
      <c r="EMU878" s="4"/>
      <c r="EMV878" s="4"/>
      <c r="EMW878" s="4"/>
      <c r="EMX878" s="4"/>
      <c r="EMY878" s="4"/>
      <c r="EMZ878" s="4"/>
      <c r="ENA878" s="4"/>
      <c r="ENB878" s="4"/>
      <c r="ENC878" s="4"/>
      <c r="END878" s="4"/>
      <c r="ENE878" s="4"/>
      <c r="ENF878" s="4"/>
      <c r="ENG878" s="4"/>
      <c r="ENH878" s="4"/>
      <c r="ENI878" s="4"/>
      <c r="ENJ878" s="4"/>
      <c r="ENK878" s="4"/>
      <c r="ENL878" s="4"/>
      <c r="ENM878" s="4"/>
      <c r="ENN878" s="4"/>
      <c r="ENO878" s="4"/>
      <c r="ENP878" s="4"/>
      <c r="ENQ878" s="4"/>
      <c r="ENR878" s="4"/>
      <c r="ENS878" s="4"/>
      <c r="ENT878" s="4"/>
      <c r="ENU878" s="4"/>
      <c r="ENV878" s="4"/>
      <c r="ENW878" s="4"/>
      <c r="ENX878" s="4"/>
      <c r="ENY878" s="4"/>
      <c r="ENZ878" s="4"/>
      <c r="EOA878" s="4"/>
      <c r="EOB878" s="4"/>
      <c r="EOC878" s="4"/>
      <c r="EOD878" s="4"/>
      <c r="EOE878" s="4"/>
      <c r="EOF878" s="4"/>
      <c r="EOG878" s="4"/>
      <c r="EOH878" s="4"/>
      <c r="EOI878" s="4"/>
      <c r="EOJ878" s="4"/>
      <c r="EOK878" s="4"/>
      <c r="EOL878" s="4"/>
      <c r="EOM878" s="4"/>
      <c r="EON878" s="4"/>
      <c r="EOO878" s="4"/>
      <c r="EOP878" s="4"/>
      <c r="EOQ878" s="4"/>
      <c r="EOR878" s="4"/>
      <c r="EOS878" s="4"/>
      <c r="EOT878" s="4"/>
      <c r="EOU878" s="4"/>
      <c r="EOV878" s="4"/>
      <c r="EOW878" s="4"/>
      <c r="EOX878" s="4"/>
      <c r="EOY878" s="4"/>
      <c r="EOZ878" s="4"/>
      <c r="EPA878" s="4"/>
      <c r="EPB878" s="4"/>
      <c r="EPC878" s="4"/>
      <c r="EPD878" s="4"/>
      <c r="EPE878" s="4"/>
      <c r="EPF878" s="4"/>
      <c r="EPG878" s="4"/>
      <c r="EPH878" s="4"/>
      <c r="EPI878" s="4"/>
      <c r="EPJ878" s="4"/>
      <c r="EPK878" s="4"/>
      <c r="EPL878" s="4"/>
      <c r="EPM878" s="4"/>
      <c r="EPN878" s="4"/>
      <c r="EPO878" s="4"/>
      <c r="EPP878" s="4"/>
      <c r="EPQ878" s="4"/>
      <c r="EPR878" s="4"/>
      <c r="EPS878" s="4"/>
      <c r="EPT878" s="4"/>
      <c r="EPU878" s="4"/>
      <c r="EPV878" s="4"/>
      <c r="EPW878" s="4"/>
      <c r="EPX878" s="4"/>
      <c r="EPY878" s="4"/>
      <c r="EPZ878" s="4"/>
      <c r="EQA878" s="4"/>
      <c r="EQB878" s="4"/>
      <c r="EQC878" s="4"/>
      <c r="EQD878" s="4"/>
      <c r="EQE878" s="4"/>
      <c r="EQF878" s="4"/>
      <c r="EQG878" s="4"/>
      <c r="EQH878" s="4"/>
      <c r="EQI878" s="4"/>
      <c r="EQJ878" s="4"/>
      <c r="EQK878" s="4"/>
      <c r="EQL878" s="4"/>
      <c r="EQN878" s="4"/>
      <c r="EQP878" s="4"/>
      <c r="EQQ878" s="4"/>
      <c r="EQR878" s="4"/>
      <c r="EQS878" s="4"/>
      <c r="EQT878" s="4"/>
      <c r="EQU878" s="4"/>
      <c r="EQV878" s="4"/>
      <c r="EQW878" s="4"/>
      <c r="ERB878" s="4"/>
      <c r="ERC878" s="4"/>
      <c r="ERD878" s="4"/>
      <c r="ERE878" s="4"/>
      <c r="ERF878" s="4"/>
      <c r="ERG878" s="4"/>
      <c r="ERH878" s="4"/>
      <c r="ERI878" s="4"/>
      <c r="ERJ878" s="4"/>
      <c r="ERK878" s="4"/>
      <c r="ERL878" s="4"/>
      <c r="ERM878" s="4"/>
      <c r="ERN878" s="4"/>
      <c r="ERO878" s="4"/>
      <c r="ERP878" s="4"/>
      <c r="ERQ878" s="4"/>
      <c r="ERR878" s="4"/>
      <c r="ERS878" s="4"/>
      <c r="ERT878" s="4"/>
      <c r="ERU878" s="4"/>
      <c r="ERV878" s="4"/>
      <c r="ERW878" s="4"/>
      <c r="ERX878" s="4"/>
      <c r="ERY878" s="4"/>
      <c r="ERZ878" s="4"/>
      <c r="ESA878" s="4"/>
      <c r="ESB878" s="4"/>
      <c r="ESC878" s="4"/>
      <c r="ESD878" s="4"/>
      <c r="ESE878" s="4"/>
      <c r="ESF878" s="4"/>
      <c r="ESG878" s="4"/>
      <c r="ESH878" s="4"/>
      <c r="ESI878" s="4"/>
      <c r="ESJ878" s="4"/>
      <c r="ESK878" s="4"/>
      <c r="ESL878" s="4"/>
      <c r="ESM878" s="4"/>
      <c r="ESN878" s="4"/>
      <c r="ESO878" s="4"/>
      <c r="ESP878" s="4"/>
      <c r="ESQ878" s="4"/>
      <c r="ESR878" s="4"/>
      <c r="ESS878" s="4"/>
      <c r="EST878" s="4"/>
      <c r="ESU878" s="4"/>
      <c r="ESV878" s="4"/>
      <c r="ESW878" s="4"/>
      <c r="ESX878" s="4"/>
      <c r="ESY878" s="4"/>
      <c r="ESZ878" s="4"/>
      <c r="ETA878" s="4"/>
      <c r="ETB878" s="4"/>
      <c r="ETC878" s="4"/>
      <c r="ETD878" s="4"/>
      <c r="ETE878" s="4"/>
      <c r="ETF878" s="4"/>
      <c r="ETG878" s="4"/>
      <c r="ETH878" s="4"/>
      <c r="ETI878" s="4"/>
      <c r="ETJ878" s="4"/>
      <c r="ETK878" s="4"/>
      <c r="ETL878" s="4"/>
      <c r="ETM878" s="4"/>
      <c r="ETN878" s="4"/>
      <c r="ETO878" s="4"/>
      <c r="ETP878" s="4"/>
      <c r="ETQ878" s="4"/>
      <c r="ETR878" s="4"/>
      <c r="ETS878" s="4"/>
      <c r="ETT878" s="4"/>
      <c r="ETU878" s="4"/>
      <c r="ETV878" s="4"/>
      <c r="ETW878" s="4"/>
      <c r="ETX878" s="4"/>
      <c r="ETY878" s="4"/>
      <c r="ETZ878" s="4"/>
      <c r="EUA878" s="4"/>
      <c r="EUB878" s="4"/>
      <c r="EUC878" s="4"/>
      <c r="EUD878" s="4"/>
      <c r="EUE878" s="4"/>
      <c r="EUF878" s="4"/>
      <c r="EUG878" s="4"/>
      <c r="EUH878" s="4"/>
      <c r="EUI878" s="4"/>
      <c r="EUJ878" s="4"/>
      <c r="EUK878" s="4"/>
      <c r="EUL878" s="4"/>
      <c r="EUM878" s="4"/>
      <c r="EUN878" s="4"/>
      <c r="EUO878" s="4"/>
      <c r="EUP878" s="4"/>
      <c r="EUQ878" s="4"/>
      <c r="EUR878" s="4"/>
      <c r="EUS878" s="4"/>
      <c r="EUT878" s="4"/>
      <c r="EUU878" s="4"/>
      <c r="EUV878" s="4"/>
      <c r="EUW878" s="4"/>
      <c r="EUX878" s="4"/>
      <c r="EUY878" s="4"/>
      <c r="EUZ878" s="4"/>
      <c r="EVA878" s="4"/>
      <c r="EVB878" s="4"/>
      <c r="EVC878" s="4"/>
      <c r="EVD878" s="4"/>
      <c r="EVE878" s="4"/>
      <c r="EVF878" s="4"/>
      <c r="EVG878" s="4"/>
      <c r="EVH878" s="4"/>
      <c r="EVI878" s="4"/>
      <c r="EVJ878" s="4"/>
      <c r="EVK878" s="4"/>
      <c r="EVL878" s="4"/>
      <c r="EVM878" s="4"/>
      <c r="EVN878" s="4"/>
      <c r="EVO878" s="4"/>
      <c r="EVP878" s="4"/>
      <c r="EVQ878" s="4"/>
      <c r="EVR878" s="4"/>
      <c r="EVS878" s="4"/>
      <c r="EVT878" s="4"/>
      <c r="EVU878" s="4"/>
      <c r="EVV878" s="4"/>
      <c r="EVW878" s="4"/>
      <c r="EVX878" s="4"/>
      <c r="EVY878" s="4"/>
      <c r="EVZ878" s="4"/>
      <c r="EWA878" s="4"/>
      <c r="EWB878" s="4"/>
      <c r="EWC878" s="4"/>
      <c r="EWD878" s="4"/>
      <c r="EWE878" s="4"/>
      <c r="EWF878" s="4"/>
      <c r="EWG878" s="4"/>
      <c r="EWH878" s="4"/>
      <c r="EWI878" s="4"/>
      <c r="EWJ878" s="4"/>
      <c r="EWK878" s="4"/>
      <c r="EWL878" s="4"/>
      <c r="EWM878" s="4"/>
      <c r="EWN878" s="4"/>
      <c r="EWO878" s="4"/>
      <c r="EWP878" s="4"/>
      <c r="EWQ878" s="4"/>
      <c r="EWR878" s="4"/>
      <c r="EWS878" s="4"/>
      <c r="EWT878" s="4"/>
      <c r="EWU878" s="4"/>
      <c r="EWV878" s="4"/>
      <c r="EWW878" s="4"/>
      <c r="EWX878" s="4"/>
      <c r="EWY878" s="4"/>
      <c r="EWZ878" s="4"/>
      <c r="EXA878" s="4"/>
      <c r="EXB878" s="4"/>
      <c r="EXC878" s="4"/>
      <c r="EXD878" s="4"/>
      <c r="EXE878" s="4"/>
      <c r="EXF878" s="4"/>
      <c r="EXG878" s="4"/>
      <c r="EXH878" s="4"/>
      <c r="EXI878" s="4"/>
      <c r="EXJ878" s="4"/>
      <c r="EXK878" s="4"/>
      <c r="EXL878" s="4"/>
      <c r="EXM878" s="4"/>
      <c r="EXN878" s="4"/>
      <c r="EXO878" s="4"/>
      <c r="EXP878" s="4"/>
      <c r="EXQ878" s="4"/>
      <c r="EXR878" s="4"/>
      <c r="EXS878" s="4"/>
      <c r="EXT878" s="4"/>
      <c r="EXU878" s="4"/>
      <c r="EXV878" s="4"/>
      <c r="EXW878" s="4"/>
      <c r="EXX878" s="4"/>
      <c r="EXY878" s="4"/>
      <c r="EXZ878" s="4"/>
      <c r="EYA878" s="4"/>
      <c r="EYB878" s="4"/>
      <c r="EYC878" s="4"/>
      <c r="EYD878" s="4"/>
      <c r="EYE878" s="4"/>
      <c r="EYF878" s="4"/>
      <c r="EYG878" s="4"/>
      <c r="EYH878" s="4"/>
      <c r="EYI878" s="4"/>
      <c r="EYJ878" s="4"/>
      <c r="EYK878" s="4"/>
      <c r="EYL878" s="4"/>
      <c r="EYM878" s="4"/>
      <c r="EYN878" s="4"/>
      <c r="EYO878" s="4"/>
      <c r="EYP878" s="4"/>
      <c r="EYQ878" s="4"/>
      <c r="EYR878" s="4"/>
      <c r="EYS878" s="4"/>
      <c r="EYT878" s="4"/>
      <c r="EYU878" s="4"/>
      <c r="EYV878" s="4"/>
      <c r="EYW878" s="4"/>
      <c r="EYX878" s="4"/>
      <c r="EYY878" s="4"/>
      <c r="EYZ878" s="4"/>
      <c r="EZA878" s="4"/>
      <c r="EZB878" s="4"/>
      <c r="EZC878" s="4"/>
      <c r="EZD878" s="4"/>
      <c r="EZE878" s="4"/>
      <c r="EZF878" s="4"/>
      <c r="EZG878" s="4"/>
      <c r="EZH878" s="4"/>
      <c r="EZI878" s="4"/>
      <c r="EZJ878" s="4"/>
      <c r="EZK878" s="4"/>
      <c r="EZL878" s="4"/>
      <c r="EZM878" s="4"/>
      <c r="EZN878" s="4"/>
      <c r="EZO878" s="4"/>
      <c r="EZP878" s="4"/>
      <c r="EZQ878" s="4"/>
      <c r="EZR878" s="4"/>
      <c r="EZS878" s="4"/>
      <c r="EZT878" s="4"/>
      <c r="EZU878" s="4"/>
      <c r="EZV878" s="4"/>
      <c r="EZW878" s="4"/>
      <c r="EZX878" s="4"/>
      <c r="EZY878" s="4"/>
      <c r="EZZ878" s="4"/>
      <c r="FAA878" s="4"/>
      <c r="FAB878" s="4"/>
      <c r="FAC878" s="4"/>
      <c r="FAD878" s="4"/>
      <c r="FAE878" s="4"/>
      <c r="FAF878" s="4"/>
      <c r="FAG878" s="4"/>
      <c r="FAH878" s="4"/>
      <c r="FAJ878" s="4"/>
      <c r="FAL878" s="4"/>
      <c r="FAM878" s="4"/>
      <c r="FAN878" s="4"/>
      <c r="FAO878" s="4"/>
      <c r="FAP878" s="4"/>
      <c r="FAQ878" s="4"/>
      <c r="FAR878" s="4"/>
      <c r="FAS878" s="4"/>
      <c r="FAX878" s="4"/>
      <c r="FAY878" s="4"/>
      <c r="FAZ878" s="4"/>
      <c r="FBA878" s="4"/>
      <c r="FBB878" s="4"/>
      <c r="FBC878" s="4"/>
      <c r="FBD878" s="4"/>
      <c r="FBE878" s="4"/>
      <c r="FBF878" s="4"/>
      <c r="FBG878" s="4"/>
      <c r="FBH878" s="4"/>
      <c r="FBI878" s="4"/>
      <c r="FBJ878" s="4"/>
      <c r="FBK878" s="4"/>
      <c r="FBL878" s="4"/>
      <c r="FBM878" s="4"/>
      <c r="FBN878" s="4"/>
      <c r="FBO878" s="4"/>
      <c r="FBP878" s="4"/>
      <c r="FBQ878" s="4"/>
      <c r="FBR878" s="4"/>
      <c r="FBS878" s="4"/>
      <c r="FBT878" s="4"/>
      <c r="FBU878" s="4"/>
      <c r="FBV878" s="4"/>
      <c r="FBW878" s="4"/>
      <c r="FBX878" s="4"/>
      <c r="FBY878" s="4"/>
      <c r="FBZ878" s="4"/>
      <c r="FCA878" s="4"/>
      <c r="FCB878" s="4"/>
      <c r="FCC878" s="4"/>
      <c r="FCD878" s="4"/>
      <c r="FCE878" s="4"/>
      <c r="FCF878" s="4"/>
      <c r="FCG878" s="4"/>
      <c r="FCH878" s="4"/>
      <c r="FCI878" s="4"/>
      <c r="FCJ878" s="4"/>
      <c r="FCK878" s="4"/>
      <c r="FCL878" s="4"/>
      <c r="FCM878" s="4"/>
      <c r="FCN878" s="4"/>
      <c r="FCO878" s="4"/>
      <c r="FCP878" s="4"/>
      <c r="FCQ878" s="4"/>
      <c r="FCR878" s="4"/>
      <c r="FCS878" s="4"/>
      <c r="FCT878" s="4"/>
      <c r="FCU878" s="4"/>
      <c r="FCV878" s="4"/>
      <c r="FCW878" s="4"/>
      <c r="FCX878" s="4"/>
      <c r="FCY878" s="4"/>
      <c r="FCZ878" s="4"/>
      <c r="FDA878" s="4"/>
      <c r="FDB878" s="4"/>
      <c r="FDC878" s="4"/>
      <c r="FDD878" s="4"/>
      <c r="FDE878" s="4"/>
      <c r="FDF878" s="4"/>
      <c r="FDG878" s="4"/>
      <c r="FDH878" s="4"/>
      <c r="FDI878" s="4"/>
      <c r="FDJ878" s="4"/>
      <c r="FDK878" s="4"/>
      <c r="FDL878" s="4"/>
      <c r="FDM878" s="4"/>
      <c r="FDN878" s="4"/>
      <c r="FDO878" s="4"/>
      <c r="FDP878" s="4"/>
      <c r="FDQ878" s="4"/>
      <c r="FDR878" s="4"/>
      <c r="FDS878" s="4"/>
      <c r="FDT878" s="4"/>
      <c r="FDU878" s="4"/>
      <c r="FDV878" s="4"/>
      <c r="FDW878" s="4"/>
      <c r="FDX878" s="4"/>
      <c r="FDY878" s="4"/>
      <c r="FDZ878" s="4"/>
      <c r="FEA878" s="4"/>
      <c r="FEB878" s="4"/>
      <c r="FEC878" s="4"/>
      <c r="FED878" s="4"/>
      <c r="FEE878" s="4"/>
      <c r="FEF878" s="4"/>
      <c r="FEG878" s="4"/>
      <c r="FEH878" s="4"/>
      <c r="FEI878" s="4"/>
      <c r="FEJ878" s="4"/>
      <c r="FEK878" s="4"/>
      <c r="FEL878" s="4"/>
      <c r="FEM878" s="4"/>
      <c r="FEN878" s="4"/>
      <c r="FEO878" s="4"/>
      <c r="FEP878" s="4"/>
      <c r="FEQ878" s="4"/>
      <c r="FER878" s="4"/>
      <c r="FES878" s="4"/>
      <c r="FET878" s="4"/>
      <c r="FEU878" s="4"/>
      <c r="FEV878" s="4"/>
      <c r="FEW878" s="4"/>
      <c r="FEX878" s="4"/>
      <c r="FEY878" s="4"/>
      <c r="FEZ878" s="4"/>
      <c r="FFA878" s="4"/>
      <c r="FFB878" s="4"/>
      <c r="FFC878" s="4"/>
      <c r="FFD878" s="4"/>
      <c r="FFE878" s="4"/>
      <c r="FFF878" s="4"/>
      <c r="FFG878" s="4"/>
      <c r="FFH878" s="4"/>
      <c r="FFI878" s="4"/>
      <c r="FFJ878" s="4"/>
      <c r="FFK878" s="4"/>
      <c r="FFL878" s="4"/>
      <c r="FFM878" s="4"/>
      <c r="FFN878" s="4"/>
      <c r="FFO878" s="4"/>
      <c r="FFP878" s="4"/>
      <c r="FFQ878" s="4"/>
      <c r="FFR878" s="4"/>
      <c r="FFS878" s="4"/>
      <c r="FFT878" s="4"/>
      <c r="FFU878" s="4"/>
      <c r="FFV878" s="4"/>
      <c r="FFW878" s="4"/>
      <c r="FFX878" s="4"/>
      <c r="FFY878" s="4"/>
      <c r="FFZ878" s="4"/>
      <c r="FGA878" s="4"/>
      <c r="FGB878" s="4"/>
      <c r="FGC878" s="4"/>
      <c r="FGD878" s="4"/>
      <c r="FGE878" s="4"/>
      <c r="FGF878" s="4"/>
      <c r="FGG878" s="4"/>
      <c r="FGH878" s="4"/>
      <c r="FGI878" s="4"/>
      <c r="FGJ878" s="4"/>
      <c r="FGK878" s="4"/>
      <c r="FGL878" s="4"/>
      <c r="FGM878" s="4"/>
      <c r="FGN878" s="4"/>
      <c r="FGO878" s="4"/>
      <c r="FGP878" s="4"/>
      <c r="FGQ878" s="4"/>
      <c r="FGR878" s="4"/>
      <c r="FGS878" s="4"/>
      <c r="FGT878" s="4"/>
      <c r="FGU878" s="4"/>
      <c r="FGV878" s="4"/>
      <c r="FGW878" s="4"/>
      <c r="FGX878" s="4"/>
      <c r="FGY878" s="4"/>
      <c r="FGZ878" s="4"/>
      <c r="FHA878" s="4"/>
      <c r="FHB878" s="4"/>
      <c r="FHC878" s="4"/>
      <c r="FHD878" s="4"/>
      <c r="FHE878" s="4"/>
      <c r="FHF878" s="4"/>
      <c r="FHG878" s="4"/>
      <c r="FHH878" s="4"/>
      <c r="FHI878" s="4"/>
      <c r="FHJ878" s="4"/>
      <c r="FHK878" s="4"/>
      <c r="FHL878" s="4"/>
      <c r="FHM878" s="4"/>
      <c r="FHN878" s="4"/>
      <c r="FHO878" s="4"/>
      <c r="FHP878" s="4"/>
      <c r="FHQ878" s="4"/>
      <c r="FHR878" s="4"/>
      <c r="FHS878" s="4"/>
      <c r="FHT878" s="4"/>
      <c r="FHU878" s="4"/>
      <c r="FHV878" s="4"/>
      <c r="FHW878" s="4"/>
      <c r="FHX878" s="4"/>
      <c r="FHY878" s="4"/>
      <c r="FHZ878" s="4"/>
      <c r="FIA878" s="4"/>
      <c r="FIB878" s="4"/>
      <c r="FIC878" s="4"/>
      <c r="FID878" s="4"/>
      <c r="FIE878" s="4"/>
      <c r="FIF878" s="4"/>
      <c r="FIG878" s="4"/>
      <c r="FIH878" s="4"/>
      <c r="FII878" s="4"/>
      <c r="FIJ878" s="4"/>
      <c r="FIK878" s="4"/>
      <c r="FIL878" s="4"/>
      <c r="FIM878" s="4"/>
      <c r="FIN878" s="4"/>
      <c r="FIO878" s="4"/>
      <c r="FIP878" s="4"/>
      <c r="FIQ878" s="4"/>
      <c r="FIR878" s="4"/>
      <c r="FIS878" s="4"/>
      <c r="FIT878" s="4"/>
      <c r="FIU878" s="4"/>
      <c r="FIV878" s="4"/>
      <c r="FIW878" s="4"/>
      <c r="FIX878" s="4"/>
      <c r="FIY878" s="4"/>
      <c r="FIZ878" s="4"/>
      <c r="FJA878" s="4"/>
      <c r="FJB878" s="4"/>
      <c r="FJC878" s="4"/>
      <c r="FJD878" s="4"/>
      <c r="FJE878" s="4"/>
      <c r="FJF878" s="4"/>
      <c r="FJG878" s="4"/>
      <c r="FJH878" s="4"/>
      <c r="FJI878" s="4"/>
      <c r="FJJ878" s="4"/>
      <c r="FJK878" s="4"/>
      <c r="FJL878" s="4"/>
      <c r="FJM878" s="4"/>
      <c r="FJN878" s="4"/>
      <c r="FJO878" s="4"/>
      <c r="FJP878" s="4"/>
      <c r="FJQ878" s="4"/>
      <c r="FJR878" s="4"/>
      <c r="FJS878" s="4"/>
      <c r="FJT878" s="4"/>
      <c r="FJU878" s="4"/>
      <c r="FJV878" s="4"/>
      <c r="FJW878" s="4"/>
      <c r="FJX878" s="4"/>
      <c r="FJY878" s="4"/>
      <c r="FJZ878" s="4"/>
      <c r="FKA878" s="4"/>
      <c r="FKB878" s="4"/>
      <c r="FKC878" s="4"/>
      <c r="FKD878" s="4"/>
      <c r="FKF878" s="4"/>
      <c r="FKH878" s="4"/>
      <c r="FKI878" s="4"/>
      <c r="FKJ878" s="4"/>
      <c r="FKK878" s="4"/>
      <c r="FKL878" s="4"/>
      <c r="FKM878" s="4"/>
      <c r="FKN878" s="4"/>
      <c r="FKO878" s="4"/>
      <c r="FKT878" s="4"/>
      <c r="FKU878" s="4"/>
      <c r="FKV878" s="4"/>
      <c r="FKW878" s="4"/>
      <c r="FKX878" s="4"/>
      <c r="FKY878" s="4"/>
      <c r="FKZ878" s="4"/>
      <c r="FLA878" s="4"/>
      <c r="FLB878" s="4"/>
      <c r="FLC878" s="4"/>
      <c r="FLD878" s="4"/>
      <c r="FLE878" s="4"/>
      <c r="FLF878" s="4"/>
      <c r="FLG878" s="4"/>
      <c r="FLH878" s="4"/>
      <c r="FLI878" s="4"/>
      <c r="FLJ878" s="4"/>
      <c r="FLK878" s="4"/>
      <c r="FLL878" s="4"/>
      <c r="FLM878" s="4"/>
      <c r="FLN878" s="4"/>
      <c r="FLO878" s="4"/>
      <c r="FLP878" s="4"/>
      <c r="FLQ878" s="4"/>
      <c r="FLR878" s="4"/>
      <c r="FLS878" s="4"/>
      <c r="FLT878" s="4"/>
      <c r="FLU878" s="4"/>
      <c r="FLV878" s="4"/>
      <c r="FLW878" s="4"/>
      <c r="FLX878" s="4"/>
      <c r="FLY878" s="4"/>
      <c r="FLZ878" s="4"/>
      <c r="FMA878" s="4"/>
      <c r="FMB878" s="4"/>
      <c r="FMC878" s="4"/>
      <c r="FMD878" s="4"/>
      <c r="FME878" s="4"/>
      <c r="FMF878" s="4"/>
      <c r="FMG878" s="4"/>
      <c r="FMH878" s="4"/>
      <c r="FMI878" s="4"/>
      <c r="FMJ878" s="4"/>
      <c r="FMK878" s="4"/>
      <c r="FML878" s="4"/>
      <c r="FMM878" s="4"/>
      <c r="FMN878" s="4"/>
      <c r="FMO878" s="4"/>
      <c r="FMP878" s="4"/>
      <c r="FMQ878" s="4"/>
      <c r="FMR878" s="4"/>
      <c r="FMS878" s="4"/>
      <c r="FMT878" s="4"/>
      <c r="FMU878" s="4"/>
      <c r="FMV878" s="4"/>
      <c r="FMW878" s="4"/>
      <c r="FMX878" s="4"/>
      <c r="FMY878" s="4"/>
      <c r="FMZ878" s="4"/>
      <c r="FNA878" s="4"/>
      <c r="FNB878" s="4"/>
      <c r="FNC878" s="4"/>
      <c r="FND878" s="4"/>
      <c r="FNE878" s="4"/>
      <c r="FNF878" s="4"/>
      <c r="FNG878" s="4"/>
      <c r="FNH878" s="4"/>
      <c r="FNI878" s="4"/>
      <c r="FNJ878" s="4"/>
      <c r="FNK878" s="4"/>
      <c r="FNL878" s="4"/>
      <c r="FNM878" s="4"/>
      <c r="FNN878" s="4"/>
      <c r="FNO878" s="4"/>
      <c r="FNP878" s="4"/>
      <c r="FNQ878" s="4"/>
      <c r="FNR878" s="4"/>
      <c r="FNS878" s="4"/>
      <c r="FNT878" s="4"/>
      <c r="FNU878" s="4"/>
      <c r="FNV878" s="4"/>
      <c r="FNW878" s="4"/>
      <c r="FNX878" s="4"/>
      <c r="FNY878" s="4"/>
      <c r="FNZ878" s="4"/>
      <c r="FOA878" s="4"/>
      <c r="FOB878" s="4"/>
      <c r="FOC878" s="4"/>
      <c r="FOD878" s="4"/>
      <c r="FOE878" s="4"/>
      <c r="FOF878" s="4"/>
      <c r="FOG878" s="4"/>
      <c r="FOH878" s="4"/>
      <c r="FOI878" s="4"/>
      <c r="FOJ878" s="4"/>
      <c r="FOK878" s="4"/>
      <c r="FOL878" s="4"/>
      <c r="FOM878" s="4"/>
      <c r="FON878" s="4"/>
      <c r="FOO878" s="4"/>
      <c r="FOP878" s="4"/>
      <c r="FOQ878" s="4"/>
      <c r="FOR878" s="4"/>
      <c r="FOS878" s="4"/>
      <c r="FOT878" s="4"/>
      <c r="FOU878" s="4"/>
      <c r="FOV878" s="4"/>
      <c r="FOW878" s="4"/>
      <c r="FOX878" s="4"/>
      <c r="FOY878" s="4"/>
      <c r="FOZ878" s="4"/>
      <c r="FPA878" s="4"/>
      <c r="FPB878" s="4"/>
      <c r="FPC878" s="4"/>
      <c r="FPD878" s="4"/>
      <c r="FPE878" s="4"/>
      <c r="FPF878" s="4"/>
      <c r="FPG878" s="4"/>
      <c r="FPH878" s="4"/>
      <c r="FPI878" s="4"/>
      <c r="FPJ878" s="4"/>
      <c r="FPK878" s="4"/>
      <c r="FPL878" s="4"/>
      <c r="FPM878" s="4"/>
      <c r="FPN878" s="4"/>
      <c r="FPO878" s="4"/>
      <c r="FPP878" s="4"/>
      <c r="FPQ878" s="4"/>
      <c r="FPR878" s="4"/>
      <c r="FPS878" s="4"/>
      <c r="FPT878" s="4"/>
      <c r="FPU878" s="4"/>
      <c r="FPV878" s="4"/>
      <c r="FPW878" s="4"/>
      <c r="FPX878" s="4"/>
      <c r="FPY878" s="4"/>
      <c r="FPZ878" s="4"/>
      <c r="FQA878" s="4"/>
      <c r="FQB878" s="4"/>
      <c r="FQC878" s="4"/>
      <c r="FQD878" s="4"/>
      <c r="FQE878" s="4"/>
      <c r="FQF878" s="4"/>
      <c r="FQG878" s="4"/>
      <c r="FQH878" s="4"/>
      <c r="FQI878" s="4"/>
      <c r="FQJ878" s="4"/>
      <c r="FQK878" s="4"/>
      <c r="FQL878" s="4"/>
      <c r="FQM878" s="4"/>
      <c r="FQN878" s="4"/>
      <c r="FQO878" s="4"/>
      <c r="FQP878" s="4"/>
      <c r="FQQ878" s="4"/>
      <c r="FQR878" s="4"/>
      <c r="FQS878" s="4"/>
      <c r="FQT878" s="4"/>
      <c r="FQU878" s="4"/>
      <c r="FQV878" s="4"/>
      <c r="FQW878" s="4"/>
      <c r="FQX878" s="4"/>
      <c r="FQY878" s="4"/>
      <c r="FQZ878" s="4"/>
      <c r="FRA878" s="4"/>
      <c r="FRB878" s="4"/>
      <c r="FRC878" s="4"/>
      <c r="FRD878" s="4"/>
      <c r="FRE878" s="4"/>
      <c r="FRF878" s="4"/>
      <c r="FRG878" s="4"/>
      <c r="FRH878" s="4"/>
      <c r="FRI878" s="4"/>
      <c r="FRJ878" s="4"/>
      <c r="FRK878" s="4"/>
      <c r="FRL878" s="4"/>
      <c r="FRM878" s="4"/>
      <c r="FRN878" s="4"/>
      <c r="FRO878" s="4"/>
      <c r="FRP878" s="4"/>
      <c r="FRQ878" s="4"/>
      <c r="FRR878" s="4"/>
      <c r="FRS878" s="4"/>
      <c r="FRT878" s="4"/>
      <c r="FRU878" s="4"/>
      <c r="FRV878" s="4"/>
      <c r="FRW878" s="4"/>
      <c r="FRX878" s="4"/>
      <c r="FRY878" s="4"/>
      <c r="FRZ878" s="4"/>
      <c r="FSA878" s="4"/>
      <c r="FSB878" s="4"/>
      <c r="FSC878" s="4"/>
      <c r="FSD878" s="4"/>
      <c r="FSE878" s="4"/>
      <c r="FSF878" s="4"/>
      <c r="FSG878" s="4"/>
      <c r="FSH878" s="4"/>
      <c r="FSI878" s="4"/>
      <c r="FSJ878" s="4"/>
      <c r="FSK878" s="4"/>
      <c r="FSL878" s="4"/>
      <c r="FSM878" s="4"/>
      <c r="FSN878" s="4"/>
      <c r="FSO878" s="4"/>
      <c r="FSP878" s="4"/>
      <c r="FSQ878" s="4"/>
      <c r="FSR878" s="4"/>
      <c r="FSS878" s="4"/>
      <c r="FST878" s="4"/>
      <c r="FSU878" s="4"/>
      <c r="FSV878" s="4"/>
      <c r="FSW878" s="4"/>
      <c r="FSX878" s="4"/>
      <c r="FSY878" s="4"/>
      <c r="FSZ878" s="4"/>
      <c r="FTA878" s="4"/>
      <c r="FTB878" s="4"/>
      <c r="FTC878" s="4"/>
      <c r="FTD878" s="4"/>
      <c r="FTE878" s="4"/>
      <c r="FTF878" s="4"/>
      <c r="FTG878" s="4"/>
      <c r="FTH878" s="4"/>
      <c r="FTI878" s="4"/>
      <c r="FTJ878" s="4"/>
      <c r="FTK878" s="4"/>
      <c r="FTL878" s="4"/>
      <c r="FTM878" s="4"/>
      <c r="FTN878" s="4"/>
      <c r="FTO878" s="4"/>
      <c r="FTP878" s="4"/>
      <c r="FTQ878" s="4"/>
      <c r="FTR878" s="4"/>
      <c r="FTS878" s="4"/>
      <c r="FTT878" s="4"/>
      <c r="FTU878" s="4"/>
      <c r="FTV878" s="4"/>
      <c r="FTW878" s="4"/>
      <c r="FTX878" s="4"/>
      <c r="FTY878" s="4"/>
      <c r="FTZ878" s="4"/>
      <c r="FUB878" s="4"/>
      <c r="FUD878" s="4"/>
      <c r="FUE878" s="4"/>
      <c r="FUF878" s="4"/>
      <c r="FUG878" s="4"/>
      <c r="FUH878" s="4"/>
      <c r="FUI878" s="4"/>
      <c r="FUJ878" s="4"/>
      <c r="FUK878" s="4"/>
      <c r="FUP878" s="4"/>
      <c r="FUQ878" s="4"/>
      <c r="FUR878" s="4"/>
      <c r="FUS878" s="4"/>
      <c r="FUT878" s="4"/>
      <c r="FUU878" s="4"/>
      <c r="FUV878" s="4"/>
      <c r="FUW878" s="4"/>
      <c r="FUX878" s="4"/>
      <c r="FUY878" s="4"/>
      <c r="FUZ878" s="4"/>
      <c r="FVA878" s="4"/>
      <c r="FVB878" s="4"/>
      <c r="FVC878" s="4"/>
      <c r="FVD878" s="4"/>
      <c r="FVE878" s="4"/>
      <c r="FVF878" s="4"/>
      <c r="FVG878" s="4"/>
      <c r="FVH878" s="4"/>
      <c r="FVI878" s="4"/>
      <c r="FVJ878" s="4"/>
      <c r="FVK878" s="4"/>
      <c r="FVL878" s="4"/>
      <c r="FVM878" s="4"/>
      <c r="FVN878" s="4"/>
      <c r="FVO878" s="4"/>
      <c r="FVP878" s="4"/>
      <c r="FVQ878" s="4"/>
      <c r="FVR878" s="4"/>
      <c r="FVS878" s="4"/>
      <c r="FVT878" s="4"/>
      <c r="FVU878" s="4"/>
      <c r="FVV878" s="4"/>
      <c r="FVW878" s="4"/>
      <c r="FVX878" s="4"/>
      <c r="FVY878" s="4"/>
      <c r="FVZ878" s="4"/>
      <c r="FWA878" s="4"/>
      <c r="FWB878" s="4"/>
      <c r="FWC878" s="4"/>
      <c r="FWD878" s="4"/>
      <c r="FWE878" s="4"/>
      <c r="FWF878" s="4"/>
      <c r="FWG878" s="4"/>
      <c r="FWH878" s="4"/>
      <c r="FWI878" s="4"/>
      <c r="FWJ878" s="4"/>
      <c r="FWK878" s="4"/>
      <c r="FWL878" s="4"/>
      <c r="FWM878" s="4"/>
      <c r="FWN878" s="4"/>
      <c r="FWO878" s="4"/>
      <c r="FWP878" s="4"/>
      <c r="FWQ878" s="4"/>
      <c r="FWR878" s="4"/>
      <c r="FWS878" s="4"/>
      <c r="FWT878" s="4"/>
      <c r="FWU878" s="4"/>
      <c r="FWV878" s="4"/>
      <c r="FWW878" s="4"/>
      <c r="FWX878" s="4"/>
      <c r="FWY878" s="4"/>
      <c r="FWZ878" s="4"/>
      <c r="FXA878" s="4"/>
      <c r="FXB878" s="4"/>
      <c r="FXC878" s="4"/>
      <c r="FXD878" s="4"/>
      <c r="FXE878" s="4"/>
      <c r="FXF878" s="4"/>
      <c r="FXG878" s="4"/>
      <c r="FXH878" s="4"/>
      <c r="FXI878" s="4"/>
      <c r="FXJ878" s="4"/>
      <c r="FXK878" s="4"/>
      <c r="FXL878" s="4"/>
      <c r="FXM878" s="4"/>
      <c r="FXN878" s="4"/>
      <c r="FXO878" s="4"/>
      <c r="FXP878" s="4"/>
      <c r="FXQ878" s="4"/>
      <c r="FXR878" s="4"/>
      <c r="FXS878" s="4"/>
      <c r="FXT878" s="4"/>
      <c r="FXU878" s="4"/>
      <c r="FXV878" s="4"/>
      <c r="FXW878" s="4"/>
      <c r="FXX878" s="4"/>
      <c r="FXY878" s="4"/>
      <c r="FXZ878" s="4"/>
      <c r="FYA878" s="4"/>
      <c r="FYB878" s="4"/>
      <c r="FYC878" s="4"/>
      <c r="FYD878" s="4"/>
      <c r="FYE878" s="4"/>
      <c r="FYF878" s="4"/>
      <c r="FYG878" s="4"/>
      <c r="FYH878" s="4"/>
      <c r="FYI878" s="4"/>
      <c r="FYJ878" s="4"/>
      <c r="FYK878" s="4"/>
      <c r="FYL878" s="4"/>
      <c r="FYM878" s="4"/>
      <c r="FYN878" s="4"/>
      <c r="FYO878" s="4"/>
      <c r="FYP878" s="4"/>
      <c r="FYQ878" s="4"/>
      <c r="FYR878" s="4"/>
      <c r="FYS878" s="4"/>
      <c r="FYT878" s="4"/>
      <c r="FYU878" s="4"/>
      <c r="FYV878" s="4"/>
      <c r="FYW878" s="4"/>
      <c r="FYX878" s="4"/>
      <c r="FYY878" s="4"/>
      <c r="FYZ878" s="4"/>
      <c r="FZA878" s="4"/>
      <c r="FZB878" s="4"/>
      <c r="FZC878" s="4"/>
      <c r="FZD878" s="4"/>
      <c r="FZE878" s="4"/>
      <c r="FZF878" s="4"/>
      <c r="FZG878" s="4"/>
      <c r="FZH878" s="4"/>
      <c r="FZI878" s="4"/>
      <c r="FZJ878" s="4"/>
      <c r="FZK878" s="4"/>
      <c r="FZL878" s="4"/>
      <c r="FZM878" s="4"/>
      <c r="FZN878" s="4"/>
      <c r="FZO878" s="4"/>
      <c r="FZP878" s="4"/>
      <c r="FZQ878" s="4"/>
      <c r="FZR878" s="4"/>
      <c r="FZS878" s="4"/>
      <c r="FZT878" s="4"/>
      <c r="FZU878" s="4"/>
      <c r="FZV878" s="4"/>
      <c r="FZW878" s="4"/>
      <c r="FZX878" s="4"/>
      <c r="FZY878" s="4"/>
      <c r="FZZ878" s="4"/>
      <c r="GAA878" s="4"/>
      <c r="GAB878" s="4"/>
      <c r="GAC878" s="4"/>
      <c r="GAD878" s="4"/>
      <c r="GAE878" s="4"/>
      <c r="GAF878" s="4"/>
      <c r="GAG878" s="4"/>
      <c r="GAH878" s="4"/>
      <c r="GAI878" s="4"/>
      <c r="GAJ878" s="4"/>
      <c r="GAK878" s="4"/>
      <c r="GAL878" s="4"/>
      <c r="GAM878" s="4"/>
      <c r="GAN878" s="4"/>
      <c r="GAO878" s="4"/>
      <c r="GAP878" s="4"/>
      <c r="GAQ878" s="4"/>
      <c r="GAR878" s="4"/>
      <c r="GAS878" s="4"/>
      <c r="GAT878" s="4"/>
      <c r="GAU878" s="4"/>
      <c r="GAV878" s="4"/>
      <c r="GAW878" s="4"/>
      <c r="GAX878" s="4"/>
      <c r="GAY878" s="4"/>
      <c r="GAZ878" s="4"/>
      <c r="GBA878" s="4"/>
      <c r="GBB878" s="4"/>
      <c r="GBC878" s="4"/>
      <c r="GBD878" s="4"/>
      <c r="GBE878" s="4"/>
      <c r="GBF878" s="4"/>
      <c r="GBG878" s="4"/>
      <c r="GBH878" s="4"/>
      <c r="GBI878" s="4"/>
      <c r="GBJ878" s="4"/>
      <c r="GBK878" s="4"/>
      <c r="GBL878" s="4"/>
      <c r="GBM878" s="4"/>
      <c r="GBN878" s="4"/>
      <c r="GBO878" s="4"/>
      <c r="GBP878" s="4"/>
      <c r="GBQ878" s="4"/>
      <c r="GBR878" s="4"/>
      <c r="GBS878" s="4"/>
      <c r="GBT878" s="4"/>
      <c r="GBU878" s="4"/>
      <c r="GBV878" s="4"/>
      <c r="GBW878" s="4"/>
      <c r="GBX878" s="4"/>
      <c r="GBY878" s="4"/>
      <c r="GBZ878" s="4"/>
      <c r="GCA878" s="4"/>
      <c r="GCB878" s="4"/>
      <c r="GCC878" s="4"/>
      <c r="GCD878" s="4"/>
      <c r="GCE878" s="4"/>
      <c r="GCF878" s="4"/>
      <c r="GCG878" s="4"/>
      <c r="GCH878" s="4"/>
      <c r="GCI878" s="4"/>
      <c r="GCJ878" s="4"/>
      <c r="GCK878" s="4"/>
      <c r="GCL878" s="4"/>
      <c r="GCM878" s="4"/>
      <c r="GCN878" s="4"/>
      <c r="GCO878" s="4"/>
      <c r="GCP878" s="4"/>
      <c r="GCQ878" s="4"/>
      <c r="GCR878" s="4"/>
      <c r="GCS878" s="4"/>
      <c r="GCT878" s="4"/>
      <c r="GCU878" s="4"/>
      <c r="GCV878" s="4"/>
      <c r="GCW878" s="4"/>
      <c r="GCX878" s="4"/>
      <c r="GCY878" s="4"/>
      <c r="GCZ878" s="4"/>
      <c r="GDA878" s="4"/>
      <c r="GDB878" s="4"/>
      <c r="GDC878" s="4"/>
      <c r="GDD878" s="4"/>
      <c r="GDE878" s="4"/>
      <c r="GDF878" s="4"/>
      <c r="GDG878" s="4"/>
      <c r="GDH878" s="4"/>
      <c r="GDI878" s="4"/>
      <c r="GDJ878" s="4"/>
      <c r="GDK878" s="4"/>
      <c r="GDL878" s="4"/>
      <c r="GDM878" s="4"/>
      <c r="GDN878" s="4"/>
      <c r="GDO878" s="4"/>
      <c r="GDP878" s="4"/>
      <c r="GDQ878" s="4"/>
      <c r="GDR878" s="4"/>
      <c r="GDS878" s="4"/>
      <c r="GDT878" s="4"/>
      <c r="GDU878" s="4"/>
      <c r="GDV878" s="4"/>
      <c r="GDX878" s="4"/>
      <c r="GDZ878" s="4"/>
      <c r="GEA878" s="4"/>
      <c r="GEB878" s="4"/>
      <c r="GEC878" s="4"/>
      <c r="GED878" s="4"/>
      <c r="GEE878" s="4"/>
      <c r="GEF878" s="4"/>
      <c r="GEG878" s="4"/>
      <c r="GEL878" s="4"/>
      <c r="GEM878" s="4"/>
      <c r="GEN878" s="4"/>
      <c r="GEO878" s="4"/>
      <c r="GEP878" s="4"/>
      <c r="GEQ878" s="4"/>
      <c r="GER878" s="4"/>
      <c r="GES878" s="4"/>
      <c r="GET878" s="4"/>
      <c r="GEU878" s="4"/>
      <c r="GEV878" s="4"/>
      <c r="GEW878" s="4"/>
      <c r="GEX878" s="4"/>
      <c r="GEY878" s="4"/>
      <c r="GEZ878" s="4"/>
      <c r="GFA878" s="4"/>
      <c r="GFB878" s="4"/>
      <c r="GFC878" s="4"/>
      <c r="GFD878" s="4"/>
      <c r="GFE878" s="4"/>
      <c r="GFF878" s="4"/>
      <c r="GFG878" s="4"/>
      <c r="GFH878" s="4"/>
      <c r="GFI878" s="4"/>
      <c r="GFJ878" s="4"/>
      <c r="GFK878" s="4"/>
      <c r="GFL878" s="4"/>
      <c r="GFM878" s="4"/>
      <c r="GFN878" s="4"/>
      <c r="GFO878" s="4"/>
      <c r="GFP878" s="4"/>
      <c r="GFQ878" s="4"/>
      <c r="GFR878" s="4"/>
      <c r="GFS878" s="4"/>
      <c r="GFT878" s="4"/>
      <c r="GFU878" s="4"/>
      <c r="GFV878" s="4"/>
      <c r="GFW878" s="4"/>
      <c r="GFX878" s="4"/>
      <c r="GFY878" s="4"/>
      <c r="GFZ878" s="4"/>
      <c r="GGA878" s="4"/>
      <c r="GGB878" s="4"/>
      <c r="GGC878" s="4"/>
      <c r="GGD878" s="4"/>
      <c r="GGE878" s="4"/>
      <c r="GGF878" s="4"/>
      <c r="GGG878" s="4"/>
      <c r="GGH878" s="4"/>
      <c r="GGI878" s="4"/>
      <c r="GGJ878" s="4"/>
      <c r="GGK878" s="4"/>
      <c r="GGL878" s="4"/>
      <c r="GGM878" s="4"/>
      <c r="GGN878" s="4"/>
      <c r="GGO878" s="4"/>
      <c r="GGP878" s="4"/>
      <c r="GGQ878" s="4"/>
      <c r="GGR878" s="4"/>
      <c r="GGS878" s="4"/>
      <c r="GGT878" s="4"/>
      <c r="GGU878" s="4"/>
      <c r="GGV878" s="4"/>
      <c r="GGW878" s="4"/>
      <c r="GGX878" s="4"/>
      <c r="GGY878" s="4"/>
      <c r="GGZ878" s="4"/>
      <c r="GHA878" s="4"/>
      <c r="GHB878" s="4"/>
      <c r="GHC878" s="4"/>
      <c r="GHD878" s="4"/>
      <c r="GHE878" s="4"/>
      <c r="GHF878" s="4"/>
      <c r="GHG878" s="4"/>
      <c r="GHH878" s="4"/>
      <c r="GHI878" s="4"/>
      <c r="GHJ878" s="4"/>
      <c r="GHK878" s="4"/>
      <c r="GHL878" s="4"/>
      <c r="GHM878" s="4"/>
      <c r="GHN878" s="4"/>
      <c r="GHO878" s="4"/>
      <c r="GHP878" s="4"/>
      <c r="GHQ878" s="4"/>
      <c r="GHR878" s="4"/>
      <c r="GHS878" s="4"/>
      <c r="GHT878" s="4"/>
      <c r="GHU878" s="4"/>
      <c r="GHV878" s="4"/>
      <c r="GHW878" s="4"/>
      <c r="GHX878" s="4"/>
      <c r="GHY878" s="4"/>
      <c r="GHZ878" s="4"/>
      <c r="GIA878" s="4"/>
      <c r="GIB878" s="4"/>
      <c r="GIC878" s="4"/>
      <c r="GID878" s="4"/>
      <c r="GIE878" s="4"/>
      <c r="GIF878" s="4"/>
      <c r="GIG878" s="4"/>
      <c r="GIH878" s="4"/>
      <c r="GII878" s="4"/>
      <c r="GIJ878" s="4"/>
      <c r="GIK878" s="4"/>
      <c r="GIL878" s="4"/>
      <c r="GIM878" s="4"/>
      <c r="GIN878" s="4"/>
      <c r="GIO878" s="4"/>
      <c r="GIP878" s="4"/>
      <c r="GIQ878" s="4"/>
      <c r="GIR878" s="4"/>
      <c r="GIS878" s="4"/>
      <c r="GIT878" s="4"/>
      <c r="GIU878" s="4"/>
      <c r="GIV878" s="4"/>
      <c r="GIW878" s="4"/>
      <c r="GIX878" s="4"/>
      <c r="GIY878" s="4"/>
      <c r="GIZ878" s="4"/>
      <c r="GJA878" s="4"/>
      <c r="GJB878" s="4"/>
      <c r="GJC878" s="4"/>
      <c r="GJD878" s="4"/>
      <c r="GJE878" s="4"/>
      <c r="GJF878" s="4"/>
      <c r="GJG878" s="4"/>
      <c r="GJH878" s="4"/>
      <c r="GJI878" s="4"/>
      <c r="GJJ878" s="4"/>
      <c r="GJK878" s="4"/>
      <c r="GJL878" s="4"/>
      <c r="GJM878" s="4"/>
      <c r="GJN878" s="4"/>
      <c r="GJO878" s="4"/>
      <c r="GJP878" s="4"/>
      <c r="GJQ878" s="4"/>
      <c r="GJR878" s="4"/>
      <c r="GJS878" s="4"/>
      <c r="GJT878" s="4"/>
      <c r="GJU878" s="4"/>
      <c r="GJV878" s="4"/>
      <c r="GJW878" s="4"/>
      <c r="GJX878" s="4"/>
      <c r="GJY878" s="4"/>
      <c r="GJZ878" s="4"/>
      <c r="GKA878" s="4"/>
      <c r="GKB878" s="4"/>
      <c r="GKC878" s="4"/>
      <c r="GKD878" s="4"/>
      <c r="GKE878" s="4"/>
      <c r="GKF878" s="4"/>
      <c r="GKG878" s="4"/>
      <c r="GKH878" s="4"/>
      <c r="GKI878" s="4"/>
      <c r="GKJ878" s="4"/>
      <c r="GKK878" s="4"/>
      <c r="GKL878" s="4"/>
      <c r="GKM878" s="4"/>
      <c r="GKN878" s="4"/>
      <c r="GKO878" s="4"/>
      <c r="GKP878" s="4"/>
      <c r="GKQ878" s="4"/>
      <c r="GKR878" s="4"/>
      <c r="GKS878" s="4"/>
      <c r="GKT878" s="4"/>
      <c r="GKU878" s="4"/>
      <c r="GKV878" s="4"/>
      <c r="GKW878" s="4"/>
      <c r="GKX878" s="4"/>
      <c r="GKY878" s="4"/>
      <c r="GKZ878" s="4"/>
      <c r="GLA878" s="4"/>
      <c r="GLB878" s="4"/>
      <c r="GLC878" s="4"/>
      <c r="GLD878" s="4"/>
      <c r="GLE878" s="4"/>
      <c r="GLF878" s="4"/>
      <c r="GLG878" s="4"/>
      <c r="GLH878" s="4"/>
      <c r="GLI878" s="4"/>
      <c r="GLJ878" s="4"/>
      <c r="GLK878" s="4"/>
      <c r="GLL878" s="4"/>
      <c r="GLM878" s="4"/>
      <c r="GLN878" s="4"/>
      <c r="GLO878" s="4"/>
      <c r="GLP878" s="4"/>
      <c r="GLQ878" s="4"/>
      <c r="GLR878" s="4"/>
      <c r="GLS878" s="4"/>
      <c r="GLT878" s="4"/>
      <c r="GLU878" s="4"/>
      <c r="GLV878" s="4"/>
      <c r="GLW878" s="4"/>
      <c r="GLX878" s="4"/>
      <c r="GLY878" s="4"/>
      <c r="GLZ878" s="4"/>
      <c r="GMA878" s="4"/>
      <c r="GMB878" s="4"/>
      <c r="GMC878" s="4"/>
      <c r="GMD878" s="4"/>
      <c r="GME878" s="4"/>
      <c r="GMF878" s="4"/>
      <c r="GMG878" s="4"/>
      <c r="GMH878" s="4"/>
      <c r="GMI878" s="4"/>
      <c r="GMJ878" s="4"/>
      <c r="GMK878" s="4"/>
      <c r="GML878" s="4"/>
      <c r="GMM878" s="4"/>
      <c r="GMN878" s="4"/>
      <c r="GMO878" s="4"/>
      <c r="GMP878" s="4"/>
      <c r="GMQ878" s="4"/>
      <c r="GMR878" s="4"/>
      <c r="GMS878" s="4"/>
      <c r="GMT878" s="4"/>
      <c r="GMU878" s="4"/>
      <c r="GMV878" s="4"/>
      <c r="GMW878" s="4"/>
      <c r="GMX878" s="4"/>
      <c r="GMY878" s="4"/>
      <c r="GMZ878" s="4"/>
      <c r="GNA878" s="4"/>
      <c r="GNB878" s="4"/>
      <c r="GNC878" s="4"/>
      <c r="GND878" s="4"/>
      <c r="GNE878" s="4"/>
      <c r="GNF878" s="4"/>
      <c r="GNG878" s="4"/>
      <c r="GNH878" s="4"/>
      <c r="GNI878" s="4"/>
      <c r="GNJ878" s="4"/>
      <c r="GNK878" s="4"/>
      <c r="GNL878" s="4"/>
      <c r="GNM878" s="4"/>
      <c r="GNN878" s="4"/>
      <c r="GNO878" s="4"/>
      <c r="GNP878" s="4"/>
      <c r="GNQ878" s="4"/>
      <c r="GNR878" s="4"/>
      <c r="GNT878" s="4"/>
      <c r="GNV878" s="4"/>
      <c r="GNW878" s="4"/>
      <c r="GNX878" s="4"/>
      <c r="GNY878" s="4"/>
      <c r="GNZ878" s="4"/>
      <c r="GOA878" s="4"/>
      <c r="GOB878" s="4"/>
      <c r="GOC878" s="4"/>
      <c r="GOH878" s="4"/>
      <c r="GOI878" s="4"/>
      <c r="GOJ878" s="4"/>
      <c r="GOK878" s="4"/>
      <c r="GOL878" s="4"/>
      <c r="GOM878" s="4"/>
      <c r="GON878" s="4"/>
      <c r="GOO878" s="4"/>
      <c r="GOP878" s="4"/>
      <c r="GOQ878" s="4"/>
      <c r="GOR878" s="4"/>
      <c r="GOS878" s="4"/>
      <c r="GOT878" s="4"/>
      <c r="GOU878" s="4"/>
      <c r="GOV878" s="4"/>
      <c r="GOW878" s="4"/>
      <c r="GOX878" s="4"/>
      <c r="GOY878" s="4"/>
      <c r="GOZ878" s="4"/>
      <c r="GPA878" s="4"/>
      <c r="GPB878" s="4"/>
      <c r="GPC878" s="4"/>
      <c r="GPD878" s="4"/>
      <c r="GPE878" s="4"/>
      <c r="GPF878" s="4"/>
      <c r="GPG878" s="4"/>
      <c r="GPH878" s="4"/>
      <c r="GPI878" s="4"/>
      <c r="GPJ878" s="4"/>
      <c r="GPK878" s="4"/>
      <c r="GPL878" s="4"/>
      <c r="GPM878" s="4"/>
      <c r="GPN878" s="4"/>
      <c r="GPO878" s="4"/>
      <c r="GPP878" s="4"/>
      <c r="GPQ878" s="4"/>
      <c r="GPR878" s="4"/>
      <c r="GPS878" s="4"/>
      <c r="GPT878" s="4"/>
      <c r="GPU878" s="4"/>
      <c r="GPV878" s="4"/>
      <c r="GPW878" s="4"/>
      <c r="GPX878" s="4"/>
      <c r="GPY878" s="4"/>
      <c r="GPZ878" s="4"/>
      <c r="GQA878" s="4"/>
      <c r="GQB878" s="4"/>
      <c r="GQC878" s="4"/>
      <c r="GQD878" s="4"/>
      <c r="GQE878" s="4"/>
      <c r="GQF878" s="4"/>
      <c r="GQG878" s="4"/>
      <c r="GQH878" s="4"/>
      <c r="GQI878" s="4"/>
      <c r="GQJ878" s="4"/>
      <c r="GQK878" s="4"/>
      <c r="GQL878" s="4"/>
      <c r="GQM878" s="4"/>
      <c r="GQN878" s="4"/>
      <c r="GQO878" s="4"/>
      <c r="GQP878" s="4"/>
      <c r="GQQ878" s="4"/>
      <c r="GQR878" s="4"/>
      <c r="GQS878" s="4"/>
      <c r="GQT878" s="4"/>
      <c r="GQU878" s="4"/>
      <c r="GQV878" s="4"/>
      <c r="GQW878" s="4"/>
      <c r="GQX878" s="4"/>
      <c r="GQY878" s="4"/>
      <c r="GQZ878" s="4"/>
      <c r="GRA878" s="4"/>
      <c r="GRB878" s="4"/>
      <c r="GRC878" s="4"/>
      <c r="GRD878" s="4"/>
      <c r="GRE878" s="4"/>
      <c r="GRF878" s="4"/>
      <c r="GRG878" s="4"/>
      <c r="GRH878" s="4"/>
      <c r="GRI878" s="4"/>
      <c r="GRJ878" s="4"/>
      <c r="GRK878" s="4"/>
      <c r="GRL878" s="4"/>
      <c r="GRM878" s="4"/>
      <c r="GRN878" s="4"/>
      <c r="GRO878" s="4"/>
      <c r="GRP878" s="4"/>
      <c r="GRQ878" s="4"/>
      <c r="GRR878" s="4"/>
      <c r="GRS878" s="4"/>
      <c r="GRT878" s="4"/>
      <c r="GRU878" s="4"/>
      <c r="GRV878" s="4"/>
      <c r="GRW878" s="4"/>
      <c r="GRX878" s="4"/>
      <c r="GRY878" s="4"/>
      <c r="GRZ878" s="4"/>
      <c r="GSA878" s="4"/>
      <c r="GSB878" s="4"/>
      <c r="GSC878" s="4"/>
      <c r="GSD878" s="4"/>
      <c r="GSE878" s="4"/>
      <c r="GSF878" s="4"/>
      <c r="GSG878" s="4"/>
      <c r="GSH878" s="4"/>
      <c r="GSI878" s="4"/>
      <c r="GSJ878" s="4"/>
      <c r="GSK878" s="4"/>
      <c r="GSL878" s="4"/>
      <c r="GSM878" s="4"/>
      <c r="GSN878" s="4"/>
      <c r="GSO878" s="4"/>
      <c r="GSP878" s="4"/>
      <c r="GSQ878" s="4"/>
      <c r="GSR878" s="4"/>
      <c r="GSS878" s="4"/>
      <c r="GST878" s="4"/>
      <c r="GSU878" s="4"/>
      <c r="GSV878" s="4"/>
      <c r="GSW878" s="4"/>
      <c r="GSX878" s="4"/>
      <c r="GSY878" s="4"/>
      <c r="GSZ878" s="4"/>
      <c r="GTA878" s="4"/>
      <c r="GTB878" s="4"/>
      <c r="GTC878" s="4"/>
      <c r="GTD878" s="4"/>
      <c r="GTE878" s="4"/>
      <c r="GTF878" s="4"/>
      <c r="GTG878" s="4"/>
      <c r="GTH878" s="4"/>
      <c r="GTI878" s="4"/>
      <c r="GTJ878" s="4"/>
      <c r="GTK878" s="4"/>
      <c r="GTL878" s="4"/>
      <c r="GTM878" s="4"/>
      <c r="GTN878" s="4"/>
      <c r="GTO878" s="4"/>
      <c r="GTP878" s="4"/>
      <c r="GTQ878" s="4"/>
      <c r="GTR878" s="4"/>
      <c r="GTS878" s="4"/>
      <c r="GTT878" s="4"/>
      <c r="GTU878" s="4"/>
      <c r="GTV878" s="4"/>
      <c r="GTW878" s="4"/>
      <c r="GTX878" s="4"/>
      <c r="GTY878" s="4"/>
      <c r="GTZ878" s="4"/>
      <c r="GUA878" s="4"/>
      <c r="GUB878" s="4"/>
      <c r="GUC878" s="4"/>
      <c r="GUD878" s="4"/>
      <c r="GUE878" s="4"/>
      <c r="GUF878" s="4"/>
      <c r="GUG878" s="4"/>
      <c r="GUH878" s="4"/>
      <c r="GUI878" s="4"/>
      <c r="GUJ878" s="4"/>
      <c r="GUK878" s="4"/>
      <c r="GUL878" s="4"/>
      <c r="GUM878" s="4"/>
      <c r="GUN878" s="4"/>
      <c r="GUO878" s="4"/>
      <c r="GUP878" s="4"/>
      <c r="GUQ878" s="4"/>
      <c r="GUR878" s="4"/>
      <c r="GUS878" s="4"/>
      <c r="GUT878" s="4"/>
      <c r="GUU878" s="4"/>
      <c r="GUV878" s="4"/>
      <c r="GUW878" s="4"/>
      <c r="GUX878" s="4"/>
      <c r="GUY878" s="4"/>
      <c r="GUZ878" s="4"/>
      <c r="GVA878" s="4"/>
      <c r="GVB878" s="4"/>
      <c r="GVC878" s="4"/>
      <c r="GVD878" s="4"/>
      <c r="GVE878" s="4"/>
      <c r="GVF878" s="4"/>
      <c r="GVG878" s="4"/>
      <c r="GVH878" s="4"/>
      <c r="GVI878" s="4"/>
      <c r="GVJ878" s="4"/>
      <c r="GVK878" s="4"/>
      <c r="GVL878" s="4"/>
      <c r="GVM878" s="4"/>
      <c r="GVN878" s="4"/>
      <c r="GVO878" s="4"/>
      <c r="GVP878" s="4"/>
      <c r="GVQ878" s="4"/>
      <c r="GVR878" s="4"/>
      <c r="GVS878" s="4"/>
      <c r="GVT878" s="4"/>
      <c r="GVU878" s="4"/>
      <c r="GVV878" s="4"/>
      <c r="GVW878" s="4"/>
      <c r="GVX878" s="4"/>
      <c r="GVY878" s="4"/>
      <c r="GVZ878" s="4"/>
      <c r="GWA878" s="4"/>
      <c r="GWB878" s="4"/>
      <c r="GWC878" s="4"/>
      <c r="GWD878" s="4"/>
      <c r="GWE878" s="4"/>
      <c r="GWF878" s="4"/>
      <c r="GWG878" s="4"/>
      <c r="GWH878" s="4"/>
      <c r="GWI878" s="4"/>
      <c r="GWJ878" s="4"/>
      <c r="GWK878" s="4"/>
      <c r="GWL878" s="4"/>
      <c r="GWM878" s="4"/>
      <c r="GWN878" s="4"/>
      <c r="GWO878" s="4"/>
      <c r="GWP878" s="4"/>
      <c r="GWQ878" s="4"/>
      <c r="GWR878" s="4"/>
      <c r="GWS878" s="4"/>
      <c r="GWT878" s="4"/>
      <c r="GWU878" s="4"/>
      <c r="GWV878" s="4"/>
      <c r="GWW878" s="4"/>
      <c r="GWX878" s="4"/>
      <c r="GWY878" s="4"/>
      <c r="GWZ878" s="4"/>
      <c r="GXA878" s="4"/>
      <c r="GXB878" s="4"/>
      <c r="GXC878" s="4"/>
      <c r="GXD878" s="4"/>
      <c r="GXE878" s="4"/>
      <c r="GXF878" s="4"/>
      <c r="GXG878" s="4"/>
      <c r="GXH878" s="4"/>
      <c r="GXI878" s="4"/>
      <c r="GXJ878" s="4"/>
      <c r="GXK878" s="4"/>
      <c r="GXL878" s="4"/>
      <c r="GXM878" s="4"/>
      <c r="GXN878" s="4"/>
      <c r="GXP878" s="4"/>
      <c r="GXR878" s="4"/>
      <c r="GXS878" s="4"/>
      <c r="GXT878" s="4"/>
      <c r="GXU878" s="4"/>
      <c r="GXV878" s="4"/>
      <c r="GXW878" s="4"/>
      <c r="GXX878" s="4"/>
      <c r="GXY878" s="4"/>
      <c r="GYD878" s="4"/>
      <c r="GYE878" s="4"/>
      <c r="GYF878" s="4"/>
      <c r="GYG878" s="4"/>
      <c r="GYH878" s="4"/>
      <c r="GYI878" s="4"/>
      <c r="GYJ878" s="4"/>
      <c r="GYK878" s="4"/>
      <c r="GYL878" s="4"/>
      <c r="GYM878" s="4"/>
      <c r="GYN878" s="4"/>
      <c r="GYO878" s="4"/>
      <c r="GYP878" s="4"/>
      <c r="GYQ878" s="4"/>
      <c r="GYR878" s="4"/>
      <c r="GYS878" s="4"/>
      <c r="GYT878" s="4"/>
      <c r="GYU878" s="4"/>
      <c r="GYV878" s="4"/>
      <c r="GYW878" s="4"/>
      <c r="GYX878" s="4"/>
      <c r="GYY878" s="4"/>
      <c r="GYZ878" s="4"/>
      <c r="GZA878" s="4"/>
      <c r="GZB878" s="4"/>
      <c r="GZC878" s="4"/>
      <c r="GZD878" s="4"/>
      <c r="GZE878" s="4"/>
      <c r="GZF878" s="4"/>
      <c r="GZG878" s="4"/>
      <c r="GZH878" s="4"/>
      <c r="GZI878" s="4"/>
      <c r="GZJ878" s="4"/>
      <c r="GZK878" s="4"/>
      <c r="GZL878" s="4"/>
      <c r="GZM878" s="4"/>
      <c r="GZN878" s="4"/>
      <c r="GZO878" s="4"/>
      <c r="GZP878" s="4"/>
      <c r="GZQ878" s="4"/>
      <c r="GZR878" s="4"/>
      <c r="GZS878" s="4"/>
      <c r="GZT878" s="4"/>
      <c r="GZU878" s="4"/>
      <c r="GZV878" s="4"/>
      <c r="GZW878" s="4"/>
      <c r="GZX878" s="4"/>
      <c r="GZY878" s="4"/>
      <c r="GZZ878" s="4"/>
      <c r="HAA878" s="4"/>
      <c r="HAB878" s="4"/>
      <c r="HAC878" s="4"/>
      <c r="HAD878" s="4"/>
      <c r="HAE878" s="4"/>
      <c r="HAF878" s="4"/>
      <c r="HAG878" s="4"/>
      <c r="HAH878" s="4"/>
      <c r="HAI878" s="4"/>
      <c r="HAJ878" s="4"/>
      <c r="HAK878" s="4"/>
      <c r="HAL878" s="4"/>
      <c r="HAM878" s="4"/>
      <c r="HAN878" s="4"/>
      <c r="HAO878" s="4"/>
      <c r="HAP878" s="4"/>
      <c r="HAQ878" s="4"/>
      <c r="HAR878" s="4"/>
      <c r="HAS878" s="4"/>
      <c r="HAT878" s="4"/>
      <c r="HAU878" s="4"/>
      <c r="HAV878" s="4"/>
      <c r="HAW878" s="4"/>
      <c r="HAX878" s="4"/>
      <c r="HAY878" s="4"/>
      <c r="HAZ878" s="4"/>
      <c r="HBA878" s="4"/>
      <c r="HBB878" s="4"/>
      <c r="HBC878" s="4"/>
      <c r="HBD878" s="4"/>
      <c r="HBE878" s="4"/>
      <c r="HBF878" s="4"/>
      <c r="HBG878" s="4"/>
      <c r="HBH878" s="4"/>
      <c r="HBI878" s="4"/>
      <c r="HBJ878" s="4"/>
      <c r="HBK878" s="4"/>
      <c r="HBL878" s="4"/>
      <c r="HBM878" s="4"/>
      <c r="HBN878" s="4"/>
      <c r="HBO878" s="4"/>
      <c r="HBP878" s="4"/>
      <c r="HBQ878" s="4"/>
      <c r="HBR878" s="4"/>
      <c r="HBS878" s="4"/>
      <c r="HBT878" s="4"/>
      <c r="HBU878" s="4"/>
      <c r="HBV878" s="4"/>
      <c r="HBW878" s="4"/>
      <c r="HBX878" s="4"/>
      <c r="HBY878" s="4"/>
      <c r="HBZ878" s="4"/>
      <c r="HCA878" s="4"/>
      <c r="HCB878" s="4"/>
      <c r="HCC878" s="4"/>
      <c r="HCD878" s="4"/>
      <c r="HCE878" s="4"/>
      <c r="HCF878" s="4"/>
      <c r="HCG878" s="4"/>
      <c r="HCH878" s="4"/>
      <c r="HCI878" s="4"/>
      <c r="HCJ878" s="4"/>
      <c r="HCK878" s="4"/>
      <c r="HCL878" s="4"/>
      <c r="HCM878" s="4"/>
      <c r="HCN878" s="4"/>
      <c r="HCO878" s="4"/>
      <c r="HCP878" s="4"/>
      <c r="HCQ878" s="4"/>
      <c r="HCR878" s="4"/>
      <c r="HCS878" s="4"/>
      <c r="HCT878" s="4"/>
      <c r="HCU878" s="4"/>
      <c r="HCV878" s="4"/>
      <c r="HCW878" s="4"/>
      <c r="HCX878" s="4"/>
      <c r="HCY878" s="4"/>
      <c r="HCZ878" s="4"/>
      <c r="HDA878" s="4"/>
      <c r="HDB878" s="4"/>
      <c r="HDC878" s="4"/>
      <c r="HDD878" s="4"/>
      <c r="HDE878" s="4"/>
      <c r="HDF878" s="4"/>
      <c r="HDG878" s="4"/>
      <c r="HDH878" s="4"/>
      <c r="HDI878" s="4"/>
      <c r="HDJ878" s="4"/>
      <c r="HDK878" s="4"/>
      <c r="HDL878" s="4"/>
      <c r="HDM878" s="4"/>
      <c r="HDN878" s="4"/>
      <c r="HDO878" s="4"/>
      <c r="HDP878" s="4"/>
      <c r="HDQ878" s="4"/>
      <c r="HDR878" s="4"/>
      <c r="HDS878" s="4"/>
      <c r="HDT878" s="4"/>
      <c r="HDU878" s="4"/>
      <c r="HDV878" s="4"/>
      <c r="HDW878" s="4"/>
      <c r="HDX878" s="4"/>
      <c r="HDY878" s="4"/>
      <c r="HDZ878" s="4"/>
      <c r="HEA878" s="4"/>
      <c r="HEB878" s="4"/>
      <c r="HEC878" s="4"/>
      <c r="HED878" s="4"/>
      <c r="HEE878" s="4"/>
      <c r="HEF878" s="4"/>
      <c r="HEG878" s="4"/>
      <c r="HEH878" s="4"/>
      <c r="HEI878" s="4"/>
      <c r="HEJ878" s="4"/>
      <c r="HEK878" s="4"/>
      <c r="HEL878" s="4"/>
      <c r="HEM878" s="4"/>
      <c r="HEN878" s="4"/>
      <c r="HEO878" s="4"/>
      <c r="HEP878" s="4"/>
      <c r="HEQ878" s="4"/>
      <c r="HER878" s="4"/>
      <c r="HES878" s="4"/>
      <c r="HET878" s="4"/>
      <c r="HEU878" s="4"/>
      <c r="HEV878" s="4"/>
      <c r="HEW878" s="4"/>
      <c r="HEX878" s="4"/>
      <c r="HEY878" s="4"/>
      <c r="HEZ878" s="4"/>
      <c r="HFA878" s="4"/>
      <c r="HFB878" s="4"/>
      <c r="HFC878" s="4"/>
      <c r="HFD878" s="4"/>
      <c r="HFE878" s="4"/>
      <c r="HFF878" s="4"/>
      <c r="HFG878" s="4"/>
      <c r="HFH878" s="4"/>
      <c r="HFI878" s="4"/>
      <c r="HFJ878" s="4"/>
      <c r="HFK878" s="4"/>
      <c r="HFL878" s="4"/>
      <c r="HFM878" s="4"/>
      <c r="HFN878" s="4"/>
      <c r="HFO878" s="4"/>
      <c r="HFP878" s="4"/>
      <c r="HFQ878" s="4"/>
      <c r="HFR878" s="4"/>
      <c r="HFS878" s="4"/>
      <c r="HFT878" s="4"/>
      <c r="HFU878" s="4"/>
      <c r="HFV878" s="4"/>
      <c r="HFW878" s="4"/>
      <c r="HFX878" s="4"/>
      <c r="HFY878" s="4"/>
      <c r="HFZ878" s="4"/>
      <c r="HGA878" s="4"/>
      <c r="HGB878" s="4"/>
      <c r="HGC878" s="4"/>
      <c r="HGD878" s="4"/>
      <c r="HGE878" s="4"/>
      <c r="HGF878" s="4"/>
      <c r="HGG878" s="4"/>
      <c r="HGH878" s="4"/>
      <c r="HGI878" s="4"/>
      <c r="HGJ878" s="4"/>
      <c r="HGK878" s="4"/>
      <c r="HGL878" s="4"/>
      <c r="HGM878" s="4"/>
      <c r="HGN878" s="4"/>
      <c r="HGO878" s="4"/>
      <c r="HGP878" s="4"/>
      <c r="HGQ878" s="4"/>
      <c r="HGR878" s="4"/>
      <c r="HGS878" s="4"/>
      <c r="HGT878" s="4"/>
      <c r="HGU878" s="4"/>
      <c r="HGV878" s="4"/>
      <c r="HGW878" s="4"/>
      <c r="HGX878" s="4"/>
      <c r="HGY878" s="4"/>
      <c r="HGZ878" s="4"/>
      <c r="HHA878" s="4"/>
      <c r="HHB878" s="4"/>
      <c r="HHC878" s="4"/>
      <c r="HHD878" s="4"/>
      <c r="HHE878" s="4"/>
      <c r="HHF878" s="4"/>
      <c r="HHG878" s="4"/>
      <c r="HHH878" s="4"/>
      <c r="HHI878" s="4"/>
      <c r="HHJ878" s="4"/>
      <c r="HHL878" s="4"/>
      <c r="HHN878" s="4"/>
      <c r="HHO878" s="4"/>
      <c r="HHP878" s="4"/>
      <c r="HHQ878" s="4"/>
      <c r="HHR878" s="4"/>
      <c r="HHS878" s="4"/>
      <c r="HHT878" s="4"/>
      <c r="HHU878" s="4"/>
      <c r="HHZ878" s="4"/>
      <c r="HIA878" s="4"/>
      <c r="HIB878" s="4"/>
      <c r="HIC878" s="4"/>
      <c r="HID878" s="4"/>
      <c r="HIE878" s="4"/>
      <c r="HIF878" s="4"/>
      <c r="HIG878" s="4"/>
      <c r="HIH878" s="4"/>
      <c r="HII878" s="4"/>
      <c r="HIJ878" s="4"/>
      <c r="HIK878" s="4"/>
      <c r="HIL878" s="4"/>
      <c r="HIM878" s="4"/>
      <c r="HIN878" s="4"/>
      <c r="HIO878" s="4"/>
      <c r="HIP878" s="4"/>
      <c r="HIQ878" s="4"/>
      <c r="HIR878" s="4"/>
      <c r="HIS878" s="4"/>
      <c r="HIT878" s="4"/>
      <c r="HIU878" s="4"/>
      <c r="HIV878" s="4"/>
      <c r="HIW878" s="4"/>
      <c r="HIX878" s="4"/>
      <c r="HIY878" s="4"/>
      <c r="HIZ878" s="4"/>
      <c r="HJA878" s="4"/>
      <c r="HJB878" s="4"/>
      <c r="HJC878" s="4"/>
      <c r="HJD878" s="4"/>
      <c r="HJE878" s="4"/>
      <c r="HJF878" s="4"/>
      <c r="HJG878" s="4"/>
      <c r="HJH878" s="4"/>
      <c r="HJI878" s="4"/>
      <c r="HJJ878" s="4"/>
      <c r="HJK878" s="4"/>
      <c r="HJL878" s="4"/>
      <c r="HJM878" s="4"/>
      <c r="HJN878" s="4"/>
      <c r="HJO878" s="4"/>
      <c r="HJP878" s="4"/>
      <c r="HJQ878" s="4"/>
      <c r="HJR878" s="4"/>
      <c r="HJS878" s="4"/>
      <c r="HJT878" s="4"/>
      <c r="HJU878" s="4"/>
      <c r="HJV878" s="4"/>
      <c r="HJW878" s="4"/>
      <c r="HJX878" s="4"/>
      <c r="HJY878" s="4"/>
      <c r="HJZ878" s="4"/>
      <c r="HKA878" s="4"/>
      <c r="HKB878" s="4"/>
      <c r="HKC878" s="4"/>
      <c r="HKD878" s="4"/>
      <c r="HKE878" s="4"/>
      <c r="HKF878" s="4"/>
      <c r="HKG878" s="4"/>
      <c r="HKH878" s="4"/>
      <c r="HKI878" s="4"/>
      <c r="HKJ878" s="4"/>
      <c r="HKK878" s="4"/>
      <c r="HKL878" s="4"/>
      <c r="HKM878" s="4"/>
      <c r="HKN878" s="4"/>
      <c r="HKO878" s="4"/>
      <c r="HKP878" s="4"/>
      <c r="HKQ878" s="4"/>
      <c r="HKR878" s="4"/>
      <c r="HKS878" s="4"/>
      <c r="HKT878" s="4"/>
      <c r="HKU878" s="4"/>
      <c r="HKV878" s="4"/>
      <c r="HKW878" s="4"/>
      <c r="HKX878" s="4"/>
      <c r="HKY878" s="4"/>
      <c r="HKZ878" s="4"/>
      <c r="HLA878" s="4"/>
      <c r="HLB878" s="4"/>
      <c r="HLC878" s="4"/>
      <c r="HLD878" s="4"/>
      <c r="HLE878" s="4"/>
      <c r="HLF878" s="4"/>
      <c r="HLG878" s="4"/>
      <c r="HLH878" s="4"/>
      <c r="HLI878" s="4"/>
      <c r="HLJ878" s="4"/>
      <c r="HLK878" s="4"/>
      <c r="HLL878" s="4"/>
      <c r="HLM878" s="4"/>
      <c r="HLN878" s="4"/>
      <c r="HLO878" s="4"/>
      <c r="HLP878" s="4"/>
      <c r="HLQ878" s="4"/>
      <c r="HLR878" s="4"/>
      <c r="HLS878" s="4"/>
      <c r="HLT878" s="4"/>
      <c r="HLU878" s="4"/>
      <c r="HLV878" s="4"/>
      <c r="HLW878" s="4"/>
      <c r="HLX878" s="4"/>
      <c r="HLY878" s="4"/>
      <c r="HLZ878" s="4"/>
      <c r="HMA878" s="4"/>
      <c r="HMB878" s="4"/>
      <c r="HMC878" s="4"/>
      <c r="HMD878" s="4"/>
      <c r="HME878" s="4"/>
      <c r="HMF878" s="4"/>
      <c r="HMG878" s="4"/>
      <c r="HMH878" s="4"/>
      <c r="HMI878" s="4"/>
      <c r="HMJ878" s="4"/>
      <c r="HMK878" s="4"/>
      <c r="HML878" s="4"/>
      <c r="HMM878" s="4"/>
      <c r="HMN878" s="4"/>
      <c r="HMO878" s="4"/>
      <c r="HMP878" s="4"/>
      <c r="HMQ878" s="4"/>
      <c r="HMR878" s="4"/>
      <c r="HMS878" s="4"/>
      <c r="HMT878" s="4"/>
      <c r="HMU878" s="4"/>
      <c r="HMV878" s="4"/>
      <c r="HMW878" s="4"/>
      <c r="HMX878" s="4"/>
      <c r="HMY878" s="4"/>
      <c r="HMZ878" s="4"/>
      <c r="HNA878" s="4"/>
      <c r="HNB878" s="4"/>
      <c r="HNC878" s="4"/>
      <c r="HND878" s="4"/>
      <c r="HNE878" s="4"/>
      <c r="HNF878" s="4"/>
      <c r="HNG878" s="4"/>
      <c r="HNH878" s="4"/>
      <c r="HNI878" s="4"/>
      <c r="HNJ878" s="4"/>
      <c r="HNK878" s="4"/>
      <c r="HNL878" s="4"/>
      <c r="HNM878" s="4"/>
      <c r="HNN878" s="4"/>
      <c r="HNO878" s="4"/>
      <c r="HNP878" s="4"/>
      <c r="HNQ878" s="4"/>
      <c r="HNR878" s="4"/>
      <c r="HNS878" s="4"/>
      <c r="HNT878" s="4"/>
      <c r="HNU878" s="4"/>
      <c r="HNV878" s="4"/>
      <c r="HNW878" s="4"/>
      <c r="HNX878" s="4"/>
      <c r="HNY878" s="4"/>
      <c r="HNZ878" s="4"/>
      <c r="HOA878" s="4"/>
      <c r="HOB878" s="4"/>
      <c r="HOC878" s="4"/>
      <c r="HOD878" s="4"/>
      <c r="HOE878" s="4"/>
      <c r="HOF878" s="4"/>
      <c r="HOG878" s="4"/>
      <c r="HOH878" s="4"/>
      <c r="HOI878" s="4"/>
      <c r="HOJ878" s="4"/>
      <c r="HOK878" s="4"/>
      <c r="HOL878" s="4"/>
      <c r="HOM878" s="4"/>
      <c r="HON878" s="4"/>
      <c r="HOO878" s="4"/>
      <c r="HOP878" s="4"/>
      <c r="HOQ878" s="4"/>
      <c r="HOR878" s="4"/>
      <c r="HOS878" s="4"/>
      <c r="HOT878" s="4"/>
      <c r="HOU878" s="4"/>
      <c r="HOV878" s="4"/>
      <c r="HOW878" s="4"/>
      <c r="HOX878" s="4"/>
      <c r="HOY878" s="4"/>
      <c r="HOZ878" s="4"/>
      <c r="HPA878" s="4"/>
      <c r="HPB878" s="4"/>
      <c r="HPC878" s="4"/>
      <c r="HPD878" s="4"/>
      <c r="HPE878" s="4"/>
      <c r="HPF878" s="4"/>
      <c r="HPG878" s="4"/>
      <c r="HPH878" s="4"/>
      <c r="HPI878" s="4"/>
      <c r="HPJ878" s="4"/>
      <c r="HPK878" s="4"/>
      <c r="HPL878" s="4"/>
      <c r="HPM878" s="4"/>
      <c r="HPN878" s="4"/>
      <c r="HPO878" s="4"/>
      <c r="HPP878" s="4"/>
      <c r="HPQ878" s="4"/>
      <c r="HPR878" s="4"/>
      <c r="HPS878" s="4"/>
      <c r="HPT878" s="4"/>
      <c r="HPU878" s="4"/>
      <c r="HPV878" s="4"/>
      <c r="HPW878" s="4"/>
      <c r="HPX878" s="4"/>
      <c r="HPY878" s="4"/>
      <c r="HPZ878" s="4"/>
      <c r="HQA878" s="4"/>
      <c r="HQB878" s="4"/>
      <c r="HQC878" s="4"/>
      <c r="HQD878" s="4"/>
      <c r="HQE878" s="4"/>
      <c r="HQF878" s="4"/>
      <c r="HQG878" s="4"/>
      <c r="HQH878" s="4"/>
      <c r="HQI878" s="4"/>
      <c r="HQJ878" s="4"/>
      <c r="HQK878" s="4"/>
      <c r="HQL878" s="4"/>
      <c r="HQM878" s="4"/>
      <c r="HQN878" s="4"/>
      <c r="HQO878" s="4"/>
      <c r="HQP878" s="4"/>
      <c r="HQQ878" s="4"/>
      <c r="HQR878" s="4"/>
      <c r="HQS878" s="4"/>
      <c r="HQT878" s="4"/>
      <c r="HQU878" s="4"/>
      <c r="HQV878" s="4"/>
      <c r="HQW878" s="4"/>
      <c r="HQX878" s="4"/>
      <c r="HQY878" s="4"/>
      <c r="HQZ878" s="4"/>
      <c r="HRA878" s="4"/>
      <c r="HRB878" s="4"/>
      <c r="HRC878" s="4"/>
      <c r="HRD878" s="4"/>
      <c r="HRE878" s="4"/>
      <c r="HRF878" s="4"/>
      <c r="HRH878" s="4"/>
      <c r="HRJ878" s="4"/>
      <c r="HRK878" s="4"/>
      <c r="HRL878" s="4"/>
      <c r="HRM878" s="4"/>
      <c r="HRN878" s="4"/>
      <c r="HRO878" s="4"/>
      <c r="HRP878" s="4"/>
      <c r="HRQ878" s="4"/>
      <c r="HRV878" s="4"/>
      <c r="HRW878" s="4"/>
      <c r="HRX878" s="4"/>
      <c r="HRY878" s="4"/>
      <c r="HRZ878" s="4"/>
      <c r="HSA878" s="4"/>
      <c r="HSB878" s="4"/>
      <c r="HSC878" s="4"/>
      <c r="HSD878" s="4"/>
      <c r="HSE878" s="4"/>
      <c r="HSF878" s="4"/>
      <c r="HSG878" s="4"/>
      <c r="HSH878" s="4"/>
      <c r="HSI878" s="4"/>
      <c r="HSJ878" s="4"/>
      <c r="HSK878" s="4"/>
      <c r="HSL878" s="4"/>
      <c r="HSM878" s="4"/>
      <c r="HSN878" s="4"/>
      <c r="HSO878" s="4"/>
      <c r="HSP878" s="4"/>
      <c r="HSQ878" s="4"/>
      <c r="HSR878" s="4"/>
      <c r="HSS878" s="4"/>
      <c r="HST878" s="4"/>
      <c r="HSU878" s="4"/>
      <c r="HSV878" s="4"/>
      <c r="HSW878" s="4"/>
      <c r="HSX878" s="4"/>
      <c r="HSY878" s="4"/>
      <c r="HSZ878" s="4"/>
      <c r="HTA878" s="4"/>
      <c r="HTB878" s="4"/>
      <c r="HTC878" s="4"/>
      <c r="HTD878" s="4"/>
      <c r="HTE878" s="4"/>
      <c r="HTF878" s="4"/>
      <c r="HTG878" s="4"/>
      <c r="HTH878" s="4"/>
      <c r="HTI878" s="4"/>
      <c r="HTJ878" s="4"/>
      <c r="HTK878" s="4"/>
      <c r="HTL878" s="4"/>
      <c r="HTM878" s="4"/>
      <c r="HTN878" s="4"/>
      <c r="HTO878" s="4"/>
      <c r="HTP878" s="4"/>
      <c r="HTQ878" s="4"/>
      <c r="HTR878" s="4"/>
      <c r="HTS878" s="4"/>
      <c r="HTT878" s="4"/>
      <c r="HTU878" s="4"/>
      <c r="HTV878" s="4"/>
      <c r="HTW878" s="4"/>
      <c r="HTX878" s="4"/>
      <c r="HTY878" s="4"/>
      <c r="HTZ878" s="4"/>
      <c r="HUA878" s="4"/>
      <c r="HUB878" s="4"/>
      <c r="HUC878" s="4"/>
      <c r="HUD878" s="4"/>
      <c r="HUE878" s="4"/>
      <c r="HUF878" s="4"/>
      <c r="HUG878" s="4"/>
      <c r="HUH878" s="4"/>
      <c r="HUI878" s="4"/>
      <c r="HUJ878" s="4"/>
      <c r="HUK878" s="4"/>
      <c r="HUL878" s="4"/>
      <c r="HUM878" s="4"/>
      <c r="HUN878" s="4"/>
      <c r="HUO878" s="4"/>
      <c r="HUP878" s="4"/>
      <c r="HUQ878" s="4"/>
      <c r="HUR878" s="4"/>
      <c r="HUS878" s="4"/>
      <c r="HUT878" s="4"/>
      <c r="HUU878" s="4"/>
      <c r="HUV878" s="4"/>
      <c r="HUW878" s="4"/>
      <c r="HUX878" s="4"/>
      <c r="HUY878" s="4"/>
      <c r="HUZ878" s="4"/>
      <c r="HVA878" s="4"/>
      <c r="HVB878" s="4"/>
      <c r="HVC878" s="4"/>
      <c r="HVD878" s="4"/>
      <c r="HVE878" s="4"/>
      <c r="HVF878" s="4"/>
      <c r="HVG878" s="4"/>
      <c r="HVH878" s="4"/>
      <c r="HVI878" s="4"/>
      <c r="HVJ878" s="4"/>
      <c r="HVK878" s="4"/>
      <c r="HVL878" s="4"/>
      <c r="HVM878" s="4"/>
      <c r="HVN878" s="4"/>
      <c r="HVO878" s="4"/>
      <c r="HVP878" s="4"/>
      <c r="HVQ878" s="4"/>
      <c r="HVR878" s="4"/>
      <c r="HVS878" s="4"/>
      <c r="HVT878" s="4"/>
      <c r="HVU878" s="4"/>
      <c r="HVV878" s="4"/>
      <c r="HVW878" s="4"/>
      <c r="HVX878" s="4"/>
      <c r="HVY878" s="4"/>
      <c r="HVZ878" s="4"/>
      <c r="HWA878" s="4"/>
      <c r="HWB878" s="4"/>
      <c r="HWC878" s="4"/>
      <c r="HWD878" s="4"/>
      <c r="HWE878" s="4"/>
      <c r="HWF878" s="4"/>
      <c r="HWG878" s="4"/>
      <c r="HWH878" s="4"/>
      <c r="HWI878" s="4"/>
      <c r="HWJ878" s="4"/>
      <c r="HWK878" s="4"/>
      <c r="HWL878" s="4"/>
      <c r="HWM878" s="4"/>
      <c r="HWN878" s="4"/>
      <c r="HWO878" s="4"/>
      <c r="HWP878" s="4"/>
      <c r="HWQ878" s="4"/>
      <c r="HWR878" s="4"/>
      <c r="HWS878" s="4"/>
      <c r="HWT878" s="4"/>
      <c r="HWU878" s="4"/>
      <c r="HWV878" s="4"/>
      <c r="HWW878" s="4"/>
      <c r="HWX878" s="4"/>
      <c r="HWY878" s="4"/>
      <c r="HWZ878" s="4"/>
      <c r="HXA878" s="4"/>
      <c r="HXB878" s="4"/>
      <c r="HXC878" s="4"/>
      <c r="HXD878" s="4"/>
      <c r="HXE878" s="4"/>
      <c r="HXF878" s="4"/>
      <c r="HXG878" s="4"/>
      <c r="HXH878" s="4"/>
      <c r="HXI878" s="4"/>
      <c r="HXJ878" s="4"/>
      <c r="HXK878" s="4"/>
      <c r="HXL878" s="4"/>
      <c r="HXM878" s="4"/>
      <c r="HXN878" s="4"/>
      <c r="HXO878" s="4"/>
      <c r="HXP878" s="4"/>
      <c r="HXQ878" s="4"/>
      <c r="HXR878" s="4"/>
      <c r="HXS878" s="4"/>
      <c r="HXT878" s="4"/>
      <c r="HXU878" s="4"/>
      <c r="HXV878" s="4"/>
      <c r="HXW878" s="4"/>
      <c r="HXX878" s="4"/>
      <c r="HXY878" s="4"/>
      <c r="HXZ878" s="4"/>
      <c r="HYA878" s="4"/>
      <c r="HYB878" s="4"/>
      <c r="HYC878" s="4"/>
      <c r="HYD878" s="4"/>
      <c r="HYE878" s="4"/>
      <c r="HYF878" s="4"/>
      <c r="HYG878" s="4"/>
      <c r="HYH878" s="4"/>
      <c r="HYI878" s="4"/>
      <c r="HYJ878" s="4"/>
      <c r="HYK878" s="4"/>
      <c r="HYL878" s="4"/>
      <c r="HYM878" s="4"/>
      <c r="HYN878" s="4"/>
      <c r="HYO878" s="4"/>
      <c r="HYP878" s="4"/>
      <c r="HYQ878" s="4"/>
      <c r="HYR878" s="4"/>
      <c r="HYS878" s="4"/>
      <c r="HYT878" s="4"/>
      <c r="HYU878" s="4"/>
      <c r="HYV878" s="4"/>
      <c r="HYW878" s="4"/>
      <c r="HYX878" s="4"/>
      <c r="HYY878" s="4"/>
      <c r="HYZ878" s="4"/>
      <c r="HZA878" s="4"/>
      <c r="HZB878" s="4"/>
      <c r="HZC878" s="4"/>
      <c r="HZD878" s="4"/>
      <c r="HZE878" s="4"/>
      <c r="HZF878" s="4"/>
      <c r="HZG878" s="4"/>
      <c r="HZH878" s="4"/>
      <c r="HZI878" s="4"/>
      <c r="HZJ878" s="4"/>
      <c r="HZK878" s="4"/>
      <c r="HZL878" s="4"/>
      <c r="HZM878" s="4"/>
      <c r="HZN878" s="4"/>
      <c r="HZO878" s="4"/>
      <c r="HZP878" s="4"/>
      <c r="HZQ878" s="4"/>
      <c r="HZR878" s="4"/>
      <c r="HZS878" s="4"/>
      <c r="HZT878" s="4"/>
      <c r="HZU878" s="4"/>
      <c r="HZV878" s="4"/>
      <c r="HZW878" s="4"/>
      <c r="HZX878" s="4"/>
      <c r="HZY878" s="4"/>
      <c r="HZZ878" s="4"/>
      <c r="IAA878" s="4"/>
      <c r="IAB878" s="4"/>
      <c r="IAC878" s="4"/>
      <c r="IAD878" s="4"/>
      <c r="IAE878" s="4"/>
      <c r="IAF878" s="4"/>
      <c r="IAG878" s="4"/>
      <c r="IAH878" s="4"/>
      <c r="IAI878" s="4"/>
      <c r="IAJ878" s="4"/>
      <c r="IAK878" s="4"/>
      <c r="IAL878" s="4"/>
      <c r="IAM878" s="4"/>
      <c r="IAN878" s="4"/>
      <c r="IAO878" s="4"/>
      <c r="IAP878" s="4"/>
      <c r="IAQ878" s="4"/>
      <c r="IAR878" s="4"/>
      <c r="IAS878" s="4"/>
      <c r="IAT878" s="4"/>
      <c r="IAU878" s="4"/>
      <c r="IAV878" s="4"/>
      <c r="IAW878" s="4"/>
      <c r="IAX878" s="4"/>
      <c r="IAY878" s="4"/>
      <c r="IAZ878" s="4"/>
      <c r="IBA878" s="4"/>
      <c r="IBB878" s="4"/>
      <c r="IBD878" s="4"/>
      <c r="IBF878" s="4"/>
      <c r="IBG878" s="4"/>
      <c r="IBH878" s="4"/>
      <c r="IBI878" s="4"/>
      <c r="IBJ878" s="4"/>
      <c r="IBK878" s="4"/>
      <c r="IBL878" s="4"/>
      <c r="IBM878" s="4"/>
      <c r="IBR878" s="4"/>
      <c r="IBS878" s="4"/>
      <c r="IBT878" s="4"/>
      <c r="IBU878" s="4"/>
      <c r="IBV878" s="4"/>
      <c r="IBW878" s="4"/>
      <c r="IBX878" s="4"/>
      <c r="IBY878" s="4"/>
      <c r="IBZ878" s="4"/>
      <c r="ICA878" s="4"/>
      <c r="ICB878" s="4"/>
      <c r="ICC878" s="4"/>
      <c r="ICD878" s="4"/>
      <c r="ICE878" s="4"/>
      <c r="ICF878" s="4"/>
      <c r="ICG878" s="4"/>
      <c r="ICH878" s="4"/>
      <c r="ICI878" s="4"/>
      <c r="ICJ878" s="4"/>
      <c r="ICK878" s="4"/>
      <c r="ICL878" s="4"/>
      <c r="ICM878" s="4"/>
      <c r="ICN878" s="4"/>
      <c r="ICO878" s="4"/>
      <c r="ICP878" s="4"/>
      <c r="ICQ878" s="4"/>
      <c r="ICR878" s="4"/>
      <c r="ICS878" s="4"/>
      <c r="ICT878" s="4"/>
      <c r="ICU878" s="4"/>
      <c r="ICV878" s="4"/>
      <c r="ICW878" s="4"/>
      <c r="ICX878" s="4"/>
      <c r="ICY878" s="4"/>
      <c r="ICZ878" s="4"/>
      <c r="IDA878" s="4"/>
      <c r="IDB878" s="4"/>
      <c r="IDC878" s="4"/>
      <c r="IDD878" s="4"/>
      <c r="IDE878" s="4"/>
      <c r="IDF878" s="4"/>
      <c r="IDG878" s="4"/>
      <c r="IDH878" s="4"/>
      <c r="IDI878" s="4"/>
      <c r="IDJ878" s="4"/>
      <c r="IDK878" s="4"/>
      <c r="IDL878" s="4"/>
      <c r="IDM878" s="4"/>
      <c r="IDN878" s="4"/>
      <c r="IDO878" s="4"/>
      <c r="IDP878" s="4"/>
      <c r="IDQ878" s="4"/>
      <c r="IDR878" s="4"/>
      <c r="IDS878" s="4"/>
      <c r="IDT878" s="4"/>
      <c r="IDU878" s="4"/>
      <c r="IDV878" s="4"/>
      <c r="IDW878" s="4"/>
      <c r="IDX878" s="4"/>
      <c r="IDY878" s="4"/>
      <c r="IDZ878" s="4"/>
      <c r="IEA878" s="4"/>
      <c r="IEB878" s="4"/>
      <c r="IEC878" s="4"/>
      <c r="IED878" s="4"/>
      <c r="IEE878" s="4"/>
      <c r="IEF878" s="4"/>
      <c r="IEG878" s="4"/>
      <c r="IEH878" s="4"/>
      <c r="IEI878" s="4"/>
      <c r="IEJ878" s="4"/>
      <c r="IEK878" s="4"/>
      <c r="IEL878" s="4"/>
      <c r="IEM878" s="4"/>
      <c r="IEN878" s="4"/>
      <c r="IEO878" s="4"/>
      <c r="IEP878" s="4"/>
      <c r="IEQ878" s="4"/>
      <c r="IER878" s="4"/>
      <c r="IES878" s="4"/>
      <c r="IET878" s="4"/>
      <c r="IEU878" s="4"/>
      <c r="IEV878" s="4"/>
      <c r="IEW878" s="4"/>
      <c r="IEX878" s="4"/>
      <c r="IEY878" s="4"/>
      <c r="IEZ878" s="4"/>
      <c r="IFA878" s="4"/>
      <c r="IFB878" s="4"/>
      <c r="IFC878" s="4"/>
      <c r="IFD878" s="4"/>
      <c r="IFE878" s="4"/>
      <c r="IFF878" s="4"/>
      <c r="IFG878" s="4"/>
      <c r="IFH878" s="4"/>
      <c r="IFI878" s="4"/>
      <c r="IFJ878" s="4"/>
      <c r="IFK878" s="4"/>
      <c r="IFL878" s="4"/>
      <c r="IFM878" s="4"/>
      <c r="IFN878" s="4"/>
      <c r="IFO878" s="4"/>
      <c r="IFP878" s="4"/>
      <c r="IFQ878" s="4"/>
      <c r="IFR878" s="4"/>
      <c r="IFS878" s="4"/>
      <c r="IFT878" s="4"/>
      <c r="IFU878" s="4"/>
      <c r="IFV878" s="4"/>
      <c r="IFW878" s="4"/>
      <c r="IFX878" s="4"/>
      <c r="IFY878" s="4"/>
      <c r="IFZ878" s="4"/>
      <c r="IGA878" s="4"/>
      <c r="IGB878" s="4"/>
      <c r="IGC878" s="4"/>
      <c r="IGD878" s="4"/>
      <c r="IGE878" s="4"/>
      <c r="IGF878" s="4"/>
      <c r="IGG878" s="4"/>
      <c r="IGH878" s="4"/>
      <c r="IGI878" s="4"/>
      <c r="IGJ878" s="4"/>
      <c r="IGK878" s="4"/>
      <c r="IGL878" s="4"/>
      <c r="IGM878" s="4"/>
      <c r="IGN878" s="4"/>
      <c r="IGO878" s="4"/>
      <c r="IGP878" s="4"/>
      <c r="IGQ878" s="4"/>
      <c r="IGR878" s="4"/>
      <c r="IGS878" s="4"/>
      <c r="IGT878" s="4"/>
      <c r="IGU878" s="4"/>
      <c r="IGV878" s="4"/>
      <c r="IGW878" s="4"/>
      <c r="IGX878" s="4"/>
      <c r="IGY878" s="4"/>
      <c r="IGZ878" s="4"/>
      <c r="IHA878" s="4"/>
      <c r="IHB878" s="4"/>
      <c r="IHC878" s="4"/>
      <c r="IHD878" s="4"/>
      <c r="IHE878" s="4"/>
      <c r="IHF878" s="4"/>
      <c r="IHG878" s="4"/>
      <c r="IHH878" s="4"/>
      <c r="IHI878" s="4"/>
      <c r="IHJ878" s="4"/>
      <c r="IHK878" s="4"/>
      <c r="IHL878" s="4"/>
      <c r="IHM878" s="4"/>
      <c r="IHN878" s="4"/>
      <c r="IHO878" s="4"/>
      <c r="IHP878" s="4"/>
      <c r="IHQ878" s="4"/>
      <c r="IHR878" s="4"/>
      <c r="IHS878" s="4"/>
      <c r="IHT878" s="4"/>
      <c r="IHU878" s="4"/>
      <c r="IHV878" s="4"/>
      <c r="IHW878" s="4"/>
      <c r="IHX878" s="4"/>
      <c r="IHY878" s="4"/>
      <c r="IHZ878" s="4"/>
      <c r="IIA878" s="4"/>
      <c r="IIB878" s="4"/>
      <c r="IIC878" s="4"/>
      <c r="IID878" s="4"/>
      <c r="IIE878" s="4"/>
      <c r="IIF878" s="4"/>
      <c r="IIG878" s="4"/>
      <c r="IIH878" s="4"/>
      <c r="III878" s="4"/>
      <c r="IIJ878" s="4"/>
      <c r="IIK878" s="4"/>
      <c r="IIL878" s="4"/>
      <c r="IIM878" s="4"/>
      <c r="IIN878" s="4"/>
      <c r="IIO878" s="4"/>
      <c r="IIP878" s="4"/>
      <c r="IIQ878" s="4"/>
      <c r="IIR878" s="4"/>
      <c r="IIS878" s="4"/>
      <c r="IIT878" s="4"/>
      <c r="IIU878" s="4"/>
      <c r="IIV878" s="4"/>
      <c r="IIW878" s="4"/>
      <c r="IIX878" s="4"/>
      <c r="IIY878" s="4"/>
      <c r="IIZ878" s="4"/>
      <c r="IJA878" s="4"/>
      <c r="IJB878" s="4"/>
      <c r="IJC878" s="4"/>
      <c r="IJD878" s="4"/>
      <c r="IJE878" s="4"/>
      <c r="IJF878" s="4"/>
      <c r="IJG878" s="4"/>
      <c r="IJH878" s="4"/>
      <c r="IJI878" s="4"/>
      <c r="IJJ878" s="4"/>
      <c r="IJK878" s="4"/>
      <c r="IJL878" s="4"/>
      <c r="IJM878" s="4"/>
      <c r="IJN878" s="4"/>
      <c r="IJO878" s="4"/>
      <c r="IJP878" s="4"/>
      <c r="IJQ878" s="4"/>
      <c r="IJR878" s="4"/>
      <c r="IJS878" s="4"/>
      <c r="IJT878" s="4"/>
      <c r="IJU878" s="4"/>
      <c r="IJV878" s="4"/>
      <c r="IJW878" s="4"/>
      <c r="IJX878" s="4"/>
      <c r="IJY878" s="4"/>
      <c r="IJZ878" s="4"/>
      <c r="IKA878" s="4"/>
      <c r="IKB878" s="4"/>
      <c r="IKC878" s="4"/>
      <c r="IKD878" s="4"/>
      <c r="IKE878" s="4"/>
      <c r="IKF878" s="4"/>
      <c r="IKG878" s="4"/>
      <c r="IKH878" s="4"/>
      <c r="IKI878" s="4"/>
      <c r="IKJ878" s="4"/>
      <c r="IKK878" s="4"/>
      <c r="IKL878" s="4"/>
      <c r="IKM878" s="4"/>
      <c r="IKN878" s="4"/>
      <c r="IKO878" s="4"/>
      <c r="IKP878" s="4"/>
      <c r="IKQ878" s="4"/>
      <c r="IKR878" s="4"/>
      <c r="IKS878" s="4"/>
      <c r="IKT878" s="4"/>
      <c r="IKU878" s="4"/>
      <c r="IKV878" s="4"/>
      <c r="IKW878" s="4"/>
      <c r="IKX878" s="4"/>
      <c r="IKZ878" s="4"/>
      <c r="ILB878" s="4"/>
      <c r="ILC878" s="4"/>
      <c r="ILD878" s="4"/>
      <c r="ILE878" s="4"/>
      <c r="ILF878" s="4"/>
      <c r="ILG878" s="4"/>
      <c r="ILH878" s="4"/>
      <c r="ILI878" s="4"/>
      <c r="ILN878" s="4"/>
      <c r="ILO878" s="4"/>
      <c r="ILP878" s="4"/>
      <c r="ILQ878" s="4"/>
      <c r="ILR878" s="4"/>
      <c r="ILS878" s="4"/>
      <c r="ILT878" s="4"/>
      <c r="ILU878" s="4"/>
      <c r="ILV878" s="4"/>
      <c r="ILW878" s="4"/>
      <c r="ILX878" s="4"/>
      <c r="ILY878" s="4"/>
      <c r="ILZ878" s="4"/>
      <c r="IMA878" s="4"/>
      <c r="IMB878" s="4"/>
      <c r="IMC878" s="4"/>
      <c r="IMD878" s="4"/>
      <c r="IME878" s="4"/>
      <c r="IMF878" s="4"/>
      <c r="IMG878" s="4"/>
      <c r="IMH878" s="4"/>
      <c r="IMI878" s="4"/>
      <c r="IMJ878" s="4"/>
      <c r="IMK878" s="4"/>
      <c r="IML878" s="4"/>
      <c r="IMM878" s="4"/>
      <c r="IMN878" s="4"/>
      <c r="IMO878" s="4"/>
      <c r="IMP878" s="4"/>
      <c r="IMQ878" s="4"/>
      <c r="IMR878" s="4"/>
      <c r="IMS878" s="4"/>
      <c r="IMT878" s="4"/>
      <c r="IMU878" s="4"/>
      <c r="IMV878" s="4"/>
      <c r="IMW878" s="4"/>
      <c r="IMX878" s="4"/>
      <c r="IMY878" s="4"/>
      <c r="IMZ878" s="4"/>
      <c r="INA878" s="4"/>
      <c r="INB878" s="4"/>
      <c r="INC878" s="4"/>
      <c r="IND878" s="4"/>
      <c r="INE878" s="4"/>
      <c r="INF878" s="4"/>
      <c r="ING878" s="4"/>
      <c r="INH878" s="4"/>
      <c r="INI878" s="4"/>
      <c r="INJ878" s="4"/>
      <c r="INK878" s="4"/>
      <c r="INL878" s="4"/>
      <c r="INM878" s="4"/>
      <c r="INN878" s="4"/>
      <c r="INO878" s="4"/>
      <c r="INP878" s="4"/>
      <c r="INQ878" s="4"/>
      <c r="INR878" s="4"/>
      <c r="INS878" s="4"/>
      <c r="INT878" s="4"/>
      <c r="INU878" s="4"/>
      <c r="INV878" s="4"/>
      <c r="INW878" s="4"/>
      <c r="INX878" s="4"/>
      <c r="INY878" s="4"/>
      <c r="INZ878" s="4"/>
      <c r="IOA878" s="4"/>
      <c r="IOB878" s="4"/>
      <c r="IOC878" s="4"/>
      <c r="IOD878" s="4"/>
      <c r="IOE878" s="4"/>
      <c r="IOF878" s="4"/>
      <c r="IOG878" s="4"/>
      <c r="IOH878" s="4"/>
      <c r="IOI878" s="4"/>
      <c r="IOJ878" s="4"/>
      <c r="IOK878" s="4"/>
      <c r="IOL878" s="4"/>
      <c r="IOM878" s="4"/>
      <c r="ION878" s="4"/>
      <c r="IOO878" s="4"/>
      <c r="IOP878" s="4"/>
      <c r="IOQ878" s="4"/>
      <c r="IOR878" s="4"/>
      <c r="IOS878" s="4"/>
      <c r="IOT878" s="4"/>
      <c r="IOU878" s="4"/>
      <c r="IOV878" s="4"/>
      <c r="IOW878" s="4"/>
      <c r="IOX878" s="4"/>
      <c r="IOY878" s="4"/>
      <c r="IOZ878" s="4"/>
      <c r="IPA878" s="4"/>
      <c r="IPB878" s="4"/>
      <c r="IPC878" s="4"/>
      <c r="IPD878" s="4"/>
      <c r="IPE878" s="4"/>
      <c r="IPF878" s="4"/>
      <c r="IPG878" s="4"/>
      <c r="IPH878" s="4"/>
      <c r="IPI878" s="4"/>
      <c r="IPJ878" s="4"/>
      <c r="IPK878" s="4"/>
      <c r="IPL878" s="4"/>
      <c r="IPM878" s="4"/>
      <c r="IPN878" s="4"/>
      <c r="IPO878" s="4"/>
      <c r="IPP878" s="4"/>
      <c r="IPQ878" s="4"/>
      <c r="IPR878" s="4"/>
      <c r="IPS878" s="4"/>
      <c r="IPT878" s="4"/>
      <c r="IPU878" s="4"/>
      <c r="IPV878" s="4"/>
      <c r="IPW878" s="4"/>
      <c r="IPX878" s="4"/>
      <c r="IPY878" s="4"/>
      <c r="IPZ878" s="4"/>
      <c r="IQA878" s="4"/>
      <c r="IQB878" s="4"/>
      <c r="IQC878" s="4"/>
      <c r="IQD878" s="4"/>
      <c r="IQE878" s="4"/>
      <c r="IQF878" s="4"/>
      <c r="IQG878" s="4"/>
      <c r="IQH878" s="4"/>
      <c r="IQI878" s="4"/>
      <c r="IQJ878" s="4"/>
      <c r="IQK878" s="4"/>
      <c r="IQL878" s="4"/>
      <c r="IQM878" s="4"/>
      <c r="IQN878" s="4"/>
      <c r="IQO878" s="4"/>
      <c r="IQP878" s="4"/>
      <c r="IQQ878" s="4"/>
      <c r="IQR878" s="4"/>
      <c r="IQS878" s="4"/>
      <c r="IQT878" s="4"/>
      <c r="IQU878" s="4"/>
      <c r="IQV878" s="4"/>
      <c r="IQW878" s="4"/>
      <c r="IQX878" s="4"/>
      <c r="IQY878" s="4"/>
      <c r="IQZ878" s="4"/>
      <c r="IRA878" s="4"/>
      <c r="IRB878" s="4"/>
      <c r="IRC878" s="4"/>
      <c r="IRD878" s="4"/>
      <c r="IRE878" s="4"/>
      <c r="IRF878" s="4"/>
      <c r="IRG878" s="4"/>
      <c r="IRH878" s="4"/>
      <c r="IRI878" s="4"/>
      <c r="IRJ878" s="4"/>
      <c r="IRK878" s="4"/>
      <c r="IRL878" s="4"/>
      <c r="IRM878" s="4"/>
      <c r="IRN878" s="4"/>
      <c r="IRO878" s="4"/>
      <c r="IRP878" s="4"/>
      <c r="IRQ878" s="4"/>
      <c r="IRR878" s="4"/>
      <c r="IRS878" s="4"/>
      <c r="IRT878" s="4"/>
      <c r="IRU878" s="4"/>
      <c r="IRV878" s="4"/>
      <c r="IRW878" s="4"/>
      <c r="IRX878" s="4"/>
      <c r="IRY878" s="4"/>
      <c r="IRZ878" s="4"/>
      <c r="ISA878" s="4"/>
      <c r="ISB878" s="4"/>
      <c r="ISC878" s="4"/>
      <c r="ISD878" s="4"/>
      <c r="ISE878" s="4"/>
      <c r="ISF878" s="4"/>
      <c r="ISG878" s="4"/>
      <c r="ISH878" s="4"/>
      <c r="ISI878" s="4"/>
      <c r="ISJ878" s="4"/>
      <c r="ISK878" s="4"/>
      <c r="ISL878" s="4"/>
      <c r="ISM878" s="4"/>
      <c r="ISN878" s="4"/>
      <c r="ISO878" s="4"/>
      <c r="ISP878" s="4"/>
      <c r="ISQ878" s="4"/>
      <c r="ISR878" s="4"/>
      <c r="ISS878" s="4"/>
      <c r="IST878" s="4"/>
      <c r="ISU878" s="4"/>
      <c r="ISV878" s="4"/>
      <c r="ISW878" s="4"/>
      <c r="ISX878" s="4"/>
      <c r="ISY878" s="4"/>
      <c r="ISZ878" s="4"/>
      <c r="ITA878" s="4"/>
      <c r="ITB878" s="4"/>
      <c r="ITC878" s="4"/>
      <c r="ITD878" s="4"/>
      <c r="ITE878" s="4"/>
      <c r="ITF878" s="4"/>
      <c r="ITG878" s="4"/>
      <c r="ITH878" s="4"/>
      <c r="ITI878" s="4"/>
      <c r="ITJ878" s="4"/>
      <c r="ITK878" s="4"/>
      <c r="ITL878" s="4"/>
      <c r="ITM878" s="4"/>
      <c r="ITN878" s="4"/>
      <c r="ITO878" s="4"/>
      <c r="ITP878" s="4"/>
      <c r="ITQ878" s="4"/>
      <c r="ITR878" s="4"/>
      <c r="ITS878" s="4"/>
      <c r="ITT878" s="4"/>
      <c r="ITU878" s="4"/>
      <c r="ITV878" s="4"/>
      <c r="ITW878" s="4"/>
      <c r="ITX878" s="4"/>
      <c r="ITY878" s="4"/>
      <c r="ITZ878" s="4"/>
      <c r="IUA878" s="4"/>
      <c r="IUB878" s="4"/>
      <c r="IUC878" s="4"/>
      <c r="IUD878" s="4"/>
      <c r="IUE878" s="4"/>
      <c r="IUF878" s="4"/>
      <c r="IUG878" s="4"/>
      <c r="IUH878" s="4"/>
      <c r="IUI878" s="4"/>
      <c r="IUJ878" s="4"/>
      <c r="IUK878" s="4"/>
      <c r="IUL878" s="4"/>
      <c r="IUM878" s="4"/>
      <c r="IUN878" s="4"/>
      <c r="IUO878" s="4"/>
      <c r="IUP878" s="4"/>
      <c r="IUQ878" s="4"/>
      <c r="IUR878" s="4"/>
      <c r="IUS878" s="4"/>
      <c r="IUT878" s="4"/>
      <c r="IUV878" s="4"/>
      <c r="IUX878" s="4"/>
      <c r="IUY878" s="4"/>
      <c r="IUZ878" s="4"/>
      <c r="IVA878" s="4"/>
      <c r="IVB878" s="4"/>
      <c r="IVC878" s="4"/>
      <c r="IVD878" s="4"/>
      <c r="IVE878" s="4"/>
      <c r="IVJ878" s="4"/>
      <c r="IVK878" s="4"/>
      <c r="IVL878" s="4"/>
      <c r="IVM878" s="4"/>
      <c r="IVN878" s="4"/>
      <c r="IVO878" s="4"/>
      <c r="IVP878" s="4"/>
      <c r="IVQ878" s="4"/>
      <c r="IVR878" s="4"/>
      <c r="IVS878" s="4"/>
      <c r="IVT878" s="4"/>
      <c r="IVU878" s="4"/>
      <c r="IVV878" s="4"/>
      <c r="IVW878" s="4"/>
      <c r="IVX878" s="4"/>
      <c r="IVY878" s="4"/>
      <c r="IVZ878" s="4"/>
      <c r="IWA878" s="4"/>
      <c r="IWB878" s="4"/>
      <c r="IWC878" s="4"/>
      <c r="IWD878" s="4"/>
      <c r="IWE878" s="4"/>
      <c r="IWF878" s="4"/>
      <c r="IWG878" s="4"/>
      <c r="IWH878" s="4"/>
      <c r="IWI878" s="4"/>
      <c r="IWJ878" s="4"/>
      <c r="IWK878" s="4"/>
      <c r="IWL878" s="4"/>
      <c r="IWM878" s="4"/>
      <c r="IWN878" s="4"/>
      <c r="IWO878" s="4"/>
      <c r="IWP878" s="4"/>
      <c r="IWQ878" s="4"/>
      <c r="IWR878" s="4"/>
      <c r="IWS878" s="4"/>
      <c r="IWT878" s="4"/>
      <c r="IWU878" s="4"/>
      <c r="IWV878" s="4"/>
      <c r="IWW878" s="4"/>
      <c r="IWX878" s="4"/>
      <c r="IWY878" s="4"/>
      <c r="IWZ878" s="4"/>
      <c r="IXA878" s="4"/>
      <c r="IXB878" s="4"/>
      <c r="IXC878" s="4"/>
      <c r="IXD878" s="4"/>
      <c r="IXE878" s="4"/>
      <c r="IXF878" s="4"/>
      <c r="IXG878" s="4"/>
      <c r="IXH878" s="4"/>
      <c r="IXI878" s="4"/>
      <c r="IXJ878" s="4"/>
      <c r="IXK878" s="4"/>
      <c r="IXL878" s="4"/>
      <c r="IXM878" s="4"/>
      <c r="IXN878" s="4"/>
      <c r="IXO878" s="4"/>
      <c r="IXP878" s="4"/>
      <c r="IXQ878" s="4"/>
      <c r="IXR878" s="4"/>
      <c r="IXS878" s="4"/>
      <c r="IXT878" s="4"/>
      <c r="IXU878" s="4"/>
      <c r="IXV878" s="4"/>
      <c r="IXW878" s="4"/>
      <c r="IXX878" s="4"/>
      <c r="IXY878" s="4"/>
      <c r="IXZ878" s="4"/>
      <c r="IYA878" s="4"/>
      <c r="IYB878" s="4"/>
      <c r="IYC878" s="4"/>
      <c r="IYD878" s="4"/>
      <c r="IYE878" s="4"/>
      <c r="IYF878" s="4"/>
      <c r="IYG878" s="4"/>
      <c r="IYH878" s="4"/>
      <c r="IYI878" s="4"/>
      <c r="IYJ878" s="4"/>
      <c r="IYK878" s="4"/>
      <c r="IYL878" s="4"/>
      <c r="IYM878" s="4"/>
      <c r="IYN878" s="4"/>
      <c r="IYO878" s="4"/>
      <c r="IYP878" s="4"/>
      <c r="IYQ878" s="4"/>
      <c r="IYR878" s="4"/>
      <c r="IYS878" s="4"/>
      <c r="IYT878" s="4"/>
      <c r="IYU878" s="4"/>
      <c r="IYV878" s="4"/>
      <c r="IYW878" s="4"/>
      <c r="IYX878" s="4"/>
      <c r="IYY878" s="4"/>
      <c r="IYZ878" s="4"/>
      <c r="IZA878" s="4"/>
      <c r="IZB878" s="4"/>
      <c r="IZC878" s="4"/>
      <c r="IZD878" s="4"/>
      <c r="IZE878" s="4"/>
      <c r="IZF878" s="4"/>
      <c r="IZG878" s="4"/>
      <c r="IZH878" s="4"/>
      <c r="IZI878" s="4"/>
      <c r="IZJ878" s="4"/>
      <c r="IZK878" s="4"/>
      <c r="IZL878" s="4"/>
      <c r="IZM878" s="4"/>
      <c r="IZN878" s="4"/>
      <c r="IZO878" s="4"/>
      <c r="IZP878" s="4"/>
      <c r="IZQ878" s="4"/>
      <c r="IZR878" s="4"/>
      <c r="IZS878" s="4"/>
      <c r="IZT878" s="4"/>
      <c r="IZU878" s="4"/>
      <c r="IZV878" s="4"/>
      <c r="IZW878" s="4"/>
      <c r="IZX878" s="4"/>
      <c r="IZY878" s="4"/>
      <c r="IZZ878" s="4"/>
      <c r="JAA878" s="4"/>
      <c r="JAB878" s="4"/>
      <c r="JAC878" s="4"/>
      <c r="JAD878" s="4"/>
      <c r="JAE878" s="4"/>
      <c r="JAF878" s="4"/>
      <c r="JAG878" s="4"/>
      <c r="JAH878" s="4"/>
      <c r="JAI878" s="4"/>
      <c r="JAJ878" s="4"/>
      <c r="JAK878" s="4"/>
      <c r="JAL878" s="4"/>
      <c r="JAM878" s="4"/>
      <c r="JAN878" s="4"/>
      <c r="JAO878" s="4"/>
      <c r="JAP878" s="4"/>
      <c r="JAQ878" s="4"/>
      <c r="JAR878" s="4"/>
      <c r="JAS878" s="4"/>
      <c r="JAT878" s="4"/>
      <c r="JAU878" s="4"/>
      <c r="JAV878" s="4"/>
      <c r="JAW878" s="4"/>
      <c r="JAX878" s="4"/>
      <c r="JAY878" s="4"/>
      <c r="JAZ878" s="4"/>
      <c r="JBA878" s="4"/>
      <c r="JBB878" s="4"/>
      <c r="JBC878" s="4"/>
      <c r="JBD878" s="4"/>
      <c r="JBE878" s="4"/>
      <c r="JBF878" s="4"/>
      <c r="JBG878" s="4"/>
      <c r="JBH878" s="4"/>
      <c r="JBI878" s="4"/>
      <c r="JBJ878" s="4"/>
      <c r="JBK878" s="4"/>
      <c r="JBL878" s="4"/>
      <c r="JBM878" s="4"/>
      <c r="JBN878" s="4"/>
      <c r="JBO878" s="4"/>
      <c r="JBP878" s="4"/>
      <c r="JBQ878" s="4"/>
      <c r="JBR878" s="4"/>
      <c r="JBS878" s="4"/>
      <c r="JBT878" s="4"/>
      <c r="JBU878" s="4"/>
      <c r="JBV878" s="4"/>
      <c r="JBW878" s="4"/>
      <c r="JBX878" s="4"/>
      <c r="JBY878" s="4"/>
      <c r="JBZ878" s="4"/>
      <c r="JCA878" s="4"/>
      <c r="JCB878" s="4"/>
      <c r="JCC878" s="4"/>
      <c r="JCD878" s="4"/>
      <c r="JCE878" s="4"/>
      <c r="JCF878" s="4"/>
      <c r="JCG878" s="4"/>
      <c r="JCH878" s="4"/>
      <c r="JCI878" s="4"/>
      <c r="JCJ878" s="4"/>
      <c r="JCK878" s="4"/>
      <c r="JCL878" s="4"/>
      <c r="JCM878" s="4"/>
      <c r="JCN878" s="4"/>
      <c r="JCO878" s="4"/>
      <c r="JCP878" s="4"/>
      <c r="JCQ878" s="4"/>
      <c r="JCR878" s="4"/>
      <c r="JCS878" s="4"/>
      <c r="JCT878" s="4"/>
      <c r="JCU878" s="4"/>
      <c r="JCV878" s="4"/>
      <c r="JCW878" s="4"/>
      <c r="JCX878" s="4"/>
      <c r="JCY878" s="4"/>
      <c r="JCZ878" s="4"/>
      <c r="JDA878" s="4"/>
      <c r="JDB878" s="4"/>
      <c r="JDC878" s="4"/>
      <c r="JDD878" s="4"/>
      <c r="JDE878" s="4"/>
      <c r="JDF878" s="4"/>
      <c r="JDG878" s="4"/>
      <c r="JDH878" s="4"/>
      <c r="JDI878" s="4"/>
      <c r="JDJ878" s="4"/>
      <c r="JDK878" s="4"/>
      <c r="JDL878" s="4"/>
      <c r="JDM878" s="4"/>
      <c r="JDN878" s="4"/>
      <c r="JDO878" s="4"/>
      <c r="JDP878" s="4"/>
      <c r="JDQ878" s="4"/>
      <c r="JDR878" s="4"/>
      <c r="JDS878" s="4"/>
      <c r="JDT878" s="4"/>
      <c r="JDU878" s="4"/>
      <c r="JDV878" s="4"/>
      <c r="JDW878" s="4"/>
      <c r="JDX878" s="4"/>
      <c r="JDY878" s="4"/>
      <c r="JDZ878" s="4"/>
      <c r="JEA878" s="4"/>
      <c r="JEB878" s="4"/>
      <c r="JEC878" s="4"/>
      <c r="JED878" s="4"/>
      <c r="JEE878" s="4"/>
      <c r="JEF878" s="4"/>
      <c r="JEG878" s="4"/>
      <c r="JEH878" s="4"/>
      <c r="JEI878" s="4"/>
      <c r="JEJ878" s="4"/>
      <c r="JEK878" s="4"/>
      <c r="JEL878" s="4"/>
      <c r="JEM878" s="4"/>
      <c r="JEN878" s="4"/>
      <c r="JEO878" s="4"/>
      <c r="JEP878" s="4"/>
      <c r="JER878" s="4"/>
      <c r="JET878" s="4"/>
      <c r="JEU878" s="4"/>
      <c r="JEV878" s="4"/>
      <c r="JEW878" s="4"/>
      <c r="JEX878" s="4"/>
      <c r="JEY878" s="4"/>
      <c r="JEZ878" s="4"/>
      <c r="JFA878" s="4"/>
      <c r="JFF878" s="4"/>
      <c r="JFG878" s="4"/>
      <c r="JFH878" s="4"/>
      <c r="JFI878" s="4"/>
      <c r="JFJ878" s="4"/>
      <c r="JFK878" s="4"/>
      <c r="JFL878" s="4"/>
      <c r="JFM878" s="4"/>
      <c r="JFN878" s="4"/>
      <c r="JFO878" s="4"/>
      <c r="JFP878" s="4"/>
      <c r="JFQ878" s="4"/>
      <c r="JFR878" s="4"/>
      <c r="JFS878" s="4"/>
      <c r="JFT878" s="4"/>
      <c r="JFU878" s="4"/>
      <c r="JFV878" s="4"/>
      <c r="JFW878" s="4"/>
      <c r="JFX878" s="4"/>
      <c r="JFY878" s="4"/>
      <c r="JFZ878" s="4"/>
      <c r="JGA878" s="4"/>
      <c r="JGB878" s="4"/>
      <c r="JGC878" s="4"/>
      <c r="JGD878" s="4"/>
      <c r="JGE878" s="4"/>
      <c r="JGF878" s="4"/>
      <c r="JGG878" s="4"/>
      <c r="JGH878" s="4"/>
      <c r="JGI878" s="4"/>
      <c r="JGJ878" s="4"/>
      <c r="JGK878" s="4"/>
      <c r="JGL878" s="4"/>
      <c r="JGM878" s="4"/>
      <c r="JGN878" s="4"/>
      <c r="JGO878" s="4"/>
      <c r="JGP878" s="4"/>
      <c r="JGQ878" s="4"/>
      <c r="JGR878" s="4"/>
      <c r="JGS878" s="4"/>
      <c r="JGT878" s="4"/>
      <c r="JGU878" s="4"/>
      <c r="JGV878" s="4"/>
      <c r="JGW878" s="4"/>
      <c r="JGX878" s="4"/>
      <c r="JGY878" s="4"/>
      <c r="JGZ878" s="4"/>
      <c r="JHA878" s="4"/>
      <c r="JHB878" s="4"/>
      <c r="JHC878" s="4"/>
      <c r="JHD878" s="4"/>
      <c r="JHE878" s="4"/>
      <c r="JHF878" s="4"/>
      <c r="JHG878" s="4"/>
      <c r="JHH878" s="4"/>
      <c r="JHI878" s="4"/>
      <c r="JHJ878" s="4"/>
      <c r="JHK878" s="4"/>
      <c r="JHL878" s="4"/>
      <c r="JHM878" s="4"/>
      <c r="JHN878" s="4"/>
      <c r="JHO878" s="4"/>
      <c r="JHP878" s="4"/>
      <c r="JHQ878" s="4"/>
      <c r="JHR878" s="4"/>
      <c r="JHS878" s="4"/>
      <c r="JHT878" s="4"/>
      <c r="JHU878" s="4"/>
      <c r="JHV878" s="4"/>
      <c r="JHW878" s="4"/>
      <c r="JHX878" s="4"/>
      <c r="JHY878" s="4"/>
      <c r="JHZ878" s="4"/>
      <c r="JIA878" s="4"/>
      <c r="JIB878" s="4"/>
      <c r="JIC878" s="4"/>
      <c r="JID878" s="4"/>
      <c r="JIE878" s="4"/>
      <c r="JIF878" s="4"/>
      <c r="JIG878" s="4"/>
      <c r="JIH878" s="4"/>
      <c r="JII878" s="4"/>
      <c r="JIJ878" s="4"/>
      <c r="JIK878" s="4"/>
      <c r="JIL878" s="4"/>
      <c r="JIM878" s="4"/>
      <c r="JIN878" s="4"/>
      <c r="JIO878" s="4"/>
      <c r="JIP878" s="4"/>
      <c r="JIQ878" s="4"/>
      <c r="JIR878" s="4"/>
      <c r="JIS878" s="4"/>
      <c r="JIT878" s="4"/>
      <c r="JIU878" s="4"/>
      <c r="JIV878" s="4"/>
      <c r="JIW878" s="4"/>
      <c r="JIX878" s="4"/>
      <c r="JIY878" s="4"/>
      <c r="JIZ878" s="4"/>
      <c r="JJA878" s="4"/>
      <c r="JJB878" s="4"/>
      <c r="JJC878" s="4"/>
      <c r="JJD878" s="4"/>
      <c r="JJE878" s="4"/>
      <c r="JJF878" s="4"/>
      <c r="JJG878" s="4"/>
      <c r="JJH878" s="4"/>
      <c r="JJI878" s="4"/>
      <c r="JJJ878" s="4"/>
      <c r="JJK878" s="4"/>
      <c r="JJL878" s="4"/>
      <c r="JJM878" s="4"/>
      <c r="JJN878" s="4"/>
      <c r="JJO878" s="4"/>
      <c r="JJP878" s="4"/>
      <c r="JJQ878" s="4"/>
      <c r="JJR878" s="4"/>
      <c r="JJS878" s="4"/>
      <c r="JJT878" s="4"/>
      <c r="JJU878" s="4"/>
      <c r="JJV878" s="4"/>
      <c r="JJW878" s="4"/>
      <c r="JJX878" s="4"/>
      <c r="JJY878" s="4"/>
      <c r="JJZ878" s="4"/>
      <c r="JKA878" s="4"/>
      <c r="JKB878" s="4"/>
      <c r="JKC878" s="4"/>
      <c r="JKD878" s="4"/>
      <c r="JKE878" s="4"/>
      <c r="JKF878" s="4"/>
      <c r="JKG878" s="4"/>
      <c r="JKH878" s="4"/>
      <c r="JKI878" s="4"/>
      <c r="JKJ878" s="4"/>
      <c r="JKK878" s="4"/>
      <c r="JKL878" s="4"/>
      <c r="JKM878" s="4"/>
      <c r="JKN878" s="4"/>
      <c r="JKO878" s="4"/>
      <c r="JKP878" s="4"/>
      <c r="JKQ878" s="4"/>
      <c r="JKR878" s="4"/>
      <c r="JKS878" s="4"/>
      <c r="JKT878" s="4"/>
      <c r="JKU878" s="4"/>
      <c r="JKV878" s="4"/>
      <c r="JKW878" s="4"/>
      <c r="JKX878" s="4"/>
      <c r="JKY878" s="4"/>
      <c r="JKZ878" s="4"/>
      <c r="JLA878" s="4"/>
      <c r="JLB878" s="4"/>
      <c r="JLC878" s="4"/>
      <c r="JLD878" s="4"/>
      <c r="JLE878" s="4"/>
      <c r="JLF878" s="4"/>
      <c r="JLG878" s="4"/>
      <c r="JLH878" s="4"/>
      <c r="JLI878" s="4"/>
      <c r="JLJ878" s="4"/>
      <c r="JLK878" s="4"/>
      <c r="JLL878" s="4"/>
      <c r="JLM878" s="4"/>
      <c r="JLN878" s="4"/>
      <c r="JLO878" s="4"/>
      <c r="JLP878" s="4"/>
      <c r="JLQ878" s="4"/>
      <c r="JLR878" s="4"/>
      <c r="JLS878" s="4"/>
      <c r="JLT878" s="4"/>
      <c r="JLU878" s="4"/>
      <c r="JLV878" s="4"/>
      <c r="JLW878" s="4"/>
      <c r="JLX878" s="4"/>
      <c r="JLY878" s="4"/>
      <c r="JLZ878" s="4"/>
      <c r="JMA878" s="4"/>
      <c r="JMB878" s="4"/>
      <c r="JMC878" s="4"/>
      <c r="JMD878" s="4"/>
      <c r="JME878" s="4"/>
      <c r="JMF878" s="4"/>
      <c r="JMG878" s="4"/>
      <c r="JMH878" s="4"/>
      <c r="JMI878" s="4"/>
      <c r="JMJ878" s="4"/>
      <c r="JMK878" s="4"/>
      <c r="JML878" s="4"/>
      <c r="JMM878" s="4"/>
      <c r="JMN878" s="4"/>
      <c r="JMO878" s="4"/>
      <c r="JMP878" s="4"/>
      <c r="JMQ878" s="4"/>
      <c r="JMR878" s="4"/>
      <c r="JMS878" s="4"/>
      <c r="JMT878" s="4"/>
      <c r="JMU878" s="4"/>
      <c r="JMV878" s="4"/>
      <c r="JMW878" s="4"/>
      <c r="JMX878" s="4"/>
      <c r="JMY878" s="4"/>
      <c r="JMZ878" s="4"/>
      <c r="JNA878" s="4"/>
      <c r="JNB878" s="4"/>
      <c r="JNC878" s="4"/>
      <c r="JND878" s="4"/>
      <c r="JNE878" s="4"/>
      <c r="JNF878" s="4"/>
      <c r="JNG878" s="4"/>
      <c r="JNH878" s="4"/>
      <c r="JNI878" s="4"/>
      <c r="JNJ878" s="4"/>
      <c r="JNK878" s="4"/>
      <c r="JNL878" s="4"/>
      <c r="JNM878" s="4"/>
      <c r="JNN878" s="4"/>
      <c r="JNO878" s="4"/>
      <c r="JNP878" s="4"/>
      <c r="JNQ878" s="4"/>
      <c r="JNR878" s="4"/>
      <c r="JNS878" s="4"/>
      <c r="JNT878" s="4"/>
      <c r="JNU878" s="4"/>
      <c r="JNV878" s="4"/>
      <c r="JNW878" s="4"/>
      <c r="JNX878" s="4"/>
      <c r="JNY878" s="4"/>
      <c r="JNZ878" s="4"/>
      <c r="JOA878" s="4"/>
      <c r="JOB878" s="4"/>
      <c r="JOC878" s="4"/>
      <c r="JOD878" s="4"/>
      <c r="JOE878" s="4"/>
      <c r="JOF878" s="4"/>
      <c r="JOG878" s="4"/>
      <c r="JOH878" s="4"/>
      <c r="JOI878" s="4"/>
      <c r="JOJ878" s="4"/>
      <c r="JOK878" s="4"/>
      <c r="JOL878" s="4"/>
      <c r="JON878" s="4"/>
      <c r="JOP878" s="4"/>
      <c r="JOQ878" s="4"/>
      <c r="JOR878" s="4"/>
      <c r="JOS878" s="4"/>
      <c r="JOT878" s="4"/>
      <c r="JOU878" s="4"/>
      <c r="JOV878" s="4"/>
      <c r="JOW878" s="4"/>
      <c r="JPB878" s="4"/>
      <c r="JPC878" s="4"/>
      <c r="JPD878" s="4"/>
      <c r="JPE878" s="4"/>
      <c r="JPF878" s="4"/>
      <c r="JPG878" s="4"/>
      <c r="JPH878" s="4"/>
      <c r="JPI878" s="4"/>
      <c r="JPJ878" s="4"/>
      <c r="JPK878" s="4"/>
      <c r="JPL878" s="4"/>
      <c r="JPM878" s="4"/>
      <c r="JPN878" s="4"/>
      <c r="JPO878" s="4"/>
      <c r="JPP878" s="4"/>
      <c r="JPQ878" s="4"/>
      <c r="JPR878" s="4"/>
      <c r="JPS878" s="4"/>
      <c r="JPT878" s="4"/>
      <c r="JPU878" s="4"/>
      <c r="JPV878" s="4"/>
      <c r="JPW878" s="4"/>
      <c r="JPX878" s="4"/>
      <c r="JPY878" s="4"/>
      <c r="JPZ878" s="4"/>
      <c r="JQA878" s="4"/>
      <c r="JQB878" s="4"/>
      <c r="JQC878" s="4"/>
      <c r="JQD878" s="4"/>
      <c r="JQE878" s="4"/>
      <c r="JQF878" s="4"/>
      <c r="JQG878" s="4"/>
      <c r="JQH878" s="4"/>
      <c r="JQI878" s="4"/>
      <c r="JQJ878" s="4"/>
      <c r="JQK878" s="4"/>
      <c r="JQL878" s="4"/>
      <c r="JQM878" s="4"/>
      <c r="JQN878" s="4"/>
      <c r="JQO878" s="4"/>
      <c r="JQP878" s="4"/>
      <c r="JQQ878" s="4"/>
      <c r="JQR878" s="4"/>
      <c r="JQS878" s="4"/>
      <c r="JQT878" s="4"/>
      <c r="JQU878" s="4"/>
      <c r="JQV878" s="4"/>
      <c r="JQW878" s="4"/>
      <c r="JQX878" s="4"/>
      <c r="JQY878" s="4"/>
      <c r="JQZ878" s="4"/>
      <c r="JRA878" s="4"/>
      <c r="JRB878" s="4"/>
      <c r="JRC878" s="4"/>
      <c r="JRD878" s="4"/>
      <c r="JRE878" s="4"/>
      <c r="JRF878" s="4"/>
      <c r="JRG878" s="4"/>
      <c r="JRH878" s="4"/>
      <c r="JRI878" s="4"/>
      <c r="JRJ878" s="4"/>
      <c r="JRK878" s="4"/>
      <c r="JRL878" s="4"/>
      <c r="JRM878" s="4"/>
      <c r="JRN878" s="4"/>
      <c r="JRO878" s="4"/>
      <c r="JRP878" s="4"/>
      <c r="JRQ878" s="4"/>
      <c r="JRR878" s="4"/>
      <c r="JRS878" s="4"/>
      <c r="JRT878" s="4"/>
      <c r="JRU878" s="4"/>
      <c r="JRV878" s="4"/>
      <c r="JRW878" s="4"/>
      <c r="JRX878" s="4"/>
      <c r="JRY878" s="4"/>
      <c r="JRZ878" s="4"/>
      <c r="JSA878" s="4"/>
      <c r="JSB878" s="4"/>
      <c r="JSC878" s="4"/>
      <c r="JSD878" s="4"/>
      <c r="JSE878" s="4"/>
      <c r="JSF878" s="4"/>
      <c r="JSG878" s="4"/>
      <c r="JSH878" s="4"/>
      <c r="JSI878" s="4"/>
      <c r="JSJ878" s="4"/>
      <c r="JSK878" s="4"/>
      <c r="JSL878" s="4"/>
      <c r="JSM878" s="4"/>
      <c r="JSN878" s="4"/>
      <c r="JSO878" s="4"/>
      <c r="JSP878" s="4"/>
      <c r="JSQ878" s="4"/>
      <c r="JSR878" s="4"/>
      <c r="JSS878" s="4"/>
      <c r="JST878" s="4"/>
      <c r="JSU878" s="4"/>
      <c r="JSV878" s="4"/>
      <c r="JSW878" s="4"/>
      <c r="JSX878" s="4"/>
      <c r="JSY878" s="4"/>
      <c r="JSZ878" s="4"/>
      <c r="JTA878" s="4"/>
      <c r="JTB878" s="4"/>
      <c r="JTC878" s="4"/>
      <c r="JTD878" s="4"/>
      <c r="JTE878" s="4"/>
      <c r="JTF878" s="4"/>
      <c r="JTG878" s="4"/>
      <c r="JTH878" s="4"/>
      <c r="JTI878" s="4"/>
      <c r="JTJ878" s="4"/>
      <c r="JTK878" s="4"/>
      <c r="JTL878" s="4"/>
      <c r="JTM878" s="4"/>
      <c r="JTN878" s="4"/>
      <c r="JTO878" s="4"/>
      <c r="JTP878" s="4"/>
      <c r="JTQ878" s="4"/>
      <c r="JTR878" s="4"/>
      <c r="JTS878" s="4"/>
      <c r="JTT878" s="4"/>
      <c r="JTU878" s="4"/>
      <c r="JTV878" s="4"/>
      <c r="JTW878" s="4"/>
      <c r="JTX878" s="4"/>
      <c r="JTY878" s="4"/>
      <c r="JTZ878" s="4"/>
      <c r="JUA878" s="4"/>
      <c r="JUB878" s="4"/>
      <c r="JUC878" s="4"/>
      <c r="JUD878" s="4"/>
      <c r="JUE878" s="4"/>
      <c r="JUF878" s="4"/>
      <c r="JUG878" s="4"/>
      <c r="JUH878" s="4"/>
      <c r="JUI878" s="4"/>
      <c r="JUJ878" s="4"/>
      <c r="JUK878" s="4"/>
      <c r="JUL878" s="4"/>
      <c r="JUM878" s="4"/>
      <c r="JUN878" s="4"/>
      <c r="JUO878" s="4"/>
      <c r="JUP878" s="4"/>
      <c r="JUQ878" s="4"/>
      <c r="JUR878" s="4"/>
      <c r="JUS878" s="4"/>
      <c r="JUT878" s="4"/>
      <c r="JUU878" s="4"/>
      <c r="JUV878" s="4"/>
      <c r="JUW878" s="4"/>
      <c r="JUX878" s="4"/>
      <c r="JUY878" s="4"/>
      <c r="JUZ878" s="4"/>
      <c r="JVA878" s="4"/>
      <c r="JVB878" s="4"/>
      <c r="JVC878" s="4"/>
      <c r="JVD878" s="4"/>
      <c r="JVE878" s="4"/>
      <c r="JVF878" s="4"/>
      <c r="JVG878" s="4"/>
      <c r="JVH878" s="4"/>
      <c r="JVI878" s="4"/>
      <c r="JVJ878" s="4"/>
      <c r="JVK878" s="4"/>
      <c r="JVL878" s="4"/>
      <c r="JVM878" s="4"/>
      <c r="JVN878" s="4"/>
      <c r="JVO878" s="4"/>
      <c r="JVP878" s="4"/>
      <c r="JVQ878" s="4"/>
      <c r="JVR878" s="4"/>
      <c r="JVS878" s="4"/>
      <c r="JVT878" s="4"/>
      <c r="JVU878" s="4"/>
      <c r="JVV878" s="4"/>
      <c r="JVW878" s="4"/>
      <c r="JVX878" s="4"/>
      <c r="JVY878" s="4"/>
      <c r="JVZ878" s="4"/>
      <c r="JWA878" s="4"/>
      <c r="JWB878" s="4"/>
      <c r="JWC878" s="4"/>
      <c r="JWD878" s="4"/>
      <c r="JWE878" s="4"/>
      <c r="JWF878" s="4"/>
      <c r="JWG878" s="4"/>
      <c r="JWH878" s="4"/>
      <c r="JWI878" s="4"/>
      <c r="JWJ878" s="4"/>
      <c r="JWK878" s="4"/>
      <c r="JWL878" s="4"/>
      <c r="JWM878" s="4"/>
      <c r="JWN878" s="4"/>
      <c r="JWO878" s="4"/>
      <c r="JWP878" s="4"/>
      <c r="JWQ878" s="4"/>
      <c r="JWR878" s="4"/>
      <c r="JWS878" s="4"/>
      <c r="JWT878" s="4"/>
      <c r="JWU878" s="4"/>
      <c r="JWV878" s="4"/>
      <c r="JWW878" s="4"/>
      <c r="JWX878" s="4"/>
      <c r="JWY878" s="4"/>
      <c r="JWZ878" s="4"/>
      <c r="JXA878" s="4"/>
      <c r="JXB878" s="4"/>
      <c r="JXC878" s="4"/>
      <c r="JXD878" s="4"/>
      <c r="JXE878" s="4"/>
      <c r="JXF878" s="4"/>
      <c r="JXG878" s="4"/>
      <c r="JXH878" s="4"/>
      <c r="JXI878" s="4"/>
      <c r="JXJ878" s="4"/>
      <c r="JXK878" s="4"/>
      <c r="JXL878" s="4"/>
      <c r="JXM878" s="4"/>
      <c r="JXN878" s="4"/>
      <c r="JXO878" s="4"/>
      <c r="JXP878" s="4"/>
      <c r="JXQ878" s="4"/>
      <c r="JXR878" s="4"/>
      <c r="JXS878" s="4"/>
      <c r="JXT878" s="4"/>
      <c r="JXU878" s="4"/>
      <c r="JXV878" s="4"/>
      <c r="JXW878" s="4"/>
      <c r="JXX878" s="4"/>
      <c r="JXY878" s="4"/>
      <c r="JXZ878" s="4"/>
      <c r="JYA878" s="4"/>
      <c r="JYB878" s="4"/>
      <c r="JYC878" s="4"/>
      <c r="JYD878" s="4"/>
      <c r="JYE878" s="4"/>
      <c r="JYF878" s="4"/>
      <c r="JYG878" s="4"/>
      <c r="JYH878" s="4"/>
      <c r="JYJ878" s="4"/>
      <c r="JYL878" s="4"/>
      <c r="JYM878" s="4"/>
      <c r="JYN878" s="4"/>
      <c r="JYO878" s="4"/>
      <c r="JYP878" s="4"/>
      <c r="JYQ878" s="4"/>
      <c r="JYR878" s="4"/>
      <c r="JYS878" s="4"/>
      <c r="JYX878" s="4"/>
      <c r="JYY878" s="4"/>
      <c r="JYZ878" s="4"/>
      <c r="JZA878" s="4"/>
      <c r="JZB878" s="4"/>
      <c r="JZC878" s="4"/>
      <c r="JZD878" s="4"/>
      <c r="JZE878" s="4"/>
      <c r="JZF878" s="4"/>
      <c r="JZG878" s="4"/>
      <c r="JZH878" s="4"/>
      <c r="JZI878" s="4"/>
      <c r="JZJ878" s="4"/>
      <c r="JZK878" s="4"/>
      <c r="JZL878" s="4"/>
      <c r="JZM878" s="4"/>
      <c r="JZN878" s="4"/>
      <c r="JZO878" s="4"/>
      <c r="JZP878" s="4"/>
      <c r="JZQ878" s="4"/>
      <c r="JZR878" s="4"/>
      <c r="JZS878" s="4"/>
      <c r="JZT878" s="4"/>
      <c r="JZU878" s="4"/>
      <c r="JZV878" s="4"/>
      <c r="JZW878" s="4"/>
      <c r="JZX878" s="4"/>
      <c r="JZY878" s="4"/>
      <c r="JZZ878" s="4"/>
      <c r="KAA878" s="4"/>
      <c r="KAB878" s="4"/>
      <c r="KAC878" s="4"/>
      <c r="KAD878" s="4"/>
      <c r="KAE878" s="4"/>
      <c r="KAF878" s="4"/>
      <c r="KAG878" s="4"/>
      <c r="KAH878" s="4"/>
      <c r="KAI878" s="4"/>
      <c r="KAJ878" s="4"/>
      <c r="KAK878" s="4"/>
      <c r="KAL878" s="4"/>
      <c r="KAM878" s="4"/>
      <c r="KAN878" s="4"/>
      <c r="KAO878" s="4"/>
      <c r="KAP878" s="4"/>
      <c r="KAQ878" s="4"/>
      <c r="KAR878" s="4"/>
      <c r="KAS878" s="4"/>
      <c r="KAT878" s="4"/>
      <c r="KAU878" s="4"/>
      <c r="KAV878" s="4"/>
      <c r="KAW878" s="4"/>
      <c r="KAX878" s="4"/>
      <c r="KAY878" s="4"/>
      <c r="KAZ878" s="4"/>
      <c r="KBA878" s="4"/>
      <c r="KBB878" s="4"/>
      <c r="KBC878" s="4"/>
      <c r="KBD878" s="4"/>
      <c r="KBE878" s="4"/>
      <c r="KBF878" s="4"/>
      <c r="KBG878" s="4"/>
      <c r="KBH878" s="4"/>
      <c r="KBI878" s="4"/>
      <c r="KBJ878" s="4"/>
      <c r="KBK878" s="4"/>
      <c r="KBL878" s="4"/>
      <c r="KBM878" s="4"/>
      <c r="KBN878" s="4"/>
      <c r="KBO878" s="4"/>
      <c r="KBP878" s="4"/>
      <c r="KBQ878" s="4"/>
      <c r="KBR878" s="4"/>
      <c r="KBS878" s="4"/>
      <c r="KBT878" s="4"/>
      <c r="KBU878" s="4"/>
      <c r="KBV878" s="4"/>
      <c r="KBW878" s="4"/>
      <c r="KBX878" s="4"/>
      <c r="KBY878" s="4"/>
      <c r="KBZ878" s="4"/>
      <c r="KCA878" s="4"/>
      <c r="KCB878" s="4"/>
      <c r="KCC878" s="4"/>
      <c r="KCD878" s="4"/>
      <c r="KCE878" s="4"/>
      <c r="KCF878" s="4"/>
      <c r="KCG878" s="4"/>
      <c r="KCH878" s="4"/>
      <c r="KCI878" s="4"/>
      <c r="KCJ878" s="4"/>
      <c r="KCK878" s="4"/>
      <c r="KCL878" s="4"/>
      <c r="KCM878" s="4"/>
      <c r="KCN878" s="4"/>
      <c r="KCO878" s="4"/>
      <c r="KCP878" s="4"/>
      <c r="KCQ878" s="4"/>
      <c r="KCR878" s="4"/>
      <c r="KCS878" s="4"/>
      <c r="KCT878" s="4"/>
      <c r="KCU878" s="4"/>
      <c r="KCV878" s="4"/>
      <c r="KCW878" s="4"/>
      <c r="KCX878" s="4"/>
      <c r="KCY878" s="4"/>
      <c r="KCZ878" s="4"/>
      <c r="KDA878" s="4"/>
      <c r="KDB878" s="4"/>
      <c r="KDC878" s="4"/>
      <c r="KDD878" s="4"/>
      <c r="KDE878" s="4"/>
      <c r="KDF878" s="4"/>
      <c r="KDG878" s="4"/>
      <c r="KDH878" s="4"/>
      <c r="KDI878" s="4"/>
      <c r="KDJ878" s="4"/>
      <c r="KDK878" s="4"/>
      <c r="KDL878" s="4"/>
      <c r="KDM878" s="4"/>
      <c r="KDN878" s="4"/>
      <c r="KDO878" s="4"/>
      <c r="KDP878" s="4"/>
      <c r="KDQ878" s="4"/>
      <c r="KDR878" s="4"/>
      <c r="KDS878" s="4"/>
      <c r="KDT878" s="4"/>
      <c r="KDU878" s="4"/>
      <c r="KDV878" s="4"/>
      <c r="KDW878" s="4"/>
      <c r="KDX878" s="4"/>
      <c r="KDY878" s="4"/>
      <c r="KDZ878" s="4"/>
      <c r="KEA878" s="4"/>
      <c r="KEB878" s="4"/>
      <c r="KEC878" s="4"/>
      <c r="KED878" s="4"/>
      <c r="KEE878" s="4"/>
      <c r="KEF878" s="4"/>
      <c r="KEG878" s="4"/>
      <c r="KEH878" s="4"/>
      <c r="KEI878" s="4"/>
      <c r="KEJ878" s="4"/>
      <c r="KEK878" s="4"/>
      <c r="KEL878" s="4"/>
      <c r="KEM878" s="4"/>
      <c r="KEN878" s="4"/>
      <c r="KEO878" s="4"/>
      <c r="KEP878" s="4"/>
      <c r="KEQ878" s="4"/>
      <c r="KER878" s="4"/>
      <c r="KES878" s="4"/>
      <c r="KET878" s="4"/>
      <c r="KEU878" s="4"/>
      <c r="KEV878" s="4"/>
      <c r="KEW878" s="4"/>
      <c r="KEX878" s="4"/>
      <c r="KEY878" s="4"/>
      <c r="KEZ878" s="4"/>
      <c r="KFA878" s="4"/>
      <c r="KFB878" s="4"/>
      <c r="KFC878" s="4"/>
      <c r="KFD878" s="4"/>
      <c r="KFE878" s="4"/>
      <c r="KFF878" s="4"/>
      <c r="KFG878" s="4"/>
      <c r="KFH878" s="4"/>
      <c r="KFI878" s="4"/>
      <c r="KFJ878" s="4"/>
      <c r="KFK878" s="4"/>
      <c r="KFL878" s="4"/>
      <c r="KFM878" s="4"/>
      <c r="KFN878" s="4"/>
      <c r="KFO878" s="4"/>
      <c r="KFP878" s="4"/>
      <c r="KFQ878" s="4"/>
      <c r="KFR878" s="4"/>
      <c r="KFS878" s="4"/>
      <c r="KFT878" s="4"/>
      <c r="KFU878" s="4"/>
      <c r="KFV878" s="4"/>
      <c r="KFW878" s="4"/>
      <c r="KFX878" s="4"/>
      <c r="KFY878" s="4"/>
      <c r="KFZ878" s="4"/>
      <c r="KGA878" s="4"/>
      <c r="KGB878" s="4"/>
      <c r="KGC878" s="4"/>
      <c r="KGD878" s="4"/>
      <c r="KGE878" s="4"/>
      <c r="KGF878" s="4"/>
      <c r="KGG878" s="4"/>
      <c r="KGH878" s="4"/>
      <c r="KGI878" s="4"/>
      <c r="KGJ878" s="4"/>
      <c r="KGK878" s="4"/>
      <c r="KGL878" s="4"/>
      <c r="KGM878" s="4"/>
      <c r="KGN878" s="4"/>
      <c r="KGO878" s="4"/>
      <c r="KGP878" s="4"/>
      <c r="KGQ878" s="4"/>
      <c r="KGR878" s="4"/>
      <c r="KGS878" s="4"/>
      <c r="KGT878" s="4"/>
      <c r="KGU878" s="4"/>
      <c r="KGV878" s="4"/>
      <c r="KGW878" s="4"/>
      <c r="KGX878" s="4"/>
      <c r="KGY878" s="4"/>
      <c r="KGZ878" s="4"/>
      <c r="KHA878" s="4"/>
      <c r="KHB878" s="4"/>
      <c r="KHC878" s="4"/>
      <c r="KHD878" s="4"/>
      <c r="KHE878" s="4"/>
      <c r="KHF878" s="4"/>
      <c r="KHG878" s="4"/>
      <c r="KHH878" s="4"/>
      <c r="KHI878" s="4"/>
      <c r="KHJ878" s="4"/>
      <c r="KHK878" s="4"/>
      <c r="KHL878" s="4"/>
      <c r="KHM878" s="4"/>
      <c r="KHN878" s="4"/>
      <c r="KHO878" s="4"/>
      <c r="KHP878" s="4"/>
      <c r="KHQ878" s="4"/>
      <c r="KHR878" s="4"/>
      <c r="KHS878" s="4"/>
      <c r="KHT878" s="4"/>
      <c r="KHU878" s="4"/>
      <c r="KHV878" s="4"/>
      <c r="KHW878" s="4"/>
      <c r="KHX878" s="4"/>
      <c r="KHY878" s="4"/>
      <c r="KHZ878" s="4"/>
      <c r="KIA878" s="4"/>
      <c r="KIB878" s="4"/>
      <c r="KIC878" s="4"/>
      <c r="KID878" s="4"/>
      <c r="KIF878" s="4"/>
      <c r="KIH878" s="4"/>
      <c r="KII878" s="4"/>
      <c r="KIJ878" s="4"/>
      <c r="KIK878" s="4"/>
      <c r="KIL878" s="4"/>
      <c r="KIM878" s="4"/>
      <c r="KIN878" s="4"/>
      <c r="KIO878" s="4"/>
      <c r="KIT878" s="4"/>
      <c r="KIU878" s="4"/>
      <c r="KIV878" s="4"/>
      <c r="KIW878" s="4"/>
      <c r="KIX878" s="4"/>
      <c r="KIY878" s="4"/>
      <c r="KIZ878" s="4"/>
      <c r="KJA878" s="4"/>
      <c r="KJB878" s="4"/>
      <c r="KJC878" s="4"/>
      <c r="KJD878" s="4"/>
      <c r="KJE878" s="4"/>
      <c r="KJF878" s="4"/>
      <c r="KJG878" s="4"/>
      <c r="KJH878" s="4"/>
      <c r="KJI878" s="4"/>
      <c r="KJJ878" s="4"/>
      <c r="KJK878" s="4"/>
      <c r="KJL878" s="4"/>
      <c r="KJM878" s="4"/>
      <c r="KJN878" s="4"/>
      <c r="KJO878" s="4"/>
      <c r="KJP878" s="4"/>
      <c r="KJQ878" s="4"/>
      <c r="KJR878" s="4"/>
      <c r="KJS878" s="4"/>
      <c r="KJT878" s="4"/>
      <c r="KJU878" s="4"/>
      <c r="KJV878" s="4"/>
      <c r="KJW878" s="4"/>
      <c r="KJX878" s="4"/>
      <c r="KJY878" s="4"/>
      <c r="KJZ878" s="4"/>
      <c r="KKA878" s="4"/>
      <c r="KKB878" s="4"/>
      <c r="KKC878" s="4"/>
      <c r="KKD878" s="4"/>
      <c r="KKE878" s="4"/>
      <c r="KKF878" s="4"/>
      <c r="KKG878" s="4"/>
      <c r="KKH878" s="4"/>
      <c r="KKI878" s="4"/>
      <c r="KKJ878" s="4"/>
      <c r="KKK878" s="4"/>
      <c r="KKL878" s="4"/>
      <c r="KKM878" s="4"/>
      <c r="KKN878" s="4"/>
      <c r="KKO878" s="4"/>
      <c r="KKP878" s="4"/>
      <c r="KKQ878" s="4"/>
      <c r="KKR878" s="4"/>
      <c r="KKS878" s="4"/>
      <c r="KKT878" s="4"/>
      <c r="KKU878" s="4"/>
      <c r="KKV878" s="4"/>
      <c r="KKW878" s="4"/>
      <c r="KKX878" s="4"/>
      <c r="KKY878" s="4"/>
      <c r="KKZ878" s="4"/>
      <c r="KLA878" s="4"/>
      <c r="KLB878" s="4"/>
      <c r="KLC878" s="4"/>
      <c r="KLD878" s="4"/>
      <c r="KLE878" s="4"/>
      <c r="KLF878" s="4"/>
      <c r="KLG878" s="4"/>
      <c r="KLH878" s="4"/>
      <c r="KLI878" s="4"/>
      <c r="KLJ878" s="4"/>
      <c r="KLK878" s="4"/>
      <c r="KLL878" s="4"/>
      <c r="KLM878" s="4"/>
      <c r="KLN878" s="4"/>
      <c r="KLO878" s="4"/>
      <c r="KLP878" s="4"/>
      <c r="KLQ878" s="4"/>
      <c r="KLR878" s="4"/>
      <c r="KLS878" s="4"/>
      <c r="KLT878" s="4"/>
      <c r="KLU878" s="4"/>
      <c r="KLV878" s="4"/>
      <c r="KLW878" s="4"/>
      <c r="KLX878" s="4"/>
      <c r="KLY878" s="4"/>
      <c r="KLZ878" s="4"/>
      <c r="KMA878" s="4"/>
      <c r="KMB878" s="4"/>
      <c r="KMC878" s="4"/>
      <c r="KMD878" s="4"/>
      <c r="KME878" s="4"/>
      <c r="KMF878" s="4"/>
      <c r="KMG878" s="4"/>
      <c r="KMH878" s="4"/>
      <c r="KMI878" s="4"/>
      <c r="KMJ878" s="4"/>
      <c r="KMK878" s="4"/>
      <c r="KML878" s="4"/>
      <c r="KMM878" s="4"/>
      <c r="KMN878" s="4"/>
      <c r="KMO878" s="4"/>
      <c r="KMP878" s="4"/>
      <c r="KMQ878" s="4"/>
      <c r="KMR878" s="4"/>
      <c r="KMS878" s="4"/>
      <c r="KMT878" s="4"/>
      <c r="KMU878" s="4"/>
      <c r="KMV878" s="4"/>
      <c r="KMW878" s="4"/>
      <c r="KMX878" s="4"/>
      <c r="KMY878" s="4"/>
      <c r="KMZ878" s="4"/>
      <c r="KNA878" s="4"/>
      <c r="KNB878" s="4"/>
      <c r="KNC878" s="4"/>
      <c r="KND878" s="4"/>
      <c r="KNE878" s="4"/>
      <c r="KNF878" s="4"/>
      <c r="KNG878" s="4"/>
      <c r="KNH878" s="4"/>
      <c r="KNI878" s="4"/>
      <c r="KNJ878" s="4"/>
      <c r="KNK878" s="4"/>
      <c r="KNL878" s="4"/>
      <c r="KNM878" s="4"/>
      <c r="KNN878" s="4"/>
      <c r="KNO878" s="4"/>
      <c r="KNP878" s="4"/>
      <c r="KNQ878" s="4"/>
      <c r="KNR878" s="4"/>
      <c r="KNS878" s="4"/>
      <c r="KNT878" s="4"/>
      <c r="KNU878" s="4"/>
      <c r="KNV878" s="4"/>
      <c r="KNW878" s="4"/>
      <c r="KNX878" s="4"/>
      <c r="KNY878" s="4"/>
      <c r="KNZ878" s="4"/>
      <c r="KOA878" s="4"/>
      <c r="KOB878" s="4"/>
      <c r="KOC878" s="4"/>
      <c r="KOD878" s="4"/>
      <c r="KOE878" s="4"/>
      <c r="KOF878" s="4"/>
      <c r="KOG878" s="4"/>
      <c r="KOH878" s="4"/>
      <c r="KOI878" s="4"/>
      <c r="KOJ878" s="4"/>
      <c r="KOK878" s="4"/>
      <c r="KOL878" s="4"/>
      <c r="KOM878" s="4"/>
      <c r="KON878" s="4"/>
      <c r="KOO878" s="4"/>
      <c r="KOP878" s="4"/>
      <c r="KOQ878" s="4"/>
      <c r="KOR878" s="4"/>
      <c r="KOS878" s="4"/>
      <c r="KOT878" s="4"/>
      <c r="KOU878" s="4"/>
      <c r="KOV878" s="4"/>
      <c r="KOW878" s="4"/>
      <c r="KOX878" s="4"/>
      <c r="KOY878" s="4"/>
      <c r="KOZ878" s="4"/>
      <c r="KPA878" s="4"/>
      <c r="KPB878" s="4"/>
      <c r="KPC878" s="4"/>
      <c r="KPD878" s="4"/>
      <c r="KPE878" s="4"/>
      <c r="KPF878" s="4"/>
      <c r="KPG878" s="4"/>
      <c r="KPH878" s="4"/>
      <c r="KPI878" s="4"/>
      <c r="KPJ878" s="4"/>
      <c r="KPK878" s="4"/>
      <c r="KPL878" s="4"/>
      <c r="KPM878" s="4"/>
      <c r="KPN878" s="4"/>
      <c r="KPO878" s="4"/>
      <c r="KPP878" s="4"/>
      <c r="KPQ878" s="4"/>
      <c r="KPR878" s="4"/>
      <c r="KPS878" s="4"/>
      <c r="KPT878" s="4"/>
      <c r="KPU878" s="4"/>
      <c r="KPV878" s="4"/>
      <c r="KPW878" s="4"/>
      <c r="KPX878" s="4"/>
      <c r="KPY878" s="4"/>
      <c r="KPZ878" s="4"/>
      <c r="KQA878" s="4"/>
      <c r="KQB878" s="4"/>
      <c r="KQC878" s="4"/>
      <c r="KQD878" s="4"/>
      <c r="KQE878" s="4"/>
      <c r="KQF878" s="4"/>
      <c r="KQG878" s="4"/>
      <c r="KQH878" s="4"/>
      <c r="KQI878" s="4"/>
      <c r="KQJ878" s="4"/>
      <c r="KQK878" s="4"/>
      <c r="KQL878" s="4"/>
      <c r="KQM878" s="4"/>
      <c r="KQN878" s="4"/>
      <c r="KQO878" s="4"/>
      <c r="KQP878" s="4"/>
      <c r="KQQ878" s="4"/>
      <c r="KQR878" s="4"/>
      <c r="KQS878" s="4"/>
      <c r="KQT878" s="4"/>
      <c r="KQU878" s="4"/>
      <c r="KQV878" s="4"/>
      <c r="KQW878" s="4"/>
      <c r="KQX878" s="4"/>
      <c r="KQY878" s="4"/>
      <c r="KQZ878" s="4"/>
      <c r="KRA878" s="4"/>
      <c r="KRB878" s="4"/>
      <c r="KRC878" s="4"/>
      <c r="KRD878" s="4"/>
      <c r="KRE878" s="4"/>
      <c r="KRF878" s="4"/>
      <c r="KRG878" s="4"/>
      <c r="KRH878" s="4"/>
      <c r="KRI878" s="4"/>
      <c r="KRJ878" s="4"/>
      <c r="KRK878" s="4"/>
      <c r="KRL878" s="4"/>
      <c r="KRM878" s="4"/>
      <c r="KRN878" s="4"/>
      <c r="KRO878" s="4"/>
      <c r="KRP878" s="4"/>
      <c r="KRQ878" s="4"/>
      <c r="KRR878" s="4"/>
      <c r="KRS878" s="4"/>
      <c r="KRT878" s="4"/>
      <c r="KRU878" s="4"/>
      <c r="KRV878" s="4"/>
      <c r="KRW878" s="4"/>
      <c r="KRX878" s="4"/>
      <c r="KRY878" s="4"/>
      <c r="KRZ878" s="4"/>
      <c r="KSB878" s="4"/>
      <c r="KSD878" s="4"/>
      <c r="KSE878" s="4"/>
      <c r="KSF878" s="4"/>
      <c r="KSG878" s="4"/>
      <c r="KSH878" s="4"/>
      <c r="KSI878" s="4"/>
      <c r="KSJ878" s="4"/>
      <c r="KSK878" s="4"/>
      <c r="KSP878" s="4"/>
      <c r="KSQ878" s="4"/>
      <c r="KSR878" s="4"/>
      <c r="KSS878" s="4"/>
      <c r="KST878" s="4"/>
      <c r="KSU878" s="4"/>
      <c r="KSV878" s="4"/>
      <c r="KSW878" s="4"/>
      <c r="KSX878" s="4"/>
      <c r="KSY878" s="4"/>
      <c r="KSZ878" s="4"/>
      <c r="KTA878" s="4"/>
      <c r="KTB878" s="4"/>
      <c r="KTC878" s="4"/>
      <c r="KTD878" s="4"/>
      <c r="KTE878" s="4"/>
      <c r="KTF878" s="4"/>
      <c r="KTG878" s="4"/>
      <c r="KTH878" s="4"/>
      <c r="KTI878" s="4"/>
      <c r="KTJ878" s="4"/>
      <c r="KTK878" s="4"/>
      <c r="KTL878" s="4"/>
      <c r="KTM878" s="4"/>
      <c r="KTN878" s="4"/>
      <c r="KTO878" s="4"/>
      <c r="KTP878" s="4"/>
      <c r="KTQ878" s="4"/>
      <c r="KTR878" s="4"/>
      <c r="KTS878" s="4"/>
      <c r="KTT878" s="4"/>
      <c r="KTU878" s="4"/>
      <c r="KTV878" s="4"/>
      <c r="KTW878" s="4"/>
      <c r="KTX878" s="4"/>
      <c r="KTY878" s="4"/>
      <c r="KTZ878" s="4"/>
      <c r="KUA878" s="4"/>
      <c r="KUB878" s="4"/>
      <c r="KUC878" s="4"/>
      <c r="KUD878" s="4"/>
      <c r="KUE878" s="4"/>
      <c r="KUF878" s="4"/>
      <c r="KUG878" s="4"/>
      <c r="KUH878" s="4"/>
      <c r="KUI878" s="4"/>
      <c r="KUJ878" s="4"/>
      <c r="KUK878" s="4"/>
      <c r="KUL878" s="4"/>
      <c r="KUM878" s="4"/>
      <c r="KUN878" s="4"/>
      <c r="KUO878" s="4"/>
      <c r="KUP878" s="4"/>
      <c r="KUQ878" s="4"/>
      <c r="KUR878" s="4"/>
      <c r="KUS878" s="4"/>
      <c r="KUT878" s="4"/>
      <c r="KUU878" s="4"/>
      <c r="KUV878" s="4"/>
      <c r="KUW878" s="4"/>
      <c r="KUX878" s="4"/>
      <c r="KUY878" s="4"/>
      <c r="KUZ878" s="4"/>
      <c r="KVA878" s="4"/>
      <c r="KVB878" s="4"/>
      <c r="KVC878" s="4"/>
      <c r="KVD878" s="4"/>
      <c r="KVE878" s="4"/>
      <c r="KVF878" s="4"/>
      <c r="KVG878" s="4"/>
      <c r="KVH878" s="4"/>
      <c r="KVI878" s="4"/>
      <c r="KVJ878" s="4"/>
      <c r="KVK878" s="4"/>
      <c r="KVL878" s="4"/>
      <c r="KVM878" s="4"/>
      <c r="KVN878" s="4"/>
      <c r="KVO878" s="4"/>
      <c r="KVP878" s="4"/>
      <c r="KVQ878" s="4"/>
      <c r="KVR878" s="4"/>
      <c r="KVS878" s="4"/>
      <c r="KVT878" s="4"/>
      <c r="KVU878" s="4"/>
      <c r="KVV878" s="4"/>
      <c r="KVW878" s="4"/>
      <c r="KVX878" s="4"/>
      <c r="KVY878" s="4"/>
      <c r="KVZ878" s="4"/>
      <c r="KWA878" s="4"/>
      <c r="KWB878" s="4"/>
      <c r="KWC878" s="4"/>
      <c r="KWD878" s="4"/>
      <c r="KWE878" s="4"/>
      <c r="KWF878" s="4"/>
      <c r="KWG878" s="4"/>
      <c r="KWH878" s="4"/>
      <c r="KWI878" s="4"/>
      <c r="KWJ878" s="4"/>
      <c r="KWK878" s="4"/>
      <c r="KWL878" s="4"/>
      <c r="KWM878" s="4"/>
      <c r="KWN878" s="4"/>
      <c r="KWO878" s="4"/>
      <c r="KWP878" s="4"/>
      <c r="KWQ878" s="4"/>
      <c r="KWR878" s="4"/>
      <c r="KWS878" s="4"/>
      <c r="KWT878" s="4"/>
      <c r="KWU878" s="4"/>
      <c r="KWV878" s="4"/>
      <c r="KWW878" s="4"/>
      <c r="KWX878" s="4"/>
      <c r="KWY878" s="4"/>
      <c r="KWZ878" s="4"/>
      <c r="KXA878" s="4"/>
      <c r="KXB878" s="4"/>
      <c r="KXC878" s="4"/>
      <c r="KXD878" s="4"/>
      <c r="KXE878" s="4"/>
      <c r="KXF878" s="4"/>
      <c r="KXG878" s="4"/>
      <c r="KXH878" s="4"/>
      <c r="KXI878" s="4"/>
      <c r="KXJ878" s="4"/>
      <c r="KXK878" s="4"/>
      <c r="KXL878" s="4"/>
      <c r="KXM878" s="4"/>
      <c r="KXN878" s="4"/>
      <c r="KXO878" s="4"/>
      <c r="KXP878" s="4"/>
      <c r="KXQ878" s="4"/>
      <c r="KXR878" s="4"/>
      <c r="KXS878" s="4"/>
      <c r="KXT878" s="4"/>
      <c r="KXU878" s="4"/>
      <c r="KXV878" s="4"/>
      <c r="KXW878" s="4"/>
      <c r="KXX878" s="4"/>
      <c r="KXY878" s="4"/>
      <c r="KXZ878" s="4"/>
      <c r="KYA878" s="4"/>
      <c r="KYB878" s="4"/>
      <c r="KYC878" s="4"/>
      <c r="KYD878" s="4"/>
      <c r="KYE878" s="4"/>
      <c r="KYF878" s="4"/>
      <c r="KYG878" s="4"/>
      <c r="KYH878" s="4"/>
      <c r="KYI878" s="4"/>
      <c r="KYJ878" s="4"/>
      <c r="KYK878" s="4"/>
      <c r="KYL878" s="4"/>
      <c r="KYM878" s="4"/>
      <c r="KYN878" s="4"/>
      <c r="KYO878" s="4"/>
      <c r="KYP878" s="4"/>
      <c r="KYQ878" s="4"/>
      <c r="KYR878" s="4"/>
      <c r="KYS878" s="4"/>
      <c r="KYT878" s="4"/>
      <c r="KYU878" s="4"/>
      <c r="KYV878" s="4"/>
      <c r="KYW878" s="4"/>
      <c r="KYX878" s="4"/>
      <c r="KYY878" s="4"/>
      <c r="KYZ878" s="4"/>
      <c r="KZA878" s="4"/>
      <c r="KZB878" s="4"/>
      <c r="KZC878" s="4"/>
      <c r="KZD878" s="4"/>
      <c r="KZE878" s="4"/>
      <c r="KZF878" s="4"/>
      <c r="KZG878" s="4"/>
      <c r="KZH878" s="4"/>
      <c r="KZI878" s="4"/>
      <c r="KZJ878" s="4"/>
      <c r="KZK878" s="4"/>
      <c r="KZL878" s="4"/>
      <c r="KZM878" s="4"/>
      <c r="KZN878" s="4"/>
      <c r="KZO878" s="4"/>
      <c r="KZP878" s="4"/>
      <c r="KZQ878" s="4"/>
      <c r="KZR878" s="4"/>
      <c r="KZS878" s="4"/>
      <c r="KZT878" s="4"/>
      <c r="KZU878" s="4"/>
      <c r="KZV878" s="4"/>
      <c r="KZW878" s="4"/>
      <c r="KZX878" s="4"/>
      <c r="KZY878" s="4"/>
      <c r="KZZ878" s="4"/>
      <c r="LAA878" s="4"/>
      <c r="LAB878" s="4"/>
      <c r="LAC878" s="4"/>
      <c r="LAD878" s="4"/>
      <c r="LAE878" s="4"/>
      <c r="LAF878" s="4"/>
      <c r="LAG878" s="4"/>
      <c r="LAH878" s="4"/>
      <c r="LAI878" s="4"/>
      <c r="LAJ878" s="4"/>
      <c r="LAK878" s="4"/>
      <c r="LAL878" s="4"/>
      <c r="LAM878" s="4"/>
      <c r="LAN878" s="4"/>
      <c r="LAO878" s="4"/>
      <c r="LAP878" s="4"/>
      <c r="LAQ878" s="4"/>
      <c r="LAR878" s="4"/>
      <c r="LAS878" s="4"/>
      <c r="LAT878" s="4"/>
      <c r="LAU878" s="4"/>
      <c r="LAV878" s="4"/>
      <c r="LAW878" s="4"/>
      <c r="LAX878" s="4"/>
      <c r="LAY878" s="4"/>
      <c r="LAZ878" s="4"/>
      <c r="LBA878" s="4"/>
      <c r="LBB878" s="4"/>
      <c r="LBC878" s="4"/>
      <c r="LBD878" s="4"/>
      <c r="LBE878" s="4"/>
      <c r="LBF878" s="4"/>
      <c r="LBG878" s="4"/>
      <c r="LBH878" s="4"/>
      <c r="LBI878" s="4"/>
      <c r="LBJ878" s="4"/>
      <c r="LBK878" s="4"/>
      <c r="LBL878" s="4"/>
      <c r="LBM878" s="4"/>
      <c r="LBN878" s="4"/>
      <c r="LBO878" s="4"/>
      <c r="LBP878" s="4"/>
      <c r="LBQ878" s="4"/>
      <c r="LBR878" s="4"/>
      <c r="LBS878" s="4"/>
      <c r="LBT878" s="4"/>
      <c r="LBU878" s="4"/>
      <c r="LBV878" s="4"/>
      <c r="LBX878" s="4"/>
      <c r="LBZ878" s="4"/>
      <c r="LCA878" s="4"/>
      <c r="LCB878" s="4"/>
      <c r="LCC878" s="4"/>
      <c r="LCD878" s="4"/>
      <c r="LCE878" s="4"/>
      <c r="LCF878" s="4"/>
      <c r="LCG878" s="4"/>
      <c r="LCL878" s="4"/>
      <c r="LCM878" s="4"/>
      <c r="LCN878" s="4"/>
      <c r="LCO878" s="4"/>
      <c r="LCP878" s="4"/>
      <c r="LCQ878" s="4"/>
      <c r="LCR878" s="4"/>
      <c r="LCS878" s="4"/>
      <c r="LCT878" s="4"/>
      <c r="LCU878" s="4"/>
      <c r="LCV878" s="4"/>
      <c r="LCW878" s="4"/>
      <c r="LCX878" s="4"/>
      <c r="LCY878" s="4"/>
      <c r="LCZ878" s="4"/>
      <c r="LDA878" s="4"/>
      <c r="LDB878" s="4"/>
      <c r="LDC878" s="4"/>
      <c r="LDD878" s="4"/>
      <c r="LDE878" s="4"/>
      <c r="LDF878" s="4"/>
      <c r="LDG878" s="4"/>
      <c r="LDH878" s="4"/>
      <c r="LDI878" s="4"/>
      <c r="LDJ878" s="4"/>
      <c r="LDK878" s="4"/>
      <c r="LDL878" s="4"/>
      <c r="LDM878" s="4"/>
      <c r="LDN878" s="4"/>
      <c r="LDO878" s="4"/>
      <c r="LDP878" s="4"/>
      <c r="LDQ878" s="4"/>
      <c r="LDR878" s="4"/>
      <c r="LDS878" s="4"/>
      <c r="LDT878" s="4"/>
      <c r="LDU878" s="4"/>
      <c r="LDV878" s="4"/>
      <c r="LDW878" s="4"/>
      <c r="LDX878" s="4"/>
      <c r="LDY878" s="4"/>
      <c r="LDZ878" s="4"/>
      <c r="LEA878" s="4"/>
      <c r="LEB878" s="4"/>
      <c r="LEC878" s="4"/>
      <c r="LED878" s="4"/>
      <c r="LEE878" s="4"/>
      <c r="LEF878" s="4"/>
      <c r="LEG878" s="4"/>
      <c r="LEH878" s="4"/>
      <c r="LEI878" s="4"/>
      <c r="LEJ878" s="4"/>
      <c r="LEK878" s="4"/>
      <c r="LEL878" s="4"/>
      <c r="LEM878" s="4"/>
      <c r="LEN878" s="4"/>
      <c r="LEO878" s="4"/>
      <c r="LEP878" s="4"/>
      <c r="LEQ878" s="4"/>
      <c r="LER878" s="4"/>
      <c r="LES878" s="4"/>
      <c r="LET878" s="4"/>
      <c r="LEU878" s="4"/>
      <c r="LEV878" s="4"/>
      <c r="LEW878" s="4"/>
      <c r="LEX878" s="4"/>
      <c r="LEY878" s="4"/>
      <c r="LEZ878" s="4"/>
      <c r="LFA878" s="4"/>
      <c r="LFB878" s="4"/>
      <c r="LFC878" s="4"/>
      <c r="LFD878" s="4"/>
      <c r="LFE878" s="4"/>
      <c r="LFF878" s="4"/>
      <c r="LFG878" s="4"/>
      <c r="LFH878" s="4"/>
      <c r="LFI878" s="4"/>
      <c r="LFJ878" s="4"/>
      <c r="LFK878" s="4"/>
      <c r="LFL878" s="4"/>
      <c r="LFM878" s="4"/>
      <c r="LFN878" s="4"/>
      <c r="LFO878" s="4"/>
      <c r="LFP878" s="4"/>
      <c r="LFQ878" s="4"/>
      <c r="LFR878" s="4"/>
      <c r="LFS878" s="4"/>
      <c r="LFT878" s="4"/>
      <c r="LFU878" s="4"/>
      <c r="LFV878" s="4"/>
      <c r="LFW878" s="4"/>
      <c r="LFX878" s="4"/>
      <c r="LFY878" s="4"/>
      <c r="LFZ878" s="4"/>
      <c r="LGA878" s="4"/>
      <c r="LGB878" s="4"/>
      <c r="LGC878" s="4"/>
      <c r="LGD878" s="4"/>
      <c r="LGE878" s="4"/>
      <c r="LGF878" s="4"/>
      <c r="LGG878" s="4"/>
      <c r="LGH878" s="4"/>
      <c r="LGI878" s="4"/>
      <c r="LGJ878" s="4"/>
      <c r="LGK878" s="4"/>
      <c r="LGL878" s="4"/>
      <c r="LGM878" s="4"/>
      <c r="LGN878" s="4"/>
      <c r="LGO878" s="4"/>
      <c r="LGP878" s="4"/>
      <c r="LGQ878" s="4"/>
      <c r="LGR878" s="4"/>
      <c r="LGS878" s="4"/>
      <c r="LGT878" s="4"/>
      <c r="LGU878" s="4"/>
      <c r="LGV878" s="4"/>
      <c r="LGW878" s="4"/>
      <c r="LGX878" s="4"/>
      <c r="LGY878" s="4"/>
      <c r="LGZ878" s="4"/>
      <c r="LHA878" s="4"/>
      <c r="LHB878" s="4"/>
      <c r="LHC878" s="4"/>
      <c r="LHD878" s="4"/>
      <c r="LHE878" s="4"/>
      <c r="LHF878" s="4"/>
      <c r="LHG878" s="4"/>
      <c r="LHH878" s="4"/>
      <c r="LHI878" s="4"/>
      <c r="LHJ878" s="4"/>
      <c r="LHK878" s="4"/>
      <c r="LHL878" s="4"/>
      <c r="LHM878" s="4"/>
      <c r="LHN878" s="4"/>
      <c r="LHO878" s="4"/>
      <c r="LHP878" s="4"/>
      <c r="LHQ878" s="4"/>
      <c r="LHR878" s="4"/>
      <c r="LHS878" s="4"/>
      <c r="LHT878" s="4"/>
      <c r="LHU878" s="4"/>
      <c r="LHV878" s="4"/>
      <c r="LHW878" s="4"/>
      <c r="LHX878" s="4"/>
      <c r="LHY878" s="4"/>
      <c r="LHZ878" s="4"/>
      <c r="LIA878" s="4"/>
      <c r="LIB878" s="4"/>
      <c r="LIC878" s="4"/>
      <c r="LID878" s="4"/>
      <c r="LIE878" s="4"/>
      <c r="LIF878" s="4"/>
      <c r="LIG878" s="4"/>
      <c r="LIH878" s="4"/>
      <c r="LII878" s="4"/>
      <c r="LIJ878" s="4"/>
      <c r="LIK878" s="4"/>
      <c r="LIL878" s="4"/>
      <c r="LIM878" s="4"/>
      <c r="LIN878" s="4"/>
      <c r="LIO878" s="4"/>
      <c r="LIP878" s="4"/>
      <c r="LIQ878" s="4"/>
      <c r="LIR878" s="4"/>
      <c r="LIS878" s="4"/>
      <c r="LIT878" s="4"/>
      <c r="LIU878" s="4"/>
      <c r="LIV878" s="4"/>
      <c r="LIW878" s="4"/>
      <c r="LIX878" s="4"/>
      <c r="LIY878" s="4"/>
      <c r="LIZ878" s="4"/>
      <c r="LJA878" s="4"/>
      <c r="LJB878" s="4"/>
      <c r="LJC878" s="4"/>
      <c r="LJD878" s="4"/>
      <c r="LJE878" s="4"/>
      <c r="LJF878" s="4"/>
      <c r="LJG878" s="4"/>
      <c r="LJH878" s="4"/>
      <c r="LJI878" s="4"/>
      <c r="LJJ878" s="4"/>
      <c r="LJK878" s="4"/>
      <c r="LJL878" s="4"/>
      <c r="LJM878" s="4"/>
      <c r="LJN878" s="4"/>
      <c r="LJO878" s="4"/>
      <c r="LJP878" s="4"/>
      <c r="LJQ878" s="4"/>
      <c r="LJR878" s="4"/>
      <c r="LJS878" s="4"/>
      <c r="LJT878" s="4"/>
      <c r="LJU878" s="4"/>
      <c r="LJV878" s="4"/>
      <c r="LJW878" s="4"/>
      <c r="LJX878" s="4"/>
      <c r="LJY878" s="4"/>
      <c r="LJZ878" s="4"/>
      <c r="LKA878" s="4"/>
      <c r="LKB878" s="4"/>
      <c r="LKC878" s="4"/>
      <c r="LKD878" s="4"/>
      <c r="LKE878" s="4"/>
      <c r="LKF878" s="4"/>
      <c r="LKG878" s="4"/>
      <c r="LKH878" s="4"/>
      <c r="LKI878" s="4"/>
      <c r="LKJ878" s="4"/>
      <c r="LKK878" s="4"/>
      <c r="LKL878" s="4"/>
      <c r="LKM878" s="4"/>
      <c r="LKN878" s="4"/>
      <c r="LKO878" s="4"/>
      <c r="LKP878" s="4"/>
      <c r="LKQ878" s="4"/>
      <c r="LKR878" s="4"/>
      <c r="LKS878" s="4"/>
      <c r="LKT878" s="4"/>
      <c r="LKU878" s="4"/>
      <c r="LKV878" s="4"/>
      <c r="LKW878" s="4"/>
      <c r="LKX878" s="4"/>
      <c r="LKY878" s="4"/>
      <c r="LKZ878" s="4"/>
      <c r="LLA878" s="4"/>
      <c r="LLB878" s="4"/>
      <c r="LLC878" s="4"/>
      <c r="LLD878" s="4"/>
      <c r="LLE878" s="4"/>
      <c r="LLF878" s="4"/>
      <c r="LLG878" s="4"/>
      <c r="LLH878" s="4"/>
      <c r="LLI878" s="4"/>
      <c r="LLJ878" s="4"/>
      <c r="LLK878" s="4"/>
      <c r="LLL878" s="4"/>
      <c r="LLM878" s="4"/>
      <c r="LLN878" s="4"/>
      <c r="LLO878" s="4"/>
      <c r="LLP878" s="4"/>
      <c r="LLQ878" s="4"/>
      <c r="LLR878" s="4"/>
      <c r="LLT878" s="4"/>
      <c r="LLV878" s="4"/>
      <c r="LLW878" s="4"/>
      <c r="LLX878" s="4"/>
      <c r="LLY878" s="4"/>
      <c r="LLZ878" s="4"/>
      <c r="LMA878" s="4"/>
      <c r="LMB878" s="4"/>
      <c r="LMC878" s="4"/>
      <c r="LMH878" s="4"/>
      <c r="LMI878" s="4"/>
      <c r="LMJ878" s="4"/>
      <c r="LMK878" s="4"/>
      <c r="LML878" s="4"/>
      <c r="LMM878" s="4"/>
      <c r="LMN878" s="4"/>
      <c r="LMO878" s="4"/>
      <c r="LMP878" s="4"/>
      <c r="LMQ878" s="4"/>
      <c r="LMR878" s="4"/>
      <c r="LMS878" s="4"/>
      <c r="LMT878" s="4"/>
      <c r="LMU878" s="4"/>
      <c r="LMV878" s="4"/>
      <c r="LMW878" s="4"/>
      <c r="LMX878" s="4"/>
      <c r="LMY878" s="4"/>
      <c r="LMZ878" s="4"/>
      <c r="LNA878" s="4"/>
      <c r="LNB878" s="4"/>
      <c r="LNC878" s="4"/>
      <c r="LND878" s="4"/>
      <c r="LNE878" s="4"/>
      <c r="LNF878" s="4"/>
      <c r="LNG878" s="4"/>
      <c r="LNH878" s="4"/>
      <c r="LNI878" s="4"/>
      <c r="LNJ878" s="4"/>
      <c r="LNK878" s="4"/>
      <c r="LNL878" s="4"/>
      <c r="LNM878" s="4"/>
      <c r="LNN878" s="4"/>
      <c r="LNO878" s="4"/>
      <c r="LNP878" s="4"/>
      <c r="LNQ878" s="4"/>
      <c r="LNR878" s="4"/>
      <c r="LNS878" s="4"/>
      <c r="LNT878" s="4"/>
      <c r="LNU878" s="4"/>
      <c r="LNV878" s="4"/>
      <c r="LNW878" s="4"/>
      <c r="LNX878" s="4"/>
      <c r="LNY878" s="4"/>
      <c r="LNZ878" s="4"/>
      <c r="LOA878" s="4"/>
      <c r="LOB878" s="4"/>
      <c r="LOC878" s="4"/>
      <c r="LOD878" s="4"/>
      <c r="LOE878" s="4"/>
      <c r="LOF878" s="4"/>
      <c r="LOG878" s="4"/>
      <c r="LOH878" s="4"/>
      <c r="LOI878" s="4"/>
      <c r="LOJ878" s="4"/>
      <c r="LOK878" s="4"/>
      <c r="LOL878" s="4"/>
      <c r="LOM878" s="4"/>
      <c r="LON878" s="4"/>
      <c r="LOO878" s="4"/>
      <c r="LOP878" s="4"/>
      <c r="LOQ878" s="4"/>
      <c r="LOR878" s="4"/>
      <c r="LOS878" s="4"/>
      <c r="LOT878" s="4"/>
      <c r="LOU878" s="4"/>
      <c r="LOV878" s="4"/>
      <c r="LOW878" s="4"/>
      <c r="LOX878" s="4"/>
      <c r="LOY878" s="4"/>
      <c r="LOZ878" s="4"/>
      <c r="LPA878" s="4"/>
      <c r="LPB878" s="4"/>
      <c r="LPC878" s="4"/>
      <c r="LPD878" s="4"/>
      <c r="LPE878" s="4"/>
      <c r="LPF878" s="4"/>
      <c r="LPG878" s="4"/>
      <c r="LPH878" s="4"/>
      <c r="LPI878" s="4"/>
      <c r="LPJ878" s="4"/>
      <c r="LPK878" s="4"/>
      <c r="LPL878" s="4"/>
      <c r="LPM878" s="4"/>
      <c r="LPN878" s="4"/>
      <c r="LPO878" s="4"/>
      <c r="LPP878" s="4"/>
      <c r="LPQ878" s="4"/>
      <c r="LPR878" s="4"/>
      <c r="LPS878" s="4"/>
      <c r="LPT878" s="4"/>
      <c r="LPU878" s="4"/>
      <c r="LPV878" s="4"/>
      <c r="LPW878" s="4"/>
      <c r="LPX878" s="4"/>
      <c r="LPY878" s="4"/>
      <c r="LPZ878" s="4"/>
      <c r="LQA878" s="4"/>
      <c r="LQB878" s="4"/>
      <c r="LQC878" s="4"/>
      <c r="LQD878" s="4"/>
      <c r="LQE878" s="4"/>
      <c r="LQF878" s="4"/>
      <c r="LQG878" s="4"/>
      <c r="LQH878" s="4"/>
      <c r="LQI878" s="4"/>
      <c r="LQJ878" s="4"/>
      <c r="LQK878" s="4"/>
      <c r="LQL878" s="4"/>
      <c r="LQM878" s="4"/>
      <c r="LQN878" s="4"/>
      <c r="LQO878" s="4"/>
      <c r="LQP878" s="4"/>
      <c r="LQQ878" s="4"/>
      <c r="LQR878" s="4"/>
      <c r="LQS878" s="4"/>
      <c r="LQT878" s="4"/>
      <c r="LQU878" s="4"/>
      <c r="LQV878" s="4"/>
      <c r="LQW878" s="4"/>
      <c r="LQX878" s="4"/>
      <c r="LQY878" s="4"/>
      <c r="LQZ878" s="4"/>
      <c r="LRA878" s="4"/>
      <c r="LRB878" s="4"/>
      <c r="LRC878" s="4"/>
      <c r="LRD878" s="4"/>
      <c r="LRE878" s="4"/>
      <c r="LRF878" s="4"/>
      <c r="LRG878" s="4"/>
      <c r="LRH878" s="4"/>
      <c r="LRI878" s="4"/>
      <c r="LRJ878" s="4"/>
      <c r="LRK878" s="4"/>
      <c r="LRL878" s="4"/>
      <c r="LRM878" s="4"/>
      <c r="LRN878" s="4"/>
      <c r="LRO878" s="4"/>
      <c r="LRP878" s="4"/>
      <c r="LRQ878" s="4"/>
      <c r="LRR878" s="4"/>
      <c r="LRS878" s="4"/>
      <c r="LRT878" s="4"/>
      <c r="LRU878" s="4"/>
      <c r="LRV878" s="4"/>
      <c r="LRW878" s="4"/>
      <c r="LRX878" s="4"/>
      <c r="LRY878" s="4"/>
      <c r="LRZ878" s="4"/>
      <c r="LSA878" s="4"/>
      <c r="LSB878" s="4"/>
      <c r="LSC878" s="4"/>
      <c r="LSD878" s="4"/>
      <c r="LSE878" s="4"/>
      <c r="LSF878" s="4"/>
      <c r="LSG878" s="4"/>
      <c r="LSH878" s="4"/>
      <c r="LSI878" s="4"/>
      <c r="LSJ878" s="4"/>
      <c r="LSK878" s="4"/>
      <c r="LSL878" s="4"/>
      <c r="LSM878" s="4"/>
      <c r="LSN878" s="4"/>
      <c r="LSO878" s="4"/>
      <c r="LSP878" s="4"/>
      <c r="LSQ878" s="4"/>
      <c r="LSR878" s="4"/>
      <c r="LSS878" s="4"/>
      <c r="LST878" s="4"/>
      <c r="LSU878" s="4"/>
      <c r="LSV878" s="4"/>
      <c r="LSW878" s="4"/>
      <c r="LSX878" s="4"/>
      <c r="LSY878" s="4"/>
      <c r="LSZ878" s="4"/>
      <c r="LTA878" s="4"/>
      <c r="LTB878" s="4"/>
      <c r="LTC878" s="4"/>
      <c r="LTD878" s="4"/>
      <c r="LTE878" s="4"/>
      <c r="LTF878" s="4"/>
      <c r="LTG878" s="4"/>
      <c r="LTH878" s="4"/>
      <c r="LTI878" s="4"/>
      <c r="LTJ878" s="4"/>
      <c r="LTK878" s="4"/>
      <c r="LTL878" s="4"/>
      <c r="LTM878" s="4"/>
      <c r="LTN878" s="4"/>
      <c r="LTO878" s="4"/>
      <c r="LTP878" s="4"/>
      <c r="LTQ878" s="4"/>
      <c r="LTR878" s="4"/>
      <c r="LTS878" s="4"/>
      <c r="LTT878" s="4"/>
      <c r="LTU878" s="4"/>
      <c r="LTV878" s="4"/>
      <c r="LTW878" s="4"/>
      <c r="LTX878" s="4"/>
      <c r="LTY878" s="4"/>
      <c r="LTZ878" s="4"/>
      <c r="LUA878" s="4"/>
      <c r="LUB878" s="4"/>
      <c r="LUC878" s="4"/>
      <c r="LUD878" s="4"/>
      <c r="LUE878" s="4"/>
      <c r="LUF878" s="4"/>
      <c r="LUG878" s="4"/>
      <c r="LUH878" s="4"/>
      <c r="LUI878" s="4"/>
      <c r="LUJ878" s="4"/>
      <c r="LUK878" s="4"/>
      <c r="LUL878" s="4"/>
      <c r="LUM878" s="4"/>
      <c r="LUN878" s="4"/>
      <c r="LUO878" s="4"/>
      <c r="LUP878" s="4"/>
      <c r="LUQ878" s="4"/>
      <c r="LUR878" s="4"/>
      <c r="LUS878" s="4"/>
      <c r="LUT878" s="4"/>
      <c r="LUU878" s="4"/>
      <c r="LUV878" s="4"/>
      <c r="LUW878" s="4"/>
      <c r="LUX878" s="4"/>
      <c r="LUY878" s="4"/>
      <c r="LUZ878" s="4"/>
      <c r="LVA878" s="4"/>
      <c r="LVB878" s="4"/>
      <c r="LVC878" s="4"/>
      <c r="LVD878" s="4"/>
      <c r="LVE878" s="4"/>
      <c r="LVF878" s="4"/>
      <c r="LVG878" s="4"/>
      <c r="LVH878" s="4"/>
      <c r="LVI878" s="4"/>
      <c r="LVJ878" s="4"/>
      <c r="LVK878" s="4"/>
      <c r="LVL878" s="4"/>
      <c r="LVM878" s="4"/>
      <c r="LVN878" s="4"/>
      <c r="LVP878" s="4"/>
      <c r="LVR878" s="4"/>
      <c r="LVS878" s="4"/>
      <c r="LVT878" s="4"/>
      <c r="LVU878" s="4"/>
      <c r="LVV878" s="4"/>
      <c r="LVW878" s="4"/>
      <c r="LVX878" s="4"/>
      <c r="LVY878" s="4"/>
      <c r="LWD878" s="4"/>
      <c r="LWE878" s="4"/>
      <c r="LWF878" s="4"/>
      <c r="LWG878" s="4"/>
      <c r="LWH878" s="4"/>
      <c r="LWI878" s="4"/>
      <c r="LWJ878" s="4"/>
      <c r="LWK878" s="4"/>
      <c r="LWL878" s="4"/>
      <c r="LWM878" s="4"/>
      <c r="LWN878" s="4"/>
      <c r="LWO878" s="4"/>
      <c r="LWP878" s="4"/>
      <c r="LWQ878" s="4"/>
      <c r="LWR878" s="4"/>
      <c r="LWS878" s="4"/>
      <c r="LWT878" s="4"/>
      <c r="LWU878" s="4"/>
      <c r="LWV878" s="4"/>
      <c r="LWW878" s="4"/>
      <c r="LWX878" s="4"/>
      <c r="LWY878" s="4"/>
      <c r="LWZ878" s="4"/>
      <c r="LXA878" s="4"/>
      <c r="LXB878" s="4"/>
      <c r="LXC878" s="4"/>
      <c r="LXD878" s="4"/>
      <c r="LXE878" s="4"/>
      <c r="LXF878" s="4"/>
      <c r="LXG878" s="4"/>
      <c r="LXH878" s="4"/>
      <c r="LXI878" s="4"/>
      <c r="LXJ878" s="4"/>
      <c r="LXK878" s="4"/>
      <c r="LXL878" s="4"/>
      <c r="LXM878" s="4"/>
      <c r="LXN878" s="4"/>
      <c r="LXO878" s="4"/>
      <c r="LXP878" s="4"/>
      <c r="LXQ878" s="4"/>
      <c r="LXR878" s="4"/>
      <c r="LXS878" s="4"/>
      <c r="LXT878" s="4"/>
      <c r="LXU878" s="4"/>
      <c r="LXV878" s="4"/>
      <c r="LXW878" s="4"/>
      <c r="LXX878" s="4"/>
      <c r="LXY878" s="4"/>
      <c r="LXZ878" s="4"/>
      <c r="LYA878" s="4"/>
      <c r="LYB878" s="4"/>
      <c r="LYC878" s="4"/>
      <c r="LYD878" s="4"/>
      <c r="LYE878" s="4"/>
      <c r="LYF878" s="4"/>
      <c r="LYG878" s="4"/>
      <c r="LYH878" s="4"/>
      <c r="LYI878" s="4"/>
      <c r="LYJ878" s="4"/>
      <c r="LYK878" s="4"/>
      <c r="LYL878" s="4"/>
      <c r="LYM878" s="4"/>
      <c r="LYN878" s="4"/>
      <c r="LYO878" s="4"/>
      <c r="LYP878" s="4"/>
      <c r="LYQ878" s="4"/>
      <c r="LYR878" s="4"/>
      <c r="LYS878" s="4"/>
      <c r="LYT878" s="4"/>
      <c r="LYU878" s="4"/>
      <c r="LYV878" s="4"/>
      <c r="LYW878" s="4"/>
      <c r="LYX878" s="4"/>
      <c r="LYY878" s="4"/>
      <c r="LYZ878" s="4"/>
      <c r="LZA878" s="4"/>
      <c r="LZB878" s="4"/>
      <c r="LZC878" s="4"/>
      <c r="LZD878" s="4"/>
      <c r="LZE878" s="4"/>
      <c r="LZF878" s="4"/>
      <c r="LZG878" s="4"/>
      <c r="LZH878" s="4"/>
      <c r="LZI878" s="4"/>
      <c r="LZJ878" s="4"/>
      <c r="LZK878" s="4"/>
      <c r="LZL878" s="4"/>
      <c r="LZM878" s="4"/>
      <c r="LZN878" s="4"/>
      <c r="LZO878" s="4"/>
      <c r="LZP878" s="4"/>
      <c r="LZQ878" s="4"/>
      <c r="LZR878" s="4"/>
      <c r="LZS878" s="4"/>
      <c r="LZT878" s="4"/>
      <c r="LZU878" s="4"/>
      <c r="LZV878" s="4"/>
      <c r="LZW878" s="4"/>
      <c r="LZX878" s="4"/>
      <c r="LZY878" s="4"/>
      <c r="LZZ878" s="4"/>
      <c r="MAA878" s="4"/>
      <c r="MAB878" s="4"/>
      <c r="MAC878" s="4"/>
      <c r="MAD878" s="4"/>
      <c r="MAE878" s="4"/>
      <c r="MAF878" s="4"/>
      <c r="MAG878" s="4"/>
      <c r="MAH878" s="4"/>
      <c r="MAI878" s="4"/>
      <c r="MAJ878" s="4"/>
      <c r="MAK878" s="4"/>
      <c r="MAL878" s="4"/>
      <c r="MAM878" s="4"/>
      <c r="MAN878" s="4"/>
      <c r="MAO878" s="4"/>
      <c r="MAP878" s="4"/>
      <c r="MAQ878" s="4"/>
      <c r="MAR878" s="4"/>
      <c r="MAS878" s="4"/>
      <c r="MAT878" s="4"/>
      <c r="MAU878" s="4"/>
      <c r="MAV878" s="4"/>
      <c r="MAW878" s="4"/>
      <c r="MAX878" s="4"/>
      <c r="MAY878" s="4"/>
      <c r="MAZ878" s="4"/>
      <c r="MBA878" s="4"/>
      <c r="MBB878" s="4"/>
      <c r="MBC878" s="4"/>
      <c r="MBD878" s="4"/>
      <c r="MBE878" s="4"/>
      <c r="MBF878" s="4"/>
      <c r="MBG878" s="4"/>
      <c r="MBH878" s="4"/>
      <c r="MBI878" s="4"/>
      <c r="MBJ878" s="4"/>
      <c r="MBK878" s="4"/>
      <c r="MBL878" s="4"/>
      <c r="MBM878" s="4"/>
      <c r="MBN878" s="4"/>
      <c r="MBO878" s="4"/>
      <c r="MBP878" s="4"/>
      <c r="MBQ878" s="4"/>
      <c r="MBR878" s="4"/>
      <c r="MBS878" s="4"/>
      <c r="MBT878" s="4"/>
      <c r="MBU878" s="4"/>
      <c r="MBV878" s="4"/>
      <c r="MBW878" s="4"/>
      <c r="MBX878" s="4"/>
      <c r="MBY878" s="4"/>
      <c r="MBZ878" s="4"/>
      <c r="MCA878" s="4"/>
      <c r="MCB878" s="4"/>
      <c r="MCC878" s="4"/>
      <c r="MCD878" s="4"/>
      <c r="MCE878" s="4"/>
      <c r="MCF878" s="4"/>
      <c r="MCG878" s="4"/>
      <c r="MCH878" s="4"/>
      <c r="MCI878" s="4"/>
      <c r="MCJ878" s="4"/>
      <c r="MCK878" s="4"/>
      <c r="MCL878" s="4"/>
      <c r="MCM878" s="4"/>
      <c r="MCN878" s="4"/>
      <c r="MCO878" s="4"/>
      <c r="MCP878" s="4"/>
      <c r="MCQ878" s="4"/>
      <c r="MCR878" s="4"/>
      <c r="MCS878" s="4"/>
      <c r="MCT878" s="4"/>
      <c r="MCU878" s="4"/>
      <c r="MCV878" s="4"/>
      <c r="MCW878" s="4"/>
      <c r="MCX878" s="4"/>
      <c r="MCY878" s="4"/>
      <c r="MCZ878" s="4"/>
      <c r="MDA878" s="4"/>
      <c r="MDB878" s="4"/>
      <c r="MDC878" s="4"/>
      <c r="MDD878" s="4"/>
      <c r="MDE878" s="4"/>
      <c r="MDF878" s="4"/>
      <c r="MDG878" s="4"/>
      <c r="MDH878" s="4"/>
      <c r="MDI878" s="4"/>
      <c r="MDJ878" s="4"/>
      <c r="MDK878" s="4"/>
      <c r="MDL878" s="4"/>
      <c r="MDM878" s="4"/>
      <c r="MDN878" s="4"/>
      <c r="MDO878" s="4"/>
      <c r="MDP878" s="4"/>
      <c r="MDQ878" s="4"/>
      <c r="MDR878" s="4"/>
      <c r="MDS878" s="4"/>
      <c r="MDT878" s="4"/>
      <c r="MDU878" s="4"/>
      <c r="MDV878" s="4"/>
      <c r="MDW878" s="4"/>
      <c r="MDX878" s="4"/>
      <c r="MDY878" s="4"/>
      <c r="MDZ878" s="4"/>
      <c r="MEA878" s="4"/>
      <c r="MEB878" s="4"/>
      <c r="MEC878" s="4"/>
      <c r="MED878" s="4"/>
      <c r="MEE878" s="4"/>
      <c r="MEF878" s="4"/>
      <c r="MEG878" s="4"/>
      <c r="MEH878" s="4"/>
      <c r="MEI878" s="4"/>
      <c r="MEJ878" s="4"/>
      <c r="MEK878" s="4"/>
      <c r="MEL878" s="4"/>
      <c r="MEM878" s="4"/>
      <c r="MEN878" s="4"/>
      <c r="MEO878" s="4"/>
      <c r="MEP878" s="4"/>
      <c r="MEQ878" s="4"/>
      <c r="MER878" s="4"/>
      <c r="MES878" s="4"/>
      <c r="MET878" s="4"/>
      <c r="MEU878" s="4"/>
      <c r="MEV878" s="4"/>
      <c r="MEW878" s="4"/>
      <c r="MEX878" s="4"/>
      <c r="MEY878" s="4"/>
      <c r="MEZ878" s="4"/>
      <c r="MFA878" s="4"/>
      <c r="MFB878" s="4"/>
      <c r="MFC878" s="4"/>
      <c r="MFD878" s="4"/>
      <c r="MFE878" s="4"/>
      <c r="MFF878" s="4"/>
      <c r="MFG878" s="4"/>
      <c r="MFH878" s="4"/>
      <c r="MFI878" s="4"/>
      <c r="MFJ878" s="4"/>
      <c r="MFL878" s="4"/>
      <c r="MFN878" s="4"/>
      <c r="MFO878" s="4"/>
      <c r="MFP878" s="4"/>
      <c r="MFQ878" s="4"/>
      <c r="MFR878" s="4"/>
      <c r="MFS878" s="4"/>
      <c r="MFT878" s="4"/>
      <c r="MFU878" s="4"/>
      <c r="MFZ878" s="4"/>
      <c r="MGA878" s="4"/>
      <c r="MGB878" s="4"/>
      <c r="MGC878" s="4"/>
      <c r="MGD878" s="4"/>
      <c r="MGE878" s="4"/>
      <c r="MGF878" s="4"/>
      <c r="MGG878" s="4"/>
      <c r="MGH878" s="4"/>
      <c r="MGI878" s="4"/>
      <c r="MGJ878" s="4"/>
      <c r="MGK878" s="4"/>
      <c r="MGL878" s="4"/>
      <c r="MGM878" s="4"/>
      <c r="MGN878" s="4"/>
      <c r="MGO878" s="4"/>
      <c r="MGP878" s="4"/>
      <c r="MGQ878" s="4"/>
      <c r="MGR878" s="4"/>
      <c r="MGS878" s="4"/>
      <c r="MGT878" s="4"/>
      <c r="MGU878" s="4"/>
      <c r="MGV878" s="4"/>
      <c r="MGW878" s="4"/>
      <c r="MGX878" s="4"/>
      <c r="MGY878" s="4"/>
      <c r="MGZ878" s="4"/>
      <c r="MHA878" s="4"/>
      <c r="MHB878" s="4"/>
      <c r="MHC878" s="4"/>
      <c r="MHD878" s="4"/>
      <c r="MHE878" s="4"/>
      <c r="MHF878" s="4"/>
      <c r="MHG878" s="4"/>
      <c r="MHH878" s="4"/>
      <c r="MHI878" s="4"/>
      <c r="MHJ878" s="4"/>
      <c r="MHK878" s="4"/>
      <c r="MHL878" s="4"/>
      <c r="MHM878" s="4"/>
      <c r="MHN878" s="4"/>
      <c r="MHO878" s="4"/>
      <c r="MHP878" s="4"/>
      <c r="MHQ878" s="4"/>
      <c r="MHR878" s="4"/>
      <c r="MHS878" s="4"/>
      <c r="MHT878" s="4"/>
      <c r="MHU878" s="4"/>
      <c r="MHV878" s="4"/>
      <c r="MHW878" s="4"/>
      <c r="MHX878" s="4"/>
      <c r="MHY878" s="4"/>
      <c r="MHZ878" s="4"/>
      <c r="MIA878" s="4"/>
      <c r="MIB878" s="4"/>
      <c r="MIC878" s="4"/>
      <c r="MID878" s="4"/>
      <c r="MIE878" s="4"/>
      <c r="MIF878" s="4"/>
      <c r="MIG878" s="4"/>
      <c r="MIH878" s="4"/>
      <c r="MII878" s="4"/>
      <c r="MIJ878" s="4"/>
      <c r="MIK878" s="4"/>
      <c r="MIL878" s="4"/>
      <c r="MIM878" s="4"/>
      <c r="MIN878" s="4"/>
      <c r="MIO878" s="4"/>
      <c r="MIP878" s="4"/>
      <c r="MIQ878" s="4"/>
      <c r="MIR878" s="4"/>
      <c r="MIS878" s="4"/>
      <c r="MIT878" s="4"/>
      <c r="MIU878" s="4"/>
      <c r="MIV878" s="4"/>
      <c r="MIW878" s="4"/>
      <c r="MIX878" s="4"/>
      <c r="MIY878" s="4"/>
      <c r="MIZ878" s="4"/>
      <c r="MJA878" s="4"/>
      <c r="MJB878" s="4"/>
      <c r="MJC878" s="4"/>
      <c r="MJD878" s="4"/>
      <c r="MJE878" s="4"/>
      <c r="MJF878" s="4"/>
      <c r="MJG878" s="4"/>
      <c r="MJH878" s="4"/>
      <c r="MJI878" s="4"/>
      <c r="MJJ878" s="4"/>
      <c r="MJK878" s="4"/>
      <c r="MJL878" s="4"/>
      <c r="MJM878" s="4"/>
      <c r="MJN878" s="4"/>
      <c r="MJO878" s="4"/>
      <c r="MJP878" s="4"/>
      <c r="MJQ878" s="4"/>
      <c r="MJR878" s="4"/>
      <c r="MJS878" s="4"/>
      <c r="MJT878" s="4"/>
      <c r="MJU878" s="4"/>
      <c r="MJV878" s="4"/>
      <c r="MJW878" s="4"/>
      <c r="MJX878" s="4"/>
      <c r="MJY878" s="4"/>
      <c r="MJZ878" s="4"/>
      <c r="MKA878" s="4"/>
      <c r="MKB878" s="4"/>
      <c r="MKC878" s="4"/>
      <c r="MKD878" s="4"/>
      <c r="MKE878" s="4"/>
      <c r="MKF878" s="4"/>
      <c r="MKG878" s="4"/>
      <c r="MKH878" s="4"/>
      <c r="MKI878" s="4"/>
      <c r="MKJ878" s="4"/>
      <c r="MKK878" s="4"/>
      <c r="MKL878" s="4"/>
      <c r="MKM878" s="4"/>
      <c r="MKN878" s="4"/>
      <c r="MKO878" s="4"/>
      <c r="MKP878" s="4"/>
      <c r="MKQ878" s="4"/>
      <c r="MKR878" s="4"/>
      <c r="MKS878" s="4"/>
      <c r="MKT878" s="4"/>
      <c r="MKU878" s="4"/>
      <c r="MKV878" s="4"/>
      <c r="MKW878" s="4"/>
      <c r="MKX878" s="4"/>
      <c r="MKY878" s="4"/>
      <c r="MKZ878" s="4"/>
      <c r="MLA878" s="4"/>
      <c r="MLB878" s="4"/>
      <c r="MLC878" s="4"/>
      <c r="MLD878" s="4"/>
      <c r="MLE878" s="4"/>
      <c r="MLF878" s="4"/>
      <c r="MLG878" s="4"/>
      <c r="MLH878" s="4"/>
      <c r="MLI878" s="4"/>
      <c r="MLJ878" s="4"/>
      <c r="MLK878" s="4"/>
      <c r="MLL878" s="4"/>
      <c r="MLM878" s="4"/>
      <c r="MLN878" s="4"/>
      <c r="MLO878" s="4"/>
      <c r="MLP878" s="4"/>
      <c r="MLQ878" s="4"/>
      <c r="MLR878" s="4"/>
      <c r="MLS878" s="4"/>
      <c r="MLT878" s="4"/>
      <c r="MLU878" s="4"/>
      <c r="MLV878" s="4"/>
      <c r="MLW878" s="4"/>
      <c r="MLX878" s="4"/>
      <c r="MLY878" s="4"/>
      <c r="MLZ878" s="4"/>
      <c r="MMA878" s="4"/>
      <c r="MMB878" s="4"/>
      <c r="MMC878" s="4"/>
      <c r="MMD878" s="4"/>
      <c r="MME878" s="4"/>
      <c r="MMF878" s="4"/>
      <c r="MMG878" s="4"/>
      <c r="MMH878" s="4"/>
      <c r="MMI878" s="4"/>
      <c r="MMJ878" s="4"/>
      <c r="MMK878" s="4"/>
      <c r="MML878" s="4"/>
      <c r="MMM878" s="4"/>
      <c r="MMN878" s="4"/>
      <c r="MMO878" s="4"/>
      <c r="MMP878" s="4"/>
      <c r="MMQ878" s="4"/>
      <c r="MMR878" s="4"/>
      <c r="MMS878" s="4"/>
      <c r="MMT878" s="4"/>
      <c r="MMU878" s="4"/>
      <c r="MMV878" s="4"/>
      <c r="MMW878" s="4"/>
      <c r="MMX878" s="4"/>
      <c r="MMY878" s="4"/>
      <c r="MMZ878" s="4"/>
      <c r="MNA878" s="4"/>
      <c r="MNB878" s="4"/>
      <c r="MNC878" s="4"/>
      <c r="MND878" s="4"/>
      <c r="MNE878" s="4"/>
      <c r="MNF878" s="4"/>
      <c r="MNG878" s="4"/>
      <c r="MNH878" s="4"/>
      <c r="MNI878" s="4"/>
      <c r="MNJ878" s="4"/>
      <c r="MNK878" s="4"/>
      <c r="MNL878" s="4"/>
      <c r="MNM878" s="4"/>
      <c r="MNN878" s="4"/>
      <c r="MNO878" s="4"/>
      <c r="MNP878" s="4"/>
      <c r="MNQ878" s="4"/>
      <c r="MNR878" s="4"/>
      <c r="MNS878" s="4"/>
      <c r="MNT878" s="4"/>
      <c r="MNU878" s="4"/>
      <c r="MNV878" s="4"/>
      <c r="MNW878" s="4"/>
      <c r="MNX878" s="4"/>
      <c r="MNY878" s="4"/>
      <c r="MNZ878" s="4"/>
      <c r="MOA878" s="4"/>
      <c r="MOB878" s="4"/>
      <c r="MOC878" s="4"/>
      <c r="MOD878" s="4"/>
      <c r="MOE878" s="4"/>
      <c r="MOF878" s="4"/>
      <c r="MOG878" s="4"/>
      <c r="MOH878" s="4"/>
      <c r="MOI878" s="4"/>
      <c r="MOJ878" s="4"/>
      <c r="MOK878" s="4"/>
      <c r="MOL878" s="4"/>
      <c r="MOM878" s="4"/>
      <c r="MON878" s="4"/>
      <c r="MOO878" s="4"/>
      <c r="MOP878" s="4"/>
      <c r="MOQ878" s="4"/>
      <c r="MOR878" s="4"/>
      <c r="MOS878" s="4"/>
      <c r="MOT878" s="4"/>
      <c r="MOU878" s="4"/>
      <c r="MOV878" s="4"/>
      <c r="MOW878" s="4"/>
      <c r="MOX878" s="4"/>
      <c r="MOY878" s="4"/>
      <c r="MOZ878" s="4"/>
      <c r="MPA878" s="4"/>
      <c r="MPB878" s="4"/>
      <c r="MPC878" s="4"/>
      <c r="MPD878" s="4"/>
      <c r="MPE878" s="4"/>
      <c r="MPF878" s="4"/>
      <c r="MPH878" s="4"/>
      <c r="MPJ878" s="4"/>
      <c r="MPK878" s="4"/>
      <c r="MPL878" s="4"/>
      <c r="MPM878" s="4"/>
      <c r="MPN878" s="4"/>
      <c r="MPO878" s="4"/>
      <c r="MPP878" s="4"/>
      <c r="MPQ878" s="4"/>
      <c r="MPV878" s="4"/>
      <c r="MPW878" s="4"/>
      <c r="MPX878" s="4"/>
      <c r="MPY878" s="4"/>
      <c r="MPZ878" s="4"/>
      <c r="MQA878" s="4"/>
      <c r="MQB878" s="4"/>
      <c r="MQC878" s="4"/>
      <c r="MQD878" s="4"/>
      <c r="MQE878" s="4"/>
      <c r="MQF878" s="4"/>
      <c r="MQG878" s="4"/>
      <c r="MQH878" s="4"/>
      <c r="MQI878" s="4"/>
      <c r="MQJ878" s="4"/>
      <c r="MQK878" s="4"/>
      <c r="MQL878" s="4"/>
      <c r="MQM878" s="4"/>
      <c r="MQN878" s="4"/>
      <c r="MQO878" s="4"/>
      <c r="MQP878" s="4"/>
      <c r="MQQ878" s="4"/>
      <c r="MQR878" s="4"/>
      <c r="MQS878" s="4"/>
      <c r="MQT878" s="4"/>
      <c r="MQU878" s="4"/>
      <c r="MQV878" s="4"/>
      <c r="MQW878" s="4"/>
      <c r="MQX878" s="4"/>
      <c r="MQY878" s="4"/>
      <c r="MQZ878" s="4"/>
      <c r="MRA878" s="4"/>
      <c r="MRB878" s="4"/>
      <c r="MRC878" s="4"/>
      <c r="MRD878" s="4"/>
      <c r="MRE878" s="4"/>
      <c r="MRF878" s="4"/>
      <c r="MRG878" s="4"/>
      <c r="MRH878" s="4"/>
      <c r="MRI878" s="4"/>
      <c r="MRJ878" s="4"/>
      <c r="MRK878" s="4"/>
      <c r="MRL878" s="4"/>
      <c r="MRM878" s="4"/>
      <c r="MRN878" s="4"/>
      <c r="MRO878" s="4"/>
      <c r="MRP878" s="4"/>
      <c r="MRQ878" s="4"/>
      <c r="MRR878" s="4"/>
      <c r="MRS878" s="4"/>
      <c r="MRT878" s="4"/>
      <c r="MRU878" s="4"/>
      <c r="MRV878" s="4"/>
      <c r="MRW878" s="4"/>
      <c r="MRX878" s="4"/>
      <c r="MRY878" s="4"/>
      <c r="MRZ878" s="4"/>
      <c r="MSA878" s="4"/>
      <c r="MSB878" s="4"/>
      <c r="MSC878" s="4"/>
      <c r="MSD878" s="4"/>
      <c r="MSE878" s="4"/>
      <c r="MSF878" s="4"/>
      <c r="MSG878" s="4"/>
      <c r="MSH878" s="4"/>
      <c r="MSI878" s="4"/>
      <c r="MSJ878" s="4"/>
      <c r="MSK878" s="4"/>
      <c r="MSL878" s="4"/>
      <c r="MSM878" s="4"/>
      <c r="MSN878" s="4"/>
      <c r="MSO878" s="4"/>
      <c r="MSP878" s="4"/>
      <c r="MSQ878" s="4"/>
      <c r="MSR878" s="4"/>
      <c r="MSS878" s="4"/>
      <c r="MST878" s="4"/>
      <c r="MSU878" s="4"/>
      <c r="MSV878" s="4"/>
      <c r="MSW878" s="4"/>
      <c r="MSX878" s="4"/>
      <c r="MSY878" s="4"/>
      <c r="MSZ878" s="4"/>
      <c r="MTA878" s="4"/>
      <c r="MTB878" s="4"/>
      <c r="MTC878" s="4"/>
      <c r="MTD878" s="4"/>
      <c r="MTE878" s="4"/>
      <c r="MTF878" s="4"/>
      <c r="MTG878" s="4"/>
      <c r="MTH878" s="4"/>
      <c r="MTI878" s="4"/>
      <c r="MTJ878" s="4"/>
      <c r="MTK878" s="4"/>
      <c r="MTL878" s="4"/>
      <c r="MTM878" s="4"/>
      <c r="MTN878" s="4"/>
      <c r="MTO878" s="4"/>
      <c r="MTP878" s="4"/>
      <c r="MTQ878" s="4"/>
      <c r="MTR878" s="4"/>
      <c r="MTS878" s="4"/>
      <c r="MTT878" s="4"/>
      <c r="MTU878" s="4"/>
      <c r="MTV878" s="4"/>
      <c r="MTW878" s="4"/>
      <c r="MTX878" s="4"/>
      <c r="MTY878" s="4"/>
      <c r="MTZ878" s="4"/>
      <c r="MUA878" s="4"/>
      <c r="MUB878" s="4"/>
      <c r="MUC878" s="4"/>
      <c r="MUD878" s="4"/>
      <c r="MUE878" s="4"/>
      <c r="MUF878" s="4"/>
      <c r="MUG878" s="4"/>
      <c r="MUH878" s="4"/>
      <c r="MUI878" s="4"/>
      <c r="MUJ878" s="4"/>
      <c r="MUK878" s="4"/>
      <c r="MUL878" s="4"/>
      <c r="MUM878" s="4"/>
      <c r="MUN878" s="4"/>
      <c r="MUO878" s="4"/>
      <c r="MUP878" s="4"/>
      <c r="MUQ878" s="4"/>
      <c r="MUR878" s="4"/>
      <c r="MUS878" s="4"/>
      <c r="MUT878" s="4"/>
      <c r="MUU878" s="4"/>
      <c r="MUV878" s="4"/>
      <c r="MUW878" s="4"/>
      <c r="MUX878" s="4"/>
      <c r="MUY878" s="4"/>
      <c r="MUZ878" s="4"/>
      <c r="MVA878" s="4"/>
      <c r="MVB878" s="4"/>
      <c r="MVC878" s="4"/>
      <c r="MVD878" s="4"/>
      <c r="MVE878" s="4"/>
      <c r="MVF878" s="4"/>
      <c r="MVG878" s="4"/>
      <c r="MVH878" s="4"/>
      <c r="MVI878" s="4"/>
      <c r="MVJ878" s="4"/>
      <c r="MVK878" s="4"/>
      <c r="MVL878" s="4"/>
      <c r="MVM878" s="4"/>
      <c r="MVN878" s="4"/>
      <c r="MVO878" s="4"/>
      <c r="MVP878" s="4"/>
      <c r="MVQ878" s="4"/>
      <c r="MVR878" s="4"/>
      <c r="MVS878" s="4"/>
      <c r="MVT878" s="4"/>
      <c r="MVU878" s="4"/>
      <c r="MVV878" s="4"/>
      <c r="MVW878" s="4"/>
      <c r="MVX878" s="4"/>
      <c r="MVY878" s="4"/>
      <c r="MVZ878" s="4"/>
      <c r="MWA878" s="4"/>
      <c r="MWB878" s="4"/>
      <c r="MWC878" s="4"/>
      <c r="MWD878" s="4"/>
      <c r="MWE878" s="4"/>
      <c r="MWF878" s="4"/>
      <c r="MWG878" s="4"/>
      <c r="MWH878" s="4"/>
      <c r="MWI878" s="4"/>
      <c r="MWJ878" s="4"/>
      <c r="MWK878" s="4"/>
      <c r="MWL878" s="4"/>
      <c r="MWM878" s="4"/>
      <c r="MWN878" s="4"/>
      <c r="MWO878" s="4"/>
      <c r="MWP878" s="4"/>
      <c r="MWQ878" s="4"/>
      <c r="MWR878" s="4"/>
      <c r="MWS878" s="4"/>
      <c r="MWT878" s="4"/>
      <c r="MWU878" s="4"/>
      <c r="MWV878" s="4"/>
      <c r="MWW878" s="4"/>
      <c r="MWX878" s="4"/>
      <c r="MWY878" s="4"/>
      <c r="MWZ878" s="4"/>
      <c r="MXA878" s="4"/>
      <c r="MXB878" s="4"/>
      <c r="MXC878" s="4"/>
      <c r="MXD878" s="4"/>
      <c r="MXE878" s="4"/>
      <c r="MXF878" s="4"/>
      <c r="MXG878" s="4"/>
      <c r="MXH878" s="4"/>
      <c r="MXI878" s="4"/>
      <c r="MXJ878" s="4"/>
      <c r="MXK878" s="4"/>
      <c r="MXL878" s="4"/>
      <c r="MXM878" s="4"/>
      <c r="MXN878" s="4"/>
      <c r="MXO878" s="4"/>
      <c r="MXP878" s="4"/>
      <c r="MXQ878" s="4"/>
      <c r="MXR878" s="4"/>
      <c r="MXS878" s="4"/>
      <c r="MXT878" s="4"/>
      <c r="MXU878" s="4"/>
      <c r="MXV878" s="4"/>
      <c r="MXW878" s="4"/>
      <c r="MXX878" s="4"/>
      <c r="MXY878" s="4"/>
      <c r="MXZ878" s="4"/>
      <c r="MYA878" s="4"/>
      <c r="MYB878" s="4"/>
      <c r="MYC878" s="4"/>
      <c r="MYD878" s="4"/>
      <c r="MYE878" s="4"/>
      <c r="MYF878" s="4"/>
      <c r="MYG878" s="4"/>
      <c r="MYH878" s="4"/>
      <c r="MYI878" s="4"/>
      <c r="MYJ878" s="4"/>
      <c r="MYK878" s="4"/>
      <c r="MYL878" s="4"/>
      <c r="MYM878" s="4"/>
      <c r="MYN878" s="4"/>
      <c r="MYO878" s="4"/>
      <c r="MYP878" s="4"/>
      <c r="MYQ878" s="4"/>
      <c r="MYR878" s="4"/>
      <c r="MYS878" s="4"/>
      <c r="MYT878" s="4"/>
      <c r="MYU878" s="4"/>
      <c r="MYV878" s="4"/>
      <c r="MYW878" s="4"/>
      <c r="MYX878" s="4"/>
      <c r="MYY878" s="4"/>
      <c r="MYZ878" s="4"/>
      <c r="MZA878" s="4"/>
      <c r="MZB878" s="4"/>
      <c r="MZD878" s="4"/>
      <c r="MZF878" s="4"/>
      <c r="MZG878" s="4"/>
      <c r="MZH878" s="4"/>
      <c r="MZI878" s="4"/>
      <c r="MZJ878" s="4"/>
      <c r="MZK878" s="4"/>
      <c r="MZL878" s="4"/>
      <c r="MZM878" s="4"/>
      <c r="MZR878" s="4"/>
      <c r="MZS878" s="4"/>
      <c r="MZT878" s="4"/>
      <c r="MZU878" s="4"/>
      <c r="MZV878" s="4"/>
      <c r="MZW878" s="4"/>
      <c r="MZX878" s="4"/>
      <c r="MZY878" s="4"/>
      <c r="MZZ878" s="4"/>
      <c r="NAA878" s="4"/>
      <c r="NAB878" s="4"/>
      <c r="NAC878" s="4"/>
      <c r="NAD878" s="4"/>
      <c r="NAE878" s="4"/>
      <c r="NAF878" s="4"/>
      <c r="NAG878" s="4"/>
      <c r="NAH878" s="4"/>
      <c r="NAI878" s="4"/>
      <c r="NAJ878" s="4"/>
      <c r="NAK878" s="4"/>
      <c r="NAL878" s="4"/>
      <c r="NAM878" s="4"/>
      <c r="NAN878" s="4"/>
      <c r="NAO878" s="4"/>
      <c r="NAP878" s="4"/>
      <c r="NAQ878" s="4"/>
      <c r="NAR878" s="4"/>
      <c r="NAS878" s="4"/>
      <c r="NAT878" s="4"/>
      <c r="NAU878" s="4"/>
      <c r="NAV878" s="4"/>
      <c r="NAW878" s="4"/>
      <c r="NAX878" s="4"/>
      <c r="NAY878" s="4"/>
      <c r="NAZ878" s="4"/>
      <c r="NBA878" s="4"/>
      <c r="NBB878" s="4"/>
      <c r="NBC878" s="4"/>
      <c r="NBD878" s="4"/>
      <c r="NBE878" s="4"/>
      <c r="NBF878" s="4"/>
      <c r="NBG878" s="4"/>
      <c r="NBH878" s="4"/>
      <c r="NBI878" s="4"/>
      <c r="NBJ878" s="4"/>
      <c r="NBK878" s="4"/>
      <c r="NBL878" s="4"/>
      <c r="NBM878" s="4"/>
      <c r="NBN878" s="4"/>
      <c r="NBO878" s="4"/>
      <c r="NBP878" s="4"/>
      <c r="NBQ878" s="4"/>
      <c r="NBR878" s="4"/>
      <c r="NBS878" s="4"/>
      <c r="NBT878" s="4"/>
      <c r="NBU878" s="4"/>
      <c r="NBV878" s="4"/>
      <c r="NBW878" s="4"/>
      <c r="NBX878" s="4"/>
      <c r="NBY878" s="4"/>
      <c r="NBZ878" s="4"/>
      <c r="NCA878" s="4"/>
      <c r="NCB878" s="4"/>
      <c r="NCC878" s="4"/>
      <c r="NCD878" s="4"/>
      <c r="NCE878" s="4"/>
      <c r="NCF878" s="4"/>
      <c r="NCG878" s="4"/>
      <c r="NCH878" s="4"/>
      <c r="NCI878" s="4"/>
      <c r="NCJ878" s="4"/>
      <c r="NCK878" s="4"/>
      <c r="NCL878" s="4"/>
      <c r="NCM878" s="4"/>
      <c r="NCN878" s="4"/>
      <c r="NCO878" s="4"/>
      <c r="NCP878" s="4"/>
      <c r="NCQ878" s="4"/>
      <c r="NCR878" s="4"/>
      <c r="NCS878" s="4"/>
      <c r="NCT878" s="4"/>
      <c r="NCU878" s="4"/>
      <c r="NCV878" s="4"/>
      <c r="NCW878" s="4"/>
      <c r="NCX878" s="4"/>
      <c r="NCY878" s="4"/>
      <c r="NCZ878" s="4"/>
      <c r="NDA878" s="4"/>
      <c r="NDB878" s="4"/>
      <c r="NDC878" s="4"/>
      <c r="NDD878" s="4"/>
      <c r="NDE878" s="4"/>
      <c r="NDF878" s="4"/>
      <c r="NDG878" s="4"/>
      <c r="NDH878" s="4"/>
      <c r="NDI878" s="4"/>
      <c r="NDJ878" s="4"/>
      <c r="NDK878" s="4"/>
      <c r="NDL878" s="4"/>
      <c r="NDM878" s="4"/>
      <c r="NDN878" s="4"/>
      <c r="NDO878" s="4"/>
      <c r="NDP878" s="4"/>
      <c r="NDQ878" s="4"/>
      <c r="NDR878" s="4"/>
      <c r="NDS878" s="4"/>
      <c r="NDT878" s="4"/>
      <c r="NDU878" s="4"/>
      <c r="NDV878" s="4"/>
      <c r="NDW878" s="4"/>
      <c r="NDX878" s="4"/>
      <c r="NDY878" s="4"/>
      <c r="NDZ878" s="4"/>
      <c r="NEA878" s="4"/>
      <c r="NEB878" s="4"/>
      <c r="NEC878" s="4"/>
      <c r="NED878" s="4"/>
      <c r="NEE878" s="4"/>
      <c r="NEF878" s="4"/>
      <c r="NEG878" s="4"/>
      <c r="NEH878" s="4"/>
      <c r="NEI878" s="4"/>
      <c r="NEJ878" s="4"/>
      <c r="NEK878" s="4"/>
      <c r="NEL878" s="4"/>
      <c r="NEM878" s="4"/>
      <c r="NEN878" s="4"/>
      <c r="NEO878" s="4"/>
      <c r="NEP878" s="4"/>
      <c r="NEQ878" s="4"/>
      <c r="NER878" s="4"/>
      <c r="NES878" s="4"/>
      <c r="NET878" s="4"/>
      <c r="NEU878" s="4"/>
      <c r="NEV878" s="4"/>
      <c r="NEW878" s="4"/>
      <c r="NEX878" s="4"/>
      <c r="NEY878" s="4"/>
      <c r="NEZ878" s="4"/>
      <c r="NFA878" s="4"/>
      <c r="NFB878" s="4"/>
      <c r="NFC878" s="4"/>
      <c r="NFD878" s="4"/>
      <c r="NFE878" s="4"/>
      <c r="NFF878" s="4"/>
      <c r="NFG878" s="4"/>
      <c r="NFH878" s="4"/>
      <c r="NFI878" s="4"/>
      <c r="NFJ878" s="4"/>
      <c r="NFK878" s="4"/>
      <c r="NFL878" s="4"/>
      <c r="NFM878" s="4"/>
      <c r="NFN878" s="4"/>
      <c r="NFO878" s="4"/>
      <c r="NFP878" s="4"/>
      <c r="NFQ878" s="4"/>
      <c r="NFR878" s="4"/>
      <c r="NFS878" s="4"/>
      <c r="NFT878" s="4"/>
      <c r="NFU878" s="4"/>
      <c r="NFV878" s="4"/>
      <c r="NFW878" s="4"/>
      <c r="NFX878" s="4"/>
      <c r="NFY878" s="4"/>
      <c r="NFZ878" s="4"/>
      <c r="NGA878" s="4"/>
      <c r="NGB878" s="4"/>
      <c r="NGC878" s="4"/>
      <c r="NGD878" s="4"/>
      <c r="NGE878" s="4"/>
      <c r="NGF878" s="4"/>
      <c r="NGG878" s="4"/>
      <c r="NGH878" s="4"/>
      <c r="NGI878" s="4"/>
      <c r="NGJ878" s="4"/>
      <c r="NGK878" s="4"/>
      <c r="NGL878" s="4"/>
      <c r="NGM878" s="4"/>
      <c r="NGN878" s="4"/>
      <c r="NGO878" s="4"/>
      <c r="NGP878" s="4"/>
      <c r="NGQ878" s="4"/>
      <c r="NGR878" s="4"/>
      <c r="NGS878" s="4"/>
      <c r="NGT878" s="4"/>
      <c r="NGU878" s="4"/>
      <c r="NGV878" s="4"/>
      <c r="NGW878" s="4"/>
      <c r="NGX878" s="4"/>
      <c r="NGY878" s="4"/>
      <c r="NGZ878" s="4"/>
      <c r="NHA878" s="4"/>
      <c r="NHB878" s="4"/>
      <c r="NHC878" s="4"/>
      <c r="NHD878" s="4"/>
      <c r="NHE878" s="4"/>
      <c r="NHF878" s="4"/>
      <c r="NHG878" s="4"/>
      <c r="NHH878" s="4"/>
      <c r="NHI878" s="4"/>
      <c r="NHJ878" s="4"/>
      <c r="NHK878" s="4"/>
      <c r="NHL878" s="4"/>
      <c r="NHM878" s="4"/>
      <c r="NHN878" s="4"/>
      <c r="NHO878" s="4"/>
      <c r="NHP878" s="4"/>
      <c r="NHQ878" s="4"/>
      <c r="NHR878" s="4"/>
      <c r="NHS878" s="4"/>
      <c r="NHT878" s="4"/>
      <c r="NHU878" s="4"/>
      <c r="NHV878" s="4"/>
      <c r="NHW878" s="4"/>
      <c r="NHX878" s="4"/>
      <c r="NHY878" s="4"/>
      <c r="NHZ878" s="4"/>
      <c r="NIA878" s="4"/>
      <c r="NIB878" s="4"/>
      <c r="NIC878" s="4"/>
      <c r="NID878" s="4"/>
      <c r="NIE878" s="4"/>
      <c r="NIF878" s="4"/>
      <c r="NIG878" s="4"/>
      <c r="NIH878" s="4"/>
      <c r="NII878" s="4"/>
      <c r="NIJ878" s="4"/>
      <c r="NIK878" s="4"/>
      <c r="NIL878" s="4"/>
      <c r="NIM878" s="4"/>
      <c r="NIN878" s="4"/>
      <c r="NIO878" s="4"/>
      <c r="NIP878" s="4"/>
      <c r="NIQ878" s="4"/>
      <c r="NIR878" s="4"/>
      <c r="NIS878" s="4"/>
      <c r="NIT878" s="4"/>
      <c r="NIU878" s="4"/>
      <c r="NIV878" s="4"/>
      <c r="NIW878" s="4"/>
      <c r="NIX878" s="4"/>
      <c r="NIZ878" s="4"/>
      <c r="NJB878" s="4"/>
      <c r="NJC878" s="4"/>
      <c r="NJD878" s="4"/>
      <c r="NJE878" s="4"/>
      <c r="NJF878" s="4"/>
      <c r="NJG878" s="4"/>
      <c r="NJH878" s="4"/>
      <c r="NJI878" s="4"/>
      <c r="NJN878" s="4"/>
      <c r="NJO878" s="4"/>
      <c r="NJP878" s="4"/>
      <c r="NJQ878" s="4"/>
      <c r="NJR878" s="4"/>
      <c r="NJS878" s="4"/>
      <c r="NJT878" s="4"/>
      <c r="NJU878" s="4"/>
      <c r="NJV878" s="4"/>
      <c r="NJW878" s="4"/>
      <c r="NJX878" s="4"/>
      <c r="NJY878" s="4"/>
      <c r="NJZ878" s="4"/>
      <c r="NKA878" s="4"/>
      <c r="NKB878" s="4"/>
      <c r="NKC878" s="4"/>
      <c r="NKD878" s="4"/>
      <c r="NKE878" s="4"/>
      <c r="NKF878" s="4"/>
      <c r="NKG878" s="4"/>
      <c r="NKH878" s="4"/>
      <c r="NKI878" s="4"/>
      <c r="NKJ878" s="4"/>
      <c r="NKK878" s="4"/>
      <c r="NKL878" s="4"/>
      <c r="NKM878" s="4"/>
      <c r="NKN878" s="4"/>
      <c r="NKO878" s="4"/>
      <c r="NKP878" s="4"/>
      <c r="NKQ878" s="4"/>
      <c r="NKR878" s="4"/>
      <c r="NKS878" s="4"/>
      <c r="NKT878" s="4"/>
      <c r="NKU878" s="4"/>
      <c r="NKV878" s="4"/>
      <c r="NKW878" s="4"/>
      <c r="NKX878" s="4"/>
      <c r="NKY878" s="4"/>
      <c r="NKZ878" s="4"/>
      <c r="NLA878" s="4"/>
      <c r="NLB878" s="4"/>
      <c r="NLC878" s="4"/>
      <c r="NLD878" s="4"/>
      <c r="NLE878" s="4"/>
      <c r="NLF878" s="4"/>
      <c r="NLG878" s="4"/>
      <c r="NLH878" s="4"/>
      <c r="NLI878" s="4"/>
      <c r="NLJ878" s="4"/>
      <c r="NLK878" s="4"/>
      <c r="NLL878" s="4"/>
      <c r="NLM878" s="4"/>
      <c r="NLN878" s="4"/>
      <c r="NLO878" s="4"/>
      <c r="NLP878" s="4"/>
      <c r="NLQ878" s="4"/>
      <c r="NLR878" s="4"/>
      <c r="NLS878" s="4"/>
      <c r="NLT878" s="4"/>
      <c r="NLU878" s="4"/>
      <c r="NLV878" s="4"/>
      <c r="NLW878" s="4"/>
      <c r="NLX878" s="4"/>
      <c r="NLY878" s="4"/>
      <c r="NLZ878" s="4"/>
      <c r="NMA878" s="4"/>
      <c r="NMB878" s="4"/>
      <c r="NMC878" s="4"/>
      <c r="NMD878" s="4"/>
      <c r="NME878" s="4"/>
      <c r="NMF878" s="4"/>
      <c r="NMG878" s="4"/>
      <c r="NMH878" s="4"/>
      <c r="NMI878" s="4"/>
      <c r="NMJ878" s="4"/>
      <c r="NMK878" s="4"/>
      <c r="NML878" s="4"/>
      <c r="NMM878" s="4"/>
      <c r="NMN878" s="4"/>
      <c r="NMO878" s="4"/>
      <c r="NMP878" s="4"/>
      <c r="NMQ878" s="4"/>
      <c r="NMR878" s="4"/>
      <c r="NMS878" s="4"/>
      <c r="NMT878" s="4"/>
      <c r="NMU878" s="4"/>
      <c r="NMV878" s="4"/>
      <c r="NMW878" s="4"/>
      <c r="NMX878" s="4"/>
      <c r="NMY878" s="4"/>
      <c r="NMZ878" s="4"/>
      <c r="NNA878" s="4"/>
      <c r="NNB878" s="4"/>
      <c r="NNC878" s="4"/>
      <c r="NND878" s="4"/>
      <c r="NNE878" s="4"/>
      <c r="NNF878" s="4"/>
      <c r="NNG878" s="4"/>
      <c r="NNH878" s="4"/>
      <c r="NNI878" s="4"/>
      <c r="NNJ878" s="4"/>
      <c r="NNK878" s="4"/>
      <c r="NNL878" s="4"/>
      <c r="NNM878" s="4"/>
      <c r="NNN878" s="4"/>
      <c r="NNO878" s="4"/>
      <c r="NNP878" s="4"/>
      <c r="NNQ878" s="4"/>
      <c r="NNR878" s="4"/>
      <c r="NNS878" s="4"/>
      <c r="NNT878" s="4"/>
      <c r="NNU878" s="4"/>
      <c r="NNV878" s="4"/>
      <c r="NNW878" s="4"/>
      <c r="NNX878" s="4"/>
      <c r="NNY878" s="4"/>
      <c r="NNZ878" s="4"/>
      <c r="NOA878" s="4"/>
      <c r="NOB878" s="4"/>
      <c r="NOC878" s="4"/>
      <c r="NOD878" s="4"/>
      <c r="NOE878" s="4"/>
      <c r="NOF878" s="4"/>
      <c r="NOG878" s="4"/>
      <c r="NOH878" s="4"/>
      <c r="NOI878" s="4"/>
      <c r="NOJ878" s="4"/>
      <c r="NOK878" s="4"/>
      <c r="NOL878" s="4"/>
      <c r="NOM878" s="4"/>
      <c r="NON878" s="4"/>
      <c r="NOO878" s="4"/>
      <c r="NOP878" s="4"/>
      <c r="NOQ878" s="4"/>
      <c r="NOR878" s="4"/>
      <c r="NOS878" s="4"/>
      <c r="NOT878" s="4"/>
      <c r="NOU878" s="4"/>
      <c r="NOV878" s="4"/>
      <c r="NOW878" s="4"/>
      <c r="NOX878" s="4"/>
      <c r="NOY878" s="4"/>
      <c r="NOZ878" s="4"/>
      <c r="NPA878" s="4"/>
      <c r="NPB878" s="4"/>
      <c r="NPC878" s="4"/>
      <c r="NPD878" s="4"/>
      <c r="NPE878" s="4"/>
      <c r="NPF878" s="4"/>
      <c r="NPG878" s="4"/>
      <c r="NPH878" s="4"/>
      <c r="NPI878" s="4"/>
      <c r="NPJ878" s="4"/>
      <c r="NPK878" s="4"/>
      <c r="NPL878" s="4"/>
      <c r="NPM878" s="4"/>
      <c r="NPN878" s="4"/>
      <c r="NPO878" s="4"/>
      <c r="NPP878" s="4"/>
      <c r="NPQ878" s="4"/>
      <c r="NPR878" s="4"/>
      <c r="NPS878" s="4"/>
      <c r="NPT878" s="4"/>
      <c r="NPU878" s="4"/>
      <c r="NPV878" s="4"/>
      <c r="NPW878" s="4"/>
      <c r="NPX878" s="4"/>
      <c r="NPY878" s="4"/>
      <c r="NPZ878" s="4"/>
      <c r="NQA878" s="4"/>
      <c r="NQB878" s="4"/>
      <c r="NQC878" s="4"/>
      <c r="NQD878" s="4"/>
      <c r="NQE878" s="4"/>
      <c r="NQF878" s="4"/>
      <c r="NQG878" s="4"/>
      <c r="NQH878" s="4"/>
      <c r="NQI878" s="4"/>
      <c r="NQJ878" s="4"/>
      <c r="NQK878" s="4"/>
      <c r="NQL878" s="4"/>
      <c r="NQM878" s="4"/>
      <c r="NQN878" s="4"/>
      <c r="NQO878" s="4"/>
      <c r="NQP878" s="4"/>
      <c r="NQQ878" s="4"/>
      <c r="NQR878" s="4"/>
      <c r="NQS878" s="4"/>
      <c r="NQT878" s="4"/>
      <c r="NQU878" s="4"/>
      <c r="NQV878" s="4"/>
      <c r="NQW878" s="4"/>
      <c r="NQX878" s="4"/>
      <c r="NQY878" s="4"/>
      <c r="NQZ878" s="4"/>
      <c r="NRA878" s="4"/>
      <c r="NRB878" s="4"/>
      <c r="NRC878" s="4"/>
      <c r="NRD878" s="4"/>
      <c r="NRE878" s="4"/>
      <c r="NRF878" s="4"/>
      <c r="NRG878" s="4"/>
      <c r="NRH878" s="4"/>
      <c r="NRI878" s="4"/>
      <c r="NRJ878" s="4"/>
      <c r="NRK878" s="4"/>
      <c r="NRL878" s="4"/>
      <c r="NRM878" s="4"/>
      <c r="NRN878" s="4"/>
      <c r="NRO878" s="4"/>
      <c r="NRP878" s="4"/>
      <c r="NRQ878" s="4"/>
      <c r="NRR878" s="4"/>
      <c r="NRS878" s="4"/>
      <c r="NRT878" s="4"/>
      <c r="NRU878" s="4"/>
      <c r="NRV878" s="4"/>
      <c r="NRW878" s="4"/>
      <c r="NRX878" s="4"/>
      <c r="NRY878" s="4"/>
      <c r="NRZ878" s="4"/>
      <c r="NSA878" s="4"/>
      <c r="NSB878" s="4"/>
      <c r="NSC878" s="4"/>
      <c r="NSD878" s="4"/>
      <c r="NSE878" s="4"/>
      <c r="NSF878" s="4"/>
      <c r="NSG878" s="4"/>
      <c r="NSH878" s="4"/>
      <c r="NSI878" s="4"/>
      <c r="NSJ878" s="4"/>
      <c r="NSK878" s="4"/>
      <c r="NSL878" s="4"/>
      <c r="NSM878" s="4"/>
      <c r="NSN878" s="4"/>
      <c r="NSO878" s="4"/>
      <c r="NSP878" s="4"/>
      <c r="NSQ878" s="4"/>
      <c r="NSR878" s="4"/>
      <c r="NSS878" s="4"/>
      <c r="NST878" s="4"/>
      <c r="NSV878" s="4"/>
      <c r="NSX878" s="4"/>
      <c r="NSY878" s="4"/>
      <c r="NSZ878" s="4"/>
      <c r="NTA878" s="4"/>
      <c r="NTB878" s="4"/>
      <c r="NTC878" s="4"/>
      <c r="NTD878" s="4"/>
      <c r="NTE878" s="4"/>
      <c r="NTJ878" s="4"/>
      <c r="NTK878" s="4"/>
      <c r="NTL878" s="4"/>
      <c r="NTM878" s="4"/>
      <c r="NTN878" s="4"/>
      <c r="NTO878" s="4"/>
      <c r="NTP878" s="4"/>
      <c r="NTQ878" s="4"/>
      <c r="NTR878" s="4"/>
      <c r="NTS878" s="4"/>
      <c r="NTT878" s="4"/>
      <c r="NTU878" s="4"/>
      <c r="NTV878" s="4"/>
      <c r="NTW878" s="4"/>
      <c r="NTX878" s="4"/>
      <c r="NTY878" s="4"/>
      <c r="NTZ878" s="4"/>
      <c r="NUA878" s="4"/>
      <c r="NUB878" s="4"/>
      <c r="NUC878" s="4"/>
      <c r="NUD878" s="4"/>
      <c r="NUE878" s="4"/>
      <c r="NUF878" s="4"/>
      <c r="NUG878" s="4"/>
      <c r="NUH878" s="4"/>
      <c r="NUI878" s="4"/>
      <c r="NUJ878" s="4"/>
      <c r="NUK878" s="4"/>
      <c r="NUL878" s="4"/>
      <c r="NUM878" s="4"/>
      <c r="NUN878" s="4"/>
      <c r="NUO878" s="4"/>
      <c r="NUP878" s="4"/>
      <c r="NUQ878" s="4"/>
      <c r="NUR878" s="4"/>
      <c r="NUS878" s="4"/>
      <c r="NUT878" s="4"/>
      <c r="NUU878" s="4"/>
      <c r="NUV878" s="4"/>
      <c r="NUW878" s="4"/>
      <c r="NUX878" s="4"/>
      <c r="NUY878" s="4"/>
      <c r="NUZ878" s="4"/>
      <c r="NVA878" s="4"/>
      <c r="NVB878" s="4"/>
      <c r="NVC878" s="4"/>
      <c r="NVD878" s="4"/>
      <c r="NVE878" s="4"/>
      <c r="NVF878" s="4"/>
      <c r="NVG878" s="4"/>
      <c r="NVH878" s="4"/>
      <c r="NVI878" s="4"/>
      <c r="NVJ878" s="4"/>
      <c r="NVK878" s="4"/>
      <c r="NVL878" s="4"/>
      <c r="NVM878" s="4"/>
      <c r="NVN878" s="4"/>
      <c r="NVO878" s="4"/>
      <c r="NVP878" s="4"/>
      <c r="NVQ878" s="4"/>
      <c r="NVR878" s="4"/>
      <c r="NVS878" s="4"/>
      <c r="NVT878" s="4"/>
      <c r="NVU878" s="4"/>
      <c r="NVV878" s="4"/>
      <c r="NVW878" s="4"/>
      <c r="NVX878" s="4"/>
      <c r="NVY878" s="4"/>
      <c r="NVZ878" s="4"/>
      <c r="NWA878" s="4"/>
      <c r="NWB878" s="4"/>
      <c r="NWC878" s="4"/>
      <c r="NWD878" s="4"/>
      <c r="NWE878" s="4"/>
      <c r="NWF878" s="4"/>
      <c r="NWG878" s="4"/>
      <c r="NWH878" s="4"/>
      <c r="NWI878" s="4"/>
      <c r="NWJ878" s="4"/>
      <c r="NWK878" s="4"/>
      <c r="NWL878" s="4"/>
      <c r="NWM878" s="4"/>
      <c r="NWN878" s="4"/>
      <c r="NWO878" s="4"/>
      <c r="NWP878" s="4"/>
      <c r="NWQ878" s="4"/>
      <c r="NWR878" s="4"/>
      <c r="NWS878" s="4"/>
      <c r="NWT878" s="4"/>
      <c r="NWU878" s="4"/>
      <c r="NWV878" s="4"/>
      <c r="NWW878" s="4"/>
      <c r="NWX878" s="4"/>
      <c r="NWY878" s="4"/>
      <c r="NWZ878" s="4"/>
      <c r="NXA878" s="4"/>
      <c r="NXB878" s="4"/>
      <c r="NXC878" s="4"/>
      <c r="NXD878" s="4"/>
      <c r="NXE878" s="4"/>
      <c r="NXF878" s="4"/>
      <c r="NXG878" s="4"/>
      <c r="NXH878" s="4"/>
      <c r="NXI878" s="4"/>
      <c r="NXJ878" s="4"/>
      <c r="NXK878" s="4"/>
      <c r="NXL878" s="4"/>
      <c r="NXM878" s="4"/>
      <c r="NXN878" s="4"/>
      <c r="NXO878" s="4"/>
      <c r="NXP878" s="4"/>
      <c r="NXQ878" s="4"/>
      <c r="NXR878" s="4"/>
      <c r="NXS878" s="4"/>
      <c r="NXT878" s="4"/>
      <c r="NXU878" s="4"/>
      <c r="NXV878" s="4"/>
      <c r="NXW878" s="4"/>
      <c r="NXX878" s="4"/>
      <c r="NXY878" s="4"/>
      <c r="NXZ878" s="4"/>
      <c r="NYA878" s="4"/>
      <c r="NYB878" s="4"/>
      <c r="NYC878" s="4"/>
      <c r="NYD878" s="4"/>
      <c r="NYE878" s="4"/>
      <c r="NYF878" s="4"/>
      <c r="NYG878" s="4"/>
      <c r="NYH878" s="4"/>
      <c r="NYI878" s="4"/>
      <c r="NYJ878" s="4"/>
      <c r="NYK878" s="4"/>
      <c r="NYL878" s="4"/>
      <c r="NYM878" s="4"/>
      <c r="NYN878" s="4"/>
      <c r="NYO878" s="4"/>
      <c r="NYP878" s="4"/>
      <c r="NYQ878" s="4"/>
      <c r="NYR878" s="4"/>
      <c r="NYS878" s="4"/>
      <c r="NYT878" s="4"/>
      <c r="NYU878" s="4"/>
      <c r="NYV878" s="4"/>
      <c r="NYW878" s="4"/>
      <c r="NYX878" s="4"/>
      <c r="NYY878" s="4"/>
      <c r="NYZ878" s="4"/>
      <c r="NZA878" s="4"/>
      <c r="NZB878" s="4"/>
      <c r="NZC878" s="4"/>
      <c r="NZD878" s="4"/>
      <c r="NZE878" s="4"/>
      <c r="NZF878" s="4"/>
      <c r="NZG878" s="4"/>
      <c r="NZH878" s="4"/>
      <c r="NZI878" s="4"/>
      <c r="NZJ878" s="4"/>
      <c r="NZK878" s="4"/>
      <c r="NZL878" s="4"/>
      <c r="NZM878" s="4"/>
      <c r="NZN878" s="4"/>
      <c r="NZO878" s="4"/>
      <c r="NZP878" s="4"/>
      <c r="NZQ878" s="4"/>
      <c r="NZR878" s="4"/>
      <c r="NZS878" s="4"/>
      <c r="NZT878" s="4"/>
      <c r="NZU878" s="4"/>
      <c r="NZV878" s="4"/>
      <c r="NZW878" s="4"/>
      <c r="NZX878" s="4"/>
      <c r="NZY878" s="4"/>
      <c r="NZZ878" s="4"/>
      <c r="OAA878" s="4"/>
      <c r="OAB878" s="4"/>
      <c r="OAC878" s="4"/>
      <c r="OAD878" s="4"/>
      <c r="OAE878" s="4"/>
      <c r="OAF878" s="4"/>
      <c r="OAG878" s="4"/>
      <c r="OAH878" s="4"/>
      <c r="OAI878" s="4"/>
      <c r="OAJ878" s="4"/>
      <c r="OAK878" s="4"/>
      <c r="OAL878" s="4"/>
      <c r="OAM878" s="4"/>
      <c r="OAN878" s="4"/>
      <c r="OAO878" s="4"/>
      <c r="OAP878" s="4"/>
      <c r="OAQ878" s="4"/>
      <c r="OAR878" s="4"/>
      <c r="OAS878" s="4"/>
      <c r="OAT878" s="4"/>
      <c r="OAU878" s="4"/>
      <c r="OAV878" s="4"/>
      <c r="OAW878" s="4"/>
      <c r="OAX878" s="4"/>
      <c r="OAY878" s="4"/>
      <c r="OAZ878" s="4"/>
      <c r="OBA878" s="4"/>
      <c r="OBB878" s="4"/>
      <c r="OBC878" s="4"/>
      <c r="OBD878" s="4"/>
      <c r="OBE878" s="4"/>
      <c r="OBF878" s="4"/>
      <c r="OBG878" s="4"/>
      <c r="OBH878" s="4"/>
      <c r="OBI878" s="4"/>
      <c r="OBJ878" s="4"/>
      <c r="OBK878" s="4"/>
      <c r="OBL878" s="4"/>
      <c r="OBM878" s="4"/>
      <c r="OBN878" s="4"/>
      <c r="OBO878" s="4"/>
      <c r="OBP878" s="4"/>
      <c r="OBQ878" s="4"/>
      <c r="OBR878" s="4"/>
      <c r="OBS878" s="4"/>
      <c r="OBT878" s="4"/>
      <c r="OBU878" s="4"/>
      <c r="OBV878" s="4"/>
      <c r="OBW878" s="4"/>
      <c r="OBX878" s="4"/>
      <c r="OBY878" s="4"/>
      <c r="OBZ878" s="4"/>
      <c r="OCA878" s="4"/>
      <c r="OCB878" s="4"/>
      <c r="OCC878" s="4"/>
      <c r="OCD878" s="4"/>
      <c r="OCE878" s="4"/>
      <c r="OCF878" s="4"/>
      <c r="OCG878" s="4"/>
      <c r="OCH878" s="4"/>
      <c r="OCI878" s="4"/>
      <c r="OCJ878" s="4"/>
      <c r="OCK878" s="4"/>
      <c r="OCL878" s="4"/>
      <c r="OCM878" s="4"/>
      <c r="OCN878" s="4"/>
      <c r="OCO878" s="4"/>
      <c r="OCP878" s="4"/>
      <c r="OCR878" s="4"/>
      <c r="OCT878" s="4"/>
      <c r="OCU878" s="4"/>
      <c r="OCV878" s="4"/>
      <c r="OCW878" s="4"/>
      <c r="OCX878" s="4"/>
      <c r="OCY878" s="4"/>
      <c r="OCZ878" s="4"/>
      <c r="ODA878" s="4"/>
      <c r="ODF878" s="4"/>
      <c r="ODG878" s="4"/>
      <c r="ODH878" s="4"/>
      <c r="ODI878" s="4"/>
      <c r="ODJ878" s="4"/>
      <c r="ODK878" s="4"/>
      <c r="ODL878" s="4"/>
      <c r="ODM878" s="4"/>
      <c r="ODN878" s="4"/>
      <c r="ODO878" s="4"/>
      <c r="ODP878" s="4"/>
      <c r="ODQ878" s="4"/>
      <c r="ODR878" s="4"/>
      <c r="ODS878" s="4"/>
      <c r="ODT878" s="4"/>
      <c r="ODU878" s="4"/>
      <c r="ODV878" s="4"/>
      <c r="ODW878" s="4"/>
      <c r="ODX878" s="4"/>
      <c r="ODY878" s="4"/>
      <c r="ODZ878" s="4"/>
      <c r="OEA878" s="4"/>
      <c r="OEB878" s="4"/>
      <c r="OEC878" s="4"/>
      <c r="OED878" s="4"/>
      <c r="OEE878" s="4"/>
      <c r="OEF878" s="4"/>
      <c r="OEG878" s="4"/>
      <c r="OEH878" s="4"/>
      <c r="OEI878" s="4"/>
      <c r="OEJ878" s="4"/>
      <c r="OEK878" s="4"/>
      <c r="OEL878" s="4"/>
      <c r="OEM878" s="4"/>
      <c r="OEN878" s="4"/>
      <c r="OEO878" s="4"/>
      <c r="OEP878" s="4"/>
      <c r="OEQ878" s="4"/>
      <c r="OER878" s="4"/>
      <c r="OES878" s="4"/>
      <c r="OET878" s="4"/>
      <c r="OEU878" s="4"/>
      <c r="OEV878" s="4"/>
      <c r="OEW878" s="4"/>
      <c r="OEX878" s="4"/>
      <c r="OEY878" s="4"/>
      <c r="OEZ878" s="4"/>
      <c r="OFA878" s="4"/>
      <c r="OFB878" s="4"/>
      <c r="OFC878" s="4"/>
      <c r="OFD878" s="4"/>
      <c r="OFE878" s="4"/>
      <c r="OFF878" s="4"/>
      <c r="OFG878" s="4"/>
      <c r="OFH878" s="4"/>
      <c r="OFI878" s="4"/>
      <c r="OFJ878" s="4"/>
      <c r="OFK878" s="4"/>
      <c r="OFL878" s="4"/>
      <c r="OFM878" s="4"/>
      <c r="OFN878" s="4"/>
      <c r="OFO878" s="4"/>
      <c r="OFP878" s="4"/>
      <c r="OFQ878" s="4"/>
      <c r="OFR878" s="4"/>
      <c r="OFS878" s="4"/>
      <c r="OFT878" s="4"/>
      <c r="OFU878" s="4"/>
      <c r="OFV878" s="4"/>
      <c r="OFW878" s="4"/>
      <c r="OFX878" s="4"/>
      <c r="OFY878" s="4"/>
      <c r="OFZ878" s="4"/>
      <c r="OGA878" s="4"/>
      <c r="OGB878" s="4"/>
      <c r="OGC878" s="4"/>
      <c r="OGD878" s="4"/>
      <c r="OGE878" s="4"/>
      <c r="OGF878" s="4"/>
      <c r="OGG878" s="4"/>
      <c r="OGH878" s="4"/>
      <c r="OGI878" s="4"/>
      <c r="OGJ878" s="4"/>
      <c r="OGK878" s="4"/>
      <c r="OGL878" s="4"/>
      <c r="OGM878" s="4"/>
      <c r="OGN878" s="4"/>
      <c r="OGO878" s="4"/>
      <c r="OGP878" s="4"/>
      <c r="OGQ878" s="4"/>
      <c r="OGR878" s="4"/>
      <c r="OGS878" s="4"/>
      <c r="OGT878" s="4"/>
      <c r="OGU878" s="4"/>
      <c r="OGV878" s="4"/>
      <c r="OGW878" s="4"/>
      <c r="OGX878" s="4"/>
      <c r="OGY878" s="4"/>
      <c r="OGZ878" s="4"/>
      <c r="OHA878" s="4"/>
      <c r="OHB878" s="4"/>
      <c r="OHC878" s="4"/>
      <c r="OHD878" s="4"/>
      <c r="OHE878" s="4"/>
      <c r="OHF878" s="4"/>
      <c r="OHG878" s="4"/>
      <c r="OHH878" s="4"/>
      <c r="OHI878" s="4"/>
      <c r="OHJ878" s="4"/>
      <c r="OHK878" s="4"/>
      <c r="OHL878" s="4"/>
      <c r="OHM878" s="4"/>
      <c r="OHN878" s="4"/>
      <c r="OHO878" s="4"/>
      <c r="OHP878" s="4"/>
      <c r="OHQ878" s="4"/>
      <c r="OHR878" s="4"/>
      <c r="OHS878" s="4"/>
      <c r="OHT878" s="4"/>
      <c r="OHU878" s="4"/>
      <c r="OHV878" s="4"/>
      <c r="OHW878" s="4"/>
      <c r="OHX878" s="4"/>
      <c r="OHY878" s="4"/>
      <c r="OHZ878" s="4"/>
      <c r="OIA878" s="4"/>
      <c r="OIB878" s="4"/>
      <c r="OIC878" s="4"/>
      <c r="OID878" s="4"/>
      <c r="OIE878" s="4"/>
      <c r="OIF878" s="4"/>
      <c r="OIG878" s="4"/>
      <c r="OIH878" s="4"/>
      <c r="OII878" s="4"/>
      <c r="OIJ878" s="4"/>
      <c r="OIK878" s="4"/>
      <c r="OIL878" s="4"/>
      <c r="OIM878" s="4"/>
      <c r="OIN878" s="4"/>
      <c r="OIO878" s="4"/>
      <c r="OIP878" s="4"/>
      <c r="OIQ878" s="4"/>
      <c r="OIR878" s="4"/>
      <c r="OIS878" s="4"/>
      <c r="OIT878" s="4"/>
      <c r="OIU878" s="4"/>
      <c r="OIV878" s="4"/>
      <c r="OIW878" s="4"/>
      <c r="OIX878" s="4"/>
      <c r="OIY878" s="4"/>
      <c r="OIZ878" s="4"/>
      <c r="OJA878" s="4"/>
      <c r="OJB878" s="4"/>
      <c r="OJC878" s="4"/>
      <c r="OJD878" s="4"/>
      <c r="OJE878" s="4"/>
      <c r="OJF878" s="4"/>
      <c r="OJG878" s="4"/>
      <c r="OJH878" s="4"/>
      <c r="OJI878" s="4"/>
      <c r="OJJ878" s="4"/>
      <c r="OJK878" s="4"/>
      <c r="OJL878" s="4"/>
      <c r="OJM878" s="4"/>
      <c r="OJN878" s="4"/>
      <c r="OJO878" s="4"/>
      <c r="OJP878" s="4"/>
      <c r="OJQ878" s="4"/>
      <c r="OJR878" s="4"/>
      <c r="OJS878" s="4"/>
      <c r="OJT878" s="4"/>
      <c r="OJU878" s="4"/>
      <c r="OJV878" s="4"/>
      <c r="OJW878" s="4"/>
      <c r="OJX878" s="4"/>
      <c r="OJY878" s="4"/>
      <c r="OJZ878" s="4"/>
      <c r="OKA878" s="4"/>
      <c r="OKB878" s="4"/>
      <c r="OKC878" s="4"/>
      <c r="OKD878" s="4"/>
      <c r="OKE878" s="4"/>
      <c r="OKF878" s="4"/>
      <c r="OKG878" s="4"/>
      <c r="OKH878" s="4"/>
      <c r="OKI878" s="4"/>
      <c r="OKJ878" s="4"/>
      <c r="OKK878" s="4"/>
      <c r="OKL878" s="4"/>
      <c r="OKM878" s="4"/>
      <c r="OKN878" s="4"/>
      <c r="OKO878" s="4"/>
      <c r="OKP878" s="4"/>
      <c r="OKQ878" s="4"/>
      <c r="OKR878" s="4"/>
      <c r="OKS878" s="4"/>
      <c r="OKT878" s="4"/>
      <c r="OKU878" s="4"/>
      <c r="OKV878" s="4"/>
      <c r="OKW878" s="4"/>
      <c r="OKX878" s="4"/>
      <c r="OKY878" s="4"/>
      <c r="OKZ878" s="4"/>
      <c r="OLA878" s="4"/>
      <c r="OLB878" s="4"/>
      <c r="OLC878" s="4"/>
      <c r="OLD878" s="4"/>
      <c r="OLE878" s="4"/>
      <c r="OLF878" s="4"/>
      <c r="OLG878" s="4"/>
      <c r="OLH878" s="4"/>
      <c r="OLI878" s="4"/>
      <c r="OLJ878" s="4"/>
      <c r="OLK878" s="4"/>
      <c r="OLL878" s="4"/>
      <c r="OLM878" s="4"/>
      <c r="OLN878" s="4"/>
      <c r="OLO878" s="4"/>
      <c r="OLP878" s="4"/>
      <c r="OLQ878" s="4"/>
      <c r="OLR878" s="4"/>
      <c r="OLS878" s="4"/>
      <c r="OLT878" s="4"/>
      <c r="OLU878" s="4"/>
      <c r="OLV878" s="4"/>
      <c r="OLW878" s="4"/>
      <c r="OLX878" s="4"/>
      <c r="OLY878" s="4"/>
      <c r="OLZ878" s="4"/>
      <c r="OMA878" s="4"/>
      <c r="OMB878" s="4"/>
      <c r="OMC878" s="4"/>
      <c r="OMD878" s="4"/>
      <c r="OME878" s="4"/>
      <c r="OMF878" s="4"/>
      <c r="OMG878" s="4"/>
      <c r="OMH878" s="4"/>
      <c r="OMI878" s="4"/>
      <c r="OMJ878" s="4"/>
      <c r="OMK878" s="4"/>
      <c r="OML878" s="4"/>
      <c r="OMN878" s="4"/>
      <c r="OMP878" s="4"/>
      <c r="OMQ878" s="4"/>
      <c r="OMR878" s="4"/>
      <c r="OMS878" s="4"/>
      <c r="OMT878" s="4"/>
      <c r="OMU878" s="4"/>
      <c r="OMV878" s="4"/>
      <c r="OMW878" s="4"/>
      <c r="ONB878" s="4"/>
      <c r="ONC878" s="4"/>
      <c r="OND878" s="4"/>
      <c r="ONE878" s="4"/>
      <c r="ONF878" s="4"/>
      <c r="ONG878" s="4"/>
      <c r="ONH878" s="4"/>
      <c r="ONI878" s="4"/>
      <c r="ONJ878" s="4"/>
      <c r="ONK878" s="4"/>
      <c r="ONL878" s="4"/>
      <c r="ONM878" s="4"/>
      <c r="ONN878" s="4"/>
      <c r="ONO878" s="4"/>
      <c r="ONP878" s="4"/>
      <c r="ONQ878" s="4"/>
      <c r="ONR878" s="4"/>
      <c r="ONS878" s="4"/>
      <c r="ONT878" s="4"/>
      <c r="ONU878" s="4"/>
      <c r="ONV878" s="4"/>
      <c r="ONW878" s="4"/>
      <c r="ONX878" s="4"/>
      <c r="ONY878" s="4"/>
      <c r="ONZ878" s="4"/>
      <c r="OOA878" s="4"/>
      <c r="OOB878" s="4"/>
      <c r="OOC878" s="4"/>
      <c r="OOD878" s="4"/>
      <c r="OOE878" s="4"/>
      <c r="OOF878" s="4"/>
      <c r="OOG878" s="4"/>
      <c r="OOH878" s="4"/>
      <c r="OOI878" s="4"/>
      <c r="OOJ878" s="4"/>
      <c r="OOK878" s="4"/>
      <c r="OOL878" s="4"/>
      <c r="OOM878" s="4"/>
      <c r="OON878" s="4"/>
      <c r="OOO878" s="4"/>
      <c r="OOP878" s="4"/>
      <c r="OOQ878" s="4"/>
      <c r="OOR878" s="4"/>
      <c r="OOS878" s="4"/>
      <c r="OOT878" s="4"/>
      <c r="OOU878" s="4"/>
      <c r="OOV878" s="4"/>
      <c r="OOW878" s="4"/>
      <c r="OOX878" s="4"/>
      <c r="OOY878" s="4"/>
      <c r="OOZ878" s="4"/>
      <c r="OPA878" s="4"/>
      <c r="OPB878" s="4"/>
      <c r="OPC878" s="4"/>
      <c r="OPD878" s="4"/>
      <c r="OPE878" s="4"/>
      <c r="OPF878" s="4"/>
      <c r="OPG878" s="4"/>
      <c r="OPH878" s="4"/>
      <c r="OPI878" s="4"/>
      <c r="OPJ878" s="4"/>
      <c r="OPK878" s="4"/>
      <c r="OPL878" s="4"/>
      <c r="OPM878" s="4"/>
      <c r="OPN878" s="4"/>
      <c r="OPO878" s="4"/>
      <c r="OPP878" s="4"/>
      <c r="OPQ878" s="4"/>
      <c r="OPR878" s="4"/>
      <c r="OPS878" s="4"/>
      <c r="OPT878" s="4"/>
      <c r="OPU878" s="4"/>
      <c r="OPV878" s="4"/>
      <c r="OPW878" s="4"/>
      <c r="OPX878" s="4"/>
      <c r="OPY878" s="4"/>
      <c r="OPZ878" s="4"/>
      <c r="OQA878" s="4"/>
      <c r="OQB878" s="4"/>
      <c r="OQC878" s="4"/>
      <c r="OQD878" s="4"/>
      <c r="OQE878" s="4"/>
      <c r="OQF878" s="4"/>
      <c r="OQG878" s="4"/>
      <c r="OQH878" s="4"/>
      <c r="OQI878" s="4"/>
      <c r="OQJ878" s="4"/>
      <c r="OQK878" s="4"/>
      <c r="OQL878" s="4"/>
      <c r="OQM878" s="4"/>
      <c r="OQN878" s="4"/>
      <c r="OQO878" s="4"/>
      <c r="OQP878" s="4"/>
      <c r="OQQ878" s="4"/>
      <c r="OQR878" s="4"/>
      <c r="OQS878" s="4"/>
      <c r="OQT878" s="4"/>
      <c r="OQU878" s="4"/>
      <c r="OQV878" s="4"/>
      <c r="OQW878" s="4"/>
      <c r="OQX878" s="4"/>
      <c r="OQY878" s="4"/>
      <c r="OQZ878" s="4"/>
      <c r="ORA878" s="4"/>
      <c r="ORB878" s="4"/>
      <c r="ORC878" s="4"/>
      <c r="ORD878" s="4"/>
      <c r="ORE878" s="4"/>
      <c r="ORF878" s="4"/>
      <c r="ORG878" s="4"/>
      <c r="ORH878" s="4"/>
      <c r="ORI878" s="4"/>
      <c r="ORJ878" s="4"/>
      <c r="ORK878" s="4"/>
      <c r="ORL878" s="4"/>
      <c r="ORM878" s="4"/>
      <c r="ORN878" s="4"/>
      <c r="ORO878" s="4"/>
      <c r="ORP878" s="4"/>
      <c r="ORQ878" s="4"/>
      <c r="ORR878" s="4"/>
      <c r="ORS878" s="4"/>
      <c r="ORT878" s="4"/>
      <c r="ORU878" s="4"/>
      <c r="ORV878" s="4"/>
      <c r="ORW878" s="4"/>
      <c r="ORX878" s="4"/>
      <c r="ORY878" s="4"/>
      <c r="ORZ878" s="4"/>
      <c r="OSA878" s="4"/>
      <c r="OSB878" s="4"/>
      <c r="OSC878" s="4"/>
      <c r="OSD878" s="4"/>
      <c r="OSE878" s="4"/>
      <c r="OSF878" s="4"/>
      <c r="OSG878" s="4"/>
      <c r="OSH878" s="4"/>
      <c r="OSI878" s="4"/>
      <c r="OSJ878" s="4"/>
      <c r="OSK878" s="4"/>
      <c r="OSL878" s="4"/>
      <c r="OSM878" s="4"/>
      <c r="OSN878" s="4"/>
      <c r="OSO878" s="4"/>
      <c r="OSP878" s="4"/>
      <c r="OSQ878" s="4"/>
      <c r="OSR878" s="4"/>
      <c r="OSS878" s="4"/>
      <c r="OST878" s="4"/>
      <c r="OSU878" s="4"/>
      <c r="OSV878" s="4"/>
      <c r="OSW878" s="4"/>
      <c r="OSX878" s="4"/>
      <c r="OSY878" s="4"/>
      <c r="OSZ878" s="4"/>
      <c r="OTA878" s="4"/>
      <c r="OTB878" s="4"/>
      <c r="OTC878" s="4"/>
      <c r="OTD878" s="4"/>
      <c r="OTE878" s="4"/>
      <c r="OTF878" s="4"/>
      <c r="OTG878" s="4"/>
      <c r="OTH878" s="4"/>
      <c r="OTI878" s="4"/>
      <c r="OTJ878" s="4"/>
      <c r="OTK878" s="4"/>
      <c r="OTL878" s="4"/>
      <c r="OTM878" s="4"/>
      <c r="OTN878" s="4"/>
      <c r="OTO878" s="4"/>
      <c r="OTP878" s="4"/>
      <c r="OTQ878" s="4"/>
      <c r="OTR878" s="4"/>
      <c r="OTS878" s="4"/>
      <c r="OTT878" s="4"/>
      <c r="OTU878" s="4"/>
      <c r="OTV878" s="4"/>
      <c r="OTW878" s="4"/>
      <c r="OTX878" s="4"/>
      <c r="OTY878" s="4"/>
      <c r="OTZ878" s="4"/>
      <c r="OUA878" s="4"/>
      <c r="OUB878" s="4"/>
      <c r="OUC878" s="4"/>
      <c r="OUD878" s="4"/>
      <c r="OUE878" s="4"/>
      <c r="OUF878" s="4"/>
      <c r="OUG878" s="4"/>
      <c r="OUH878" s="4"/>
      <c r="OUI878" s="4"/>
      <c r="OUJ878" s="4"/>
      <c r="OUK878" s="4"/>
      <c r="OUL878" s="4"/>
      <c r="OUM878" s="4"/>
      <c r="OUN878" s="4"/>
      <c r="OUO878" s="4"/>
      <c r="OUP878" s="4"/>
      <c r="OUQ878" s="4"/>
      <c r="OUR878" s="4"/>
      <c r="OUS878" s="4"/>
      <c r="OUT878" s="4"/>
      <c r="OUU878" s="4"/>
      <c r="OUV878" s="4"/>
      <c r="OUW878" s="4"/>
      <c r="OUX878" s="4"/>
      <c r="OUY878" s="4"/>
      <c r="OUZ878" s="4"/>
      <c r="OVA878" s="4"/>
      <c r="OVB878" s="4"/>
      <c r="OVC878" s="4"/>
      <c r="OVD878" s="4"/>
      <c r="OVE878" s="4"/>
      <c r="OVF878" s="4"/>
      <c r="OVG878" s="4"/>
      <c r="OVH878" s="4"/>
      <c r="OVI878" s="4"/>
      <c r="OVJ878" s="4"/>
      <c r="OVK878" s="4"/>
      <c r="OVL878" s="4"/>
      <c r="OVM878" s="4"/>
      <c r="OVN878" s="4"/>
      <c r="OVO878" s="4"/>
      <c r="OVP878" s="4"/>
      <c r="OVQ878" s="4"/>
      <c r="OVR878" s="4"/>
      <c r="OVS878" s="4"/>
      <c r="OVT878" s="4"/>
      <c r="OVU878" s="4"/>
      <c r="OVV878" s="4"/>
      <c r="OVW878" s="4"/>
      <c r="OVX878" s="4"/>
      <c r="OVY878" s="4"/>
      <c r="OVZ878" s="4"/>
      <c r="OWA878" s="4"/>
      <c r="OWB878" s="4"/>
      <c r="OWC878" s="4"/>
      <c r="OWD878" s="4"/>
      <c r="OWE878" s="4"/>
      <c r="OWF878" s="4"/>
      <c r="OWG878" s="4"/>
      <c r="OWH878" s="4"/>
      <c r="OWJ878" s="4"/>
      <c r="OWL878" s="4"/>
      <c r="OWM878" s="4"/>
      <c r="OWN878" s="4"/>
      <c r="OWO878" s="4"/>
      <c r="OWP878" s="4"/>
      <c r="OWQ878" s="4"/>
      <c r="OWR878" s="4"/>
      <c r="OWS878" s="4"/>
      <c r="OWX878" s="4"/>
      <c r="OWY878" s="4"/>
      <c r="OWZ878" s="4"/>
      <c r="OXA878" s="4"/>
      <c r="OXB878" s="4"/>
      <c r="OXC878" s="4"/>
      <c r="OXD878" s="4"/>
      <c r="OXE878" s="4"/>
      <c r="OXF878" s="4"/>
      <c r="OXG878" s="4"/>
      <c r="OXH878" s="4"/>
      <c r="OXI878" s="4"/>
      <c r="OXJ878" s="4"/>
      <c r="OXK878" s="4"/>
      <c r="OXL878" s="4"/>
      <c r="OXM878" s="4"/>
      <c r="OXN878" s="4"/>
      <c r="OXO878" s="4"/>
      <c r="OXP878" s="4"/>
      <c r="OXQ878" s="4"/>
      <c r="OXR878" s="4"/>
      <c r="OXS878" s="4"/>
      <c r="OXT878" s="4"/>
      <c r="OXU878" s="4"/>
      <c r="OXV878" s="4"/>
      <c r="OXW878" s="4"/>
      <c r="OXX878" s="4"/>
      <c r="OXY878" s="4"/>
      <c r="OXZ878" s="4"/>
      <c r="OYA878" s="4"/>
      <c r="OYB878" s="4"/>
      <c r="OYC878" s="4"/>
      <c r="OYD878" s="4"/>
      <c r="OYE878" s="4"/>
      <c r="OYF878" s="4"/>
      <c r="OYG878" s="4"/>
      <c r="OYH878" s="4"/>
      <c r="OYI878" s="4"/>
      <c r="OYJ878" s="4"/>
      <c r="OYK878" s="4"/>
      <c r="OYL878" s="4"/>
      <c r="OYM878" s="4"/>
      <c r="OYN878" s="4"/>
      <c r="OYO878" s="4"/>
      <c r="OYP878" s="4"/>
      <c r="OYQ878" s="4"/>
      <c r="OYR878" s="4"/>
      <c r="OYS878" s="4"/>
      <c r="OYT878" s="4"/>
      <c r="OYU878" s="4"/>
      <c r="OYV878" s="4"/>
      <c r="OYW878" s="4"/>
      <c r="OYX878" s="4"/>
      <c r="OYY878" s="4"/>
      <c r="OYZ878" s="4"/>
      <c r="OZA878" s="4"/>
      <c r="OZB878" s="4"/>
      <c r="OZC878" s="4"/>
      <c r="OZD878" s="4"/>
      <c r="OZE878" s="4"/>
      <c r="OZF878" s="4"/>
      <c r="OZG878" s="4"/>
      <c r="OZH878" s="4"/>
      <c r="OZI878" s="4"/>
      <c r="OZJ878" s="4"/>
      <c r="OZK878" s="4"/>
      <c r="OZL878" s="4"/>
      <c r="OZM878" s="4"/>
      <c r="OZN878" s="4"/>
      <c r="OZO878" s="4"/>
      <c r="OZP878" s="4"/>
      <c r="OZQ878" s="4"/>
      <c r="OZR878" s="4"/>
      <c r="OZS878" s="4"/>
      <c r="OZT878" s="4"/>
      <c r="OZU878" s="4"/>
      <c r="OZV878" s="4"/>
      <c r="OZW878" s="4"/>
      <c r="OZX878" s="4"/>
      <c r="OZY878" s="4"/>
      <c r="OZZ878" s="4"/>
      <c r="PAA878" s="4"/>
      <c r="PAB878" s="4"/>
      <c r="PAC878" s="4"/>
      <c r="PAD878" s="4"/>
      <c r="PAE878" s="4"/>
      <c r="PAF878" s="4"/>
      <c r="PAG878" s="4"/>
      <c r="PAH878" s="4"/>
      <c r="PAI878" s="4"/>
      <c r="PAJ878" s="4"/>
      <c r="PAK878" s="4"/>
      <c r="PAL878" s="4"/>
      <c r="PAM878" s="4"/>
      <c r="PAN878" s="4"/>
      <c r="PAO878" s="4"/>
      <c r="PAP878" s="4"/>
      <c r="PAQ878" s="4"/>
      <c r="PAR878" s="4"/>
      <c r="PAS878" s="4"/>
      <c r="PAT878" s="4"/>
      <c r="PAU878" s="4"/>
      <c r="PAV878" s="4"/>
      <c r="PAW878" s="4"/>
      <c r="PAX878" s="4"/>
      <c r="PAY878" s="4"/>
      <c r="PAZ878" s="4"/>
      <c r="PBA878" s="4"/>
      <c r="PBB878" s="4"/>
      <c r="PBC878" s="4"/>
      <c r="PBD878" s="4"/>
      <c r="PBE878" s="4"/>
      <c r="PBF878" s="4"/>
      <c r="PBG878" s="4"/>
      <c r="PBH878" s="4"/>
      <c r="PBI878" s="4"/>
      <c r="PBJ878" s="4"/>
      <c r="PBK878" s="4"/>
      <c r="PBL878" s="4"/>
      <c r="PBM878" s="4"/>
      <c r="PBN878" s="4"/>
      <c r="PBO878" s="4"/>
      <c r="PBP878" s="4"/>
      <c r="PBQ878" s="4"/>
      <c r="PBR878" s="4"/>
      <c r="PBS878" s="4"/>
      <c r="PBT878" s="4"/>
      <c r="PBU878" s="4"/>
      <c r="PBV878" s="4"/>
      <c r="PBW878" s="4"/>
      <c r="PBX878" s="4"/>
      <c r="PBY878" s="4"/>
      <c r="PBZ878" s="4"/>
      <c r="PCA878" s="4"/>
      <c r="PCB878" s="4"/>
      <c r="PCC878" s="4"/>
      <c r="PCD878" s="4"/>
      <c r="PCE878" s="4"/>
      <c r="PCF878" s="4"/>
      <c r="PCG878" s="4"/>
      <c r="PCH878" s="4"/>
      <c r="PCI878" s="4"/>
      <c r="PCJ878" s="4"/>
      <c r="PCK878" s="4"/>
      <c r="PCL878" s="4"/>
      <c r="PCM878" s="4"/>
      <c r="PCN878" s="4"/>
      <c r="PCO878" s="4"/>
      <c r="PCP878" s="4"/>
      <c r="PCQ878" s="4"/>
      <c r="PCR878" s="4"/>
      <c r="PCS878" s="4"/>
      <c r="PCT878" s="4"/>
      <c r="PCU878" s="4"/>
      <c r="PCV878" s="4"/>
      <c r="PCW878" s="4"/>
      <c r="PCX878" s="4"/>
      <c r="PCY878" s="4"/>
      <c r="PCZ878" s="4"/>
      <c r="PDA878" s="4"/>
      <c r="PDB878" s="4"/>
      <c r="PDC878" s="4"/>
      <c r="PDD878" s="4"/>
      <c r="PDE878" s="4"/>
      <c r="PDF878" s="4"/>
      <c r="PDG878" s="4"/>
      <c r="PDH878" s="4"/>
      <c r="PDI878" s="4"/>
      <c r="PDJ878" s="4"/>
      <c r="PDK878" s="4"/>
      <c r="PDL878" s="4"/>
      <c r="PDM878" s="4"/>
      <c r="PDN878" s="4"/>
      <c r="PDO878" s="4"/>
      <c r="PDP878" s="4"/>
      <c r="PDQ878" s="4"/>
      <c r="PDR878" s="4"/>
      <c r="PDS878" s="4"/>
      <c r="PDT878" s="4"/>
      <c r="PDU878" s="4"/>
      <c r="PDV878" s="4"/>
      <c r="PDW878" s="4"/>
      <c r="PDX878" s="4"/>
      <c r="PDY878" s="4"/>
      <c r="PDZ878" s="4"/>
      <c r="PEA878" s="4"/>
      <c r="PEB878" s="4"/>
      <c r="PEC878" s="4"/>
      <c r="PED878" s="4"/>
      <c r="PEE878" s="4"/>
      <c r="PEF878" s="4"/>
      <c r="PEG878" s="4"/>
      <c r="PEH878" s="4"/>
      <c r="PEI878" s="4"/>
      <c r="PEJ878" s="4"/>
      <c r="PEK878" s="4"/>
      <c r="PEL878" s="4"/>
      <c r="PEM878" s="4"/>
      <c r="PEN878" s="4"/>
      <c r="PEO878" s="4"/>
      <c r="PEP878" s="4"/>
      <c r="PEQ878" s="4"/>
      <c r="PER878" s="4"/>
      <c r="PES878" s="4"/>
      <c r="PET878" s="4"/>
      <c r="PEU878" s="4"/>
      <c r="PEV878" s="4"/>
      <c r="PEW878" s="4"/>
      <c r="PEX878" s="4"/>
      <c r="PEY878" s="4"/>
      <c r="PEZ878" s="4"/>
      <c r="PFA878" s="4"/>
      <c r="PFB878" s="4"/>
      <c r="PFC878" s="4"/>
      <c r="PFD878" s="4"/>
      <c r="PFE878" s="4"/>
      <c r="PFF878" s="4"/>
      <c r="PFG878" s="4"/>
      <c r="PFH878" s="4"/>
      <c r="PFI878" s="4"/>
      <c r="PFJ878" s="4"/>
      <c r="PFK878" s="4"/>
      <c r="PFL878" s="4"/>
      <c r="PFM878" s="4"/>
      <c r="PFN878" s="4"/>
      <c r="PFO878" s="4"/>
      <c r="PFP878" s="4"/>
      <c r="PFQ878" s="4"/>
      <c r="PFR878" s="4"/>
      <c r="PFS878" s="4"/>
      <c r="PFT878" s="4"/>
      <c r="PFU878" s="4"/>
      <c r="PFV878" s="4"/>
      <c r="PFW878" s="4"/>
      <c r="PFX878" s="4"/>
      <c r="PFY878" s="4"/>
      <c r="PFZ878" s="4"/>
      <c r="PGA878" s="4"/>
      <c r="PGB878" s="4"/>
      <c r="PGC878" s="4"/>
      <c r="PGD878" s="4"/>
      <c r="PGF878" s="4"/>
      <c r="PGH878" s="4"/>
      <c r="PGI878" s="4"/>
      <c r="PGJ878" s="4"/>
      <c r="PGK878" s="4"/>
      <c r="PGL878" s="4"/>
      <c r="PGM878" s="4"/>
      <c r="PGN878" s="4"/>
      <c r="PGO878" s="4"/>
      <c r="PGT878" s="4"/>
      <c r="PGU878" s="4"/>
      <c r="PGV878" s="4"/>
      <c r="PGW878" s="4"/>
      <c r="PGX878" s="4"/>
      <c r="PGY878" s="4"/>
      <c r="PGZ878" s="4"/>
      <c r="PHA878" s="4"/>
      <c r="PHB878" s="4"/>
      <c r="PHC878" s="4"/>
      <c r="PHD878" s="4"/>
      <c r="PHE878" s="4"/>
      <c r="PHF878" s="4"/>
      <c r="PHG878" s="4"/>
      <c r="PHH878" s="4"/>
      <c r="PHI878" s="4"/>
      <c r="PHJ878" s="4"/>
      <c r="PHK878" s="4"/>
      <c r="PHL878" s="4"/>
      <c r="PHM878" s="4"/>
      <c r="PHN878" s="4"/>
      <c r="PHO878" s="4"/>
      <c r="PHP878" s="4"/>
      <c r="PHQ878" s="4"/>
      <c r="PHR878" s="4"/>
      <c r="PHS878" s="4"/>
      <c r="PHT878" s="4"/>
      <c r="PHU878" s="4"/>
      <c r="PHV878" s="4"/>
      <c r="PHW878" s="4"/>
      <c r="PHX878" s="4"/>
      <c r="PHY878" s="4"/>
      <c r="PHZ878" s="4"/>
      <c r="PIA878" s="4"/>
      <c r="PIB878" s="4"/>
      <c r="PIC878" s="4"/>
      <c r="PID878" s="4"/>
      <c r="PIE878" s="4"/>
      <c r="PIF878" s="4"/>
      <c r="PIG878" s="4"/>
      <c r="PIH878" s="4"/>
      <c r="PII878" s="4"/>
      <c r="PIJ878" s="4"/>
      <c r="PIK878" s="4"/>
      <c r="PIL878" s="4"/>
      <c r="PIM878" s="4"/>
      <c r="PIN878" s="4"/>
      <c r="PIO878" s="4"/>
      <c r="PIP878" s="4"/>
      <c r="PIQ878" s="4"/>
      <c r="PIR878" s="4"/>
      <c r="PIS878" s="4"/>
      <c r="PIT878" s="4"/>
      <c r="PIU878" s="4"/>
      <c r="PIV878" s="4"/>
      <c r="PIW878" s="4"/>
      <c r="PIX878" s="4"/>
      <c r="PIY878" s="4"/>
      <c r="PIZ878" s="4"/>
      <c r="PJA878" s="4"/>
      <c r="PJB878" s="4"/>
      <c r="PJC878" s="4"/>
      <c r="PJD878" s="4"/>
      <c r="PJE878" s="4"/>
      <c r="PJF878" s="4"/>
      <c r="PJG878" s="4"/>
      <c r="PJH878" s="4"/>
      <c r="PJI878" s="4"/>
      <c r="PJJ878" s="4"/>
      <c r="PJK878" s="4"/>
      <c r="PJL878" s="4"/>
      <c r="PJM878" s="4"/>
      <c r="PJN878" s="4"/>
      <c r="PJO878" s="4"/>
      <c r="PJP878" s="4"/>
      <c r="PJQ878" s="4"/>
      <c r="PJR878" s="4"/>
      <c r="PJS878" s="4"/>
      <c r="PJT878" s="4"/>
      <c r="PJU878" s="4"/>
      <c r="PJV878" s="4"/>
      <c r="PJW878" s="4"/>
      <c r="PJX878" s="4"/>
      <c r="PJY878" s="4"/>
      <c r="PJZ878" s="4"/>
      <c r="PKA878" s="4"/>
      <c r="PKB878" s="4"/>
      <c r="PKC878" s="4"/>
      <c r="PKD878" s="4"/>
      <c r="PKE878" s="4"/>
      <c r="PKF878" s="4"/>
      <c r="PKG878" s="4"/>
      <c r="PKH878" s="4"/>
      <c r="PKI878" s="4"/>
      <c r="PKJ878" s="4"/>
      <c r="PKK878" s="4"/>
      <c r="PKL878" s="4"/>
      <c r="PKM878" s="4"/>
      <c r="PKN878" s="4"/>
      <c r="PKO878" s="4"/>
      <c r="PKP878" s="4"/>
      <c r="PKQ878" s="4"/>
      <c r="PKR878" s="4"/>
      <c r="PKS878" s="4"/>
      <c r="PKT878" s="4"/>
      <c r="PKU878" s="4"/>
      <c r="PKV878" s="4"/>
      <c r="PKW878" s="4"/>
      <c r="PKX878" s="4"/>
      <c r="PKY878" s="4"/>
      <c r="PKZ878" s="4"/>
      <c r="PLA878" s="4"/>
      <c r="PLB878" s="4"/>
      <c r="PLC878" s="4"/>
      <c r="PLD878" s="4"/>
      <c r="PLE878" s="4"/>
      <c r="PLF878" s="4"/>
      <c r="PLG878" s="4"/>
      <c r="PLH878" s="4"/>
      <c r="PLI878" s="4"/>
      <c r="PLJ878" s="4"/>
      <c r="PLK878" s="4"/>
      <c r="PLL878" s="4"/>
      <c r="PLM878" s="4"/>
      <c r="PLN878" s="4"/>
      <c r="PLO878" s="4"/>
      <c r="PLP878" s="4"/>
      <c r="PLQ878" s="4"/>
      <c r="PLR878" s="4"/>
      <c r="PLS878" s="4"/>
      <c r="PLT878" s="4"/>
      <c r="PLU878" s="4"/>
      <c r="PLV878" s="4"/>
      <c r="PLW878" s="4"/>
      <c r="PLX878" s="4"/>
      <c r="PLY878" s="4"/>
      <c r="PLZ878" s="4"/>
      <c r="PMA878" s="4"/>
      <c r="PMB878" s="4"/>
      <c r="PMC878" s="4"/>
      <c r="PMD878" s="4"/>
      <c r="PME878" s="4"/>
      <c r="PMF878" s="4"/>
      <c r="PMG878" s="4"/>
      <c r="PMH878" s="4"/>
      <c r="PMI878" s="4"/>
      <c r="PMJ878" s="4"/>
      <c r="PMK878" s="4"/>
      <c r="PML878" s="4"/>
      <c r="PMM878" s="4"/>
      <c r="PMN878" s="4"/>
      <c r="PMO878" s="4"/>
      <c r="PMP878" s="4"/>
      <c r="PMQ878" s="4"/>
      <c r="PMR878" s="4"/>
      <c r="PMS878" s="4"/>
      <c r="PMT878" s="4"/>
      <c r="PMU878" s="4"/>
      <c r="PMV878" s="4"/>
      <c r="PMW878" s="4"/>
      <c r="PMX878" s="4"/>
      <c r="PMY878" s="4"/>
      <c r="PMZ878" s="4"/>
      <c r="PNA878" s="4"/>
      <c r="PNB878" s="4"/>
      <c r="PNC878" s="4"/>
      <c r="PND878" s="4"/>
      <c r="PNE878" s="4"/>
      <c r="PNF878" s="4"/>
      <c r="PNG878" s="4"/>
      <c r="PNH878" s="4"/>
      <c r="PNI878" s="4"/>
      <c r="PNJ878" s="4"/>
      <c r="PNK878" s="4"/>
      <c r="PNL878" s="4"/>
      <c r="PNM878" s="4"/>
      <c r="PNN878" s="4"/>
      <c r="PNO878" s="4"/>
      <c r="PNP878" s="4"/>
      <c r="PNQ878" s="4"/>
      <c r="PNR878" s="4"/>
      <c r="PNS878" s="4"/>
      <c r="PNT878" s="4"/>
      <c r="PNU878" s="4"/>
      <c r="PNV878" s="4"/>
      <c r="PNW878" s="4"/>
      <c r="PNX878" s="4"/>
      <c r="PNY878" s="4"/>
      <c r="PNZ878" s="4"/>
      <c r="POA878" s="4"/>
      <c r="POB878" s="4"/>
      <c r="POC878" s="4"/>
      <c r="POD878" s="4"/>
      <c r="POE878" s="4"/>
      <c r="POF878" s="4"/>
      <c r="POG878" s="4"/>
      <c r="POH878" s="4"/>
      <c r="POI878" s="4"/>
      <c r="POJ878" s="4"/>
      <c r="POK878" s="4"/>
      <c r="POL878" s="4"/>
      <c r="POM878" s="4"/>
      <c r="PON878" s="4"/>
      <c r="POO878" s="4"/>
      <c r="POP878" s="4"/>
      <c r="POQ878" s="4"/>
      <c r="POR878" s="4"/>
      <c r="POS878" s="4"/>
      <c r="POT878" s="4"/>
      <c r="POU878" s="4"/>
      <c r="POV878" s="4"/>
      <c r="POW878" s="4"/>
      <c r="POX878" s="4"/>
      <c r="POY878" s="4"/>
      <c r="POZ878" s="4"/>
      <c r="PPA878" s="4"/>
      <c r="PPB878" s="4"/>
      <c r="PPC878" s="4"/>
      <c r="PPD878" s="4"/>
      <c r="PPE878" s="4"/>
      <c r="PPF878" s="4"/>
      <c r="PPG878" s="4"/>
      <c r="PPH878" s="4"/>
      <c r="PPI878" s="4"/>
      <c r="PPJ878" s="4"/>
      <c r="PPK878" s="4"/>
      <c r="PPL878" s="4"/>
      <c r="PPM878" s="4"/>
      <c r="PPN878" s="4"/>
      <c r="PPO878" s="4"/>
      <c r="PPP878" s="4"/>
      <c r="PPQ878" s="4"/>
      <c r="PPR878" s="4"/>
      <c r="PPS878" s="4"/>
      <c r="PPT878" s="4"/>
      <c r="PPU878" s="4"/>
      <c r="PPV878" s="4"/>
      <c r="PPW878" s="4"/>
      <c r="PPX878" s="4"/>
      <c r="PPY878" s="4"/>
      <c r="PPZ878" s="4"/>
      <c r="PQB878" s="4"/>
      <c r="PQD878" s="4"/>
      <c r="PQE878" s="4"/>
      <c r="PQF878" s="4"/>
      <c r="PQG878" s="4"/>
      <c r="PQH878" s="4"/>
      <c r="PQI878" s="4"/>
      <c r="PQJ878" s="4"/>
      <c r="PQK878" s="4"/>
      <c r="PQP878" s="4"/>
      <c r="PQQ878" s="4"/>
      <c r="PQR878" s="4"/>
      <c r="PQS878" s="4"/>
      <c r="PQT878" s="4"/>
      <c r="PQU878" s="4"/>
      <c r="PQV878" s="4"/>
      <c r="PQW878" s="4"/>
      <c r="PQX878" s="4"/>
      <c r="PQY878" s="4"/>
      <c r="PQZ878" s="4"/>
      <c r="PRA878" s="4"/>
      <c r="PRB878" s="4"/>
      <c r="PRC878" s="4"/>
      <c r="PRD878" s="4"/>
      <c r="PRE878" s="4"/>
      <c r="PRF878" s="4"/>
      <c r="PRG878" s="4"/>
      <c r="PRH878" s="4"/>
      <c r="PRI878" s="4"/>
      <c r="PRJ878" s="4"/>
      <c r="PRK878" s="4"/>
      <c r="PRL878" s="4"/>
      <c r="PRM878" s="4"/>
      <c r="PRN878" s="4"/>
      <c r="PRO878" s="4"/>
      <c r="PRP878" s="4"/>
      <c r="PRQ878" s="4"/>
      <c r="PRR878" s="4"/>
      <c r="PRS878" s="4"/>
      <c r="PRT878" s="4"/>
      <c r="PRU878" s="4"/>
      <c r="PRV878" s="4"/>
      <c r="PRW878" s="4"/>
      <c r="PRX878" s="4"/>
      <c r="PRY878" s="4"/>
      <c r="PRZ878" s="4"/>
      <c r="PSA878" s="4"/>
      <c r="PSB878" s="4"/>
      <c r="PSC878" s="4"/>
      <c r="PSD878" s="4"/>
      <c r="PSE878" s="4"/>
      <c r="PSF878" s="4"/>
      <c r="PSG878" s="4"/>
      <c r="PSH878" s="4"/>
      <c r="PSI878" s="4"/>
      <c r="PSJ878" s="4"/>
      <c r="PSK878" s="4"/>
      <c r="PSL878" s="4"/>
      <c r="PSM878" s="4"/>
      <c r="PSN878" s="4"/>
      <c r="PSO878" s="4"/>
      <c r="PSP878" s="4"/>
      <c r="PSQ878" s="4"/>
      <c r="PSR878" s="4"/>
      <c r="PSS878" s="4"/>
      <c r="PST878" s="4"/>
      <c r="PSU878" s="4"/>
      <c r="PSV878" s="4"/>
      <c r="PSW878" s="4"/>
      <c r="PSX878" s="4"/>
      <c r="PSY878" s="4"/>
      <c r="PSZ878" s="4"/>
      <c r="PTA878" s="4"/>
      <c r="PTB878" s="4"/>
      <c r="PTC878" s="4"/>
      <c r="PTD878" s="4"/>
      <c r="PTE878" s="4"/>
      <c r="PTF878" s="4"/>
      <c r="PTG878" s="4"/>
      <c r="PTH878" s="4"/>
      <c r="PTI878" s="4"/>
      <c r="PTJ878" s="4"/>
      <c r="PTK878" s="4"/>
      <c r="PTL878" s="4"/>
      <c r="PTM878" s="4"/>
      <c r="PTN878" s="4"/>
      <c r="PTO878" s="4"/>
      <c r="PTP878" s="4"/>
      <c r="PTQ878" s="4"/>
      <c r="PTR878" s="4"/>
      <c r="PTS878" s="4"/>
      <c r="PTT878" s="4"/>
      <c r="PTU878" s="4"/>
      <c r="PTV878" s="4"/>
      <c r="PTW878" s="4"/>
      <c r="PTX878" s="4"/>
      <c r="PTY878" s="4"/>
      <c r="PTZ878" s="4"/>
      <c r="PUA878" s="4"/>
      <c r="PUB878" s="4"/>
      <c r="PUC878" s="4"/>
      <c r="PUD878" s="4"/>
      <c r="PUE878" s="4"/>
      <c r="PUF878" s="4"/>
      <c r="PUG878" s="4"/>
      <c r="PUH878" s="4"/>
      <c r="PUI878" s="4"/>
      <c r="PUJ878" s="4"/>
      <c r="PUK878" s="4"/>
      <c r="PUL878" s="4"/>
      <c r="PUM878" s="4"/>
      <c r="PUN878" s="4"/>
      <c r="PUO878" s="4"/>
      <c r="PUP878" s="4"/>
      <c r="PUQ878" s="4"/>
      <c r="PUR878" s="4"/>
      <c r="PUS878" s="4"/>
      <c r="PUT878" s="4"/>
      <c r="PUU878" s="4"/>
      <c r="PUV878" s="4"/>
      <c r="PUW878" s="4"/>
      <c r="PUX878" s="4"/>
      <c r="PUY878" s="4"/>
      <c r="PUZ878" s="4"/>
      <c r="PVA878" s="4"/>
      <c r="PVB878" s="4"/>
      <c r="PVC878" s="4"/>
      <c r="PVD878" s="4"/>
      <c r="PVE878" s="4"/>
      <c r="PVF878" s="4"/>
      <c r="PVG878" s="4"/>
      <c r="PVH878" s="4"/>
      <c r="PVI878" s="4"/>
      <c r="PVJ878" s="4"/>
      <c r="PVK878" s="4"/>
      <c r="PVL878" s="4"/>
      <c r="PVM878" s="4"/>
      <c r="PVN878" s="4"/>
      <c r="PVO878" s="4"/>
      <c r="PVP878" s="4"/>
      <c r="PVQ878" s="4"/>
      <c r="PVR878" s="4"/>
      <c r="PVS878" s="4"/>
      <c r="PVT878" s="4"/>
      <c r="PVU878" s="4"/>
      <c r="PVV878" s="4"/>
      <c r="PVW878" s="4"/>
      <c r="PVX878" s="4"/>
      <c r="PVY878" s="4"/>
      <c r="PVZ878" s="4"/>
      <c r="PWA878" s="4"/>
      <c r="PWB878" s="4"/>
      <c r="PWC878" s="4"/>
      <c r="PWD878" s="4"/>
      <c r="PWE878" s="4"/>
      <c r="PWF878" s="4"/>
      <c r="PWG878" s="4"/>
      <c r="PWH878" s="4"/>
      <c r="PWI878" s="4"/>
      <c r="PWJ878" s="4"/>
      <c r="PWK878" s="4"/>
      <c r="PWL878" s="4"/>
      <c r="PWM878" s="4"/>
      <c r="PWN878" s="4"/>
      <c r="PWO878" s="4"/>
      <c r="PWP878" s="4"/>
      <c r="PWQ878" s="4"/>
      <c r="PWR878" s="4"/>
      <c r="PWS878" s="4"/>
      <c r="PWT878" s="4"/>
      <c r="PWU878" s="4"/>
      <c r="PWV878" s="4"/>
      <c r="PWW878" s="4"/>
      <c r="PWX878" s="4"/>
      <c r="PWY878" s="4"/>
      <c r="PWZ878" s="4"/>
      <c r="PXA878" s="4"/>
      <c r="PXB878" s="4"/>
      <c r="PXC878" s="4"/>
      <c r="PXD878" s="4"/>
      <c r="PXE878" s="4"/>
      <c r="PXF878" s="4"/>
      <c r="PXG878" s="4"/>
      <c r="PXH878" s="4"/>
      <c r="PXI878" s="4"/>
      <c r="PXJ878" s="4"/>
      <c r="PXK878" s="4"/>
      <c r="PXL878" s="4"/>
      <c r="PXM878" s="4"/>
      <c r="PXN878" s="4"/>
      <c r="PXO878" s="4"/>
      <c r="PXP878" s="4"/>
      <c r="PXQ878" s="4"/>
      <c r="PXR878" s="4"/>
      <c r="PXS878" s="4"/>
      <c r="PXT878" s="4"/>
      <c r="PXU878" s="4"/>
      <c r="PXV878" s="4"/>
      <c r="PXW878" s="4"/>
      <c r="PXX878" s="4"/>
      <c r="PXY878" s="4"/>
      <c r="PXZ878" s="4"/>
      <c r="PYA878" s="4"/>
      <c r="PYB878" s="4"/>
      <c r="PYC878" s="4"/>
      <c r="PYD878" s="4"/>
      <c r="PYE878" s="4"/>
      <c r="PYF878" s="4"/>
      <c r="PYG878" s="4"/>
      <c r="PYH878" s="4"/>
      <c r="PYI878" s="4"/>
      <c r="PYJ878" s="4"/>
      <c r="PYK878" s="4"/>
      <c r="PYL878" s="4"/>
      <c r="PYM878" s="4"/>
      <c r="PYN878" s="4"/>
      <c r="PYO878" s="4"/>
      <c r="PYP878" s="4"/>
      <c r="PYQ878" s="4"/>
      <c r="PYR878" s="4"/>
      <c r="PYS878" s="4"/>
      <c r="PYT878" s="4"/>
      <c r="PYU878" s="4"/>
      <c r="PYV878" s="4"/>
      <c r="PYW878" s="4"/>
      <c r="PYX878" s="4"/>
      <c r="PYY878" s="4"/>
      <c r="PYZ878" s="4"/>
      <c r="PZA878" s="4"/>
      <c r="PZB878" s="4"/>
      <c r="PZC878" s="4"/>
      <c r="PZD878" s="4"/>
      <c r="PZE878" s="4"/>
      <c r="PZF878" s="4"/>
      <c r="PZG878" s="4"/>
      <c r="PZH878" s="4"/>
      <c r="PZI878" s="4"/>
      <c r="PZJ878" s="4"/>
      <c r="PZK878" s="4"/>
      <c r="PZL878" s="4"/>
      <c r="PZM878" s="4"/>
      <c r="PZN878" s="4"/>
      <c r="PZO878" s="4"/>
      <c r="PZP878" s="4"/>
      <c r="PZQ878" s="4"/>
      <c r="PZR878" s="4"/>
      <c r="PZS878" s="4"/>
      <c r="PZT878" s="4"/>
      <c r="PZU878" s="4"/>
      <c r="PZV878" s="4"/>
      <c r="PZX878" s="4"/>
      <c r="PZZ878" s="4"/>
      <c r="QAA878" s="4"/>
      <c r="QAB878" s="4"/>
      <c r="QAC878" s="4"/>
      <c r="QAD878" s="4"/>
      <c r="QAE878" s="4"/>
      <c r="QAF878" s="4"/>
      <c r="QAG878" s="4"/>
      <c r="QAL878" s="4"/>
      <c r="QAM878" s="4"/>
      <c r="QAN878" s="4"/>
      <c r="QAO878" s="4"/>
      <c r="QAP878" s="4"/>
      <c r="QAQ878" s="4"/>
      <c r="QAR878" s="4"/>
      <c r="QAS878" s="4"/>
      <c r="QAT878" s="4"/>
      <c r="QAU878" s="4"/>
      <c r="QAV878" s="4"/>
      <c r="QAW878" s="4"/>
      <c r="QAX878" s="4"/>
      <c r="QAY878" s="4"/>
      <c r="QAZ878" s="4"/>
      <c r="QBA878" s="4"/>
      <c r="QBB878" s="4"/>
      <c r="QBC878" s="4"/>
      <c r="QBD878" s="4"/>
      <c r="QBE878" s="4"/>
      <c r="QBF878" s="4"/>
      <c r="QBG878" s="4"/>
      <c r="QBH878" s="4"/>
      <c r="QBI878" s="4"/>
      <c r="QBJ878" s="4"/>
      <c r="QBK878" s="4"/>
      <c r="QBL878" s="4"/>
      <c r="QBM878" s="4"/>
      <c r="QBN878" s="4"/>
      <c r="QBO878" s="4"/>
      <c r="QBP878" s="4"/>
      <c r="QBQ878" s="4"/>
      <c r="QBR878" s="4"/>
      <c r="QBS878" s="4"/>
      <c r="QBT878" s="4"/>
      <c r="QBU878" s="4"/>
      <c r="QBV878" s="4"/>
      <c r="QBW878" s="4"/>
      <c r="QBX878" s="4"/>
      <c r="QBY878" s="4"/>
      <c r="QBZ878" s="4"/>
      <c r="QCA878" s="4"/>
      <c r="QCB878" s="4"/>
      <c r="QCC878" s="4"/>
      <c r="QCD878" s="4"/>
      <c r="QCE878" s="4"/>
      <c r="QCF878" s="4"/>
      <c r="QCG878" s="4"/>
      <c r="QCH878" s="4"/>
      <c r="QCI878" s="4"/>
      <c r="QCJ878" s="4"/>
      <c r="QCK878" s="4"/>
      <c r="QCL878" s="4"/>
      <c r="QCM878" s="4"/>
      <c r="QCN878" s="4"/>
      <c r="QCO878" s="4"/>
      <c r="QCP878" s="4"/>
      <c r="QCQ878" s="4"/>
      <c r="QCR878" s="4"/>
      <c r="QCS878" s="4"/>
      <c r="QCT878" s="4"/>
      <c r="QCU878" s="4"/>
      <c r="QCV878" s="4"/>
      <c r="QCW878" s="4"/>
      <c r="QCX878" s="4"/>
      <c r="QCY878" s="4"/>
      <c r="QCZ878" s="4"/>
      <c r="QDA878" s="4"/>
      <c r="QDB878" s="4"/>
      <c r="QDC878" s="4"/>
      <c r="QDD878" s="4"/>
      <c r="QDE878" s="4"/>
      <c r="QDF878" s="4"/>
      <c r="QDG878" s="4"/>
      <c r="QDH878" s="4"/>
      <c r="QDI878" s="4"/>
      <c r="QDJ878" s="4"/>
      <c r="QDK878" s="4"/>
      <c r="QDL878" s="4"/>
      <c r="QDM878" s="4"/>
      <c r="QDN878" s="4"/>
      <c r="QDO878" s="4"/>
      <c r="QDP878" s="4"/>
      <c r="QDQ878" s="4"/>
      <c r="QDR878" s="4"/>
      <c r="QDS878" s="4"/>
      <c r="QDT878" s="4"/>
      <c r="QDU878" s="4"/>
      <c r="QDV878" s="4"/>
      <c r="QDW878" s="4"/>
      <c r="QDX878" s="4"/>
      <c r="QDY878" s="4"/>
      <c r="QDZ878" s="4"/>
      <c r="QEA878" s="4"/>
      <c r="QEB878" s="4"/>
      <c r="QEC878" s="4"/>
      <c r="QED878" s="4"/>
      <c r="QEE878" s="4"/>
      <c r="QEF878" s="4"/>
      <c r="QEG878" s="4"/>
      <c r="QEH878" s="4"/>
      <c r="QEI878" s="4"/>
      <c r="QEJ878" s="4"/>
      <c r="QEK878" s="4"/>
      <c r="QEL878" s="4"/>
      <c r="QEM878" s="4"/>
      <c r="QEN878" s="4"/>
      <c r="QEO878" s="4"/>
      <c r="QEP878" s="4"/>
      <c r="QEQ878" s="4"/>
      <c r="QER878" s="4"/>
      <c r="QES878" s="4"/>
      <c r="QET878" s="4"/>
      <c r="QEU878" s="4"/>
      <c r="QEV878" s="4"/>
      <c r="QEW878" s="4"/>
      <c r="QEX878" s="4"/>
      <c r="QEY878" s="4"/>
      <c r="QEZ878" s="4"/>
      <c r="QFA878" s="4"/>
      <c r="QFB878" s="4"/>
      <c r="QFC878" s="4"/>
      <c r="QFD878" s="4"/>
      <c r="QFE878" s="4"/>
      <c r="QFF878" s="4"/>
      <c r="QFG878" s="4"/>
      <c r="QFH878" s="4"/>
      <c r="QFI878" s="4"/>
      <c r="QFJ878" s="4"/>
      <c r="QFK878" s="4"/>
      <c r="QFL878" s="4"/>
      <c r="QFM878" s="4"/>
      <c r="QFN878" s="4"/>
      <c r="QFO878" s="4"/>
      <c r="QFP878" s="4"/>
      <c r="QFQ878" s="4"/>
      <c r="QFR878" s="4"/>
      <c r="QFS878" s="4"/>
      <c r="QFT878" s="4"/>
      <c r="QFU878" s="4"/>
      <c r="QFV878" s="4"/>
      <c r="QFW878" s="4"/>
      <c r="QFX878" s="4"/>
      <c r="QFY878" s="4"/>
      <c r="QFZ878" s="4"/>
      <c r="QGA878" s="4"/>
      <c r="QGB878" s="4"/>
      <c r="QGC878" s="4"/>
      <c r="QGD878" s="4"/>
      <c r="QGE878" s="4"/>
      <c r="QGF878" s="4"/>
      <c r="QGG878" s="4"/>
      <c r="QGH878" s="4"/>
      <c r="QGI878" s="4"/>
      <c r="QGJ878" s="4"/>
      <c r="QGK878" s="4"/>
      <c r="QGL878" s="4"/>
      <c r="QGM878" s="4"/>
      <c r="QGN878" s="4"/>
      <c r="QGO878" s="4"/>
      <c r="QGP878" s="4"/>
      <c r="QGQ878" s="4"/>
      <c r="QGR878" s="4"/>
      <c r="QGS878" s="4"/>
      <c r="QGT878" s="4"/>
      <c r="QGU878" s="4"/>
      <c r="QGV878" s="4"/>
      <c r="QGW878" s="4"/>
      <c r="QGX878" s="4"/>
      <c r="QGY878" s="4"/>
      <c r="QGZ878" s="4"/>
      <c r="QHA878" s="4"/>
      <c r="QHB878" s="4"/>
      <c r="QHC878" s="4"/>
      <c r="QHD878" s="4"/>
      <c r="QHE878" s="4"/>
      <c r="QHF878" s="4"/>
      <c r="QHG878" s="4"/>
      <c r="QHH878" s="4"/>
      <c r="QHI878" s="4"/>
      <c r="QHJ878" s="4"/>
      <c r="QHK878" s="4"/>
      <c r="QHL878" s="4"/>
      <c r="QHM878" s="4"/>
      <c r="QHN878" s="4"/>
      <c r="QHO878" s="4"/>
      <c r="QHP878" s="4"/>
      <c r="QHQ878" s="4"/>
      <c r="QHR878" s="4"/>
      <c r="QHS878" s="4"/>
      <c r="QHT878" s="4"/>
      <c r="QHU878" s="4"/>
      <c r="QHV878" s="4"/>
      <c r="QHW878" s="4"/>
      <c r="QHX878" s="4"/>
      <c r="QHY878" s="4"/>
      <c r="QHZ878" s="4"/>
      <c r="QIA878" s="4"/>
      <c r="QIB878" s="4"/>
      <c r="QIC878" s="4"/>
      <c r="QID878" s="4"/>
      <c r="QIE878" s="4"/>
      <c r="QIF878" s="4"/>
      <c r="QIG878" s="4"/>
      <c r="QIH878" s="4"/>
      <c r="QII878" s="4"/>
      <c r="QIJ878" s="4"/>
      <c r="QIK878" s="4"/>
      <c r="QIL878" s="4"/>
      <c r="QIM878" s="4"/>
      <c r="QIN878" s="4"/>
      <c r="QIO878" s="4"/>
      <c r="QIP878" s="4"/>
      <c r="QIQ878" s="4"/>
      <c r="QIR878" s="4"/>
      <c r="QIS878" s="4"/>
      <c r="QIT878" s="4"/>
      <c r="QIU878" s="4"/>
      <c r="QIV878" s="4"/>
      <c r="QIW878" s="4"/>
      <c r="QIX878" s="4"/>
      <c r="QIY878" s="4"/>
      <c r="QIZ878" s="4"/>
      <c r="QJA878" s="4"/>
      <c r="QJB878" s="4"/>
      <c r="QJC878" s="4"/>
      <c r="QJD878" s="4"/>
      <c r="QJE878" s="4"/>
      <c r="QJF878" s="4"/>
      <c r="QJG878" s="4"/>
      <c r="QJH878" s="4"/>
      <c r="QJI878" s="4"/>
      <c r="QJJ878" s="4"/>
      <c r="QJK878" s="4"/>
      <c r="QJL878" s="4"/>
      <c r="QJM878" s="4"/>
      <c r="QJN878" s="4"/>
      <c r="QJO878" s="4"/>
      <c r="QJP878" s="4"/>
      <c r="QJQ878" s="4"/>
      <c r="QJR878" s="4"/>
      <c r="QJT878" s="4"/>
      <c r="QJV878" s="4"/>
      <c r="QJW878" s="4"/>
      <c r="QJX878" s="4"/>
      <c r="QJY878" s="4"/>
      <c r="QJZ878" s="4"/>
      <c r="QKA878" s="4"/>
      <c r="QKB878" s="4"/>
      <c r="QKC878" s="4"/>
      <c r="QKH878" s="4"/>
      <c r="QKI878" s="4"/>
      <c r="QKJ878" s="4"/>
      <c r="QKK878" s="4"/>
      <c r="QKL878" s="4"/>
      <c r="QKM878" s="4"/>
      <c r="QKN878" s="4"/>
      <c r="QKO878" s="4"/>
      <c r="QKP878" s="4"/>
      <c r="QKQ878" s="4"/>
      <c r="QKR878" s="4"/>
      <c r="QKS878" s="4"/>
      <c r="QKT878" s="4"/>
      <c r="QKU878" s="4"/>
      <c r="QKV878" s="4"/>
      <c r="QKW878" s="4"/>
      <c r="QKX878" s="4"/>
      <c r="QKY878" s="4"/>
      <c r="QKZ878" s="4"/>
      <c r="QLA878" s="4"/>
      <c r="QLB878" s="4"/>
      <c r="QLC878" s="4"/>
      <c r="QLD878" s="4"/>
      <c r="QLE878" s="4"/>
      <c r="QLF878" s="4"/>
      <c r="QLG878" s="4"/>
      <c r="QLH878" s="4"/>
      <c r="QLI878" s="4"/>
      <c r="QLJ878" s="4"/>
      <c r="QLK878" s="4"/>
      <c r="QLL878" s="4"/>
      <c r="QLM878" s="4"/>
      <c r="QLN878" s="4"/>
      <c r="QLO878" s="4"/>
      <c r="QLP878" s="4"/>
      <c r="QLQ878" s="4"/>
      <c r="QLR878" s="4"/>
      <c r="QLS878" s="4"/>
      <c r="QLT878" s="4"/>
      <c r="QLU878" s="4"/>
      <c r="QLV878" s="4"/>
      <c r="QLW878" s="4"/>
      <c r="QLX878" s="4"/>
      <c r="QLY878" s="4"/>
      <c r="QLZ878" s="4"/>
      <c r="QMA878" s="4"/>
      <c r="QMB878" s="4"/>
      <c r="QMC878" s="4"/>
      <c r="QMD878" s="4"/>
      <c r="QME878" s="4"/>
      <c r="QMF878" s="4"/>
      <c r="QMG878" s="4"/>
      <c r="QMH878" s="4"/>
      <c r="QMI878" s="4"/>
      <c r="QMJ878" s="4"/>
      <c r="QMK878" s="4"/>
      <c r="QML878" s="4"/>
      <c r="QMM878" s="4"/>
      <c r="QMN878" s="4"/>
      <c r="QMO878" s="4"/>
      <c r="QMP878" s="4"/>
      <c r="QMQ878" s="4"/>
      <c r="QMR878" s="4"/>
      <c r="QMS878" s="4"/>
      <c r="QMT878" s="4"/>
      <c r="QMU878" s="4"/>
      <c r="QMV878" s="4"/>
      <c r="QMW878" s="4"/>
      <c r="QMX878" s="4"/>
      <c r="QMY878" s="4"/>
      <c r="QMZ878" s="4"/>
      <c r="QNA878" s="4"/>
      <c r="QNB878" s="4"/>
      <c r="QNC878" s="4"/>
      <c r="QND878" s="4"/>
      <c r="QNE878" s="4"/>
      <c r="QNF878" s="4"/>
      <c r="QNG878" s="4"/>
      <c r="QNH878" s="4"/>
      <c r="QNI878" s="4"/>
      <c r="QNJ878" s="4"/>
      <c r="QNK878" s="4"/>
      <c r="QNL878" s="4"/>
      <c r="QNM878" s="4"/>
      <c r="QNN878" s="4"/>
      <c r="QNO878" s="4"/>
      <c r="QNP878" s="4"/>
      <c r="QNQ878" s="4"/>
      <c r="QNR878" s="4"/>
      <c r="QNS878" s="4"/>
      <c r="QNT878" s="4"/>
      <c r="QNU878" s="4"/>
      <c r="QNV878" s="4"/>
      <c r="QNW878" s="4"/>
      <c r="QNX878" s="4"/>
      <c r="QNY878" s="4"/>
      <c r="QNZ878" s="4"/>
      <c r="QOA878" s="4"/>
      <c r="QOB878" s="4"/>
      <c r="QOC878" s="4"/>
      <c r="QOD878" s="4"/>
      <c r="QOE878" s="4"/>
      <c r="QOF878" s="4"/>
      <c r="QOG878" s="4"/>
      <c r="QOH878" s="4"/>
      <c r="QOI878" s="4"/>
      <c r="QOJ878" s="4"/>
      <c r="QOK878" s="4"/>
      <c r="QOL878" s="4"/>
      <c r="QOM878" s="4"/>
      <c r="QON878" s="4"/>
      <c r="QOO878" s="4"/>
      <c r="QOP878" s="4"/>
      <c r="QOQ878" s="4"/>
      <c r="QOR878" s="4"/>
      <c r="QOS878" s="4"/>
      <c r="QOT878" s="4"/>
      <c r="QOU878" s="4"/>
      <c r="QOV878" s="4"/>
      <c r="QOW878" s="4"/>
      <c r="QOX878" s="4"/>
      <c r="QOY878" s="4"/>
      <c r="QOZ878" s="4"/>
      <c r="QPA878" s="4"/>
      <c r="QPB878" s="4"/>
      <c r="QPC878" s="4"/>
      <c r="QPD878" s="4"/>
      <c r="QPE878" s="4"/>
      <c r="QPF878" s="4"/>
      <c r="QPG878" s="4"/>
      <c r="QPH878" s="4"/>
      <c r="QPI878" s="4"/>
      <c r="QPJ878" s="4"/>
      <c r="QPK878" s="4"/>
      <c r="QPL878" s="4"/>
      <c r="QPM878" s="4"/>
      <c r="QPN878" s="4"/>
      <c r="QPO878" s="4"/>
      <c r="QPP878" s="4"/>
      <c r="QPQ878" s="4"/>
      <c r="QPR878" s="4"/>
      <c r="QPS878" s="4"/>
      <c r="QPT878" s="4"/>
      <c r="QPU878" s="4"/>
      <c r="QPV878" s="4"/>
      <c r="QPW878" s="4"/>
      <c r="QPX878" s="4"/>
      <c r="QPY878" s="4"/>
      <c r="QPZ878" s="4"/>
      <c r="QQA878" s="4"/>
      <c r="QQB878" s="4"/>
      <c r="QQC878" s="4"/>
      <c r="QQD878" s="4"/>
      <c r="QQE878" s="4"/>
      <c r="QQF878" s="4"/>
      <c r="QQG878" s="4"/>
      <c r="QQH878" s="4"/>
      <c r="QQI878" s="4"/>
      <c r="QQJ878" s="4"/>
      <c r="QQK878" s="4"/>
      <c r="QQL878" s="4"/>
      <c r="QQM878" s="4"/>
      <c r="QQN878" s="4"/>
      <c r="QQO878" s="4"/>
      <c r="QQP878" s="4"/>
      <c r="QQQ878" s="4"/>
      <c r="QQR878" s="4"/>
      <c r="QQS878" s="4"/>
      <c r="QQT878" s="4"/>
      <c r="QQU878" s="4"/>
      <c r="QQV878" s="4"/>
      <c r="QQW878" s="4"/>
      <c r="QQX878" s="4"/>
      <c r="QQY878" s="4"/>
      <c r="QQZ878" s="4"/>
      <c r="QRA878" s="4"/>
      <c r="QRB878" s="4"/>
      <c r="QRC878" s="4"/>
      <c r="QRD878" s="4"/>
      <c r="QRE878" s="4"/>
      <c r="QRF878" s="4"/>
      <c r="QRG878" s="4"/>
      <c r="QRH878" s="4"/>
      <c r="QRI878" s="4"/>
      <c r="QRJ878" s="4"/>
      <c r="QRK878" s="4"/>
      <c r="QRL878" s="4"/>
      <c r="QRM878" s="4"/>
      <c r="QRN878" s="4"/>
      <c r="QRO878" s="4"/>
      <c r="QRP878" s="4"/>
      <c r="QRQ878" s="4"/>
      <c r="QRR878" s="4"/>
      <c r="QRS878" s="4"/>
      <c r="QRT878" s="4"/>
      <c r="QRU878" s="4"/>
      <c r="QRV878" s="4"/>
      <c r="QRW878" s="4"/>
      <c r="QRX878" s="4"/>
      <c r="QRY878" s="4"/>
      <c r="QRZ878" s="4"/>
      <c r="QSA878" s="4"/>
      <c r="QSB878" s="4"/>
      <c r="QSC878" s="4"/>
      <c r="QSD878" s="4"/>
      <c r="QSE878" s="4"/>
      <c r="QSF878" s="4"/>
      <c r="QSG878" s="4"/>
      <c r="QSH878" s="4"/>
      <c r="QSI878" s="4"/>
      <c r="QSJ878" s="4"/>
      <c r="QSK878" s="4"/>
      <c r="QSL878" s="4"/>
      <c r="QSM878" s="4"/>
      <c r="QSN878" s="4"/>
      <c r="QSO878" s="4"/>
      <c r="QSP878" s="4"/>
      <c r="QSQ878" s="4"/>
      <c r="QSR878" s="4"/>
      <c r="QSS878" s="4"/>
      <c r="QST878" s="4"/>
      <c r="QSU878" s="4"/>
      <c r="QSV878" s="4"/>
      <c r="QSW878" s="4"/>
      <c r="QSX878" s="4"/>
      <c r="QSY878" s="4"/>
      <c r="QSZ878" s="4"/>
      <c r="QTA878" s="4"/>
      <c r="QTB878" s="4"/>
      <c r="QTC878" s="4"/>
      <c r="QTD878" s="4"/>
      <c r="QTE878" s="4"/>
      <c r="QTF878" s="4"/>
      <c r="QTG878" s="4"/>
      <c r="QTH878" s="4"/>
      <c r="QTI878" s="4"/>
      <c r="QTJ878" s="4"/>
      <c r="QTK878" s="4"/>
      <c r="QTL878" s="4"/>
      <c r="QTM878" s="4"/>
      <c r="QTN878" s="4"/>
      <c r="QTP878" s="4"/>
      <c r="QTR878" s="4"/>
      <c r="QTS878" s="4"/>
      <c r="QTT878" s="4"/>
      <c r="QTU878" s="4"/>
      <c r="QTV878" s="4"/>
      <c r="QTW878" s="4"/>
      <c r="QTX878" s="4"/>
      <c r="QTY878" s="4"/>
      <c r="QUD878" s="4"/>
      <c r="QUE878" s="4"/>
      <c r="QUF878" s="4"/>
      <c r="QUG878" s="4"/>
      <c r="QUH878" s="4"/>
      <c r="QUI878" s="4"/>
      <c r="QUJ878" s="4"/>
      <c r="QUK878" s="4"/>
      <c r="QUL878" s="4"/>
      <c r="QUM878" s="4"/>
      <c r="QUN878" s="4"/>
      <c r="QUO878" s="4"/>
      <c r="QUP878" s="4"/>
      <c r="QUQ878" s="4"/>
      <c r="QUR878" s="4"/>
      <c r="QUS878" s="4"/>
      <c r="QUT878" s="4"/>
      <c r="QUU878" s="4"/>
      <c r="QUV878" s="4"/>
      <c r="QUW878" s="4"/>
      <c r="QUX878" s="4"/>
      <c r="QUY878" s="4"/>
      <c r="QUZ878" s="4"/>
      <c r="QVA878" s="4"/>
      <c r="QVB878" s="4"/>
      <c r="QVC878" s="4"/>
      <c r="QVD878" s="4"/>
      <c r="QVE878" s="4"/>
      <c r="QVF878" s="4"/>
      <c r="QVG878" s="4"/>
      <c r="QVH878" s="4"/>
      <c r="QVI878" s="4"/>
      <c r="QVJ878" s="4"/>
      <c r="QVK878" s="4"/>
      <c r="QVL878" s="4"/>
      <c r="QVM878" s="4"/>
      <c r="QVN878" s="4"/>
      <c r="QVO878" s="4"/>
      <c r="QVP878" s="4"/>
      <c r="QVQ878" s="4"/>
      <c r="QVR878" s="4"/>
      <c r="QVS878" s="4"/>
      <c r="QVT878" s="4"/>
      <c r="QVU878" s="4"/>
      <c r="QVV878" s="4"/>
      <c r="QVW878" s="4"/>
      <c r="QVX878" s="4"/>
      <c r="QVY878" s="4"/>
      <c r="QVZ878" s="4"/>
      <c r="QWA878" s="4"/>
      <c r="QWB878" s="4"/>
      <c r="QWC878" s="4"/>
      <c r="QWD878" s="4"/>
      <c r="QWE878" s="4"/>
      <c r="QWF878" s="4"/>
      <c r="QWG878" s="4"/>
      <c r="QWH878" s="4"/>
      <c r="QWI878" s="4"/>
      <c r="QWJ878" s="4"/>
      <c r="QWK878" s="4"/>
      <c r="QWL878" s="4"/>
      <c r="QWM878" s="4"/>
      <c r="QWN878" s="4"/>
      <c r="QWO878" s="4"/>
      <c r="QWP878" s="4"/>
      <c r="QWQ878" s="4"/>
      <c r="QWR878" s="4"/>
      <c r="QWS878" s="4"/>
      <c r="QWT878" s="4"/>
      <c r="QWU878" s="4"/>
      <c r="QWV878" s="4"/>
      <c r="QWW878" s="4"/>
      <c r="QWX878" s="4"/>
      <c r="QWY878" s="4"/>
      <c r="QWZ878" s="4"/>
      <c r="QXA878" s="4"/>
      <c r="QXB878" s="4"/>
      <c r="QXC878" s="4"/>
      <c r="QXD878" s="4"/>
      <c r="QXE878" s="4"/>
      <c r="QXF878" s="4"/>
      <c r="QXG878" s="4"/>
      <c r="QXH878" s="4"/>
      <c r="QXI878" s="4"/>
      <c r="QXJ878" s="4"/>
      <c r="QXK878" s="4"/>
      <c r="QXL878" s="4"/>
      <c r="QXM878" s="4"/>
      <c r="QXN878" s="4"/>
      <c r="QXO878" s="4"/>
      <c r="QXP878" s="4"/>
      <c r="QXQ878" s="4"/>
      <c r="QXR878" s="4"/>
      <c r="QXS878" s="4"/>
      <c r="QXT878" s="4"/>
      <c r="QXU878" s="4"/>
      <c r="QXV878" s="4"/>
      <c r="QXW878" s="4"/>
      <c r="QXX878" s="4"/>
      <c r="QXY878" s="4"/>
      <c r="QXZ878" s="4"/>
      <c r="QYA878" s="4"/>
      <c r="QYB878" s="4"/>
      <c r="QYC878" s="4"/>
      <c r="QYD878" s="4"/>
      <c r="QYE878" s="4"/>
      <c r="QYF878" s="4"/>
      <c r="QYG878" s="4"/>
      <c r="QYH878" s="4"/>
      <c r="QYI878" s="4"/>
      <c r="QYJ878" s="4"/>
      <c r="QYK878" s="4"/>
      <c r="QYL878" s="4"/>
      <c r="QYM878" s="4"/>
      <c r="QYN878" s="4"/>
      <c r="QYO878" s="4"/>
      <c r="QYP878" s="4"/>
      <c r="QYQ878" s="4"/>
      <c r="QYR878" s="4"/>
      <c r="QYS878" s="4"/>
      <c r="QYT878" s="4"/>
      <c r="QYU878" s="4"/>
      <c r="QYV878" s="4"/>
      <c r="QYW878" s="4"/>
      <c r="QYX878" s="4"/>
      <c r="QYY878" s="4"/>
      <c r="QYZ878" s="4"/>
      <c r="QZA878" s="4"/>
      <c r="QZB878" s="4"/>
      <c r="QZC878" s="4"/>
      <c r="QZD878" s="4"/>
      <c r="QZE878" s="4"/>
      <c r="QZF878" s="4"/>
      <c r="QZG878" s="4"/>
      <c r="QZH878" s="4"/>
      <c r="QZI878" s="4"/>
      <c r="QZJ878" s="4"/>
      <c r="QZK878" s="4"/>
      <c r="QZL878" s="4"/>
      <c r="QZM878" s="4"/>
      <c r="QZN878" s="4"/>
      <c r="QZO878" s="4"/>
      <c r="QZP878" s="4"/>
      <c r="QZQ878" s="4"/>
      <c r="QZR878" s="4"/>
      <c r="QZS878" s="4"/>
      <c r="QZT878" s="4"/>
      <c r="QZU878" s="4"/>
      <c r="QZV878" s="4"/>
      <c r="QZW878" s="4"/>
      <c r="QZX878" s="4"/>
      <c r="QZY878" s="4"/>
      <c r="QZZ878" s="4"/>
      <c r="RAA878" s="4"/>
      <c r="RAB878" s="4"/>
      <c r="RAC878" s="4"/>
      <c r="RAD878" s="4"/>
      <c r="RAE878" s="4"/>
      <c r="RAF878" s="4"/>
      <c r="RAG878" s="4"/>
      <c r="RAH878" s="4"/>
      <c r="RAI878" s="4"/>
      <c r="RAJ878" s="4"/>
      <c r="RAK878" s="4"/>
      <c r="RAL878" s="4"/>
      <c r="RAM878" s="4"/>
      <c r="RAN878" s="4"/>
      <c r="RAO878" s="4"/>
      <c r="RAP878" s="4"/>
      <c r="RAQ878" s="4"/>
      <c r="RAR878" s="4"/>
      <c r="RAS878" s="4"/>
      <c r="RAT878" s="4"/>
      <c r="RAU878" s="4"/>
      <c r="RAV878" s="4"/>
      <c r="RAW878" s="4"/>
      <c r="RAX878" s="4"/>
      <c r="RAY878" s="4"/>
      <c r="RAZ878" s="4"/>
      <c r="RBA878" s="4"/>
      <c r="RBB878" s="4"/>
      <c r="RBC878" s="4"/>
      <c r="RBD878" s="4"/>
      <c r="RBE878" s="4"/>
      <c r="RBF878" s="4"/>
      <c r="RBG878" s="4"/>
      <c r="RBH878" s="4"/>
      <c r="RBI878" s="4"/>
      <c r="RBJ878" s="4"/>
      <c r="RBK878" s="4"/>
      <c r="RBL878" s="4"/>
      <c r="RBM878" s="4"/>
      <c r="RBN878" s="4"/>
      <c r="RBO878" s="4"/>
      <c r="RBP878" s="4"/>
      <c r="RBQ878" s="4"/>
      <c r="RBR878" s="4"/>
      <c r="RBS878" s="4"/>
      <c r="RBT878" s="4"/>
      <c r="RBU878" s="4"/>
      <c r="RBV878" s="4"/>
      <c r="RBW878" s="4"/>
      <c r="RBX878" s="4"/>
      <c r="RBY878" s="4"/>
      <c r="RBZ878" s="4"/>
      <c r="RCA878" s="4"/>
      <c r="RCB878" s="4"/>
      <c r="RCC878" s="4"/>
      <c r="RCD878" s="4"/>
      <c r="RCE878" s="4"/>
      <c r="RCF878" s="4"/>
      <c r="RCG878" s="4"/>
      <c r="RCH878" s="4"/>
      <c r="RCI878" s="4"/>
      <c r="RCJ878" s="4"/>
      <c r="RCK878" s="4"/>
      <c r="RCL878" s="4"/>
      <c r="RCM878" s="4"/>
      <c r="RCN878" s="4"/>
      <c r="RCO878" s="4"/>
      <c r="RCP878" s="4"/>
      <c r="RCQ878" s="4"/>
      <c r="RCR878" s="4"/>
      <c r="RCS878" s="4"/>
      <c r="RCT878" s="4"/>
      <c r="RCU878" s="4"/>
      <c r="RCV878" s="4"/>
      <c r="RCW878" s="4"/>
      <c r="RCX878" s="4"/>
      <c r="RCY878" s="4"/>
      <c r="RCZ878" s="4"/>
      <c r="RDA878" s="4"/>
      <c r="RDB878" s="4"/>
      <c r="RDC878" s="4"/>
      <c r="RDD878" s="4"/>
      <c r="RDE878" s="4"/>
      <c r="RDF878" s="4"/>
      <c r="RDG878" s="4"/>
      <c r="RDH878" s="4"/>
      <c r="RDI878" s="4"/>
      <c r="RDJ878" s="4"/>
      <c r="RDL878" s="4"/>
      <c r="RDN878" s="4"/>
      <c r="RDO878" s="4"/>
      <c r="RDP878" s="4"/>
      <c r="RDQ878" s="4"/>
      <c r="RDR878" s="4"/>
      <c r="RDS878" s="4"/>
      <c r="RDT878" s="4"/>
      <c r="RDU878" s="4"/>
      <c r="RDZ878" s="4"/>
      <c r="REA878" s="4"/>
      <c r="REB878" s="4"/>
      <c r="REC878" s="4"/>
      <c r="RED878" s="4"/>
      <c r="REE878" s="4"/>
      <c r="REF878" s="4"/>
      <c r="REG878" s="4"/>
      <c r="REH878" s="4"/>
      <c r="REI878" s="4"/>
      <c r="REJ878" s="4"/>
      <c r="REK878" s="4"/>
      <c r="REL878" s="4"/>
      <c r="REM878" s="4"/>
      <c r="REN878" s="4"/>
      <c r="REO878" s="4"/>
      <c r="REP878" s="4"/>
      <c r="REQ878" s="4"/>
      <c r="RER878" s="4"/>
      <c r="RES878" s="4"/>
      <c r="RET878" s="4"/>
      <c r="REU878" s="4"/>
      <c r="REV878" s="4"/>
      <c r="REW878" s="4"/>
      <c r="REX878" s="4"/>
      <c r="REY878" s="4"/>
      <c r="REZ878" s="4"/>
      <c r="RFA878" s="4"/>
      <c r="RFB878" s="4"/>
      <c r="RFC878" s="4"/>
      <c r="RFD878" s="4"/>
      <c r="RFE878" s="4"/>
      <c r="RFF878" s="4"/>
      <c r="RFG878" s="4"/>
      <c r="RFH878" s="4"/>
      <c r="RFI878" s="4"/>
      <c r="RFJ878" s="4"/>
      <c r="RFK878" s="4"/>
      <c r="RFL878" s="4"/>
      <c r="RFM878" s="4"/>
      <c r="RFN878" s="4"/>
      <c r="RFO878" s="4"/>
      <c r="RFP878" s="4"/>
      <c r="RFQ878" s="4"/>
      <c r="RFR878" s="4"/>
      <c r="RFS878" s="4"/>
      <c r="RFT878" s="4"/>
      <c r="RFU878" s="4"/>
      <c r="RFV878" s="4"/>
      <c r="RFW878" s="4"/>
      <c r="RFX878" s="4"/>
      <c r="RFY878" s="4"/>
      <c r="RFZ878" s="4"/>
      <c r="RGA878" s="4"/>
      <c r="RGB878" s="4"/>
      <c r="RGC878" s="4"/>
      <c r="RGD878" s="4"/>
      <c r="RGE878" s="4"/>
      <c r="RGF878" s="4"/>
      <c r="RGG878" s="4"/>
      <c r="RGH878" s="4"/>
      <c r="RGI878" s="4"/>
      <c r="RGJ878" s="4"/>
      <c r="RGK878" s="4"/>
      <c r="RGL878" s="4"/>
      <c r="RGM878" s="4"/>
      <c r="RGN878" s="4"/>
      <c r="RGO878" s="4"/>
      <c r="RGP878" s="4"/>
      <c r="RGQ878" s="4"/>
      <c r="RGR878" s="4"/>
      <c r="RGS878" s="4"/>
      <c r="RGT878" s="4"/>
      <c r="RGU878" s="4"/>
      <c r="RGV878" s="4"/>
      <c r="RGW878" s="4"/>
      <c r="RGX878" s="4"/>
      <c r="RGY878" s="4"/>
      <c r="RGZ878" s="4"/>
      <c r="RHA878" s="4"/>
      <c r="RHB878" s="4"/>
      <c r="RHC878" s="4"/>
      <c r="RHD878" s="4"/>
      <c r="RHE878" s="4"/>
      <c r="RHF878" s="4"/>
      <c r="RHG878" s="4"/>
      <c r="RHH878" s="4"/>
      <c r="RHI878" s="4"/>
      <c r="RHJ878" s="4"/>
      <c r="RHK878" s="4"/>
      <c r="RHL878" s="4"/>
      <c r="RHM878" s="4"/>
      <c r="RHN878" s="4"/>
      <c r="RHO878" s="4"/>
      <c r="RHP878" s="4"/>
      <c r="RHQ878" s="4"/>
      <c r="RHR878" s="4"/>
      <c r="RHS878" s="4"/>
      <c r="RHT878" s="4"/>
      <c r="RHU878" s="4"/>
      <c r="RHV878" s="4"/>
      <c r="RHW878" s="4"/>
      <c r="RHX878" s="4"/>
      <c r="RHY878" s="4"/>
      <c r="RHZ878" s="4"/>
      <c r="RIA878" s="4"/>
      <c r="RIB878" s="4"/>
      <c r="RIC878" s="4"/>
      <c r="RID878" s="4"/>
      <c r="RIE878" s="4"/>
      <c r="RIF878" s="4"/>
      <c r="RIG878" s="4"/>
      <c r="RIH878" s="4"/>
      <c r="RII878" s="4"/>
      <c r="RIJ878" s="4"/>
      <c r="RIK878" s="4"/>
      <c r="RIL878" s="4"/>
      <c r="RIM878" s="4"/>
      <c r="RIN878" s="4"/>
      <c r="RIO878" s="4"/>
      <c r="RIP878" s="4"/>
      <c r="RIQ878" s="4"/>
      <c r="RIR878" s="4"/>
      <c r="RIS878" s="4"/>
      <c r="RIT878" s="4"/>
      <c r="RIU878" s="4"/>
      <c r="RIV878" s="4"/>
      <c r="RIW878" s="4"/>
      <c r="RIX878" s="4"/>
      <c r="RIY878" s="4"/>
      <c r="RIZ878" s="4"/>
      <c r="RJA878" s="4"/>
      <c r="RJB878" s="4"/>
      <c r="RJC878" s="4"/>
      <c r="RJD878" s="4"/>
      <c r="RJE878" s="4"/>
      <c r="RJF878" s="4"/>
      <c r="RJG878" s="4"/>
      <c r="RJH878" s="4"/>
      <c r="RJI878" s="4"/>
      <c r="RJJ878" s="4"/>
      <c r="RJK878" s="4"/>
      <c r="RJL878" s="4"/>
      <c r="RJM878" s="4"/>
      <c r="RJN878" s="4"/>
      <c r="RJO878" s="4"/>
      <c r="RJP878" s="4"/>
      <c r="RJQ878" s="4"/>
      <c r="RJR878" s="4"/>
      <c r="RJS878" s="4"/>
      <c r="RJT878" s="4"/>
      <c r="RJU878" s="4"/>
      <c r="RJV878" s="4"/>
      <c r="RJW878" s="4"/>
      <c r="RJX878" s="4"/>
      <c r="RJY878" s="4"/>
      <c r="RJZ878" s="4"/>
      <c r="RKA878" s="4"/>
      <c r="RKB878" s="4"/>
      <c r="RKC878" s="4"/>
      <c r="RKD878" s="4"/>
      <c r="RKE878" s="4"/>
      <c r="RKF878" s="4"/>
      <c r="RKG878" s="4"/>
      <c r="RKH878" s="4"/>
      <c r="RKI878" s="4"/>
      <c r="RKJ878" s="4"/>
      <c r="RKK878" s="4"/>
      <c r="RKL878" s="4"/>
      <c r="RKM878" s="4"/>
      <c r="RKN878" s="4"/>
      <c r="RKO878" s="4"/>
      <c r="RKP878" s="4"/>
      <c r="RKQ878" s="4"/>
      <c r="RKR878" s="4"/>
      <c r="RKS878" s="4"/>
      <c r="RKT878" s="4"/>
      <c r="RKU878" s="4"/>
      <c r="RKV878" s="4"/>
      <c r="RKW878" s="4"/>
      <c r="RKX878" s="4"/>
      <c r="RKY878" s="4"/>
      <c r="RKZ878" s="4"/>
      <c r="RLA878" s="4"/>
      <c r="RLB878" s="4"/>
      <c r="RLC878" s="4"/>
      <c r="RLD878" s="4"/>
      <c r="RLE878" s="4"/>
      <c r="RLF878" s="4"/>
      <c r="RLG878" s="4"/>
      <c r="RLH878" s="4"/>
      <c r="RLI878" s="4"/>
      <c r="RLJ878" s="4"/>
      <c r="RLK878" s="4"/>
      <c r="RLL878" s="4"/>
      <c r="RLM878" s="4"/>
      <c r="RLN878" s="4"/>
      <c r="RLO878" s="4"/>
      <c r="RLP878" s="4"/>
      <c r="RLQ878" s="4"/>
      <c r="RLR878" s="4"/>
      <c r="RLS878" s="4"/>
      <c r="RLT878" s="4"/>
      <c r="RLU878" s="4"/>
      <c r="RLV878" s="4"/>
      <c r="RLW878" s="4"/>
      <c r="RLX878" s="4"/>
      <c r="RLY878" s="4"/>
      <c r="RLZ878" s="4"/>
      <c r="RMA878" s="4"/>
      <c r="RMB878" s="4"/>
      <c r="RMC878" s="4"/>
      <c r="RMD878" s="4"/>
      <c r="RME878" s="4"/>
      <c r="RMF878" s="4"/>
      <c r="RMG878" s="4"/>
      <c r="RMH878" s="4"/>
      <c r="RMI878" s="4"/>
      <c r="RMJ878" s="4"/>
      <c r="RMK878" s="4"/>
      <c r="RML878" s="4"/>
      <c r="RMM878" s="4"/>
      <c r="RMN878" s="4"/>
      <c r="RMO878" s="4"/>
      <c r="RMP878" s="4"/>
      <c r="RMQ878" s="4"/>
      <c r="RMR878" s="4"/>
      <c r="RMS878" s="4"/>
      <c r="RMT878" s="4"/>
      <c r="RMU878" s="4"/>
      <c r="RMV878" s="4"/>
      <c r="RMW878" s="4"/>
      <c r="RMX878" s="4"/>
      <c r="RMY878" s="4"/>
      <c r="RMZ878" s="4"/>
      <c r="RNA878" s="4"/>
      <c r="RNB878" s="4"/>
      <c r="RNC878" s="4"/>
      <c r="RND878" s="4"/>
      <c r="RNE878" s="4"/>
      <c r="RNF878" s="4"/>
      <c r="RNH878" s="4"/>
      <c r="RNJ878" s="4"/>
      <c r="RNK878" s="4"/>
      <c r="RNL878" s="4"/>
      <c r="RNM878" s="4"/>
      <c r="RNN878" s="4"/>
      <c r="RNO878" s="4"/>
      <c r="RNP878" s="4"/>
      <c r="RNQ878" s="4"/>
      <c r="RNV878" s="4"/>
      <c r="RNW878" s="4"/>
      <c r="RNX878" s="4"/>
      <c r="RNY878" s="4"/>
      <c r="RNZ878" s="4"/>
      <c r="ROA878" s="4"/>
      <c r="ROB878" s="4"/>
      <c r="ROC878" s="4"/>
      <c r="ROD878" s="4"/>
      <c r="ROE878" s="4"/>
      <c r="ROF878" s="4"/>
      <c r="ROG878" s="4"/>
      <c r="ROH878" s="4"/>
      <c r="ROI878" s="4"/>
      <c r="ROJ878" s="4"/>
      <c r="ROK878" s="4"/>
      <c r="ROL878" s="4"/>
      <c r="ROM878" s="4"/>
      <c r="RON878" s="4"/>
      <c r="ROO878" s="4"/>
      <c r="ROP878" s="4"/>
      <c r="ROQ878" s="4"/>
      <c r="ROR878" s="4"/>
      <c r="ROS878" s="4"/>
      <c r="ROT878" s="4"/>
      <c r="ROU878" s="4"/>
      <c r="ROV878" s="4"/>
      <c r="ROW878" s="4"/>
      <c r="ROX878" s="4"/>
      <c r="ROY878" s="4"/>
      <c r="ROZ878" s="4"/>
      <c r="RPA878" s="4"/>
      <c r="RPB878" s="4"/>
      <c r="RPC878" s="4"/>
      <c r="RPD878" s="4"/>
      <c r="RPE878" s="4"/>
      <c r="RPF878" s="4"/>
      <c r="RPG878" s="4"/>
      <c r="RPH878" s="4"/>
      <c r="RPI878" s="4"/>
      <c r="RPJ878" s="4"/>
      <c r="RPK878" s="4"/>
      <c r="RPL878" s="4"/>
      <c r="RPM878" s="4"/>
      <c r="RPN878" s="4"/>
      <c r="RPO878" s="4"/>
      <c r="RPP878" s="4"/>
      <c r="RPQ878" s="4"/>
      <c r="RPR878" s="4"/>
      <c r="RPS878" s="4"/>
      <c r="RPT878" s="4"/>
      <c r="RPU878" s="4"/>
      <c r="RPV878" s="4"/>
      <c r="RPW878" s="4"/>
      <c r="RPX878" s="4"/>
      <c r="RPY878" s="4"/>
      <c r="RPZ878" s="4"/>
      <c r="RQA878" s="4"/>
      <c r="RQB878" s="4"/>
      <c r="RQC878" s="4"/>
      <c r="RQD878" s="4"/>
      <c r="RQE878" s="4"/>
      <c r="RQF878" s="4"/>
      <c r="RQG878" s="4"/>
      <c r="RQH878" s="4"/>
      <c r="RQI878" s="4"/>
      <c r="RQJ878" s="4"/>
      <c r="RQK878" s="4"/>
      <c r="RQL878" s="4"/>
      <c r="RQM878" s="4"/>
      <c r="RQN878" s="4"/>
      <c r="RQO878" s="4"/>
      <c r="RQP878" s="4"/>
      <c r="RQQ878" s="4"/>
      <c r="RQR878" s="4"/>
      <c r="RQS878" s="4"/>
      <c r="RQT878" s="4"/>
      <c r="RQU878" s="4"/>
      <c r="RQV878" s="4"/>
      <c r="RQW878" s="4"/>
      <c r="RQX878" s="4"/>
      <c r="RQY878" s="4"/>
      <c r="RQZ878" s="4"/>
      <c r="RRA878" s="4"/>
      <c r="RRB878" s="4"/>
      <c r="RRC878" s="4"/>
      <c r="RRD878" s="4"/>
      <c r="RRE878" s="4"/>
      <c r="RRF878" s="4"/>
      <c r="RRG878" s="4"/>
      <c r="RRH878" s="4"/>
      <c r="RRI878" s="4"/>
      <c r="RRJ878" s="4"/>
      <c r="RRK878" s="4"/>
      <c r="RRL878" s="4"/>
      <c r="RRM878" s="4"/>
      <c r="RRN878" s="4"/>
      <c r="RRO878" s="4"/>
      <c r="RRP878" s="4"/>
      <c r="RRQ878" s="4"/>
      <c r="RRR878" s="4"/>
      <c r="RRS878" s="4"/>
      <c r="RRT878" s="4"/>
      <c r="RRU878" s="4"/>
      <c r="RRV878" s="4"/>
      <c r="RRW878" s="4"/>
      <c r="RRX878" s="4"/>
      <c r="RRY878" s="4"/>
      <c r="RRZ878" s="4"/>
      <c r="RSA878" s="4"/>
      <c r="RSB878" s="4"/>
      <c r="RSC878" s="4"/>
      <c r="RSD878" s="4"/>
      <c r="RSE878" s="4"/>
      <c r="RSF878" s="4"/>
      <c r="RSG878" s="4"/>
      <c r="RSH878" s="4"/>
      <c r="RSI878" s="4"/>
      <c r="RSJ878" s="4"/>
      <c r="RSK878" s="4"/>
      <c r="RSL878" s="4"/>
      <c r="RSM878" s="4"/>
      <c r="RSN878" s="4"/>
      <c r="RSO878" s="4"/>
      <c r="RSP878" s="4"/>
      <c r="RSQ878" s="4"/>
      <c r="RSR878" s="4"/>
      <c r="RSS878" s="4"/>
      <c r="RST878" s="4"/>
      <c r="RSU878" s="4"/>
      <c r="RSV878" s="4"/>
      <c r="RSW878" s="4"/>
      <c r="RSX878" s="4"/>
      <c r="RSY878" s="4"/>
      <c r="RSZ878" s="4"/>
      <c r="RTA878" s="4"/>
      <c r="RTB878" s="4"/>
      <c r="RTC878" s="4"/>
      <c r="RTD878" s="4"/>
      <c r="RTE878" s="4"/>
      <c r="RTF878" s="4"/>
      <c r="RTG878" s="4"/>
      <c r="RTH878" s="4"/>
      <c r="RTI878" s="4"/>
      <c r="RTJ878" s="4"/>
      <c r="RTK878" s="4"/>
      <c r="RTL878" s="4"/>
      <c r="RTM878" s="4"/>
      <c r="RTN878" s="4"/>
      <c r="RTO878" s="4"/>
      <c r="RTP878" s="4"/>
      <c r="RTQ878" s="4"/>
      <c r="RTR878" s="4"/>
      <c r="RTS878" s="4"/>
      <c r="RTT878" s="4"/>
      <c r="RTU878" s="4"/>
      <c r="RTV878" s="4"/>
      <c r="RTW878" s="4"/>
      <c r="RTX878" s="4"/>
      <c r="RTY878" s="4"/>
      <c r="RTZ878" s="4"/>
      <c r="RUA878" s="4"/>
      <c r="RUB878" s="4"/>
      <c r="RUC878" s="4"/>
      <c r="RUD878" s="4"/>
      <c r="RUE878" s="4"/>
      <c r="RUF878" s="4"/>
      <c r="RUG878" s="4"/>
      <c r="RUH878" s="4"/>
      <c r="RUI878" s="4"/>
      <c r="RUJ878" s="4"/>
      <c r="RUK878" s="4"/>
      <c r="RUL878" s="4"/>
      <c r="RUM878" s="4"/>
      <c r="RUN878" s="4"/>
      <c r="RUO878" s="4"/>
      <c r="RUP878" s="4"/>
      <c r="RUQ878" s="4"/>
      <c r="RUR878" s="4"/>
      <c r="RUS878" s="4"/>
      <c r="RUT878" s="4"/>
      <c r="RUU878" s="4"/>
      <c r="RUV878" s="4"/>
      <c r="RUW878" s="4"/>
      <c r="RUX878" s="4"/>
      <c r="RUY878" s="4"/>
      <c r="RUZ878" s="4"/>
      <c r="RVA878" s="4"/>
      <c r="RVB878" s="4"/>
      <c r="RVC878" s="4"/>
      <c r="RVD878" s="4"/>
      <c r="RVE878" s="4"/>
      <c r="RVF878" s="4"/>
      <c r="RVG878" s="4"/>
      <c r="RVH878" s="4"/>
      <c r="RVI878" s="4"/>
      <c r="RVJ878" s="4"/>
      <c r="RVK878" s="4"/>
      <c r="RVL878" s="4"/>
      <c r="RVM878" s="4"/>
      <c r="RVN878" s="4"/>
      <c r="RVO878" s="4"/>
      <c r="RVP878" s="4"/>
      <c r="RVQ878" s="4"/>
      <c r="RVR878" s="4"/>
      <c r="RVS878" s="4"/>
      <c r="RVT878" s="4"/>
      <c r="RVU878" s="4"/>
      <c r="RVV878" s="4"/>
      <c r="RVW878" s="4"/>
      <c r="RVX878" s="4"/>
      <c r="RVY878" s="4"/>
      <c r="RVZ878" s="4"/>
      <c r="RWA878" s="4"/>
      <c r="RWB878" s="4"/>
      <c r="RWC878" s="4"/>
      <c r="RWD878" s="4"/>
      <c r="RWE878" s="4"/>
      <c r="RWF878" s="4"/>
      <c r="RWG878" s="4"/>
      <c r="RWH878" s="4"/>
      <c r="RWI878" s="4"/>
      <c r="RWJ878" s="4"/>
      <c r="RWK878" s="4"/>
      <c r="RWL878" s="4"/>
      <c r="RWM878" s="4"/>
      <c r="RWN878" s="4"/>
      <c r="RWO878" s="4"/>
      <c r="RWP878" s="4"/>
      <c r="RWQ878" s="4"/>
      <c r="RWR878" s="4"/>
      <c r="RWS878" s="4"/>
      <c r="RWT878" s="4"/>
      <c r="RWU878" s="4"/>
      <c r="RWV878" s="4"/>
      <c r="RWW878" s="4"/>
      <c r="RWX878" s="4"/>
      <c r="RWY878" s="4"/>
      <c r="RWZ878" s="4"/>
      <c r="RXA878" s="4"/>
      <c r="RXB878" s="4"/>
      <c r="RXD878" s="4"/>
      <c r="RXF878" s="4"/>
      <c r="RXG878" s="4"/>
      <c r="RXH878" s="4"/>
      <c r="RXI878" s="4"/>
      <c r="RXJ878" s="4"/>
      <c r="RXK878" s="4"/>
      <c r="RXL878" s="4"/>
      <c r="RXM878" s="4"/>
      <c r="RXR878" s="4"/>
      <c r="RXS878" s="4"/>
      <c r="RXT878" s="4"/>
      <c r="RXU878" s="4"/>
      <c r="RXV878" s="4"/>
      <c r="RXW878" s="4"/>
      <c r="RXX878" s="4"/>
      <c r="RXY878" s="4"/>
      <c r="RXZ878" s="4"/>
      <c r="RYA878" s="4"/>
      <c r="RYB878" s="4"/>
      <c r="RYC878" s="4"/>
      <c r="RYD878" s="4"/>
      <c r="RYE878" s="4"/>
      <c r="RYF878" s="4"/>
      <c r="RYG878" s="4"/>
      <c r="RYH878" s="4"/>
      <c r="RYI878" s="4"/>
      <c r="RYJ878" s="4"/>
      <c r="RYK878" s="4"/>
      <c r="RYL878" s="4"/>
      <c r="RYM878" s="4"/>
      <c r="RYN878" s="4"/>
      <c r="RYO878" s="4"/>
      <c r="RYP878" s="4"/>
      <c r="RYQ878" s="4"/>
      <c r="RYR878" s="4"/>
      <c r="RYS878" s="4"/>
      <c r="RYT878" s="4"/>
      <c r="RYU878" s="4"/>
      <c r="RYV878" s="4"/>
      <c r="RYW878" s="4"/>
      <c r="RYX878" s="4"/>
      <c r="RYY878" s="4"/>
      <c r="RYZ878" s="4"/>
      <c r="RZA878" s="4"/>
      <c r="RZB878" s="4"/>
      <c r="RZC878" s="4"/>
      <c r="RZD878" s="4"/>
      <c r="RZE878" s="4"/>
      <c r="RZF878" s="4"/>
      <c r="RZG878" s="4"/>
      <c r="RZH878" s="4"/>
      <c r="RZI878" s="4"/>
      <c r="RZJ878" s="4"/>
      <c r="RZK878" s="4"/>
      <c r="RZL878" s="4"/>
      <c r="RZM878" s="4"/>
      <c r="RZN878" s="4"/>
      <c r="RZO878" s="4"/>
      <c r="RZP878" s="4"/>
      <c r="RZQ878" s="4"/>
      <c r="RZR878" s="4"/>
      <c r="RZS878" s="4"/>
      <c r="RZT878" s="4"/>
      <c r="RZU878" s="4"/>
      <c r="RZV878" s="4"/>
      <c r="RZW878" s="4"/>
      <c r="RZX878" s="4"/>
      <c r="RZY878" s="4"/>
      <c r="RZZ878" s="4"/>
      <c r="SAA878" s="4"/>
      <c r="SAB878" s="4"/>
      <c r="SAC878" s="4"/>
      <c r="SAD878" s="4"/>
      <c r="SAE878" s="4"/>
      <c r="SAF878" s="4"/>
      <c r="SAG878" s="4"/>
      <c r="SAH878" s="4"/>
      <c r="SAI878" s="4"/>
      <c r="SAJ878" s="4"/>
      <c r="SAK878" s="4"/>
      <c r="SAL878" s="4"/>
      <c r="SAM878" s="4"/>
      <c r="SAN878" s="4"/>
      <c r="SAO878" s="4"/>
      <c r="SAP878" s="4"/>
      <c r="SAQ878" s="4"/>
      <c r="SAR878" s="4"/>
      <c r="SAS878" s="4"/>
      <c r="SAT878" s="4"/>
      <c r="SAU878" s="4"/>
      <c r="SAV878" s="4"/>
      <c r="SAW878" s="4"/>
      <c r="SAX878" s="4"/>
      <c r="SAY878" s="4"/>
      <c r="SAZ878" s="4"/>
      <c r="SBA878" s="4"/>
      <c r="SBB878" s="4"/>
      <c r="SBC878" s="4"/>
      <c r="SBD878" s="4"/>
      <c r="SBE878" s="4"/>
      <c r="SBF878" s="4"/>
      <c r="SBG878" s="4"/>
      <c r="SBH878" s="4"/>
      <c r="SBI878" s="4"/>
      <c r="SBJ878" s="4"/>
      <c r="SBK878" s="4"/>
      <c r="SBL878" s="4"/>
      <c r="SBM878" s="4"/>
      <c r="SBN878" s="4"/>
      <c r="SBO878" s="4"/>
      <c r="SBP878" s="4"/>
      <c r="SBQ878" s="4"/>
      <c r="SBR878" s="4"/>
      <c r="SBS878" s="4"/>
      <c r="SBT878" s="4"/>
      <c r="SBU878" s="4"/>
      <c r="SBV878" s="4"/>
      <c r="SBW878" s="4"/>
      <c r="SBX878" s="4"/>
      <c r="SBY878" s="4"/>
      <c r="SBZ878" s="4"/>
      <c r="SCA878" s="4"/>
      <c r="SCB878" s="4"/>
      <c r="SCC878" s="4"/>
      <c r="SCD878" s="4"/>
      <c r="SCE878" s="4"/>
      <c r="SCF878" s="4"/>
      <c r="SCG878" s="4"/>
      <c r="SCH878" s="4"/>
      <c r="SCI878" s="4"/>
      <c r="SCJ878" s="4"/>
      <c r="SCK878" s="4"/>
      <c r="SCL878" s="4"/>
      <c r="SCM878" s="4"/>
      <c r="SCN878" s="4"/>
      <c r="SCO878" s="4"/>
      <c r="SCP878" s="4"/>
      <c r="SCQ878" s="4"/>
      <c r="SCR878" s="4"/>
      <c r="SCS878" s="4"/>
      <c r="SCT878" s="4"/>
      <c r="SCU878" s="4"/>
      <c r="SCV878" s="4"/>
      <c r="SCW878" s="4"/>
      <c r="SCX878" s="4"/>
      <c r="SCY878" s="4"/>
      <c r="SCZ878" s="4"/>
      <c r="SDA878" s="4"/>
      <c r="SDB878" s="4"/>
      <c r="SDC878" s="4"/>
      <c r="SDD878" s="4"/>
      <c r="SDE878" s="4"/>
      <c r="SDF878" s="4"/>
      <c r="SDG878" s="4"/>
      <c r="SDH878" s="4"/>
      <c r="SDI878" s="4"/>
      <c r="SDJ878" s="4"/>
      <c r="SDK878" s="4"/>
      <c r="SDL878" s="4"/>
      <c r="SDM878" s="4"/>
      <c r="SDN878" s="4"/>
      <c r="SDO878" s="4"/>
      <c r="SDP878" s="4"/>
      <c r="SDQ878" s="4"/>
      <c r="SDR878" s="4"/>
      <c r="SDS878" s="4"/>
      <c r="SDT878" s="4"/>
      <c r="SDU878" s="4"/>
      <c r="SDV878" s="4"/>
      <c r="SDW878" s="4"/>
      <c r="SDX878" s="4"/>
      <c r="SDY878" s="4"/>
      <c r="SDZ878" s="4"/>
      <c r="SEA878" s="4"/>
      <c r="SEB878" s="4"/>
      <c r="SEC878" s="4"/>
      <c r="SED878" s="4"/>
      <c r="SEE878" s="4"/>
      <c r="SEF878" s="4"/>
      <c r="SEG878" s="4"/>
      <c r="SEH878" s="4"/>
      <c r="SEI878" s="4"/>
      <c r="SEJ878" s="4"/>
      <c r="SEK878" s="4"/>
      <c r="SEL878" s="4"/>
      <c r="SEM878" s="4"/>
      <c r="SEN878" s="4"/>
      <c r="SEO878" s="4"/>
      <c r="SEP878" s="4"/>
      <c r="SEQ878" s="4"/>
      <c r="SER878" s="4"/>
      <c r="SES878" s="4"/>
      <c r="SET878" s="4"/>
      <c r="SEU878" s="4"/>
      <c r="SEV878" s="4"/>
      <c r="SEW878" s="4"/>
      <c r="SEX878" s="4"/>
      <c r="SEY878" s="4"/>
      <c r="SEZ878" s="4"/>
      <c r="SFA878" s="4"/>
      <c r="SFB878" s="4"/>
      <c r="SFC878" s="4"/>
      <c r="SFD878" s="4"/>
      <c r="SFE878" s="4"/>
      <c r="SFF878" s="4"/>
      <c r="SFG878" s="4"/>
      <c r="SFH878" s="4"/>
      <c r="SFI878" s="4"/>
      <c r="SFJ878" s="4"/>
      <c r="SFK878" s="4"/>
      <c r="SFL878" s="4"/>
      <c r="SFM878" s="4"/>
      <c r="SFN878" s="4"/>
      <c r="SFO878" s="4"/>
      <c r="SFP878" s="4"/>
      <c r="SFQ878" s="4"/>
      <c r="SFR878" s="4"/>
      <c r="SFS878" s="4"/>
      <c r="SFT878" s="4"/>
      <c r="SFU878" s="4"/>
      <c r="SFV878" s="4"/>
      <c r="SFW878" s="4"/>
      <c r="SFX878" s="4"/>
      <c r="SFY878" s="4"/>
      <c r="SFZ878" s="4"/>
      <c r="SGA878" s="4"/>
      <c r="SGB878" s="4"/>
      <c r="SGC878" s="4"/>
      <c r="SGD878" s="4"/>
      <c r="SGE878" s="4"/>
      <c r="SGF878" s="4"/>
      <c r="SGG878" s="4"/>
      <c r="SGH878" s="4"/>
      <c r="SGI878" s="4"/>
      <c r="SGJ878" s="4"/>
      <c r="SGK878" s="4"/>
      <c r="SGL878" s="4"/>
      <c r="SGM878" s="4"/>
      <c r="SGN878" s="4"/>
      <c r="SGO878" s="4"/>
      <c r="SGP878" s="4"/>
      <c r="SGQ878" s="4"/>
      <c r="SGR878" s="4"/>
      <c r="SGS878" s="4"/>
      <c r="SGT878" s="4"/>
      <c r="SGU878" s="4"/>
      <c r="SGV878" s="4"/>
      <c r="SGW878" s="4"/>
      <c r="SGX878" s="4"/>
      <c r="SGZ878" s="4"/>
      <c r="SHB878" s="4"/>
      <c r="SHC878" s="4"/>
      <c r="SHD878" s="4"/>
      <c r="SHE878" s="4"/>
      <c r="SHF878" s="4"/>
      <c r="SHG878" s="4"/>
      <c r="SHH878" s="4"/>
      <c r="SHI878" s="4"/>
      <c r="SHN878" s="4"/>
      <c r="SHO878" s="4"/>
      <c r="SHP878" s="4"/>
      <c r="SHQ878" s="4"/>
      <c r="SHR878" s="4"/>
      <c r="SHS878" s="4"/>
      <c r="SHT878" s="4"/>
      <c r="SHU878" s="4"/>
      <c r="SHV878" s="4"/>
      <c r="SHW878" s="4"/>
      <c r="SHX878" s="4"/>
      <c r="SHY878" s="4"/>
      <c r="SHZ878" s="4"/>
      <c r="SIA878" s="4"/>
      <c r="SIB878" s="4"/>
      <c r="SIC878" s="4"/>
      <c r="SID878" s="4"/>
      <c r="SIE878" s="4"/>
      <c r="SIF878" s="4"/>
      <c r="SIG878" s="4"/>
      <c r="SIH878" s="4"/>
      <c r="SII878" s="4"/>
      <c r="SIJ878" s="4"/>
      <c r="SIK878" s="4"/>
      <c r="SIL878" s="4"/>
      <c r="SIM878" s="4"/>
      <c r="SIN878" s="4"/>
      <c r="SIO878" s="4"/>
      <c r="SIP878" s="4"/>
      <c r="SIQ878" s="4"/>
      <c r="SIR878" s="4"/>
      <c r="SIS878" s="4"/>
      <c r="SIT878" s="4"/>
      <c r="SIU878" s="4"/>
      <c r="SIV878" s="4"/>
      <c r="SIW878" s="4"/>
      <c r="SIX878" s="4"/>
      <c r="SIY878" s="4"/>
      <c r="SIZ878" s="4"/>
      <c r="SJA878" s="4"/>
      <c r="SJB878" s="4"/>
      <c r="SJC878" s="4"/>
      <c r="SJD878" s="4"/>
      <c r="SJE878" s="4"/>
      <c r="SJF878" s="4"/>
      <c r="SJG878" s="4"/>
      <c r="SJH878" s="4"/>
      <c r="SJI878" s="4"/>
      <c r="SJJ878" s="4"/>
      <c r="SJK878" s="4"/>
      <c r="SJL878" s="4"/>
      <c r="SJM878" s="4"/>
      <c r="SJN878" s="4"/>
      <c r="SJO878" s="4"/>
      <c r="SJP878" s="4"/>
      <c r="SJQ878" s="4"/>
      <c r="SJR878" s="4"/>
      <c r="SJS878" s="4"/>
      <c r="SJT878" s="4"/>
      <c r="SJU878" s="4"/>
      <c r="SJV878" s="4"/>
      <c r="SJW878" s="4"/>
      <c r="SJX878" s="4"/>
      <c r="SJY878" s="4"/>
      <c r="SJZ878" s="4"/>
      <c r="SKA878" s="4"/>
      <c r="SKB878" s="4"/>
      <c r="SKC878" s="4"/>
      <c r="SKD878" s="4"/>
      <c r="SKE878" s="4"/>
      <c r="SKF878" s="4"/>
      <c r="SKG878" s="4"/>
      <c r="SKH878" s="4"/>
      <c r="SKI878" s="4"/>
      <c r="SKJ878" s="4"/>
      <c r="SKK878" s="4"/>
      <c r="SKL878" s="4"/>
      <c r="SKM878" s="4"/>
      <c r="SKN878" s="4"/>
      <c r="SKO878" s="4"/>
      <c r="SKP878" s="4"/>
      <c r="SKQ878" s="4"/>
      <c r="SKR878" s="4"/>
      <c r="SKS878" s="4"/>
      <c r="SKT878" s="4"/>
      <c r="SKU878" s="4"/>
      <c r="SKV878" s="4"/>
      <c r="SKW878" s="4"/>
      <c r="SKX878" s="4"/>
      <c r="SKY878" s="4"/>
      <c r="SKZ878" s="4"/>
      <c r="SLA878" s="4"/>
      <c r="SLB878" s="4"/>
      <c r="SLC878" s="4"/>
      <c r="SLD878" s="4"/>
      <c r="SLE878" s="4"/>
      <c r="SLF878" s="4"/>
      <c r="SLG878" s="4"/>
      <c r="SLH878" s="4"/>
      <c r="SLI878" s="4"/>
      <c r="SLJ878" s="4"/>
      <c r="SLK878" s="4"/>
      <c r="SLL878" s="4"/>
      <c r="SLM878" s="4"/>
      <c r="SLN878" s="4"/>
      <c r="SLO878" s="4"/>
      <c r="SLP878" s="4"/>
      <c r="SLQ878" s="4"/>
      <c r="SLR878" s="4"/>
      <c r="SLS878" s="4"/>
      <c r="SLT878" s="4"/>
      <c r="SLU878" s="4"/>
      <c r="SLV878" s="4"/>
      <c r="SLW878" s="4"/>
      <c r="SLX878" s="4"/>
      <c r="SLY878" s="4"/>
      <c r="SLZ878" s="4"/>
      <c r="SMA878" s="4"/>
      <c r="SMB878" s="4"/>
      <c r="SMC878" s="4"/>
      <c r="SMD878" s="4"/>
      <c r="SME878" s="4"/>
      <c r="SMF878" s="4"/>
      <c r="SMG878" s="4"/>
      <c r="SMH878" s="4"/>
      <c r="SMI878" s="4"/>
      <c r="SMJ878" s="4"/>
      <c r="SMK878" s="4"/>
      <c r="SML878" s="4"/>
      <c r="SMM878" s="4"/>
      <c r="SMN878" s="4"/>
      <c r="SMO878" s="4"/>
      <c r="SMP878" s="4"/>
      <c r="SMQ878" s="4"/>
      <c r="SMR878" s="4"/>
      <c r="SMS878" s="4"/>
      <c r="SMT878" s="4"/>
      <c r="SMU878" s="4"/>
      <c r="SMV878" s="4"/>
      <c r="SMW878" s="4"/>
      <c r="SMX878" s="4"/>
      <c r="SMY878" s="4"/>
      <c r="SMZ878" s="4"/>
      <c r="SNA878" s="4"/>
      <c r="SNB878" s="4"/>
      <c r="SNC878" s="4"/>
      <c r="SND878" s="4"/>
      <c r="SNE878" s="4"/>
      <c r="SNF878" s="4"/>
      <c r="SNG878" s="4"/>
      <c r="SNH878" s="4"/>
      <c r="SNI878" s="4"/>
      <c r="SNJ878" s="4"/>
      <c r="SNK878" s="4"/>
      <c r="SNL878" s="4"/>
      <c r="SNM878" s="4"/>
      <c r="SNN878" s="4"/>
      <c r="SNO878" s="4"/>
      <c r="SNP878" s="4"/>
      <c r="SNQ878" s="4"/>
      <c r="SNR878" s="4"/>
      <c r="SNS878" s="4"/>
      <c r="SNT878" s="4"/>
      <c r="SNU878" s="4"/>
      <c r="SNV878" s="4"/>
      <c r="SNW878" s="4"/>
      <c r="SNX878" s="4"/>
      <c r="SNY878" s="4"/>
      <c r="SNZ878" s="4"/>
      <c r="SOA878" s="4"/>
      <c r="SOB878" s="4"/>
      <c r="SOC878" s="4"/>
      <c r="SOD878" s="4"/>
      <c r="SOE878" s="4"/>
      <c r="SOF878" s="4"/>
      <c r="SOG878" s="4"/>
      <c r="SOH878" s="4"/>
      <c r="SOI878" s="4"/>
      <c r="SOJ878" s="4"/>
      <c r="SOK878" s="4"/>
      <c r="SOL878" s="4"/>
      <c r="SOM878" s="4"/>
      <c r="SON878" s="4"/>
      <c r="SOO878" s="4"/>
      <c r="SOP878" s="4"/>
      <c r="SOQ878" s="4"/>
      <c r="SOR878" s="4"/>
      <c r="SOS878" s="4"/>
      <c r="SOT878" s="4"/>
      <c r="SOU878" s="4"/>
      <c r="SOV878" s="4"/>
      <c r="SOW878" s="4"/>
      <c r="SOX878" s="4"/>
      <c r="SOY878" s="4"/>
      <c r="SOZ878" s="4"/>
      <c r="SPA878" s="4"/>
      <c r="SPB878" s="4"/>
      <c r="SPC878" s="4"/>
      <c r="SPD878" s="4"/>
      <c r="SPE878" s="4"/>
      <c r="SPF878" s="4"/>
      <c r="SPG878" s="4"/>
      <c r="SPH878" s="4"/>
      <c r="SPI878" s="4"/>
      <c r="SPJ878" s="4"/>
      <c r="SPK878" s="4"/>
      <c r="SPL878" s="4"/>
      <c r="SPM878" s="4"/>
      <c r="SPN878" s="4"/>
      <c r="SPO878" s="4"/>
      <c r="SPP878" s="4"/>
      <c r="SPQ878" s="4"/>
      <c r="SPR878" s="4"/>
      <c r="SPS878" s="4"/>
      <c r="SPT878" s="4"/>
      <c r="SPU878" s="4"/>
      <c r="SPV878" s="4"/>
      <c r="SPW878" s="4"/>
      <c r="SPX878" s="4"/>
      <c r="SPY878" s="4"/>
      <c r="SPZ878" s="4"/>
      <c r="SQA878" s="4"/>
      <c r="SQB878" s="4"/>
      <c r="SQC878" s="4"/>
      <c r="SQD878" s="4"/>
      <c r="SQE878" s="4"/>
      <c r="SQF878" s="4"/>
      <c r="SQG878" s="4"/>
      <c r="SQH878" s="4"/>
      <c r="SQI878" s="4"/>
      <c r="SQJ878" s="4"/>
      <c r="SQK878" s="4"/>
      <c r="SQL878" s="4"/>
      <c r="SQM878" s="4"/>
      <c r="SQN878" s="4"/>
      <c r="SQO878" s="4"/>
      <c r="SQP878" s="4"/>
      <c r="SQQ878" s="4"/>
      <c r="SQR878" s="4"/>
      <c r="SQS878" s="4"/>
      <c r="SQT878" s="4"/>
      <c r="SQV878" s="4"/>
      <c r="SQX878" s="4"/>
      <c r="SQY878" s="4"/>
      <c r="SQZ878" s="4"/>
      <c r="SRA878" s="4"/>
      <c r="SRB878" s="4"/>
      <c r="SRC878" s="4"/>
      <c r="SRD878" s="4"/>
      <c r="SRE878" s="4"/>
      <c r="SRJ878" s="4"/>
      <c r="SRK878" s="4"/>
      <c r="SRL878" s="4"/>
      <c r="SRM878" s="4"/>
      <c r="SRN878" s="4"/>
      <c r="SRO878" s="4"/>
      <c r="SRP878" s="4"/>
      <c r="SRQ878" s="4"/>
      <c r="SRR878" s="4"/>
      <c r="SRS878" s="4"/>
      <c r="SRT878" s="4"/>
      <c r="SRU878" s="4"/>
      <c r="SRV878" s="4"/>
      <c r="SRW878" s="4"/>
      <c r="SRX878" s="4"/>
      <c r="SRY878" s="4"/>
      <c r="SRZ878" s="4"/>
      <c r="SSA878" s="4"/>
      <c r="SSB878" s="4"/>
      <c r="SSC878" s="4"/>
      <c r="SSD878" s="4"/>
      <c r="SSE878" s="4"/>
      <c r="SSF878" s="4"/>
      <c r="SSG878" s="4"/>
      <c r="SSH878" s="4"/>
      <c r="SSI878" s="4"/>
      <c r="SSJ878" s="4"/>
      <c r="SSK878" s="4"/>
      <c r="SSL878" s="4"/>
      <c r="SSM878" s="4"/>
      <c r="SSN878" s="4"/>
      <c r="SSO878" s="4"/>
      <c r="SSP878" s="4"/>
      <c r="SSQ878" s="4"/>
      <c r="SSR878" s="4"/>
      <c r="SSS878" s="4"/>
      <c r="SST878" s="4"/>
      <c r="SSU878" s="4"/>
      <c r="SSV878" s="4"/>
      <c r="SSW878" s="4"/>
      <c r="SSX878" s="4"/>
      <c r="SSY878" s="4"/>
      <c r="SSZ878" s="4"/>
      <c r="STA878" s="4"/>
      <c r="STB878" s="4"/>
      <c r="STC878" s="4"/>
      <c r="STD878" s="4"/>
      <c r="STE878" s="4"/>
      <c r="STF878" s="4"/>
      <c r="STG878" s="4"/>
      <c r="STH878" s="4"/>
      <c r="STI878" s="4"/>
      <c r="STJ878" s="4"/>
      <c r="STK878" s="4"/>
      <c r="STL878" s="4"/>
      <c r="STM878" s="4"/>
      <c r="STN878" s="4"/>
      <c r="STO878" s="4"/>
      <c r="STP878" s="4"/>
      <c r="STQ878" s="4"/>
      <c r="STR878" s="4"/>
      <c r="STS878" s="4"/>
      <c r="STT878" s="4"/>
      <c r="STU878" s="4"/>
      <c r="STV878" s="4"/>
      <c r="STW878" s="4"/>
      <c r="STX878" s="4"/>
      <c r="STY878" s="4"/>
      <c r="STZ878" s="4"/>
      <c r="SUA878" s="4"/>
      <c r="SUB878" s="4"/>
      <c r="SUC878" s="4"/>
      <c r="SUD878" s="4"/>
      <c r="SUE878" s="4"/>
      <c r="SUF878" s="4"/>
      <c r="SUG878" s="4"/>
      <c r="SUH878" s="4"/>
      <c r="SUI878" s="4"/>
      <c r="SUJ878" s="4"/>
      <c r="SUK878" s="4"/>
      <c r="SUL878" s="4"/>
      <c r="SUM878" s="4"/>
      <c r="SUN878" s="4"/>
      <c r="SUO878" s="4"/>
      <c r="SUP878" s="4"/>
      <c r="SUQ878" s="4"/>
      <c r="SUR878" s="4"/>
      <c r="SUS878" s="4"/>
      <c r="SUT878" s="4"/>
      <c r="SUU878" s="4"/>
      <c r="SUV878" s="4"/>
      <c r="SUW878" s="4"/>
      <c r="SUX878" s="4"/>
      <c r="SUY878" s="4"/>
      <c r="SUZ878" s="4"/>
      <c r="SVA878" s="4"/>
      <c r="SVB878" s="4"/>
      <c r="SVC878" s="4"/>
      <c r="SVD878" s="4"/>
      <c r="SVE878" s="4"/>
      <c r="SVF878" s="4"/>
      <c r="SVG878" s="4"/>
      <c r="SVH878" s="4"/>
      <c r="SVI878" s="4"/>
      <c r="SVJ878" s="4"/>
      <c r="SVK878" s="4"/>
      <c r="SVL878" s="4"/>
      <c r="SVM878" s="4"/>
      <c r="SVN878" s="4"/>
      <c r="SVO878" s="4"/>
      <c r="SVP878" s="4"/>
      <c r="SVQ878" s="4"/>
      <c r="SVR878" s="4"/>
      <c r="SVS878" s="4"/>
      <c r="SVT878" s="4"/>
      <c r="SVU878" s="4"/>
      <c r="SVV878" s="4"/>
      <c r="SVW878" s="4"/>
      <c r="SVX878" s="4"/>
      <c r="SVY878" s="4"/>
      <c r="SVZ878" s="4"/>
      <c r="SWA878" s="4"/>
      <c r="SWB878" s="4"/>
      <c r="SWC878" s="4"/>
      <c r="SWD878" s="4"/>
      <c r="SWE878" s="4"/>
      <c r="SWF878" s="4"/>
      <c r="SWG878" s="4"/>
      <c r="SWH878" s="4"/>
      <c r="SWI878" s="4"/>
      <c r="SWJ878" s="4"/>
      <c r="SWK878" s="4"/>
      <c r="SWL878" s="4"/>
      <c r="SWM878" s="4"/>
      <c r="SWN878" s="4"/>
      <c r="SWO878" s="4"/>
      <c r="SWP878" s="4"/>
      <c r="SWQ878" s="4"/>
      <c r="SWR878" s="4"/>
      <c r="SWS878" s="4"/>
      <c r="SWT878" s="4"/>
      <c r="SWU878" s="4"/>
      <c r="SWV878" s="4"/>
      <c r="SWW878" s="4"/>
      <c r="SWX878" s="4"/>
      <c r="SWY878" s="4"/>
      <c r="SWZ878" s="4"/>
      <c r="SXA878" s="4"/>
      <c r="SXB878" s="4"/>
      <c r="SXC878" s="4"/>
      <c r="SXD878" s="4"/>
      <c r="SXE878" s="4"/>
      <c r="SXF878" s="4"/>
      <c r="SXG878" s="4"/>
      <c r="SXH878" s="4"/>
      <c r="SXI878" s="4"/>
      <c r="SXJ878" s="4"/>
      <c r="SXK878" s="4"/>
      <c r="SXL878" s="4"/>
      <c r="SXM878" s="4"/>
      <c r="SXN878" s="4"/>
      <c r="SXO878" s="4"/>
      <c r="SXP878" s="4"/>
      <c r="SXQ878" s="4"/>
      <c r="SXR878" s="4"/>
      <c r="SXS878" s="4"/>
      <c r="SXT878" s="4"/>
      <c r="SXU878" s="4"/>
      <c r="SXV878" s="4"/>
      <c r="SXW878" s="4"/>
      <c r="SXX878" s="4"/>
      <c r="SXY878" s="4"/>
      <c r="SXZ878" s="4"/>
      <c r="SYA878" s="4"/>
      <c r="SYB878" s="4"/>
      <c r="SYC878" s="4"/>
      <c r="SYD878" s="4"/>
      <c r="SYE878" s="4"/>
      <c r="SYF878" s="4"/>
      <c r="SYG878" s="4"/>
      <c r="SYH878" s="4"/>
      <c r="SYI878" s="4"/>
      <c r="SYJ878" s="4"/>
      <c r="SYK878" s="4"/>
      <c r="SYL878" s="4"/>
      <c r="SYM878" s="4"/>
      <c r="SYN878" s="4"/>
      <c r="SYO878" s="4"/>
      <c r="SYP878" s="4"/>
      <c r="SYQ878" s="4"/>
      <c r="SYR878" s="4"/>
      <c r="SYS878" s="4"/>
      <c r="SYT878" s="4"/>
      <c r="SYU878" s="4"/>
      <c r="SYV878" s="4"/>
      <c r="SYW878" s="4"/>
      <c r="SYX878" s="4"/>
      <c r="SYY878" s="4"/>
      <c r="SYZ878" s="4"/>
      <c r="SZA878" s="4"/>
      <c r="SZB878" s="4"/>
      <c r="SZC878" s="4"/>
      <c r="SZD878" s="4"/>
      <c r="SZE878" s="4"/>
      <c r="SZF878" s="4"/>
      <c r="SZG878" s="4"/>
      <c r="SZH878" s="4"/>
      <c r="SZI878" s="4"/>
      <c r="SZJ878" s="4"/>
      <c r="SZK878" s="4"/>
      <c r="SZL878" s="4"/>
      <c r="SZM878" s="4"/>
      <c r="SZN878" s="4"/>
      <c r="SZO878" s="4"/>
      <c r="SZP878" s="4"/>
      <c r="SZQ878" s="4"/>
      <c r="SZR878" s="4"/>
      <c r="SZS878" s="4"/>
      <c r="SZT878" s="4"/>
      <c r="SZU878" s="4"/>
      <c r="SZV878" s="4"/>
      <c r="SZW878" s="4"/>
      <c r="SZX878" s="4"/>
      <c r="SZY878" s="4"/>
      <c r="SZZ878" s="4"/>
      <c r="TAA878" s="4"/>
      <c r="TAB878" s="4"/>
      <c r="TAC878" s="4"/>
      <c r="TAD878" s="4"/>
      <c r="TAE878" s="4"/>
      <c r="TAF878" s="4"/>
      <c r="TAG878" s="4"/>
      <c r="TAH878" s="4"/>
      <c r="TAI878" s="4"/>
      <c r="TAJ878" s="4"/>
      <c r="TAK878" s="4"/>
      <c r="TAL878" s="4"/>
      <c r="TAM878" s="4"/>
      <c r="TAN878" s="4"/>
      <c r="TAO878" s="4"/>
      <c r="TAP878" s="4"/>
      <c r="TAR878" s="4"/>
      <c r="TAT878" s="4"/>
      <c r="TAU878" s="4"/>
      <c r="TAV878" s="4"/>
      <c r="TAW878" s="4"/>
      <c r="TAX878" s="4"/>
      <c r="TAY878" s="4"/>
      <c r="TAZ878" s="4"/>
      <c r="TBA878" s="4"/>
      <c r="TBF878" s="4"/>
      <c r="TBG878" s="4"/>
      <c r="TBH878" s="4"/>
      <c r="TBI878" s="4"/>
      <c r="TBJ878" s="4"/>
      <c r="TBK878" s="4"/>
      <c r="TBL878" s="4"/>
      <c r="TBM878" s="4"/>
      <c r="TBN878" s="4"/>
      <c r="TBO878" s="4"/>
      <c r="TBP878" s="4"/>
      <c r="TBQ878" s="4"/>
      <c r="TBR878" s="4"/>
      <c r="TBS878" s="4"/>
      <c r="TBT878" s="4"/>
      <c r="TBU878" s="4"/>
      <c r="TBV878" s="4"/>
      <c r="TBW878" s="4"/>
      <c r="TBX878" s="4"/>
      <c r="TBY878" s="4"/>
      <c r="TBZ878" s="4"/>
      <c r="TCA878" s="4"/>
      <c r="TCB878" s="4"/>
      <c r="TCC878" s="4"/>
      <c r="TCD878" s="4"/>
      <c r="TCE878" s="4"/>
      <c r="TCF878" s="4"/>
      <c r="TCG878" s="4"/>
      <c r="TCH878" s="4"/>
      <c r="TCI878" s="4"/>
      <c r="TCJ878" s="4"/>
      <c r="TCK878" s="4"/>
      <c r="TCL878" s="4"/>
      <c r="TCM878" s="4"/>
      <c r="TCN878" s="4"/>
      <c r="TCO878" s="4"/>
      <c r="TCP878" s="4"/>
      <c r="TCQ878" s="4"/>
      <c r="TCR878" s="4"/>
      <c r="TCS878" s="4"/>
      <c r="TCT878" s="4"/>
      <c r="TCU878" s="4"/>
      <c r="TCV878" s="4"/>
      <c r="TCW878" s="4"/>
      <c r="TCX878" s="4"/>
      <c r="TCY878" s="4"/>
      <c r="TCZ878" s="4"/>
      <c r="TDA878" s="4"/>
      <c r="TDB878" s="4"/>
      <c r="TDC878" s="4"/>
      <c r="TDD878" s="4"/>
      <c r="TDE878" s="4"/>
      <c r="TDF878" s="4"/>
      <c r="TDG878" s="4"/>
      <c r="TDH878" s="4"/>
      <c r="TDI878" s="4"/>
      <c r="TDJ878" s="4"/>
      <c r="TDK878" s="4"/>
      <c r="TDL878" s="4"/>
      <c r="TDM878" s="4"/>
      <c r="TDN878" s="4"/>
      <c r="TDO878" s="4"/>
      <c r="TDP878" s="4"/>
      <c r="TDQ878" s="4"/>
      <c r="TDR878" s="4"/>
      <c r="TDS878" s="4"/>
      <c r="TDT878" s="4"/>
      <c r="TDU878" s="4"/>
      <c r="TDV878" s="4"/>
      <c r="TDW878" s="4"/>
      <c r="TDX878" s="4"/>
      <c r="TDY878" s="4"/>
      <c r="TDZ878" s="4"/>
      <c r="TEA878" s="4"/>
      <c r="TEB878" s="4"/>
      <c r="TEC878" s="4"/>
      <c r="TED878" s="4"/>
      <c r="TEE878" s="4"/>
      <c r="TEF878" s="4"/>
      <c r="TEG878" s="4"/>
      <c r="TEH878" s="4"/>
      <c r="TEI878" s="4"/>
      <c r="TEJ878" s="4"/>
      <c r="TEK878" s="4"/>
      <c r="TEL878" s="4"/>
      <c r="TEM878" s="4"/>
      <c r="TEN878" s="4"/>
      <c r="TEO878" s="4"/>
      <c r="TEP878" s="4"/>
      <c r="TEQ878" s="4"/>
      <c r="TER878" s="4"/>
      <c r="TES878" s="4"/>
      <c r="TET878" s="4"/>
      <c r="TEU878" s="4"/>
      <c r="TEV878" s="4"/>
      <c r="TEW878" s="4"/>
      <c r="TEX878" s="4"/>
      <c r="TEY878" s="4"/>
      <c r="TEZ878" s="4"/>
      <c r="TFA878" s="4"/>
      <c r="TFB878" s="4"/>
      <c r="TFC878" s="4"/>
      <c r="TFD878" s="4"/>
      <c r="TFE878" s="4"/>
      <c r="TFF878" s="4"/>
      <c r="TFG878" s="4"/>
      <c r="TFH878" s="4"/>
      <c r="TFI878" s="4"/>
      <c r="TFJ878" s="4"/>
      <c r="TFK878" s="4"/>
      <c r="TFL878" s="4"/>
      <c r="TFM878" s="4"/>
      <c r="TFN878" s="4"/>
      <c r="TFO878" s="4"/>
      <c r="TFP878" s="4"/>
      <c r="TFQ878" s="4"/>
      <c r="TFR878" s="4"/>
      <c r="TFS878" s="4"/>
      <c r="TFT878" s="4"/>
      <c r="TFU878" s="4"/>
      <c r="TFV878" s="4"/>
      <c r="TFW878" s="4"/>
      <c r="TFX878" s="4"/>
      <c r="TFY878" s="4"/>
      <c r="TFZ878" s="4"/>
      <c r="TGA878" s="4"/>
      <c r="TGB878" s="4"/>
      <c r="TGC878" s="4"/>
      <c r="TGD878" s="4"/>
      <c r="TGE878" s="4"/>
      <c r="TGF878" s="4"/>
      <c r="TGG878" s="4"/>
      <c r="TGH878" s="4"/>
      <c r="TGI878" s="4"/>
      <c r="TGJ878" s="4"/>
      <c r="TGK878" s="4"/>
      <c r="TGL878" s="4"/>
      <c r="TGM878" s="4"/>
      <c r="TGN878" s="4"/>
      <c r="TGO878" s="4"/>
      <c r="TGP878" s="4"/>
      <c r="TGQ878" s="4"/>
      <c r="TGR878" s="4"/>
      <c r="TGS878" s="4"/>
      <c r="TGT878" s="4"/>
      <c r="TGU878" s="4"/>
      <c r="TGV878" s="4"/>
      <c r="TGW878" s="4"/>
      <c r="TGX878" s="4"/>
      <c r="TGY878" s="4"/>
      <c r="TGZ878" s="4"/>
      <c r="THA878" s="4"/>
      <c r="THB878" s="4"/>
      <c r="THC878" s="4"/>
      <c r="THD878" s="4"/>
      <c r="THE878" s="4"/>
      <c r="THF878" s="4"/>
      <c r="THG878" s="4"/>
      <c r="THH878" s="4"/>
      <c r="THI878" s="4"/>
      <c r="THJ878" s="4"/>
      <c r="THK878" s="4"/>
      <c r="THL878" s="4"/>
      <c r="THM878" s="4"/>
      <c r="THN878" s="4"/>
      <c r="THO878" s="4"/>
      <c r="THP878" s="4"/>
      <c r="THQ878" s="4"/>
      <c r="THR878" s="4"/>
      <c r="THS878" s="4"/>
      <c r="THT878" s="4"/>
      <c r="THU878" s="4"/>
      <c r="THV878" s="4"/>
      <c r="THW878" s="4"/>
      <c r="THX878" s="4"/>
      <c r="THY878" s="4"/>
      <c r="THZ878" s="4"/>
      <c r="TIA878" s="4"/>
      <c r="TIB878" s="4"/>
      <c r="TIC878" s="4"/>
      <c r="TID878" s="4"/>
      <c r="TIE878" s="4"/>
      <c r="TIF878" s="4"/>
      <c r="TIG878" s="4"/>
      <c r="TIH878" s="4"/>
      <c r="TII878" s="4"/>
      <c r="TIJ878" s="4"/>
      <c r="TIK878" s="4"/>
      <c r="TIL878" s="4"/>
      <c r="TIM878" s="4"/>
      <c r="TIN878" s="4"/>
      <c r="TIO878" s="4"/>
      <c r="TIP878" s="4"/>
      <c r="TIQ878" s="4"/>
      <c r="TIR878" s="4"/>
      <c r="TIS878" s="4"/>
      <c r="TIT878" s="4"/>
      <c r="TIU878" s="4"/>
      <c r="TIV878" s="4"/>
      <c r="TIW878" s="4"/>
      <c r="TIX878" s="4"/>
      <c r="TIY878" s="4"/>
      <c r="TIZ878" s="4"/>
      <c r="TJA878" s="4"/>
      <c r="TJB878" s="4"/>
      <c r="TJC878" s="4"/>
      <c r="TJD878" s="4"/>
      <c r="TJE878" s="4"/>
      <c r="TJF878" s="4"/>
      <c r="TJG878" s="4"/>
      <c r="TJH878" s="4"/>
      <c r="TJI878" s="4"/>
      <c r="TJJ878" s="4"/>
      <c r="TJK878" s="4"/>
      <c r="TJL878" s="4"/>
      <c r="TJM878" s="4"/>
      <c r="TJN878" s="4"/>
      <c r="TJO878" s="4"/>
      <c r="TJP878" s="4"/>
      <c r="TJQ878" s="4"/>
      <c r="TJR878" s="4"/>
      <c r="TJS878" s="4"/>
      <c r="TJT878" s="4"/>
      <c r="TJU878" s="4"/>
      <c r="TJV878" s="4"/>
      <c r="TJW878" s="4"/>
      <c r="TJX878" s="4"/>
      <c r="TJY878" s="4"/>
      <c r="TJZ878" s="4"/>
      <c r="TKA878" s="4"/>
      <c r="TKB878" s="4"/>
      <c r="TKC878" s="4"/>
      <c r="TKD878" s="4"/>
      <c r="TKE878" s="4"/>
      <c r="TKF878" s="4"/>
      <c r="TKG878" s="4"/>
      <c r="TKH878" s="4"/>
      <c r="TKI878" s="4"/>
      <c r="TKJ878" s="4"/>
      <c r="TKK878" s="4"/>
      <c r="TKL878" s="4"/>
      <c r="TKN878" s="4"/>
      <c r="TKP878" s="4"/>
      <c r="TKQ878" s="4"/>
      <c r="TKR878" s="4"/>
      <c r="TKS878" s="4"/>
      <c r="TKT878" s="4"/>
      <c r="TKU878" s="4"/>
      <c r="TKV878" s="4"/>
      <c r="TKW878" s="4"/>
      <c r="TLB878" s="4"/>
      <c r="TLC878" s="4"/>
      <c r="TLD878" s="4"/>
      <c r="TLE878" s="4"/>
      <c r="TLF878" s="4"/>
      <c r="TLG878" s="4"/>
      <c r="TLH878" s="4"/>
      <c r="TLI878" s="4"/>
      <c r="TLJ878" s="4"/>
      <c r="TLK878" s="4"/>
      <c r="TLL878" s="4"/>
      <c r="TLM878" s="4"/>
      <c r="TLN878" s="4"/>
      <c r="TLO878" s="4"/>
      <c r="TLP878" s="4"/>
      <c r="TLQ878" s="4"/>
      <c r="TLR878" s="4"/>
      <c r="TLS878" s="4"/>
      <c r="TLT878" s="4"/>
      <c r="TLU878" s="4"/>
      <c r="TLV878" s="4"/>
      <c r="TLW878" s="4"/>
      <c r="TLX878" s="4"/>
      <c r="TLY878" s="4"/>
      <c r="TLZ878" s="4"/>
      <c r="TMA878" s="4"/>
      <c r="TMB878" s="4"/>
      <c r="TMC878" s="4"/>
      <c r="TMD878" s="4"/>
      <c r="TME878" s="4"/>
      <c r="TMF878" s="4"/>
      <c r="TMG878" s="4"/>
      <c r="TMH878" s="4"/>
      <c r="TMI878" s="4"/>
      <c r="TMJ878" s="4"/>
      <c r="TMK878" s="4"/>
      <c r="TML878" s="4"/>
      <c r="TMM878" s="4"/>
      <c r="TMN878" s="4"/>
      <c r="TMO878" s="4"/>
      <c r="TMP878" s="4"/>
      <c r="TMQ878" s="4"/>
      <c r="TMR878" s="4"/>
      <c r="TMS878" s="4"/>
      <c r="TMT878" s="4"/>
      <c r="TMU878" s="4"/>
      <c r="TMV878" s="4"/>
      <c r="TMW878" s="4"/>
      <c r="TMX878" s="4"/>
      <c r="TMY878" s="4"/>
      <c r="TMZ878" s="4"/>
      <c r="TNA878" s="4"/>
      <c r="TNB878" s="4"/>
      <c r="TNC878" s="4"/>
      <c r="TND878" s="4"/>
      <c r="TNE878" s="4"/>
      <c r="TNF878" s="4"/>
      <c r="TNG878" s="4"/>
      <c r="TNH878" s="4"/>
      <c r="TNI878" s="4"/>
      <c r="TNJ878" s="4"/>
      <c r="TNK878" s="4"/>
      <c r="TNL878" s="4"/>
      <c r="TNM878" s="4"/>
      <c r="TNN878" s="4"/>
      <c r="TNO878" s="4"/>
      <c r="TNP878" s="4"/>
      <c r="TNQ878" s="4"/>
      <c r="TNR878" s="4"/>
      <c r="TNS878" s="4"/>
      <c r="TNT878" s="4"/>
      <c r="TNU878" s="4"/>
      <c r="TNV878" s="4"/>
      <c r="TNW878" s="4"/>
      <c r="TNX878" s="4"/>
      <c r="TNY878" s="4"/>
      <c r="TNZ878" s="4"/>
      <c r="TOA878" s="4"/>
      <c r="TOB878" s="4"/>
      <c r="TOC878" s="4"/>
      <c r="TOD878" s="4"/>
      <c r="TOE878" s="4"/>
      <c r="TOF878" s="4"/>
      <c r="TOG878" s="4"/>
      <c r="TOH878" s="4"/>
      <c r="TOI878" s="4"/>
      <c r="TOJ878" s="4"/>
      <c r="TOK878" s="4"/>
      <c r="TOL878" s="4"/>
      <c r="TOM878" s="4"/>
      <c r="TON878" s="4"/>
      <c r="TOO878" s="4"/>
      <c r="TOP878" s="4"/>
      <c r="TOQ878" s="4"/>
      <c r="TOR878" s="4"/>
      <c r="TOS878" s="4"/>
      <c r="TOT878" s="4"/>
      <c r="TOU878" s="4"/>
      <c r="TOV878" s="4"/>
      <c r="TOW878" s="4"/>
      <c r="TOX878" s="4"/>
      <c r="TOY878" s="4"/>
      <c r="TOZ878" s="4"/>
      <c r="TPA878" s="4"/>
      <c r="TPB878" s="4"/>
      <c r="TPC878" s="4"/>
      <c r="TPD878" s="4"/>
      <c r="TPE878" s="4"/>
      <c r="TPF878" s="4"/>
      <c r="TPG878" s="4"/>
      <c r="TPH878" s="4"/>
      <c r="TPI878" s="4"/>
      <c r="TPJ878" s="4"/>
      <c r="TPK878" s="4"/>
      <c r="TPL878" s="4"/>
      <c r="TPM878" s="4"/>
      <c r="TPN878" s="4"/>
      <c r="TPO878" s="4"/>
      <c r="TPP878" s="4"/>
      <c r="TPQ878" s="4"/>
      <c r="TPR878" s="4"/>
      <c r="TPS878" s="4"/>
      <c r="TPT878" s="4"/>
      <c r="TPU878" s="4"/>
      <c r="TPV878" s="4"/>
      <c r="TPW878" s="4"/>
      <c r="TPX878" s="4"/>
      <c r="TPY878" s="4"/>
      <c r="TPZ878" s="4"/>
      <c r="TQA878" s="4"/>
      <c r="TQB878" s="4"/>
      <c r="TQC878" s="4"/>
      <c r="TQD878" s="4"/>
      <c r="TQE878" s="4"/>
      <c r="TQF878" s="4"/>
      <c r="TQG878" s="4"/>
      <c r="TQH878" s="4"/>
      <c r="TQI878" s="4"/>
      <c r="TQJ878" s="4"/>
      <c r="TQK878" s="4"/>
      <c r="TQL878" s="4"/>
      <c r="TQM878" s="4"/>
      <c r="TQN878" s="4"/>
      <c r="TQO878" s="4"/>
      <c r="TQP878" s="4"/>
      <c r="TQQ878" s="4"/>
      <c r="TQR878" s="4"/>
      <c r="TQS878" s="4"/>
      <c r="TQT878" s="4"/>
      <c r="TQU878" s="4"/>
      <c r="TQV878" s="4"/>
      <c r="TQW878" s="4"/>
      <c r="TQX878" s="4"/>
      <c r="TQY878" s="4"/>
      <c r="TQZ878" s="4"/>
      <c r="TRA878" s="4"/>
      <c r="TRB878" s="4"/>
      <c r="TRC878" s="4"/>
      <c r="TRD878" s="4"/>
      <c r="TRE878" s="4"/>
      <c r="TRF878" s="4"/>
      <c r="TRG878" s="4"/>
      <c r="TRH878" s="4"/>
      <c r="TRI878" s="4"/>
      <c r="TRJ878" s="4"/>
      <c r="TRK878" s="4"/>
      <c r="TRL878" s="4"/>
      <c r="TRM878" s="4"/>
      <c r="TRN878" s="4"/>
      <c r="TRO878" s="4"/>
      <c r="TRP878" s="4"/>
      <c r="TRQ878" s="4"/>
      <c r="TRR878" s="4"/>
      <c r="TRS878" s="4"/>
      <c r="TRT878" s="4"/>
      <c r="TRU878" s="4"/>
      <c r="TRV878" s="4"/>
      <c r="TRW878" s="4"/>
      <c r="TRX878" s="4"/>
      <c r="TRY878" s="4"/>
      <c r="TRZ878" s="4"/>
      <c r="TSA878" s="4"/>
      <c r="TSB878" s="4"/>
      <c r="TSC878" s="4"/>
      <c r="TSD878" s="4"/>
      <c r="TSE878" s="4"/>
      <c r="TSF878" s="4"/>
      <c r="TSG878" s="4"/>
      <c r="TSH878" s="4"/>
      <c r="TSI878" s="4"/>
      <c r="TSJ878" s="4"/>
      <c r="TSK878" s="4"/>
      <c r="TSL878" s="4"/>
      <c r="TSM878" s="4"/>
      <c r="TSN878" s="4"/>
      <c r="TSO878" s="4"/>
      <c r="TSP878" s="4"/>
      <c r="TSQ878" s="4"/>
      <c r="TSR878" s="4"/>
      <c r="TSS878" s="4"/>
      <c r="TST878" s="4"/>
      <c r="TSU878" s="4"/>
      <c r="TSV878" s="4"/>
      <c r="TSW878" s="4"/>
      <c r="TSX878" s="4"/>
      <c r="TSY878" s="4"/>
      <c r="TSZ878" s="4"/>
      <c r="TTA878" s="4"/>
      <c r="TTB878" s="4"/>
      <c r="TTC878" s="4"/>
      <c r="TTD878" s="4"/>
      <c r="TTE878" s="4"/>
      <c r="TTF878" s="4"/>
      <c r="TTG878" s="4"/>
      <c r="TTH878" s="4"/>
      <c r="TTI878" s="4"/>
      <c r="TTJ878" s="4"/>
      <c r="TTK878" s="4"/>
      <c r="TTL878" s="4"/>
      <c r="TTM878" s="4"/>
      <c r="TTN878" s="4"/>
      <c r="TTO878" s="4"/>
      <c r="TTP878" s="4"/>
      <c r="TTQ878" s="4"/>
      <c r="TTR878" s="4"/>
      <c r="TTS878" s="4"/>
      <c r="TTT878" s="4"/>
      <c r="TTU878" s="4"/>
      <c r="TTV878" s="4"/>
      <c r="TTW878" s="4"/>
      <c r="TTX878" s="4"/>
      <c r="TTY878" s="4"/>
      <c r="TTZ878" s="4"/>
      <c r="TUA878" s="4"/>
      <c r="TUB878" s="4"/>
      <c r="TUC878" s="4"/>
      <c r="TUD878" s="4"/>
      <c r="TUE878" s="4"/>
      <c r="TUF878" s="4"/>
      <c r="TUG878" s="4"/>
      <c r="TUH878" s="4"/>
      <c r="TUJ878" s="4"/>
      <c r="TUL878" s="4"/>
      <c r="TUM878" s="4"/>
      <c r="TUN878" s="4"/>
      <c r="TUO878" s="4"/>
      <c r="TUP878" s="4"/>
      <c r="TUQ878" s="4"/>
      <c r="TUR878" s="4"/>
      <c r="TUS878" s="4"/>
      <c r="TUX878" s="4"/>
      <c r="TUY878" s="4"/>
      <c r="TUZ878" s="4"/>
      <c r="TVA878" s="4"/>
      <c r="TVB878" s="4"/>
      <c r="TVC878" s="4"/>
      <c r="TVD878" s="4"/>
      <c r="TVE878" s="4"/>
      <c r="TVF878" s="4"/>
      <c r="TVG878" s="4"/>
      <c r="TVH878" s="4"/>
      <c r="TVI878" s="4"/>
      <c r="TVJ878" s="4"/>
      <c r="TVK878" s="4"/>
      <c r="TVL878" s="4"/>
      <c r="TVM878" s="4"/>
      <c r="TVN878" s="4"/>
      <c r="TVO878" s="4"/>
      <c r="TVP878" s="4"/>
      <c r="TVQ878" s="4"/>
      <c r="TVR878" s="4"/>
      <c r="TVS878" s="4"/>
      <c r="TVT878" s="4"/>
      <c r="TVU878" s="4"/>
      <c r="TVV878" s="4"/>
      <c r="TVW878" s="4"/>
      <c r="TVX878" s="4"/>
      <c r="TVY878" s="4"/>
      <c r="TVZ878" s="4"/>
      <c r="TWA878" s="4"/>
      <c r="TWB878" s="4"/>
      <c r="TWC878" s="4"/>
      <c r="TWD878" s="4"/>
      <c r="TWE878" s="4"/>
      <c r="TWF878" s="4"/>
      <c r="TWG878" s="4"/>
      <c r="TWH878" s="4"/>
      <c r="TWI878" s="4"/>
      <c r="TWJ878" s="4"/>
      <c r="TWK878" s="4"/>
      <c r="TWL878" s="4"/>
      <c r="TWM878" s="4"/>
      <c r="TWN878" s="4"/>
      <c r="TWO878" s="4"/>
      <c r="TWP878" s="4"/>
      <c r="TWQ878" s="4"/>
      <c r="TWR878" s="4"/>
      <c r="TWS878" s="4"/>
      <c r="TWT878" s="4"/>
      <c r="TWU878" s="4"/>
      <c r="TWV878" s="4"/>
      <c r="TWW878" s="4"/>
      <c r="TWX878" s="4"/>
      <c r="TWY878" s="4"/>
      <c r="TWZ878" s="4"/>
      <c r="TXA878" s="4"/>
      <c r="TXB878" s="4"/>
      <c r="TXC878" s="4"/>
      <c r="TXD878" s="4"/>
      <c r="TXE878" s="4"/>
      <c r="TXF878" s="4"/>
      <c r="TXG878" s="4"/>
      <c r="TXH878" s="4"/>
      <c r="TXI878" s="4"/>
      <c r="TXJ878" s="4"/>
      <c r="TXK878" s="4"/>
      <c r="TXL878" s="4"/>
      <c r="TXM878" s="4"/>
      <c r="TXN878" s="4"/>
      <c r="TXO878" s="4"/>
      <c r="TXP878" s="4"/>
      <c r="TXQ878" s="4"/>
      <c r="TXR878" s="4"/>
      <c r="TXS878" s="4"/>
      <c r="TXT878" s="4"/>
      <c r="TXU878" s="4"/>
      <c r="TXV878" s="4"/>
      <c r="TXW878" s="4"/>
      <c r="TXX878" s="4"/>
      <c r="TXY878" s="4"/>
      <c r="TXZ878" s="4"/>
      <c r="TYA878" s="4"/>
      <c r="TYB878" s="4"/>
      <c r="TYC878" s="4"/>
      <c r="TYD878" s="4"/>
      <c r="TYE878" s="4"/>
      <c r="TYF878" s="4"/>
      <c r="TYG878" s="4"/>
      <c r="TYH878" s="4"/>
      <c r="TYI878" s="4"/>
      <c r="TYJ878" s="4"/>
      <c r="TYK878" s="4"/>
      <c r="TYL878" s="4"/>
      <c r="TYM878" s="4"/>
      <c r="TYN878" s="4"/>
      <c r="TYO878" s="4"/>
      <c r="TYP878" s="4"/>
      <c r="TYQ878" s="4"/>
      <c r="TYR878" s="4"/>
      <c r="TYS878" s="4"/>
      <c r="TYT878" s="4"/>
      <c r="TYU878" s="4"/>
      <c r="TYV878" s="4"/>
      <c r="TYW878" s="4"/>
      <c r="TYX878" s="4"/>
      <c r="TYY878" s="4"/>
      <c r="TYZ878" s="4"/>
      <c r="TZA878" s="4"/>
      <c r="TZB878" s="4"/>
      <c r="TZC878" s="4"/>
      <c r="TZD878" s="4"/>
      <c r="TZE878" s="4"/>
      <c r="TZF878" s="4"/>
      <c r="TZG878" s="4"/>
      <c r="TZH878" s="4"/>
      <c r="TZI878" s="4"/>
      <c r="TZJ878" s="4"/>
      <c r="TZK878" s="4"/>
      <c r="TZL878" s="4"/>
      <c r="TZM878" s="4"/>
      <c r="TZN878" s="4"/>
      <c r="TZO878" s="4"/>
      <c r="TZP878" s="4"/>
      <c r="TZQ878" s="4"/>
      <c r="TZR878" s="4"/>
      <c r="TZS878" s="4"/>
      <c r="TZT878" s="4"/>
      <c r="TZU878" s="4"/>
      <c r="TZV878" s="4"/>
      <c r="TZW878" s="4"/>
      <c r="TZX878" s="4"/>
      <c r="TZY878" s="4"/>
      <c r="TZZ878" s="4"/>
      <c r="UAA878" s="4"/>
      <c r="UAB878" s="4"/>
      <c r="UAC878" s="4"/>
      <c r="UAD878" s="4"/>
      <c r="UAE878" s="4"/>
      <c r="UAF878" s="4"/>
      <c r="UAG878" s="4"/>
      <c r="UAH878" s="4"/>
      <c r="UAI878" s="4"/>
      <c r="UAJ878" s="4"/>
      <c r="UAK878" s="4"/>
      <c r="UAL878" s="4"/>
      <c r="UAM878" s="4"/>
      <c r="UAN878" s="4"/>
      <c r="UAO878" s="4"/>
      <c r="UAP878" s="4"/>
      <c r="UAQ878" s="4"/>
      <c r="UAR878" s="4"/>
      <c r="UAS878" s="4"/>
      <c r="UAT878" s="4"/>
      <c r="UAU878" s="4"/>
      <c r="UAV878" s="4"/>
      <c r="UAW878" s="4"/>
      <c r="UAX878" s="4"/>
      <c r="UAY878" s="4"/>
      <c r="UAZ878" s="4"/>
      <c r="UBA878" s="4"/>
      <c r="UBB878" s="4"/>
      <c r="UBC878" s="4"/>
      <c r="UBD878" s="4"/>
      <c r="UBE878" s="4"/>
      <c r="UBF878" s="4"/>
      <c r="UBG878" s="4"/>
      <c r="UBH878" s="4"/>
      <c r="UBI878" s="4"/>
      <c r="UBJ878" s="4"/>
      <c r="UBK878" s="4"/>
      <c r="UBL878" s="4"/>
      <c r="UBM878" s="4"/>
      <c r="UBN878" s="4"/>
      <c r="UBO878" s="4"/>
      <c r="UBP878" s="4"/>
      <c r="UBQ878" s="4"/>
      <c r="UBR878" s="4"/>
      <c r="UBS878" s="4"/>
      <c r="UBT878" s="4"/>
      <c r="UBU878" s="4"/>
      <c r="UBV878" s="4"/>
      <c r="UBW878" s="4"/>
      <c r="UBX878" s="4"/>
      <c r="UBY878" s="4"/>
      <c r="UBZ878" s="4"/>
      <c r="UCA878" s="4"/>
      <c r="UCB878" s="4"/>
      <c r="UCC878" s="4"/>
      <c r="UCD878" s="4"/>
      <c r="UCE878" s="4"/>
      <c r="UCF878" s="4"/>
      <c r="UCG878" s="4"/>
      <c r="UCH878" s="4"/>
      <c r="UCI878" s="4"/>
      <c r="UCJ878" s="4"/>
      <c r="UCK878" s="4"/>
      <c r="UCL878" s="4"/>
      <c r="UCM878" s="4"/>
      <c r="UCN878" s="4"/>
      <c r="UCO878" s="4"/>
      <c r="UCP878" s="4"/>
      <c r="UCQ878" s="4"/>
      <c r="UCR878" s="4"/>
      <c r="UCS878" s="4"/>
      <c r="UCT878" s="4"/>
      <c r="UCU878" s="4"/>
      <c r="UCV878" s="4"/>
      <c r="UCW878" s="4"/>
      <c r="UCX878" s="4"/>
      <c r="UCY878" s="4"/>
      <c r="UCZ878" s="4"/>
      <c r="UDA878" s="4"/>
      <c r="UDB878" s="4"/>
      <c r="UDC878" s="4"/>
      <c r="UDD878" s="4"/>
      <c r="UDE878" s="4"/>
      <c r="UDF878" s="4"/>
      <c r="UDG878" s="4"/>
      <c r="UDH878" s="4"/>
      <c r="UDI878" s="4"/>
      <c r="UDJ878" s="4"/>
      <c r="UDK878" s="4"/>
      <c r="UDL878" s="4"/>
      <c r="UDM878" s="4"/>
      <c r="UDN878" s="4"/>
      <c r="UDO878" s="4"/>
      <c r="UDP878" s="4"/>
      <c r="UDQ878" s="4"/>
      <c r="UDR878" s="4"/>
      <c r="UDS878" s="4"/>
      <c r="UDT878" s="4"/>
      <c r="UDU878" s="4"/>
      <c r="UDV878" s="4"/>
      <c r="UDW878" s="4"/>
      <c r="UDX878" s="4"/>
      <c r="UDY878" s="4"/>
      <c r="UDZ878" s="4"/>
      <c r="UEA878" s="4"/>
      <c r="UEB878" s="4"/>
      <c r="UEC878" s="4"/>
      <c r="UED878" s="4"/>
      <c r="UEF878" s="4"/>
      <c r="UEH878" s="4"/>
      <c r="UEI878" s="4"/>
      <c r="UEJ878" s="4"/>
      <c r="UEK878" s="4"/>
      <c r="UEL878" s="4"/>
      <c r="UEM878" s="4"/>
      <c r="UEN878" s="4"/>
      <c r="UEO878" s="4"/>
      <c r="UET878" s="4"/>
      <c r="UEU878" s="4"/>
      <c r="UEV878" s="4"/>
      <c r="UEW878" s="4"/>
      <c r="UEX878" s="4"/>
      <c r="UEY878" s="4"/>
      <c r="UEZ878" s="4"/>
      <c r="UFA878" s="4"/>
      <c r="UFB878" s="4"/>
      <c r="UFC878" s="4"/>
      <c r="UFD878" s="4"/>
      <c r="UFE878" s="4"/>
      <c r="UFF878" s="4"/>
      <c r="UFG878" s="4"/>
      <c r="UFH878" s="4"/>
      <c r="UFI878" s="4"/>
      <c r="UFJ878" s="4"/>
      <c r="UFK878" s="4"/>
      <c r="UFL878" s="4"/>
      <c r="UFM878" s="4"/>
      <c r="UFN878" s="4"/>
      <c r="UFO878" s="4"/>
      <c r="UFP878" s="4"/>
      <c r="UFQ878" s="4"/>
      <c r="UFR878" s="4"/>
      <c r="UFS878" s="4"/>
      <c r="UFT878" s="4"/>
      <c r="UFU878" s="4"/>
      <c r="UFV878" s="4"/>
      <c r="UFW878" s="4"/>
      <c r="UFX878" s="4"/>
      <c r="UFY878" s="4"/>
      <c r="UFZ878" s="4"/>
      <c r="UGA878" s="4"/>
      <c r="UGB878" s="4"/>
      <c r="UGC878" s="4"/>
      <c r="UGD878" s="4"/>
      <c r="UGE878" s="4"/>
      <c r="UGF878" s="4"/>
      <c r="UGG878" s="4"/>
      <c r="UGH878" s="4"/>
      <c r="UGI878" s="4"/>
      <c r="UGJ878" s="4"/>
      <c r="UGK878" s="4"/>
      <c r="UGL878" s="4"/>
      <c r="UGM878" s="4"/>
      <c r="UGN878" s="4"/>
      <c r="UGO878" s="4"/>
      <c r="UGP878" s="4"/>
      <c r="UGQ878" s="4"/>
      <c r="UGR878" s="4"/>
      <c r="UGS878" s="4"/>
      <c r="UGT878" s="4"/>
      <c r="UGU878" s="4"/>
      <c r="UGV878" s="4"/>
      <c r="UGW878" s="4"/>
      <c r="UGX878" s="4"/>
      <c r="UGY878" s="4"/>
      <c r="UGZ878" s="4"/>
      <c r="UHA878" s="4"/>
      <c r="UHB878" s="4"/>
      <c r="UHC878" s="4"/>
      <c r="UHD878" s="4"/>
      <c r="UHE878" s="4"/>
      <c r="UHF878" s="4"/>
      <c r="UHG878" s="4"/>
      <c r="UHH878" s="4"/>
      <c r="UHI878" s="4"/>
      <c r="UHJ878" s="4"/>
      <c r="UHK878" s="4"/>
      <c r="UHL878" s="4"/>
      <c r="UHM878" s="4"/>
      <c r="UHN878" s="4"/>
      <c r="UHO878" s="4"/>
      <c r="UHP878" s="4"/>
      <c r="UHQ878" s="4"/>
      <c r="UHR878" s="4"/>
      <c r="UHS878" s="4"/>
      <c r="UHT878" s="4"/>
      <c r="UHU878" s="4"/>
      <c r="UHV878" s="4"/>
      <c r="UHW878" s="4"/>
      <c r="UHX878" s="4"/>
      <c r="UHY878" s="4"/>
      <c r="UHZ878" s="4"/>
      <c r="UIA878" s="4"/>
      <c r="UIB878" s="4"/>
      <c r="UIC878" s="4"/>
      <c r="UID878" s="4"/>
      <c r="UIE878" s="4"/>
      <c r="UIF878" s="4"/>
      <c r="UIG878" s="4"/>
      <c r="UIH878" s="4"/>
      <c r="UII878" s="4"/>
      <c r="UIJ878" s="4"/>
      <c r="UIK878" s="4"/>
      <c r="UIL878" s="4"/>
      <c r="UIM878" s="4"/>
      <c r="UIN878" s="4"/>
      <c r="UIO878" s="4"/>
      <c r="UIP878" s="4"/>
      <c r="UIQ878" s="4"/>
      <c r="UIR878" s="4"/>
      <c r="UIS878" s="4"/>
      <c r="UIT878" s="4"/>
      <c r="UIU878" s="4"/>
      <c r="UIV878" s="4"/>
      <c r="UIW878" s="4"/>
      <c r="UIX878" s="4"/>
      <c r="UIY878" s="4"/>
      <c r="UIZ878" s="4"/>
      <c r="UJA878" s="4"/>
      <c r="UJB878" s="4"/>
      <c r="UJC878" s="4"/>
      <c r="UJD878" s="4"/>
      <c r="UJE878" s="4"/>
      <c r="UJF878" s="4"/>
      <c r="UJG878" s="4"/>
      <c r="UJH878" s="4"/>
      <c r="UJI878" s="4"/>
      <c r="UJJ878" s="4"/>
      <c r="UJK878" s="4"/>
      <c r="UJL878" s="4"/>
      <c r="UJM878" s="4"/>
      <c r="UJN878" s="4"/>
      <c r="UJO878" s="4"/>
      <c r="UJP878" s="4"/>
      <c r="UJQ878" s="4"/>
      <c r="UJR878" s="4"/>
      <c r="UJS878" s="4"/>
      <c r="UJT878" s="4"/>
      <c r="UJU878" s="4"/>
      <c r="UJV878" s="4"/>
      <c r="UJW878" s="4"/>
      <c r="UJX878" s="4"/>
      <c r="UJY878" s="4"/>
      <c r="UJZ878" s="4"/>
      <c r="UKA878" s="4"/>
      <c r="UKB878" s="4"/>
      <c r="UKC878" s="4"/>
      <c r="UKD878" s="4"/>
      <c r="UKE878" s="4"/>
      <c r="UKF878" s="4"/>
      <c r="UKG878" s="4"/>
      <c r="UKH878" s="4"/>
      <c r="UKI878" s="4"/>
      <c r="UKJ878" s="4"/>
      <c r="UKK878" s="4"/>
      <c r="UKL878" s="4"/>
      <c r="UKM878" s="4"/>
      <c r="UKN878" s="4"/>
      <c r="UKO878" s="4"/>
      <c r="UKP878" s="4"/>
      <c r="UKQ878" s="4"/>
      <c r="UKR878" s="4"/>
      <c r="UKS878" s="4"/>
      <c r="UKT878" s="4"/>
      <c r="UKU878" s="4"/>
      <c r="UKV878" s="4"/>
      <c r="UKW878" s="4"/>
      <c r="UKX878" s="4"/>
      <c r="UKY878" s="4"/>
      <c r="UKZ878" s="4"/>
      <c r="ULA878" s="4"/>
      <c r="ULB878" s="4"/>
      <c r="ULC878" s="4"/>
      <c r="ULD878" s="4"/>
      <c r="ULE878" s="4"/>
      <c r="ULF878" s="4"/>
      <c r="ULG878" s="4"/>
      <c r="ULH878" s="4"/>
      <c r="ULI878" s="4"/>
      <c r="ULJ878" s="4"/>
      <c r="ULK878" s="4"/>
      <c r="ULL878" s="4"/>
      <c r="ULM878" s="4"/>
      <c r="ULN878" s="4"/>
      <c r="ULO878" s="4"/>
      <c r="ULP878" s="4"/>
      <c r="ULQ878" s="4"/>
      <c r="ULR878" s="4"/>
      <c r="ULS878" s="4"/>
      <c r="ULT878" s="4"/>
      <c r="ULU878" s="4"/>
      <c r="ULV878" s="4"/>
      <c r="ULW878" s="4"/>
      <c r="ULX878" s="4"/>
      <c r="ULY878" s="4"/>
      <c r="ULZ878" s="4"/>
      <c r="UMA878" s="4"/>
      <c r="UMB878" s="4"/>
      <c r="UMC878" s="4"/>
      <c r="UMD878" s="4"/>
      <c r="UME878" s="4"/>
      <c r="UMF878" s="4"/>
      <c r="UMG878" s="4"/>
      <c r="UMH878" s="4"/>
      <c r="UMI878" s="4"/>
      <c r="UMJ878" s="4"/>
      <c r="UMK878" s="4"/>
      <c r="UML878" s="4"/>
      <c r="UMM878" s="4"/>
      <c r="UMN878" s="4"/>
      <c r="UMO878" s="4"/>
      <c r="UMP878" s="4"/>
      <c r="UMQ878" s="4"/>
      <c r="UMR878" s="4"/>
      <c r="UMS878" s="4"/>
      <c r="UMT878" s="4"/>
      <c r="UMU878" s="4"/>
      <c r="UMV878" s="4"/>
      <c r="UMW878" s="4"/>
      <c r="UMX878" s="4"/>
      <c r="UMY878" s="4"/>
      <c r="UMZ878" s="4"/>
      <c r="UNA878" s="4"/>
      <c r="UNB878" s="4"/>
      <c r="UNC878" s="4"/>
      <c r="UND878" s="4"/>
      <c r="UNE878" s="4"/>
      <c r="UNF878" s="4"/>
      <c r="UNG878" s="4"/>
      <c r="UNH878" s="4"/>
      <c r="UNI878" s="4"/>
      <c r="UNJ878" s="4"/>
      <c r="UNK878" s="4"/>
      <c r="UNL878" s="4"/>
      <c r="UNM878" s="4"/>
      <c r="UNN878" s="4"/>
      <c r="UNO878" s="4"/>
      <c r="UNP878" s="4"/>
      <c r="UNQ878" s="4"/>
      <c r="UNR878" s="4"/>
      <c r="UNS878" s="4"/>
      <c r="UNT878" s="4"/>
      <c r="UNU878" s="4"/>
      <c r="UNV878" s="4"/>
      <c r="UNW878" s="4"/>
      <c r="UNX878" s="4"/>
      <c r="UNY878" s="4"/>
      <c r="UNZ878" s="4"/>
      <c r="UOB878" s="4"/>
      <c r="UOD878" s="4"/>
      <c r="UOE878" s="4"/>
      <c r="UOF878" s="4"/>
      <c r="UOG878" s="4"/>
      <c r="UOH878" s="4"/>
      <c r="UOI878" s="4"/>
      <c r="UOJ878" s="4"/>
      <c r="UOK878" s="4"/>
      <c r="UOP878" s="4"/>
      <c r="UOQ878" s="4"/>
      <c r="UOR878" s="4"/>
      <c r="UOS878" s="4"/>
      <c r="UOT878" s="4"/>
      <c r="UOU878" s="4"/>
      <c r="UOV878" s="4"/>
      <c r="UOW878" s="4"/>
      <c r="UOX878" s="4"/>
      <c r="UOY878" s="4"/>
      <c r="UOZ878" s="4"/>
      <c r="UPA878" s="4"/>
      <c r="UPB878" s="4"/>
      <c r="UPC878" s="4"/>
      <c r="UPD878" s="4"/>
      <c r="UPE878" s="4"/>
      <c r="UPF878" s="4"/>
      <c r="UPG878" s="4"/>
      <c r="UPH878" s="4"/>
      <c r="UPI878" s="4"/>
      <c r="UPJ878" s="4"/>
      <c r="UPK878" s="4"/>
      <c r="UPL878" s="4"/>
      <c r="UPM878" s="4"/>
      <c r="UPN878" s="4"/>
      <c r="UPO878" s="4"/>
      <c r="UPP878" s="4"/>
      <c r="UPQ878" s="4"/>
      <c r="UPR878" s="4"/>
      <c r="UPS878" s="4"/>
      <c r="UPT878" s="4"/>
      <c r="UPU878" s="4"/>
      <c r="UPV878" s="4"/>
      <c r="UPW878" s="4"/>
      <c r="UPX878" s="4"/>
      <c r="UPY878" s="4"/>
      <c r="UPZ878" s="4"/>
      <c r="UQA878" s="4"/>
      <c r="UQB878" s="4"/>
      <c r="UQC878" s="4"/>
      <c r="UQD878" s="4"/>
      <c r="UQE878" s="4"/>
      <c r="UQF878" s="4"/>
      <c r="UQG878" s="4"/>
      <c r="UQH878" s="4"/>
      <c r="UQI878" s="4"/>
      <c r="UQJ878" s="4"/>
      <c r="UQK878" s="4"/>
      <c r="UQL878" s="4"/>
      <c r="UQM878" s="4"/>
      <c r="UQN878" s="4"/>
      <c r="UQO878" s="4"/>
      <c r="UQP878" s="4"/>
      <c r="UQQ878" s="4"/>
      <c r="UQR878" s="4"/>
      <c r="UQS878" s="4"/>
      <c r="UQT878" s="4"/>
      <c r="UQU878" s="4"/>
      <c r="UQV878" s="4"/>
      <c r="UQW878" s="4"/>
      <c r="UQX878" s="4"/>
      <c r="UQY878" s="4"/>
      <c r="UQZ878" s="4"/>
      <c r="URA878" s="4"/>
      <c r="URB878" s="4"/>
      <c r="URC878" s="4"/>
      <c r="URD878" s="4"/>
      <c r="URE878" s="4"/>
      <c r="URF878" s="4"/>
      <c r="URG878" s="4"/>
      <c r="URH878" s="4"/>
      <c r="URI878" s="4"/>
      <c r="URJ878" s="4"/>
      <c r="URK878" s="4"/>
      <c r="URL878" s="4"/>
      <c r="URM878" s="4"/>
      <c r="URN878" s="4"/>
      <c r="URO878" s="4"/>
      <c r="URP878" s="4"/>
      <c r="URQ878" s="4"/>
      <c r="URR878" s="4"/>
      <c r="URS878" s="4"/>
      <c r="URT878" s="4"/>
      <c r="URU878" s="4"/>
      <c r="URV878" s="4"/>
      <c r="URW878" s="4"/>
      <c r="URX878" s="4"/>
      <c r="URY878" s="4"/>
      <c r="URZ878" s="4"/>
      <c r="USA878" s="4"/>
      <c r="USB878" s="4"/>
      <c r="USC878" s="4"/>
      <c r="USD878" s="4"/>
      <c r="USE878" s="4"/>
      <c r="USF878" s="4"/>
      <c r="USG878" s="4"/>
      <c r="USH878" s="4"/>
      <c r="USI878" s="4"/>
      <c r="USJ878" s="4"/>
      <c r="USK878" s="4"/>
      <c r="USL878" s="4"/>
      <c r="USM878" s="4"/>
      <c r="USN878" s="4"/>
      <c r="USO878" s="4"/>
      <c r="USP878" s="4"/>
      <c r="USQ878" s="4"/>
      <c r="USR878" s="4"/>
      <c r="USS878" s="4"/>
      <c r="UST878" s="4"/>
      <c r="USU878" s="4"/>
      <c r="USV878" s="4"/>
      <c r="USW878" s="4"/>
      <c r="USX878" s="4"/>
      <c r="USY878" s="4"/>
      <c r="USZ878" s="4"/>
      <c r="UTA878" s="4"/>
      <c r="UTB878" s="4"/>
      <c r="UTC878" s="4"/>
      <c r="UTD878" s="4"/>
      <c r="UTE878" s="4"/>
      <c r="UTF878" s="4"/>
      <c r="UTG878" s="4"/>
      <c r="UTH878" s="4"/>
      <c r="UTI878" s="4"/>
      <c r="UTJ878" s="4"/>
      <c r="UTK878" s="4"/>
      <c r="UTL878" s="4"/>
      <c r="UTM878" s="4"/>
      <c r="UTN878" s="4"/>
      <c r="UTO878" s="4"/>
      <c r="UTP878" s="4"/>
      <c r="UTQ878" s="4"/>
      <c r="UTR878" s="4"/>
      <c r="UTS878" s="4"/>
      <c r="UTT878" s="4"/>
      <c r="UTU878" s="4"/>
      <c r="UTV878" s="4"/>
      <c r="UTW878" s="4"/>
      <c r="UTX878" s="4"/>
      <c r="UTY878" s="4"/>
      <c r="UTZ878" s="4"/>
      <c r="UUA878" s="4"/>
      <c r="UUB878" s="4"/>
      <c r="UUC878" s="4"/>
      <c r="UUD878" s="4"/>
      <c r="UUE878" s="4"/>
      <c r="UUF878" s="4"/>
      <c r="UUG878" s="4"/>
      <c r="UUH878" s="4"/>
      <c r="UUI878" s="4"/>
      <c r="UUJ878" s="4"/>
      <c r="UUK878" s="4"/>
      <c r="UUL878" s="4"/>
      <c r="UUM878" s="4"/>
      <c r="UUN878" s="4"/>
      <c r="UUO878" s="4"/>
      <c r="UUP878" s="4"/>
      <c r="UUQ878" s="4"/>
      <c r="UUR878" s="4"/>
      <c r="UUS878" s="4"/>
      <c r="UUT878" s="4"/>
      <c r="UUU878" s="4"/>
      <c r="UUV878" s="4"/>
      <c r="UUW878" s="4"/>
      <c r="UUX878" s="4"/>
      <c r="UUY878" s="4"/>
      <c r="UUZ878" s="4"/>
      <c r="UVA878" s="4"/>
      <c r="UVB878" s="4"/>
      <c r="UVC878" s="4"/>
      <c r="UVD878" s="4"/>
      <c r="UVE878" s="4"/>
      <c r="UVF878" s="4"/>
      <c r="UVG878" s="4"/>
      <c r="UVH878" s="4"/>
      <c r="UVI878" s="4"/>
      <c r="UVJ878" s="4"/>
      <c r="UVK878" s="4"/>
      <c r="UVL878" s="4"/>
      <c r="UVM878" s="4"/>
      <c r="UVN878" s="4"/>
      <c r="UVO878" s="4"/>
      <c r="UVP878" s="4"/>
      <c r="UVQ878" s="4"/>
      <c r="UVR878" s="4"/>
      <c r="UVS878" s="4"/>
      <c r="UVT878" s="4"/>
      <c r="UVU878" s="4"/>
      <c r="UVV878" s="4"/>
      <c r="UVW878" s="4"/>
      <c r="UVX878" s="4"/>
      <c r="UVY878" s="4"/>
      <c r="UVZ878" s="4"/>
      <c r="UWA878" s="4"/>
      <c r="UWB878" s="4"/>
      <c r="UWC878" s="4"/>
      <c r="UWD878" s="4"/>
      <c r="UWE878" s="4"/>
      <c r="UWF878" s="4"/>
      <c r="UWG878" s="4"/>
      <c r="UWH878" s="4"/>
      <c r="UWI878" s="4"/>
      <c r="UWJ878" s="4"/>
      <c r="UWK878" s="4"/>
      <c r="UWL878" s="4"/>
      <c r="UWM878" s="4"/>
      <c r="UWN878" s="4"/>
      <c r="UWO878" s="4"/>
      <c r="UWP878" s="4"/>
      <c r="UWQ878" s="4"/>
      <c r="UWR878" s="4"/>
      <c r="UWS878" s="4"/>
      <c r="UWT878" s="4"/>
      <c r="UWU878" s="4"/>
      <c r="UWV878" s="4"/>
      <c r="UWW878" s="4"/>
      <c r="UWX878" s="4"/>
      <c r="UWY878" s="4"/>
      <c r="UWZ878" s="4"/>
      <c r="UXA878" s="4"/>
      <c r="UXB878" s="4"/>
      <c r="UXC878" s="4"/>
      <c r="UXD878" s="4"/>
      <c r="UXE878" s="4"/>
      <c r="UXF878" s="4"/>
      <c r="UXG878" s="4"/>
      <c r="UXH878" s="4"/>
      <c r="UXI878" s="4"/>
      <c r="UXJ878" s="4"/>
      <c r="UXK878" s="4"/>
      <c r="UXL878" s="4"/>
      <c r="UXM878" s="4"/>
      <c r="UXN878" s="4"/>
      <c r="UXO878" s="4"/>
      <c r="UXP878" s="4"/>
      <c r="UXQ878" s="4"/>
      <c r="UXR878" s="4"/>
      <c r="UXS878" s="4"/>
      <c r="UXT878" s="4"/>
      <c r="UXU878" s="4"/>
      <c r="UXV878" s="4"/>
      <c r="UXX878" s="4"/>
      <c r="UXZ878" s="4"/>
      <c r="UYA878" s="4"/>
      <c r="UYB878" s="4"/>
      <c r="UYC878" s="4"/>
      <c r="UYD878" s="4"/>
      <c r="UYE878" s="4"/>
      <c r="UYF878" s="4"/>
      <c r="UYG878" s="4"/>
      <c r="UYL878" s="4"/>
      <c r="UYM878" s="4"/>
      <c r="UYN878" s="4"/>
      <c r="UYO878" s="4"/>
      <c r="UYP878" s="4"/>
      <c r="UYQ878" s="4"/>
      <c r="UYR878" s="4"/>
      <c r="UYS878" s="4"/>
      <c r="UYT878" s="4"/>
      <c r="UYU878" s="4"/>
      <c r="UYV878" s="4"/>
      <c r="UYW878" s="4"/>
      <c r="UYX878" s="4"/>
      <c r="UYY878" s="4"/>
      <c r="UYZ878" s="4"/>
      <c r="UZA878" s="4"/>
      <c r="UZB878" s="4"/>
      <c r="UZC878" s="4"/>
      <c r="UZD878" s="4"/>
      <c r="UZE878" s="4"/>
      <c r="UZF878" s="4"/>
      <c r="UZG878" s="4"/>
      <c r="UZH878" s="4"/>
      <c r="UZI878" s="4"/>
      <c r="UZJ878" s="4"/>
      <c r="UZK878" s="4"/>
      <c r="UZL878" s="4"/>
      <c r="UZM878" s="4"/>
      <c r="UZN878" s="4"/>
      <c r="UZO878" s="4"/>
      <c r="UZP878" s="4"/>
      <c r="UZQ878" s="4"/>
      <c r="UZR878" s="4"/>
      <c r="UZS878" s="4"/>
      <c r="UZT878" s="4"/>
      <c r="UZU878" s="4"/>
      <c r="UZV878" s="4"/>
      <c r="UZW878" s="4"/>
      <c r="UZX878" s="4"/>
      <c r="UZY878" s="4"/>
      <c r="UZZ878" s="4"/>
      <c r="VAA878" s="4"/>
      <c r="VAB878" s="4"/>
      <c r="VAC878" s="4"/>
      <c r="VAD878" s="4"/>
      <c r="VAE878" s="4"/>
      <c r="VAF878" s="4"/>
      <c r="VAG878" s="4"/>
      <c r="VAH878" s="4"/>
      <c r="VAI878" s="4"/>
      <c r="VAJ878" s="4"/>
      <c r="VAK878" s="4"/>
      <c r="VAL878" s="4"/>
      <c r="VAM878" s="4"/>
      <c r="VAN878" s="4"/>
      <c r="VAO878" s="4"/>
      <c r="VAP878" s="4"/>
      <c r="VAQ878" s="4"/>
      <c r="VAR878" s="4"/>
      <c r="VAS878" s="4"/>
      <c r="VAT878" s="4"/>
      <c r="VAU878" s="4"/>
      <c r="VAV878" s="4"/>
      <c r="VAW878" s="4"/>
      <c r="VAX878" s="4"/>
      <c r="VAY878" s="4"/>
      <c r="VAZ878" s="4"/>
      <c r="VBA878" s="4"/>
      <c r="VBB878" s="4"/>
      <c r="VBC878" s="4"/>
      <c r="VBD878" s="4"/>
      <c r="VBE878" s="4"/>
      <c r="VBF878" s="4"/>
      <c r="VBG878" s="4"/>
      <c r="VBH878" s="4"/>
      <c r="VBI878" s="4"/>
      <c r="VBJ878" s="4"/>
      <c r="VBK878" s="4"/>
      <c r="VBL878" s="4"/>
      <c r="VBM878" s="4"/>
      <c r="VBN878" s="4"/>
      <c r="VBO878" s="4"/>
      <c r="VBP878" s="4"/>
      <c r="VBQ878" s="4"/>
      <c r="VBR878" s="4"/>
      <c r="VBS878" s="4"/>
      <c r="VBT878" s="4"/>
      <c r="VBU878" s="4"/>
      <c r="VBV878" s="4"/>
      <c r="VBW878" s="4"/>
      <c r="VBX878" s="4"/>
      <c r="VBY878" s="4"/>
      <c r="VBZ878" s="4"/>
      <c r="VCA878" s="4"/>
      <c r="VCB878" s="4"/>
      <c r="VCC878" s="4"/>
      <c r="VCD878" s="4"/>
      <c r="VCE878" s="4"/>
      <c r="VCF878" s="4"/>
      <c r="VCG878" s="4"/>
      <c r="VCH878" s="4"/>
      <c r="VCI878" s="4"/>
      <c r="VCJ878" s="4"/>
      <c r="VCK878" s="4"/>
      <c r="VCL878" s="4"/>
      <c r="VCM878" s="4"/>
      <c r="VCN878" s="4"/>
      <c r="VCO878" s="4"/>
      <c r="VCP878" s="4"/>
      <c r="VCQ878" s="4"/>
      <c r="VCR878" s="4"/>
      <c r="VCS878" s="4"/>
      <c r="VCT878" s="4"/>
      <c r="VCU878" s="4"/>
      <c r="VCV878" s="4"/>
      <c r="VCW878" s="4"/>
      <c r="VCX878" s="4"/>
      <c r="VCY878" s="4"/>
      <c r="VCZ878" s="4"/>
      <c r="VDA878" s="4"/>
      <c r="VDB878" s="4"/>
      <c r="VDC878" s="4"/>
      <c r="VDD878" s="4"/>
      <c r="VDE878" s="4"/>
      <c r="VDF878" s="4"/>
      <c r="VDG878" s="4"/>
      <c r="VDH878" s="4"/>
      <c r="VDI878" s="4"/>
      <c r="VDJ878" s="4"/>
      <c r="VDK878" s="4"/>
      <c r="VDL878" s="4"/>
      <c r="VDM878" s="4"/>
      <c r="VDN878" s="4"/>
      <c r="VDO878" s="4"/>
      <c r="VDP878" s="4"/>
      <c r="VDQ878" s="4"/>
      <c r="VDR878" s="4"/>
      <c r="VDS878" s="4"/>
      <c r="VDT878" s="4"/>
      <c r="VDU878" s="4"/>
      <c r="VDV878" s="4"/>
      <c r="VDW878" s="4"/>
      <c r="VDX878" s="4"/>
      <c r="VDY878" s="4"/>
      <c r="VDZ878" s="4"/>
      <c r="VEA878" s="4"/>
      <c r="VEB878" s="4"/>
      <c r="VEC878" s="4"/>
      <c r="VED878" s="4"/>
      <c r="VEE878" s="4"/>
      <c r="VEF878" s="4"/>
      <c r="VEG878" s="4"/>
      <c r="VEH878" s="4"/>
      <c r="VEI878" s="4"/>
      <c r="VEJ878" s="4"/>
      <c r="VEK878" s="4"/>
      <c r="VEL878" s="4"/>
      <c r="VEM878" s="4"/>
      <c r="VEN878" s="4"/>
      <c r="VEO878" s="4"/>
      <c r="VEP878" s="4"/>
      <c r="VEQ878" s="4"/>
      <c r="VER878" s="4"/>
      <c r="VES878" s="4"/>
      <c r="VET878" s="4"/>
      <c r="VEU878" s="4"/>
      <c r="VEV878" s="4"/>
      <c r="VEW878" s="4"/>
      <c r="VEX878" s="4"/>
      <c r="VEY878" s="4"/>
      <c r="VEZ878" s="4"/>
      <c r="VFA878" s="4"/>
      <c r="VFB878" s="4"/>
      <c r="VFC878" s="4"/>
      <c r="VFD878" s="4"/>
      <c r="VFE878" s="4"/>
      <c r="VFF878" s="4"/>
      <c r="VFG878" s="4"/>
      <c r="VFH878" s="4"/>
      <c r="VFI878" s="4"/>
      <c r="VFJ878" s="4"/>
      <c r="VFK878" s="4"/>
      <c r="VFL878" s="4"/>
      <c r="VFM878" s="4"/>
      <c r="VFN878" s="4"/>
      <c r="VFO878" s="4"/>
      <c r="VFP878" s="4"/>
      <c r="VFQ878" s="4"/>
      <c r="VFR878" s="4"/>
      <c r="VFS878" s="4"/>
      <c r="VFT878" s="4"/>
      <c r="VFU878" s="4"/>
      <c r="VFV878" s="4"/>
      <c r="VFW878" s="4"/>
      <c r="VFX878" s="4"/>
      <c r="VFY878" s="4"/>
      <c r="VFZ878" s="4"/>
      <c r="VGA878" s="4"/>
      <c r="VGB878" s="4"/>
      <c r="VGC878" s="4"/>
      <c r="VGD878" s="4"/>
      <c r="VGE878" s="4"/>
      <c r="VGF878" s="4"/>
      <c r="VGG878" s="4"/>
      <c r="VGH878" s="4"/>
      <c r="VGI878" s="4"/>
      <c r="VGJ878" s="4"/>
      <c r="VGK878" s="4"/>
      <c r="VGL878" s="4"/>
      <c r="VGM878" s="4"/>
      <c r="VGN878" s="4"/>
      <c r="VGO878" s="4"/>
      <c r="VGP878" s="4"/>
      <c r="VGQ878" s="4"/>
      <c r="VGR878" s="4"/>
      <c r="VGS878" s="4"/>
      <c r="VGT878" s="4"/>
      <c r="VGU878" s="4"/>
      <c r="VGV878" s="4"/>
      <c r="VGW878" s="4"/>
      <c r="VGX878" s="4"/>
      <c r="VGY878" s="4"/>
      <c r="VGZ878" s="4"/>
      <c r="VHA878" s="4"/>
      <c r="VHB878" s="4"/>
      <c r="VHC878" s="4"/>
      <c r="VHD878" s="4"/>
      <c r="VHE878" s="4"/>
      <c r="VHF878" s="4"/>
      <c r="VHG878" s="4"/>
      <c r="VHH878" s="4"/>
      <c r="VHI878" s="4"/>
      <c r="VHJ878" s="4"/>
      <c r="VHK878" s="4"/>
      <c r="VHL878" s="4"/>
      <c r="VHM878" s="4"/>
      <c r="VHN878" s="4"/>
      <c r="VHO878" s="4"/>
      <c r="VHP878" s="4"/>
      <c r="VHQ878" s="4"/>
      <c r="VHR878" s="4"/>
      <c r="VHT878" s="4"/>
      <c r="VHV878" s="4"/>
      <c r="VHW878" s="4"/>
      <c r="VHX878" s="4"/>
      <c r="VHY878" s="4"/>
      <c r="VHZ878" s="4"/>
      <c r="VIA878" s="4"/>
      <c r="VIB878" s="4"/>
      <c r="VIC878" s="4"/>
      <c r="VIH878" s="4"/>
      <c r="VII878" s="4"/>
      <c r="VIJ878" s="4"/>
      <c r="VIK878" s="4"/>
      <c r="VIL878" s="4"/>
      <c r="VIM878" s="4"/>
      <c r="VIN878" s="4"/>
      <c r="VIO878" s="4"/>
      <c r="VIP878" s="4"/>
      <c r="VIQ878" s="4"/>
      <c r="VIR878" s="4"/>
      <c r="VIS878" s="4"/>
      <c r="VIT878" s="4"/>
      <c r="VIU878" s="4"/>
      <c r="VIV878" s="4"/>
      <c r="VIW878" s="4"/>
      <c r="VIX878" s="4"/>
      <c r="VIY878" s="4"/>
      <c r="VIZ878" s="4"/>
      <c r="VJA878" s="4"/>
      <c r="VJB878" s="4"/>
      <c r="VJC878" s="4"/>
      <c r="VJD878" s="4"/>
      <c r="VJE878" s="4"/>
      <c r="VJF878" s="4"/>
      <c r="VJG878" s="4"/>
      <c r="VJH878" s="4"/>
      <c r="VJI878" s="4"/>
      <c r="VJJ878" s="4"/>
      <c r="VJK878" s="4"/>
      <c r="VJL878" s="4"/>
      <c r="VJM878" s="4"/>
      <c r="VJN878" s="4"/>
      <c r="VJO878" s="4"/>
      <c r="VJP878" s="4"/>
      <c r="VJQ878" s="4"/>
      <c r="VJR878" s="4"/>
      <c r="VJS878" s="4"/>
      <c r="VJT878" s="4"/>
      <c r="VJU878" s="4"/>
      <c r="VJV878" s="4"/>
      <c r="VJW878" s="4"/>
      <c r="VJX878" s="4"/>
      <c r="VJY878" s="4"/>
      <c r="VJZ878" s="4"/>
      <c r="VKA878" s="4"/>
      <c r="VKB878" s="4"/>
      <c r="VKC878" s="4"/>
      <c r="VKD878" s="4"/>
      <c r="VKE878" s="4"/>
      <c r="VKF878" s="4"/>
      <c r="VKG878" s="4"/>
      <c r="VKH878" s="4"/>
      <c r="VKI878" s="4"/>
      <c r="VKJ878" s="4"/>
      <c r="VKK878" s="4"/>
      <c r="VKL878" s="4"/>
      <c r="VKM878" s="4"/>
      <c r="VKN878" s="4"/>
      <c r="VKO878" s="4"/>
      <c r="VKP878" s="4"/>
      <c r="VKQ878" s="4"/>
      <c r="VKR878" s="4"/>
      <c r="VKS878" s="4"/>
      <c r="VKT878" s="4"/>
      <c r="VKU878" s="4"/>
      <c r="VKV878" s="4"/>
      <c r="VKW878" s="4"/>
      <c r="VKX878" s="4"/>
      <c r="VKY878" s="4"/>
      <c r="VKZ878" s="4"/>
      <c r="VLA878" s="4"/>
      <c r="VLB878" s="4"/>
      <c r="VLC878" s="4"/>
      <c r="VLD878" s="4"/>
      <c r="VLE878" s="4"/>
      <c r="VLF878" s="4"/>
      <c r="VLG878" s="4"/>
      <c r="VLH878" s="4"/>
      <c r="VLI878" s="4"/>
      <c r="VLJ878" s="4"/>
      <c r="VLK878" s="4"/>
      <c r="VLL878" s="4"/>
      <c r="VLM878" s="4"/>
      <c r="VLN878" s="4"/>
      <c r="VLO878" s="4"/>
      <c r="VLP878" s="4"/>
      <c r="VLQ878" s="4"/>
      <c r="VLR878" s="4"/>
      <c r="VLS878" s="4"/>
      <c r="VLT878" s="4"/>
      <c r="VLU878" s="4"/>
      <c r="VLV878" s="4"/>
      <c r="VLW878" s="4"/>
      <c r="VLX878" s="4"/>
      <c r="VLY878" s="4"/>
      <c r="VLZ878" s="4"/>
      <c r="VMA878" s="4"/>
      <c r="VMB878" s="4"/>
      <c r="VMC878" s="4"/>
      <c r="VMD878" s="4"/>
      <c r="VME878" s="4"/>
      <c r="VMF878" s="4"/>
      <c r="VMG878" s="4"/>
      <c r="VMH878" s="4"/>
      <c r="VMI878" s="4"/>
      <c r="VMJ878" s="4"/>
      <c r="VMK878" s="4"/>
      <c r="VML878" s="4"/>
      <c r="VMM878" s="4"/>
      <c r="VMN878" s="4"/>
      <c r="VMO878" s="4"/>
      <c r="VMP878" s="4"/>
      <c r="VMQ878" s="4"/>
      <c r="VMR878" s="4"/>
      <c r="VMS878" s="4"/>
      <c r="VMT878" s="4"/>
      <c r="VMU878" s="4"/>
      <c r="VMV878" s="4"/>
      <c r="VMW878" s="4"/>
      <c r="VMX878" s="4"/>
      <c r="VMY878" s="4"/>
      <c r="VMZ878" s="4"/>
      <c r="VNA878" s="4"/>
      <c r="VNB878" s="4"/>
      <c r="VNC878" s="4"/>
      <c r="VND878" s="4"/>
      <c r="VNE878" s="4"/>
      <c r="VNF878" s="4"/>
      <c r="VNG878" s="4"/>
      <c r="VNH878" s="4"/>
      <c r="VNI878" s="4"/>
      <c r="VNJ878" s="4"/>
      <c r="VNK878" s="4"/>
      <c r="VNL878" s="4"/>
      <c r="VNM878" s="4"/>
      <c r="VNN878" s="4"/>
      <c r="VNO878" s="4"/>
      <c r="VNP878" s="4"/>
      <c r="VNQ878" s="4"/>
      <c r="VNR878" s="4"/>
      <c r="VNS878" s="4"/>
      <c r="VNT878" s="4"/>
      <c r="VNU878" s="4"/>
      <c r="VNV878" s="4"/>
      <c r="VNW878" s="4"/>
      <c r="VNX878" s="4"/>
      <c r="VNY878" s="4"/>
      <c r="VNZ878" s="4"/>
      <c r="VOA878" s="4"/>
      <c r="VOB878" s="4"/>
      <c r="VOC878" s="4"/>
      <c r="VOD878" s="4"/>
      <c r="VOE878" s="4"/>
      <c r="VOF878" s="4"/>
      <c r="VOG878" s="4"/>
      <c r="VOH878" s="4"/>
      <c r="VOI878" s="4"/>
      <c r="VOJ878" s="4"/>
      <c r="VOK878" s="4"/>
      <c r="VOL878" s="4"/>
      <c r="VOM878" s="4"/>
      <c r="VON878" s="4"/>
      <c r="VOO878" s="4"/>
      <c r="VOP878" s="4"/>
      <c r="VOQ878" s="4"/>
      <c r="VOR878" s="4"/>
      <c r="VOS878" s="4"/>
      <c r="VOT878" s="4"/>
      <c r="VOU878" s="4"/>
      <c r="VOV878" s="4"/>
      <c r="VOW878" s="4"/>
      <c r="VOX878" s="4"/>
      <c r="VOY878" s="4"/>
      <c r="VOZ878" s="4"/>
      <c r="VPA878" s="4"/>
      <c r="VPB878" s="4"/>
      <c r="VPC878" s="4"/>
      <c r="VPD878" s="4"/>
      <c r="VPE878" s="4"/>
      <c r="VPF878" s="4"/>
      <c r="VPG878" s="4"/>
      <c r="VPH878" s="4"/>
      <c r="VPI878" s="4"/>
      <c r="VPJ878" s="4"/>
      <c r="VPK878" s="4"/>
      <c r="VPL878" s="4"/>
      <c r="VPM878" s="4"/>
      <c r="VPN878" s="4"/>
      <c r="VPO878" s="4"/>
      <c r="VPP878" s="4"/>
      <c r="VPQ878" s="4"/>
      <c r="VPR878" s="4"/>
      <c r="VPS878" s="4"/>
      <c r="VPT878" s="4"/>
      <c r="VPU878" s="4"/>
      <c r="VPV878" s="4"/>
      <c r="VPW878" s="4"/>
      <c r="VPX878" s="4"/>
      <c r="VPY878" s="4"/>
      <c r="VPZ878" s="4"/>
      <c r="VQA878" s="4"/>
      <c r="VQB878" s="4"/>
      <c r="VQC878" s="4"/>
      <c r="VQD878" s="4"/>
      <c r="VQE878" s="4"/>
      <c r="VQF878" s="4"/>
      <c r="VQG878" s="4"/>
      <c r="VQH878" s="4"/>
      <c r="VQI878" s="4"/>
      <c r="VQJ878" s="4"/>
      <c r="VQK878" s="4"/>
      <c r="VQL878" s="4"/>
      <c r="VQM878" s="4"/>
      <c r="VQN878" s="4"/>
      <c r="VQO878" s="4"/>
      <c r="VQP878" s="4"/>
      <c r="VQQ878" s="4"/>
      <c r="VQR878" s="4"/>
      <c r="VQS878" s="4"/>
      <c r="VQT878" s="4"/>
      <c r="VQU878" s="4"/>
      <c r="VQV878" s="4"/>
      <c r="VQW878" s="4"/>
      <c r="VQX878" s="4"/>
      <c r="VQY878" s="4"/>
      <c r="VQZ878" s="4"/>
      <c r="VRA878" s="4"/>
      <c r="VRB878" s="4"/>
      <c r="VRC878" s="4"/>
      <c r="VRD878" s="4"/>
      <c r="VRE878" s="4"/>
      <c r="VRF878" s="4"/>
      <c r="VRG878" s="4"/>
      <c r="VRH878" s="4"/>
      <c r="VRI878" s="4"/>
      <c r="VRJ878" s="4"/>
      <c r="VRK878" s="4"/>
      <c r="VRL878" s="4"/>
      <c r="VRM878" s="4"/>
      <c r="VRN878" s="4"/>
      <c r="VRP878" s="4"/>
      <c r="VRR878" s="4"/>
      <c r="VRS878" s="4"/>
      <c r="VRT878" s="4"/>
      <c r="VRU878" s="4"/>
      <c r="VRV878" s="4"/>
      <c r="VRW878" s="4"/>
      <c r="VRX878" s="4"/>
      <c r="VRY878" s="4"/>
      <c r="VSD878" s="4"/>
      <c r="VSE878" s="4"/>
      <c r="VSF878" s="4"/>
      <c r="VSG878" s="4"/>
      <c r="VSH878" s="4"/>
      <c r="VSI878" s="4"/>
      <c r="VSJ878" s="4"/>
      <c r="VSK878" s="4"/>
      <c r="VSL878" s="4"/>
      <c r="VSM878" s="4"/>
      <c r="VSN878" s="4"/>
      <c r="VSO878" s="4"/>
      <c r="VSP878" s="4"/>
      <c r="VSQ878" s="4"/>
      <c r="VSR878" s="4"/>
      <c r="VSS878" s="4"/>
      <c r="VST878" s="4"/>
      <c r="VSU878" s="4"/>
      <c r="VSV878" s="4"/>
      <c r="VSW878" s="4"/>
      <c r="VSX878" s="4"/>
      <c r="VSY878" s="4"/>
      <c r="VSZ878" s="4"/>
      <c r="VTA878" s="4"/>
      <c r="VTB878" s="4"/>
      <c r="VTC878" s="4"/>
      <c r="VTD878" s="4"/>
      <c r="VTE878" s="4"/>
      <c r="VTF878" s="4"/>
      <c r="VTG878" s="4"/>
      <c r="VTH878" s="4"/>
      <c r="VTI878" s="4"/>
      <c r="VTJ878" s="4"/>
      <c r="VTK878" s="4"/>
      <c r="VTL878" s="4"/>
      <c r="VTM878" s="4"/>
      <c r="VTN878" s="4"/>
      <c r="VTO878" s="4"/>
      <c r="VTP878" s="4"/>
      <c r="VTQ878" s="4"/>
      <c r="VTR878" s="4"/>
      <c r="VTS878" s="4"/>
      <c r="VTT878" s="4"/>
      <c r="VTU878" s="4"/>
      <c r="VTV878" s="4"/>
      <c r="VTW878" s="4"/>
      <c r="VTX878" s="4"/>
      <c r="VTY878" s="4"/>
      <c r="VTZ878" s="4"/>
      <c r="VUA878" s="4"/>
      <c r="VUB878" s="4"/>
      <c r="VUC878" s="4"/>
      <c r="VUD878" s="4"/>
      <c r="VUE878" s="4"/>
      <c r="VUF878" s="4"/>
      <c r="VUG878" s="4"/>
      <c r="VUH878" s="4"/>
      <c r="VUI878" s="4"/>
      <c r="VUJ878" s="4"/>
      <c r="VUK878" s="4"/>
      <c r="VUL878" s="4"/>
      <c r="VUM878" s="4"/>
      <c r="VUN878" s="4"/>
      <c r="VUO878" s="4"/>
      <c r="VUP878" s="4"/>
      <c r="VUQ878" s="4"/>
      <c r="VUR878" s="4"/>
      <c r="VUS878" s="4"/>
      <c r="VUT878" s="4"/>
      <c r="VUU878" s="4"/>
      <c r="VUV878" s="4"/>
      <c r="VUW878" s="4"/>
      <c r="VUX878" s="4"/>
      <c r="VUY878" s="4"/>
      <c r="VUZ878" s="4"/>
      <c r="VVA878" s="4"/>
      <c r="VVB878" s="4"/>
      <c r="VVC878" s="4"/>
      <c r="VVD878" s="4"/>
      <c r="VVE878" s="4"/>
      <c r="VVF878" s="4"/>
      <c r="VVG878" s="4"/>
      <c r="VVH878" s="4"/>
      <c r="VVI878" s="4"/>
      <c r="VVJ878" s="4"/>
      <c r="VVK878" s="4"/>
      <c r="VVL878" s="4"/>
      <c r="VVM878" s="4"/>
      <c r="VVN878" s="4"/>
      <c r="VVO878" s="4"/>
      <c r="VVP878" s="4"/>
      <c r="VVQ878" s="4"/>
      <c r="VVR878" s="4"/>
      <c r="VVS878" s="4"/>
      <c r="VVT878" s="4"/>
      <c r="VVU878" s="4"/>
      <c r="VVV878" s="4"/>
      <c r="VVW878" s="4"/>
      <c r="VVX878" s="4"/>
      <c r="VVY878" s="4"/>
      <c r="VVZ878" s="4"/>
      <c r="VWA878" s="4"/>
      <c r="VWB878" s="4"/>
      <c r="VWC878" s="4"/>
      <c r="VWD878" s="4"/>
      <c r="VWE878" s="4"/>
      <c r="VWF878" s="4"/>
      <c r="VWG878" s="4"/>
      <c r="VWH878" s="4"/>
      <c r="VWI878" s="4"/>
      <c r="VWJ878" s="4"/>
      <c r="VWK878" s="4"/>
      <c r="VWL878" s="4"/>
      <c r="VWM878" s="4"/>
      <c r="VWN878" s="4"/>
      <c r="VWO878" s="4"/>
      <c r="VWP878" s="4"/>
      <c r="VWQ878" s="4"/>
      <c r="VWR878" s="4"/>
      <c r="VWS878" s="4"/>
      <c r="VWT878" s="4"/>
      <c r="VWU878" s="4"/>
      <c r="VWV878" s="4"/>
      <c r="VWW878" s="4"/>
      <c r="VWX878" s="4"/>
      <c r="VWY878" s="4"/>
      <c r="VWZ878" s="4"/>
      <c r="VXA878" s="4"/>
      <c r="VXB878" s="4"/>
      <c r="VXC878" s="4"/>
      <c r="VXD878" s="4"/>
      <c r="VXE878" s="4"/>
      <c r="VXF878" s="4"/>
      <c r="VXG878" s="4"/>
      <c r="VXH878" s="4"/>
      <c r="VXI878" s="4"/>
      <c r="VXJ878" s="4"/>
      <c r="VXK878" s="4"/>
      <c r="VXL878" s="4"/>
      <c r="VXM878" s="4"/>
      <c r="VXN878" s="4"/>
      <c r="VXO878" s="4"/>
      <c r="VXP878" s="4"/>
      <c r="VXQ878" s="4"/>
      <c r="VXR878" s="4"/>
      <c r="VXS878" s="4"/>
      <c r="VXT878" s="4"/>
      <c r="VXU878" s="4"/>
      <c r="VXV878" s="4"/>
      <c r="VXW878" s="4"/>
      <c r="VXX878" s="4"/>
      <c r="VXY878" s="4"/>
      <c r="VXZ878" s="4"/>
      <c r="VYA878" s="4"/>
      <c r="VYB878" s="4"/>
      <c r="VYC878" s="4"/>
      <c r="VYD878" s="4"/>
      <c r="VYE878" s="4"/>
      <c r="VYF878" s="4"/>
      <c r="VYG878" s="4"/>
      <c r="VYH878" s="4"/>
      <c r="VYI878" s="4"/>
      <c r="VYJ878" s="4"/>
      <c r="VYK878" s="4"/>
      <c r="VYL878" s="4"/>
      <c r="VYM878" s="4"/>
      <c r="VYN878" s="4"/>
      <c r="VYO878" s="4"/>
      <c r="VYP878" s="4"/>
      <c r="VYQ878" s="4"/>
      <c r="VYR878" s="4"/>
      <c r="VYS878" s="4"/>
      <c r="VYT878" s="4"/>
      <c r="VYU878" s="4"/>
      <c r="VYV878" s="4"/>
      <c r="VYW878" s="4"/>
      <c r="VYX878" s="4"/>
      <c r="VYY878" s="4"/>
      <c r="VYZ878" s="4"/>
      <c r="VZA878" s="4"/>
      <c r="VZB878" s="4"/>
      <c r="VZC878" s="4"/>
      <c r="VZD878" s="4"/>
      <c r="VZE878" s="4"/>
      <c r="VZF878" s="4"/>
      <c r="VZG878" s="4"/>
      <c r="VZH878" s="4"/>
      <c r="VZI878" s="4"/>
      <c r="VZJ878" s="4"/>
      <c r="VZK878" s="4"/>
      <c r="VZL878" s="4"/>
      <c r="VZM878" s="4"/>
      <c r="VZN878" s="4"/>
      <c r="VZO878" s="4"/>
      <c r="VZP878" s="4"/>
      <c r="VZQ878" s="4"/>
      <c r="VZR878" s="4"/>
      <c r="VZS878" s="4"/>
      <c r="VZT878" s="4"/>
      <c r="VZU878" s="4"/>
      <c r="VZV878" s="4"/>
      <c r="VZW878" s="4"/>
      <c r="VZX878" s="4"/>
      <c r="VZY878" s="4"/>
      <c r="VZZ878" s="4"/>
      <c r="WAA878" s="4"/>
      <c r="WAB878" s="4"/>
      <c r="WAC878" s="4"/>
      <c r="WAD878" s="4"/>
      <c r="WAE878" s="4"/>
      <c r="WAF878" s="4"/>
      <c r="WAG878" s="4"/>
      <c r="WAH878" s="4"/>
      <c r="WAI878" s="4"/>
      <c r="WAJ878" s="4"/>
      <c r="WAK878" s="4"/>
      <c r="WAL878" s="4"/>
      <c r="WAM878" s="4"/>
      <c r="WAN878" s="4"/>
      <c r="WAO878" s="4"/>
      <c r="WAP878" s="4"/>
      <c r="WAQ878" s="4"/>
      <c r="WAR878" s="4"/>
      <c r="WAS878" s="4"/>
      <c r="WAT878" s="4"/>
      <c r="WAU878" s="4"/>
      <c r="WAV878" s="4"/>
      <c r="WAW878" s="4"/>
      <c r="WAX878" s="4"/>
      <c r="WAY878" s="4"/>
      <c r="WAZ878" s="4"/>
      <c r="WBA878" s="4"/>
      <c r="WBB878" s="4"/>
      <c r="WBC878" s="4"/>
      <c r="WBD878" s="4"/>
      <c r="WBE878" s="4"/>
      <c r="WBF878" s="4"/>
      <c r="WBG878" s="4"/>
      <c r="WBH878" s="4"/>
      <c r="WBI878" s="4"/>
      <c r="WBJ878" s="4"/>
      <c r="WBL878" s="4"/>
      <c r="WBN878" s="4"/>
      <c r="WBO878" s="4"/>
      <c r="WBP878" s="4"/>
      <c r="WBQ878" s="4"/>
      <c r="WBR878" s="4"/>
      <c r="WBS878" s="4"/>
      <c r="WBT878" s="4"/>
      <c r="WBU878" s="4"/>
      <c r="WBZ878" s="4"/>
      <c r="WCA878" s="4"/>
      <c r="WCB878" s="4"/>
      <c r="WCC878" s="4"/>
      <c r="WCD878" s="4"/>
      <c r="WCE878" s="4"/>
      <c r="WCF878" s="4"/>
      <c r="WCG878" s="4"/>
      <c r="WCH878" s="4"/>
      <c r="WCI878" s="4"/>
      <c r="WCJ878" s="4"/>
      <c r="WCK878" s="4"/>
      <c r="WCL878" s="4"/>
      <c r="WCM878" s="4"/>
      <c r="WCN878" s="4"/>
      <c r="WCO878" s="4"/>
      <c r="WCP878" s="4"/>
      <c r="WCQ878" s="4"/>
      <c r="WCR878" s="4"/>
      <c r="WCS878" s="4"/>
      <c r="WCT878" s="4"/>
      <c r="WCU878" s="4"/>
      <c r="WCV878" s="4"/>
      <c r="WCW878" s="4"/>
      <c r="WCX878" s="4"/>
      <c r="WCY878" s="4"/>
      <c r="WCZ878" s="4"/>
      <c r="WDA878" s="4"/>
      <c r="WDB878" s="4"/>
      <c r="WDC878" s="4"/>
      <c r="WDD878" s="4"/>
      <c r="WDE878" s="4"/>
      <c r="WDF878" s="4"/>
      <c r="WDG878" s="4"/>
      <c r="WDH878" s="4"/>
      <c r="WDI878" s="4"/>
      <c r="WDJ878" s="4"/>
      <c r="WDK878" s="4"/>
      <c r="WDL878" s="4"/>
      <c r="WDM878" s="4"/>
      <c r="WDN878" s="4"/>
      <c r="WDO878" s="4"/>
      <c r="WDP878" s="4"/>
      <c r="WDQ878" s="4"/>
      <c r="WDR878" s="4"/>
      <c r="WDS878" s="4"/>
      <c r="WDT878" s="4"/>
      <c r="WDU878" s="4"/>
      <c r="WDV878" s="4"/>
      <c r="WDW878" s="4"/>
      <c r="WDX878" s="4"/>
      <c r="WDY878" s="4"/>
      <c r="WDZ878" s="4"/>
      <c r="WEA878" s="4"/>
      <c r="WEB878" s="4"/>
      <c r="WEC878" s="4"/>
      <c r="WED878" s="4"/>
      <c r="WEE878" s="4"/>
      <c r="WEF878" s="4"/>
      <c r="WEG878" s="4"/>
      <c r="WEH878" s="4"/>
      <c r="WEI878" s="4"/>
      <c r="WEJ878" s="4"/>
      <c r="WEK878" s="4"/>
      <c r="WEL878" s="4"/>
      <c r="WEM878" s="4"/>
      <c r="WEN878" s="4"/>
      <c r="WEO878" s="4"/>
      <c r="WEP878" s="4"/>
      <c r="WEQ878" s="4"/>
      <c r="WER878" s="4"/>
      <c r="WES878" s="4"/>
      <c r="WET878" s="4"/>
      <c r="WEU878" s="4"/>
      <c r="WEV878" s="4"/>
      <c r="WEW878" s="4"/>
      <c r="WEX878" s="4"/>
      <c r="WEY878" s="4"/>
      <c r="WEZ878" s="4"/>
      <c r="WFA878" s="4"/>
      <c r="WFB878" s="4"/>
      <c r="WFC878" s="4"/>
      <c r="WFD878" s="4"/>
      <c r="WFE878" s="4"/>
      <c r="WFF878" s="4"/>
      <c r="WFG878" s="4"/>
      <c r="WFH878" s="4"/>
      <c r="WFI878" s="4"/>
      <c r="WFJ878" s="4"/>
      <c r="WFK878" s="4"/>
      <c r="WFL878" s="4"/>
      <c r="WFM878" s="4"/>
      <c r="WFN878" s="4"/>
      <c r="WFO878" s="4"/>
      <c r="WFP878" s="4"/>
      <c r="WFQ878" s="4"/>
      <c r="WFR878" s="4"/>
      <c r="WFS878" s="4"/>
      <c r="WFT878" s="4"/>
      <c r="WFU878" s="4"/>
      <c r="WFV878" s="4"/>
      <c r="WFW878" s="4"/>
      <c r="WFX878" s="4"/>
      <c r="WFY878" s="4"/>
      <c r="WFZ878" s="4"/>
      <c r="WGA878" s="4"/>
      <c r="WGB878" s="4"/>
      <c r="WGC878" s="4"/>
      <c r="WGD878" s="4"/>
      <c r="WGE878" s="4"/>
      <c r="WGF878" s="4"/>
      <c r="WGG878" s="4"/>
      <c r="WGH878" s="4"/>
      <c r="WGI878" s="4"/>
      <c r="WGJ878" s="4"/>
      <c r="WGK878" s="4"/>
      <c r="WGL878" s="4"/>
      <c r="WGM878" s="4"/>
      <c r="WGN878" s="4"/>
      <c r="WGO878" s="4"/>
      <c r="WGP878" s="4"/>
      <c r="WGQ878" s="4"/>
      <c r="WGR878" s="4"/>
      <c r="WGS878" s="4"/>
      <c r="WGT878" s="4"/>
      <c r="WGU878" s="4"/>
      <c r="WGV878" s="4"/>
      <c r="WGW878" s="4"/>
      <c r="WGX878" s="4"/>
      <c r="WGY878" s="4"/>
      <c r="WGZ878" s="4"/>
      <c r="WHA878" s="4"/>
      <c r="WHB878" s="4"/>
      <c r="WHC878" s="4"/>
      <c r="WHD878" s="4"/>
      <c r="WHE878" s="4"/>
      <c r="WHF878" s="4"/>
      <c r="WHG878" s="4"/>
      <c r="WHH878" s="4"/>
      <c r="WHI878" s="4"/>
      <c r="WHJ878" s="4"/>
      <c r="WHK878" s="4"/>
      <c r="WHL878" s="4"/>
      <c r="WHM878" s="4"/>
      <c r="WHN878" s="4"/>
      <c r="WHO878" s="4"/>
      <c r="WHP878" s="4"/>
      <c r="WHQ878" s="4"/>
      <c r="WHR878" s="4"/>
      <c r="WHS878" s="4"/>
      <c r="WHT878" s="4"/>
      <c r="WHU878" s="4"/>
      <c r="WHV878" s="4"/>
      <c r="WHW878" s="4"/>
      <c r="WHX878" s="4"/>
      <c r="WHY878" s="4"/>
      <c r="WHZ878" s="4"/>
      <c r="WIA878" s="4"/>
      <c r="WIB878" s="4"/>
      <c r="WIC878" s="4"/>
      <c r="WID878" s="4"/>
      <c r="WIE878" s="4"/>
      <c r="WIF878" s="4"/>
      <c r="WIG878" s="4"/>
      <c r="WIH878" s="4"/>
      <c r="WII878" s="4"/>
      <c r="WIJ878" s="4"/>
      <c r="WIK878" s="4"/>
      <c r="WIL878" s="4"/>
      <c r="WIM878" s="4"/>
      <c r="WIN878" s="4"/>
      <c r="WIO878" s="4"/>
      <c r="WIP878" s="4"/>
      <c r="WIQ878" s="4"/>
      <c r="WIR878" s="4"/>
      <c r="WIS878" s="4"/>
      <c r="WIT878" s="4"/>
      <c r="WIU878" s="4"/>
      <c r="WIV878" s="4"/>
      <c r="WIW878" s="4"/>
      <c r="WIX878" s="4"/>
      <c r="WIY878" s="4"/>
      <c r="WIZ878" s="4"/>
      <c r="WJA878" s="4"/>
      <c r="WJB878" s="4"/>
      <c r="WJC878" s="4"/>
      <c r="WJD878" s="4"/>
      <c r="WJE878" s="4"/>
      <c r="WJF878" s="4"/>
      <c r="WJG878" s="4"/>
      <c r="WJH878" s="4"/>
      <c r="WJI878" s="4"/>
      <c r="WJJ878" s="4"/>
      <c r="WJK878" s="4"/>
      <c r="WJL878" s="4"/>
      <c r="WJM878" s="4"/>
      <c r="WJN878" s="4"/>
      <c r="WJO878" s="4"/>
      <c r="WJP878" s="4"/>
      <c r="WJQ878" s="4"/>
      <c r="WJR878" s="4"/>
      <c r="WJS878" s="4"/>
      <c r="WJT878" s="4"/>
      <c r="WJU878" s="4"/>
      <c r="WJV878" s="4"/>
      <c r="WJW878" s="4"/>
      <c r="WJX878" s="4"/>
      <c r="WJY878" s="4"/>
      <c r="WJZ878" s="4"/>
      <c r="WKA878" s="4"/>
      <c r="WKB878" s="4"/>
      <c r="WKC878" s="4"/>
      <c r="WKD878" s="4"/>
      <c r="WKE878" s="4"/>
      <c r="WKF878" s="4"/>
      <c r="WKG878" s="4"/>
      <c r="WKH878" s="4"/>
      <c r="WKI878" s="4"/>
      <c r="WKJ878" s="4"/>
      <c r="WKK878" s="4"/>
      <c r="WKL878" s="4"/>
      <c r="WKM878" s="4"/>
      <c r="WKN878" s="4"/>
      <c r="WKO878" s="4"/>
      <c r="WKP878" s="4"/>
      <c r="WKQ878" s="4"/>
      <c r="WKR878" s="4"/>
      <c r="WKS878" s="4"/>
      <c r="WKT878" s="4"/>
      <c r="WKU878" s="4"/>
      <c r="WKV878" s="4"/>
      <c r="WKW878" s="4"/>
      <c r="WKX878" s="4"/>
      <c r="WKY878" s="4"/>
      <c r="WKZ878" s="4"/>
      <c r="WLA878" s="4"/>
      <c r="WLB878" s="4"/>
      <c r="WLC878" s="4"/>
      <c r="WLD878" s="4"/>
      <c r="WLE878" s="4"/>
      <c r="WLF878" s="4"/>
      <c r="WLH878" s="4"/>
      <c r="WLJ878" s="4"/>
      <c r="WLK878" s="4"/>
      <c r="WLL878" s="4"/>
      <c r="WLM878" s="4"/>
      <c r="WLN878" s="4"/>
      <c r="WLO878" s="4"/>
      <c r="WLP878" s="4"/>
      <c r="WLQ878" s="4"/>
      <c r="WLV878" s="4"/>
      <c r="WLW878" s="4"/>
      <c r="WLX878" s="4"/>
      <c r="WLY878" s="4"/>
      <c r="WLZ878" s="4"/>
      <c r="WMA878" s="4"/>
      <c r="WMB878" s="4"/>
      <c r="WMC878" s="4"/>
      <c r="WMD878" s="4"/>
      <c r="WME878" s="4"/>
      <c r="WMF878" s="4"/>
      <c r="WMG878" s="4"/>
      <c r="WMH878" s="4"/>
      <c r="WMI878" s="4"/>
      <c r="WMJ878" s="4"/>
      <c r="WMK878" s="4"/>
      <c r="WML878" s="4"/>
      <c r="WMM878" s="4"/>
      <c r="WMN878" s="4"/>
      <c r="WMO878" s="4"/>
      <c r="WMP878" s="4"/>
      <c r="WMQ878" s="4"/>
      <c r="WMR878" s="4"/>
      <c r="WMS878" s="4"/>
      <c r="WMT878" s="4"/>
      <c r="WMU878" s="4"/>
      <c r="WMV878" s="4"/>
      <c r="WMW878" s="4"/>
      <c r="WMX878" s="4"/>
      <c r="WMY878" s="4"/>
      <c r="WMZ878" s="4"/>
      <c r="WNA878" s="4"/>
      <c r="WNB878" s="4"/>
      <c r="WNC878" s="4"/>
      <c r="WND878" s="4"/>
      <c r="WNE878" s="4"/>
      <c r="WNF878" s="4"/>
      <c r="WNG878" s="4"/>
      <c r="WNH878" s="4"/>
      <c r="WNI878" s="4"/>
      <c r="WNJ878" s="4"/>
      <c r="WNK878" s="4"/>
      <c r="WNL878" s="4"/>
      <c r="WNM878" s="4"/>
      <c r="WNN878" s="4"/>
      <c r="WNO878" s="4"/>
      <c r="WNP878" s="4"/>
      <c r="WNQ878" s="4"/>
      <c r="WNR878" s="4"/>
      <c r="WNS878" s="4"/>
      <c r="WNT878" s="4"/>
      <c r="WNU878" s="4"/>
      <c r="WNV878" s="4"/>
      <c r="WNW878" s="4"/>
      <c r="WNX878" s="4"/>
      <c r="WNY878" s="4"/>
      <c r="WNZ878" s="4"/>
      <c r="WOA878" s="4"/>
      <c r="WOB878" s="4"/>
      <c r="WOC878" s="4"/>
      <c r="WOD878" s="4"/>
      <c r="WOE878" s="4"/>
      <c r="WOF878" s="4"/>
      <c r="WOG878" s="4"/>
      <c r="WOH878" s="4"/>
      <c r="WOI878" s="4"/>
      <c r="WOJ878" s="4"/>
      <c r="WOK878" s="4"/>
      <c r="WOL878" s="4"/>
      <c r="WOM878" s="4"/>
      <c r="WON878" s="4"/>
      <c r="WOO878" s="4"/>
      <c r="WOP878" s="4"/>
      <c r="WOQ878" s="4"/>
      <c r="WOR878" s="4"/>
      <c r="WOS878" s="4"/>
      <c r="WOT878" s="4"/>
      <c r="WOU878" s="4"/>
      <c r="WOV878" s="4"/>
      <c r="WOW878" s="4"/>
      <c r="WOX878" s="4"/>
      <c r="WOY878" s="4"/>
      <c r="WOZ878" s="4"/>
      <c r="WPA878" s="4"/>
      <c r="WPB878" s="4"/>
      <c r="WPC878" s="4"/>
      <c r="WPD878" s="4"/>
      <c r="WPE878" s="4"/>
      <c r="WPF878" s="4"/>
      <c r="WPG878" s="4"/>
      <c r="WPH878" s="4"/>
      <c r="WPI878" s="4"/>
      <c r="WPJ878" s="4"/>
      <c r="WPK878" s="4"/>
      <c r="WPL878" s="4"/>
      <c r="WPM878" s="4"/>
      <c r="WPN878" s="4"/>
      <c r="WPO878" s="4"/>
      <c r="WPP878" s="4"/>
      <c r="WPQ878" s="4"/>
      <c r="WPR878" s="4"/>
      <c r="WPS878" s="4"/>
      <c r="WPT878" s="4"/>
      <c r="WPU878" s="4"/>
      <c r="WPV878" s="4"/>
      <c r="WPW878" s="4"/>
      <c r="WPX878" s="4"/>
      <c r="WPY878" s="4"/>
      <c r="WPZ878" s="4"/>
      <c r="WQA878" s="4"/>
      <c r="WQB878" s="4"/>
      <c r="WQC878" s="4"/>
      <c r="WQD878" s="4"/>
      <c r="WQE878" s="4"/>
      <c r="WQF878" s="4"/>
      <c r="WQG878" s="4"/>
      <c r="WQH878" s="4"/>
      <c r="WQI878" s="4"/>
      <c r="WQJ878" s="4"/>
      <c r="WQK878" s="4"/>
      <c r="WQL878" s="4"/>
      <c r="WQM878" s="4"/>
      <c r="WQN878" s="4"/>
      <c r="WQO878" s="4"/>
      <c r="WQP878" s="4"/>
      <c r="WQQ878" s="4"/>
      <c r="WQR878" s="4"/>
      <c r="WQS878" s="4"/>
      <c r="WQT878" s="4"/>
      <c r="WQU878" s="4"/>
      <c r="WQV878" s="4"/>
      <c r="WQW878" s="4"/>
      <c r="WQX878" s="4"/>
      <c r="WQY878" s="4"/>
      <c r="WQZ878" s="4"/>
      <c r="WRA878" s="4"/>
      <c r="WRB878" s="4"/>
      <c r="WRC878" s="4"/>
      <c r="WRD878" s="4"/>
      <c r="WRE878" s="4"/>
      <c r="WRF878" s="4"/>
      <c r="WRG878" s="4"/>
      <c r="WRH878" s="4"/>
      <c r="WRI878" s="4"/>
      <c r="WRJ878" s="4"/>
      <c r="WRK878" s="4"/>
      <c r="WRL878" s="4"/>
      <c r="WRM878" s="4"/>
      <c r="WRN878" s="4"/>
      <c r="WRO878" s="4"/>
      <c r="WRP878" s="4"/>
      <c r="WRQ878" s="4"/>
      <c r="WRR878" s="4"/>
      <c r="WRS878" s="4"/>
      <c r="WRT878" s="4"/>
      <c r="WRU878" s="4"/>
      <c r="WRV878" s="4"/>
      <c r="WRW878" s="4"/>
      <c r="WRX878" s="4"/>
      <c r="WRY878" s="4"/>
      <c r="WRZ878" s="4"/>
      <c r="WSA878" s="4"/>
      <c r="WSB878" s="4"/>
      <c r="WSC878" s="4"/>
      <c r="WSD878" s="4"/>
      <c r="WSE878" s="4"/>
      <c r="WSF878" s="4"/>
      <c r="WSG878" s="4"/>
      <c r="WSH878" s="4"/>
      <c r="WSI878" s="4"/>
      <c r="WSJ878" s="4"/>
      <c r="WSK878" s="4"/>
      <c r="WSL878" s="4"/>
      <c r="WSM878" s="4"/>
      <c r="WSN878" s="4"/>
      <c r="WSO878" s="4"/>
      <c r="WSP878" s="4"/>
      <c r="WSQ878" s="4"/>
      <c r="WSR878" s="4"/>
      <c r="WSS878" s="4"/>
      <c r="WST878" s="4"/>
      <c r="WSU878" s="4"/>
      <c r="WSV878" s="4"/>
      <c r="WSW878" s="4"/>
      <c r="WSX878" s="4"/>
      <c r="WSY878" s="4"/>
      <c r="WSZ878" s="4"/>
      <c r="WTA878" s="4"/>
      <c r="WTB878" s="4"/>
      <c r="WTC878" s="4"/>
      <c r="WTD878" s="4"/>
      <c r="WTE878" s="4"/>
      <c r="WTF878" s="4"/>
      <c r="WTG878" s="4"/>
      <c r="WTH878" s="4"/>
      <c r="WTI878" s="4"/>
      <c r="WTJ878" s="4"/>
      <c r="WTK878" s="4"/>
      <c r="WTL878" s="4"/>
      <c r="WTM878" s="4"/>
      <c r="WTN878" s="4"/>
      <c r="WTO878" s="4"/>
      <c r="WTP878" s="4"/>
      <c r="WTQ878" s="4"/>
      <c r="WTR878" s="4"/>
      <c r="WTS878" s="4"/>
      <c r="WTT878" s="4"/>
      <c r="WTU878" s="4"/>
      <c r="WTV878" s="4"/>
      <c r="WTW878" s="4"/>
      <c r="WTX878" s="4"/>
      <c r="WTY878" s="4"/>
      <c r="WTZ878" s="4"/>
      <c r="WUA878" s="4"/>
      <c r="WUB878" s="4"/>
      <c r="WUC878" s="4"/>
      <c r="WUD878" s="4"/>
      <c r="WUE878" s="4"/>
      <c r="WUF878" s="4"/>
      <c r="WUG878" s="4"/>
      <c r="WUH878" s="4"/>
      <c r="WUI878" s="4"/>
      <c r="WUJ878" s="4"/>
      <c r="WUK878" s="4"/>
      <c r="WUL878" s="4"/>
      <c r="WUM878" s="4"/>
      <c r="WUN878" s="4"/>
      <c r="WUO878" s="4"/>
      <c r="WUP878" s="4"/>
      <c r="WUQ878" s="4"/>
      <c r="WUR878" s="4"/>
      <c r="WUS878" s="4"/>
      <c r="WUT878" s="4"/>
      <c r="WUU878" s="4"/>
      <c r="WUV878" s="4"/>
      <c r="WUW878" s="4"/>
      <c r="WUX878" s="4"/>
      <c r="WUY878" s="4"/>
      <c r="WUZ878" s="4"/>
      <c r="WVA878" s="4"/>
      <c r="WVB878" s="4"/>
      <c r="WVD878" s="4"/>
      <c r="WVF878" s="4"/>
      <c r="WVG878" s="4"/>
      <c r="WVH878" s="4"/>
      <c r="WVI878" s="4"/>
      <c r="WVJ878" s="4"/>
      <c r="WVK878" s="4"/>
      <c r="WVL878" s="4"/>
      <c r="WVM878" s="4"/>
      <c r="WVR878" s="4"/>
      <c r="WVS878" s="4"/>
      <c r="WVT878" s="4"/>
      <c r="WVU878" s="4"/>
      <c r="WVV878" s="4"/>
      <c r="WVW878" s="4"/>
      <c r="WVX878" s="4"/>
      <c r="WVY878" s="4"/>
      <c r="WVZ878" s="4"/>
      <c r="WWA878" s="4"/>
      <c r="WWB878" s="4"/>
      <c r="WWC878" s="4"/>
      <c r="WWD878" s="4"/>
      <c r="WWE878" s="4"/>
      <c r="WWF878" s="4"/>
      <c r="WWG878" s="4"/>
      <c r="WWH878" s="4"/>
      <c r="WWI878" s="4"/>
      <c r="WWJ878" s="4"/>
      <c r="WWK878" s="4"/>
      <c r="WWL878" s="4"/>
      <c r="WWM878" s="4"/>
      <c r="WWN878" s="4"/>
      <c r="WWO878" s="4"/>
      <c r="WWP878" s="4"/>
      <c r="WWQ878" s="4"/>
      <c r="WWR878" s="4"/>
      <c r="WWS878" s="4"/>
      <c r="WWT878" s="4"/>
      <c r="WWU878" s="4"/>
      <c r="WWV878" s="4"/>
      <c r="WWW878" s="4"/>
      <c r="WWX878" s="4"/>
      <c r="WWY878" s="4"/>
      <c r="WWZ878" s="4"/>
      <c r="WXA878" s="4"/>
      <c r="WXB878" s="4"/>
      <c r="WXC878" s="4"/>
      <c r="WXD878" s="4"/>
      <c r="WXE878" s="4"/>
      <c r="WXF878" s="4"/>
      <c r="WXG878" s="4"/>
      <c r="WXH878" s="4"/>
      <c r="WXI878" s="4"/>
      <c r="WXJ878" s="4"/>
      <c r="WXK878" s="4"/>
      <c r="WXL878" s="4"/>
      <c r="WXM878" s="4"/>
      <c r="WXN878" s="4"/>
      <c r="WXO878" s="4"/>
      <c r="WXP878" s="4"/>
      <c r="WXQ878" s="4"/>
      <c r="WXR878" s="4"/>
      <c r="WXS878" s="4"/>
      <c r="WXT878" s="4"/>
      <c r="WXU878" s="4"/>
      <c r="WXV878" s="4"/>
      <c r="WXW878" s="4"/>
      <c r="WXX878" s="4"/>
      <c r="WXY878" s="4"/>
      <c r="WXZ878" s="4"/>
      <c r="WYA878" s="4"/>
      <c r="WYB878" s="4"/>
      <c r="WYC878" s="4"/>
      <c r="WYD878" s="4"/>
      <c r="WYE878" s="4"/>
      <c r="WYF878" s="4"/>
      <c r="WYG878" s="4"/>
      <c r="WYH878" s="4"/>
      <c r="WYI878" s="4"/>
      <c r="WYJ878" s="4"/>
      <c r="WYK878" s="4"/>
      <c r="WYL878" s="4"/>
      <c r="WYM878" s="4"/>
      <c r="WYN878" s="4"/>
      <c r="WYO878" s="4"/>
      <c r="WYP878" s="4"/>
      <c r="WYQ878" s="4"/>
      <c r="WYR878" s="4"/>
      <c r="WYS878" s="4"/>
      <c r="WYT878" s="4"/>
      <c r="WYU878" s="4"/>
      <c r="WYV878" s="4"/>
      <c r="WYW878" s="4"/>
      <c r="WYX878" s="4"/>
      <c r="WYY878" s="4"/>
      <c r="WYZ878" s="4"/>
      <c r="WZA878" s="4"/>
      <c r="WZB878" s="4"/>
      <c r="WZC878" s="4"/>
      <c r="WZD878" s="4"/>
      <c r="WZE878" s="4"/>
      <c r="WZF878" s="4"/>
      <c r="WZG878" s="4"/>
      <c r="WZH878" s="4"/>
      <c r="WZI878" s="4"/>
      <c r="WZJ878" s="4"/>
      <c r="WZK878" s="4"/>
      <c r="WZL878" s="4"/>
      <c r="WZM878" s="4"/>
      <c r="WZN878" s="4"/>
      <c r="WZO878" s="4"/>
      <c r="WZP878" s="4"/>
      <c r="WZQ878" s="4"/>
      <c r="WZR878" s="4"/>
      <c r="WZS878" s="4"/>
      <c r="WZT878" s="4"/>
      <c r="WZU878" s="4"/>
      <c r="WZV878" s="4"/>
      <c r="WZW878" s="4"/>
      <c r="WZX878" s="4"/>
      <c r="WZY878" s="4"/>
      <c r="WZZ878" s="4"/>
      <c r="XAA878" s="4"/>
      <c r="XAB878" s="4"/>
      <c r="XAC878" s="4"/>
      <c r="XAD878" s="4"/>
      <c r="XAE878" s="4"/>
      <c r="XAF878" s="4"/>
      <c r="XAG878" s="4"/>
      <c r="XAH878" s="4"/>
      <c r="XAI878" s="4"/>
      <c r="XAJ878" s="4"/>
      <c r="XAK878" s="4"/>
      <c r="XAL878" s="4"/>
      <c r="XAM878" s="4"/>
      <c r="XAN878" s="4"/>
      <c r="XAO878" s="4"/>
      <c r="XAP878" s="4"/>
      <c r="XAQ878" s="4"/>
      <c r="XAR878" s="4"/>
      <c r="XAS878" s="4"/>
      <c r="XAT878" s="4"/>
      <c r="XAU878" s="4"/>
      <c r="XAV878" s="4"/>
      <c r="XAW878" s="4"/>
      <c r="XAX878" s="4"/>
      <c r="XAY878" s="4"/>
      <c r="XAZ878" s="4"/>
      <c r="XBA878" s="4"/>
      <c r="XBB878" s="4"/>
      <c r="XBC878" s="4"/>
      <c r="XBD878" s="4"/>
      <c r="XBE878" s="4"/>
      <c r="XBF878" s="4"/>
      <c r="XBG878" s="4"/>
      <c r="XBH878" s="4"/>
      <c r="XBI878" s="4"/>
      <c r="XBJ878" s="4"/>
      <c r="XBK878" s="4"/>
      <c r="XBL878" s="4"/>
      <c r="XBM878" s="4"/>
      <c r="XBN878" s="4"/>
      <c r="XBO878" s="4"/>
      <c r="XBP878" s="4"/>
      <c r="XBQ878" s="4"/>
      <c r="XBR878" s="4"/>
      <c r="XBS878" s="4"/>
      <c r="XBT878" s="4"/>
      <c r="XBU878" s="4"/>
      <c r="XBV878" s="4"/>
      <c r="XBW878" s="4"/>
      <c r="XBX878" s="4"/>
      <c r="XBY878" s="4"/>
      <c r="XBZ878" s="4"/>
      <c r="XCA878" s="4"/>
      <c r="XCB878" s="4"/>
      <c r="XCC878" s="4"/>
      <c r="XCD878" s="4"/>
      <c r="XCE878" s="4"/>
      <c r="XCF878" s="4"/>
      <c r="XCG878" s="4"/>
      <c r="XCH878" s="4"/>
      <c r="XCI878" s="4"/>
      <c r="XCJ878" s="4"/>
      <c r="XCK878" s="4"/>
      <c r="XCL878" s="4"/>
      <c r="XCM878" s="4"/>
      <c r="XCN878" s="4"/>
      <c r="XCO878" s="4"/>
      <c r="XCP878" s="4"/>
      <c r="XCQ878" s="4"/>
      <c r="XCR878" s="4"/>
      <c r="XCS878" s="4"/>
      <c r="XCT878" s="4"/>
      <c r="XCU878" s="4"/>
      <c r="XCV878" s="4"/>
      <c r="XCW878" s="4"/>
      <c r="XCX878" s="4"/>
      <c r="XCY878" s="4"/>
      <c r="XCZ878" s="4"/>
      <c r="XDA878" s="4"/>
      <c r="XDB878" s="4"/>
      <c r="XDC878" s="4"/>
      <c r="XDD878" s="4"/>
      <c r="XDE878" s="4"/>
      <c r="XDF878" s="4"/>
      <c r="XDG878" s="4"/>
      <c r="XDH878" s="4"/>
      <c r="XDI878" s="4"/>
      <c r="XDJ878" s="4"/>
      <c r="XDK878" s="4"/>
      <c r="XDL878" s="4"/>
      <c r="XDM878" s="4"/>
      <c r="XDN878" s="4"/>
      <c r="XDO878" s="4"/>
      <c r="XDP878" s="4"/>
      <c r="XDQ878" s="4"/>
      <c r="XDR878" s="4"/>
      <c r="XDS878" s="4"/>
      <c r="XDT878" s="4"/>
      <c r="XDU878" s="4"/>
      <c r="XDV878" s="4"/>
      <c r="XDW878" s="4"/>
      <c r="XDX878" s="4"/>
      <c r="XDY878" s="4"/>
      <c r="XDZ878" s="4"/>
      <c r="XEA878" s="4"/>
      <c r="XEB878" s="4"/>
      <c r="XEC878" s="4"/>
      <c r="XED878" s="4"/>
      <c r="XEE878" s="4"/>
      <c r="XEF878" s="4"/>
      <c r="XEG878" s="4"/>
      <c r="XEH878" s="4"/>
      <c r="XEI878" s="4"/>
      <c r="XEJ878" s="4"/>
      <c r="XEK878" s="4"/>
      <c r="XEL878" s="4"/>
      <c r="XEM878" s="4"/>
      <c r="XEN878" s="4"/>
      <c r="XEO878" s="4"/>
      <c r="XEP878" s="4"/>
      <c r="XEQ878" s="4"/>
      <c r="XER878" s="4"/>
      <c r="XES878" s="4"/>
      <c r="XET878" s="4"/>
      <c r="XEU878" s="4"/>
      <c r="XEV878" s="4"/>
      <c r="XEW878" s="4"/>
      <c r="XEX878" s="4"/>
      <c r="XEY878" s="4"/>
      <c r="XEZ878" s="4"/>
      <c r="XFA878" s="4"/>
      <c r="XFB878" s="4"/>
      <c r="XFC878" s="4"/>
      <c r="XFD878" s="4"/>
    </row>
    <row r="879" s="2" customFormat="1" ht="16.5" hidden="1" customHeight="1" spans="1:14">
      <c r="A879" s="30" t="s">
        <v>798</v>
      </c>
      <c r="B879" s="31"/>
      <c r="C879" s="31"/>
      <c r="D879" s="31"/>
      <c r="E879" s="32"/>
      <c r="F879" s="31"/>
      <c r="G879" s="28"/>
      <c r="H879" s="29"/>
      <c r="I879" s="31"/>
      <c r="J879" s="28"/>
      <c r="K879" s="32"/>
      <c r="M879" s="2">
        <v>1</v>
      </c>
      <c r="N879" s="63"/>
    </row>
    <row r="880" s="2" customFormat="1" ht="16.5" hidden="1" customHeight="1" spans="1:14">
      <c r="A880" s="30" t="s">
        <v>799</v>
      </c>
      <c r="B880" s="31"/>
      <c r="C880" s="31"/>
      <c r="D880" s="31"/>
      <c r="E880" s="32"/>
      <c r="F880" s="31"/>
      <c r="G880" s="28"/>
      <c r="H880" s="29"/>
      <c r="I880" s="31"/>
      <c r="J880" s="28"/>
      <c r="K880" s="32"/>
      <c r="M880" s="2">
        <v>1</v>
      </c>
      <c r="N880" s="63"/>
    </row>
    <row r="881" s="2" customFormat="1" ht="16.5" customHeight="1" spans="1:16384">
      <c r="A881" s="30" t="s">
        <v>800</v>
      </c>
      <c r="B881" s="31">
        <v>19957</v>
      </c>
      <c r="C881" s="31">
        <f>19957-2517+20</f>
        <v>17460</v>
      </c>
      <c r="D881" s="31">
        <v>15648</v>
      </c>
      <c r="E881" s="108">
        <f t="shared" si="43"/>
        <v>89.6219931271478</v>
      </c>
      <c r="F881" s="31">
        <v>29517</v>
      </c>
      <c r="G881" s="31">
        <f>D881-F881</f>
        <v>-13869</v>
      </c>
      <c r="H881" s="109">
        <f t="shared" si="44"/>
        <v>-46.9864823660941</v>
      </c>
      <c r="I881" s="31">
        <f>SUM(I882:I886)</f>
        <v>15014</v>
      </c>
      <c r="J881" s="31">
        <f>I881-B881</f>
        <v>-4943</v>
      </c>
      <c r="K881" s="108">
        <f t="shared" ref="K881" si="45">J881/B881*100</f>
        <v>-24.7682517412437</v>
      </c>
      <c r="L881" s="4"/>
      <c r="M881" s="4"/>
      <c r="N881" s="63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/>
      <c r="FI881" s="4"/>
      <c r="FJ881" s="4"/>
      <c r="FK881" s="4"/>
      <c r="FL881" s="4"/>
      <c r="FM881" s="4"/>
      <c r="FN881" s="4"/>
      <c r="FO881" s="4"/>
      <c r="FP881" s="4"/>
      <c r="FQ881" s="4"/>
      <c r="FR881" s="4"/>
      <c r="FS881" s="4"/>
      <c r="FT881" s="4"/>
      <c r="FU881" s="4"/>
      <c r="FV881" s="4"/>
      <c r="FW881" s="4"/>
      <c r="FX881" s="4"/>
      <c r="FY881" s="4"/>
      <c r="FZ881" s="4"/>
      <c r="GA881" s="4"/>
      <c r="GB881" s="4"/>
      <c r="GC881" s="4"/>
      <c r="GD881" s="4"/>
      <c r="GE881" s="4"/>
      <c r="GF881" s="4"/>
      <c r="GG881" s="4"/>
      <c r="GH881" s="4"/>
      <c r="GI881" s="4"/>
      <c r="GJ881" s="4"/>
      <c r="GK881" s="4"/>
      <c r="GL881" s="4"/>
      <c r="GM881" s="4"/>
      <c r="GN881" s="4"/>
      <c r="GO881" s="4"/>
      <c r="GP881" s="4"/>
      <c r="GQ881" s="4"/>
      <c r="GR881" s="4"/>
      <c r="GS881" s="4"/>
      <c r="GT881" s="4"/>
      <c r="GU881" s="4"/>
      <c r="GV881" s="4"/>
      <c r="GW881" s="4"/>
      <c r="GX881" s="4"/>
      <c r="GY881" s="4"/>
      <c r="GZ881" s="4"/>
      <c r="HA881" s="4"/>
      <c r="HB881" s="4"/>
      <c r="HC881" s="4"/>
      <c r="HD881" s="4"/>
      <c r="HE881" s="4"/>
      <c r="HF881" s="4"/>
      <c r="HG881" s="4"/>
      <c r="HH881" s="4"/>
      <c r="HI881" s="4"/>
      <c r="HJ881" s="4"/>
      <c r="HK881" s="4"/>
      <c r="HL881" s="4"/>
      <c r="HM881" s="4"/>
      <c r="HN881" s="4"/>
      <c r="HO881" s="4"/>
      <c r="HP881" s="4"/>
      <c r="HQ881" s="4"/>
      <c r="HR881" s="4"/>
      <c r="HS881" s="4"/>
      <c r="HT881" s="4"/>
      <c r="HU881" s="4"/>
      <c r="HV881" s="4"/>
      <c r="HW881" s="4"/>
      <c r="HX881" s="4"/>
      <c r="HY881" s="4"/>
      <c r="HZ881" s="4"/>
      <c r="IA881" s="4"/>
      <c r="IB881" s="4"/>
      <c r="IC881" s="4"/>
      <c r="ID881" s="4"/>
      <c r="IE881" s="4"/>
      <c r="IF881" s="4"/>
      <c r="IG881" s="4"/>
      <c r="IH881" s="4"/>
      <c r="II881" s="4"/>
      <c r="IJ881" s="4"/>
      <c r="IK881" s="4"/>
      <c r="IL881" s="4"/>
      <c r="IM881" s="4"/>
      <c r="IN881" s="4"/>
      <c r="IO881" s="4"/>
      <c r="IP881" s="4"/>
      <c r="IR881" s="4"/>
      <c r="IT881" s="4"/>
      <c r="IU881" s="4"/>
      <c r="IV881" s="4"/>
      <c r="IW881" s="4"/>
      <c r="IX881" s="4"/>
      <c r="IY881" s="4"/>
      <c r="IZ881" s="4"/>
      <c r="JA881" s="4"/>
      <c r="JF881" s="4"/>
      <c r="JG881" s="4"/>
      <c r="JH881" s="4"/>
      <c r="JI881" s="4"/>
      <c r="JJ881" s="4"/>
      <c r="JK881" s="4"/>
      <c r="JL881" s="4"/>
      <c r="JM881" s="4"/>
      <c r="JN881" s="4"/>
      <c r="JO881" s="4"/>
      <c r="JP881" s="4"/>
      <c r="JQ881" s="4"/>
      <c r="JR881" s="4"/>
      <c r="JS881" s="4"/>
      <c r="JT881" s="4"/>
      <c r="JU881" s="4"/>
      <c r="JV881" s="4"/>
      <c r="JW881" s="4"/>
      <c r="JX881" s="4"/>
      <c r="JY881" s="4"/>
      <c r="JZ881" s="4"/>
      <c r="KA881" s="4"/>
      <c r="KB881" s="4"/>
      <c r="KC881" s="4"/>
      <c r="KD881" s="4"/>
      <c r="KE881" s="4"/>
      <c r="KF881" s="4"/>
      <c r="KG881" s="4"/>
      <c r="KH881" s="4"/>
      <c r="KI881" s="4"/>
      <c r="KJ881" s="4"/>
      <c r="KK881" s="4"/>
      <c r="KL881" s="4"/>
      <c r="KM881" s="4"/>
      <c r="KN881" s="4"/>
      <c r="KO881" s="4"/>
      <c r="KP881" s="4"/>
      <c r="KQ881" s="4"/>
      <c r="KR881" s="4"/>
      <c r="KS881" s="4"/>
      <c r="KT881" s="4"/>
      <c r="KU881" s="4"/>
      <c r="KV881" s="4"/>
      <c r="KW881" s="4"/>
      <c r="KX881" s="4"/>
      <c r="KY881" s="4"/>
      <c r="KZ881" s="4"/>
      <c r="LA881" s="4"/>
      <c r="LB881" s="4"/>
      <c r="LC881" s="4"/>
      <c r="LD881" s="4"/>
      <c r="LE881" s="4"/>
      <c r="LF881" s="4"/>
      <c r="LG881" s="4"/>
      <c r="LH881" s="4"/>
      <c r="LI881" s="4"/>
      <c r="LJ881" s="4"/>
      <c r="LK881" s="4"/>
      <c r="LL881" s="4"/>
      <c r="LM881" s="4"/>
      <c r="LN881" s="4"/>
      <c r="LO881" s="4"/>
      <c r="LP881" s="4"/>
      <c r="LQ881" s="4"/>
      <c r="LR881" s="4"/>
      <c r="LS881" s="4"/>
      <c r="LT881" s="4"/>
      <c r="LU881" s="4"/>
      <c r="LV881" s="4"/>
      <c r="LW881" s="4"/>
      <c r="LX881" s="4"/>
      <c r="LY881" s="4"/>
      <c r="LZ881" s="4"/>
      <c r="MA881" s="4"/>
      <c r="MB881" s="4"/>
      <c r="MC881" s="4"/>
      <c r="MD881" s="4"/>
      <c r="ME881" s="4"/>
      <c r="MF881" s="4"/>
      <c r="MG881" s="4"/>
      <c r="MH881" s="4"/>
      <c r="MI881" s="4"/>
      <c r="MJ881" s="4"/>
      <c r="MK881" s="4"/>
      <c r="ML881" s="4"/>
      <c r="MM881" s="4"/>
      <c r="MN881" s="4"/>
      <c r="MO881" s="4"/>
      <c r="MP881" s="4"/>
      <c r="MQ881" s="4"/>
      <c r="MR881" s="4"/>
      <c r="MS881" s="4"/>
      <c r="MT881" s="4"/>
      <c r="MU881" s="4"/>
      <c r="MV881" s="4"/>
      <c r="MW881" s="4"/>
      <c r="MX881" s="4"/>
      <c r="MY881" s="4"/>
      <c r="MZ881" s="4"/>
      <c r="NA881" s="4"/>
      <c r="NB881" s="4"/>
      <c r="NC881" s="4"/>
      <c r="ND881" s="4"/>
      <c r="NE881" s="4"/>
      <c r="NF881" s="4"/>
      <c r="NG881" s="4"/>
      <c r="NH881" s="4"/>
      <c r="NI881" s="4"/>
      <c r="NJ881" s="4"/>
      <c r="NK881" s="4"/>
      <c r="NL881" s="4"/>
      <c r="NM881" s="4"/>
      <c r="NN881" s="4"/>
      <c r="NO881" s="4"/>
      <c r="NP881" s="4"/>
      <c r="NQ881" s="4"/>
      <c r="NR881" s="4"/>
      <c r="NS881" s="4"/>
      <c r="NT881" s="4"/>
      <c r="NU881" s="4"/>
      <c r="NV881" s="4"/>
      <c r="NW881" s="4"/>
      <c r="NX881" s="4"/>
      <c r="NY881" s="4"/>
      <c r="NZ881" s="4"/>
      <c r="OA881" s="4"/>
      <c r="OB881" s="4"/>
      <c r="OC881" s="4"/>
      <c r="OD881" s="4"/>
      <c r="OE881" s="4"/>
      <c r="OF881" s="4"/>
      <c r="OG881" s="4"/>
      <c r="OH881" s="4"/>
      <c r="OI881" s="4"/>
      <c r="OJ881" s="4"/>
      <c r="OK881" s="4"/>
      <c r="OL881" s="4"/>
      <c r="OM881" s="4"/>
      <c r="ON881" s="4"/>
      <c r="OO881" s="4"/>
      <c r="OP881" s="4"/>
      <c r="OQ881" s="4"/>
      <c r="OR881" s="4"/>
      <c r="OS881" s="4"/>
      <c r="OT881" s="4"/>
      <c r="OU881" s="4"/>
      <c r="OV881" s="4"/>
      <c r="OW881" s="4"/>
      <c r="OX881" s="4"/>
      <c r="OY881" s="4"/>
      <c r="OZ881" s="4"/>
      <c r="PA881" s="4"/>
      <c r="PB881" s="4"/>
      <c r="PC881" s="4"/>
      <c r="PD881" s="4"/>
      <c r="PE881" s="4"/>
      <c r="PF881" s="4"/>
      <c r="PG881" s="4"/>
      <c r="PH881" s="4"/>
      <c r="PI881" s="4"/>
      <c r="PJ881" s="4"/>
      <c r="PK881" s="4"/>
      <c r="PL881" s="4"/>
      <c r="PM881" s="4"/>
      <c r="PN881" s="4"/>
      <c r="PO881" s="4"/>
      <c r="PP881" s="4"/>
      <c r="PQ881" s="4"/>
      <c r="PR881" s="4"/>
      <c r="PS881" s="4"/>
      <c r="PT881" s="4"/>
      <c r="PU881" s="4"/>
      <c r="PV881" s="4"/>
      <c r="PW881" s="4"/>
      <c r="PX881" s="4"/>
      <c r="PY881" s="4"/>
      <c r="PZ881" s="4"/>
      <c r="QA881" s="4"/>
      <c r="QB881" s="4"/>
      <c r="QC881" s="4"/>
      <c r="QD881" s="4"/>
      <c r="QE881" s="4"/>
      <c r="QF881" s="4"/>
      <c r="QG881" s="4"/>
      <c r="QH881" s="4"/>
      <c r="QI881" s="4"/>
      <c r="QJ881" s="4"/>
      <c r="QK881" s="4"/>
      <c r="QL881" s="4"/>
      <c r="QM881" s="4"/>
      <c r="QN881" s="4"/>
      <c r="QO881" s="4"/>
      <c r="QP881" s="4"/>
      <c r="QQ881" s="4"/>
      <c r="QR881" s="4"/>
      <c r="QS881" s="4"/>
      <c r="QT881" s="4"/>
      <c r="QU881" s="4"/>
      <c r="QV881" s="4"/>
      <c r="QW881" s="4"/>
      <c r="QX881" s="4"/>
      <c r="QY881" s="4"/>
      <c r="QZ881" s="4"/>
      <c r="RA881" s="4"/>
      <c r="RB881" s="4"/>
      <c r="RC881" s="4"/>
      <c r="RD881" s="4"/>
      <c r="RE881" s="4"/>
      <c r="RF881" s="4"/>
      <c r="RG881" s="4"/>
      <c r="RH881" s="4"/>
      <c r="RI881" s="4"/>
      <c r="RJ881" s="4"/>
      <c r="RK881" s="4"/>
      <c r="RL881" s="4"/>
      <c r="RM881" s="4"/>
      <c r="RN881" s="4"/>
      <c r="RO881" s="4"/>
      <c r="RP881" s="4"/>
      <c r="RQ881" s="4"/>
      <c r="RR881" s="4"/>
      <c r="RS881" s="4"/>
      <c r="RT881" s="4"/>
      <c r="RU881" s="4"/>
      <c r="RV881" s="4"/>
      <c r="RW881" s="4"/>
      <c r="RX881" s="4"/>
      <c r="RY881" s="4"/>
      <c r="RZ881" s="4"/>
      <c r="SA881" s="4"/>
      <c r="SB881" s="4"/>
      <c r="SC881" s="4"/>
      <c r="SD881" s="4"/>
      <c r="SE881" s="4"/>
      <c r="SF881" s="4"/>
      <c r="SG881" s="4"/>
      <c r="SH881" s="4"/>
      <c r="SI881" s="4"/>
      <c r="SJ881" s="4"/>
      <c r="SK881" s="4"/>
      <c r="SL881" s="4"/>
      <c r="SN881" s="4"/>
      <c r="SP881" s="4"/>
      <c r="SQ881" s="4"/>
      <c r="SR881" s="4"/>
      <c r="SS881" s="4"/>
      <c r="ST881" s="4"/>
      <c r="SU881" s="4"/>
      <c r="SV881" s="4"/>
      <c r="SW881" s="4"/>
      <c r="TB881" s="4"/>
      <c r="TC881" s="4"/>
      <c r="TD881" s="4"/>
      <c r="TE881" s="4"/>
      <c r="TF881" s="4"/>
      <c r="TG881" s="4"/>
      <c r="TH881" s="4"/>
      <c r="TI881" s="4"/>
      <c r="TJ881" s="4"/>
      <c r="TK881" s="4"/>
      <c r="TL881" s="4"/>
      <c r="TM881" s="4"/>
      <c r="TN881" s="4"/>
      <c r="TO881" s="4"/>
      <c r="TP881" s="4"/>
      <c r="TQ881" s="4"/>
      <c r="TR881" s="4"/>
      <c r="TS881" s="4"/>
      <c r="TT881" s="4"/>
      <c r="TU881" s="4"/>
      <c r="TV881" s="4"/>
      <c r="TW881" s="4"/>
      <c r="TX881" s="4"/>
      <c r="TY881" s="4"/>
      <c r="TZ881" s="4"/>
      <c r="UA881" s="4"/>
      <c r="UB881" s="4"/>
      <c r="UC881" s="4"/>
      <c r="UD881" s="4"/>
      <c r="UE881" s="4"/>
      <c r="UF881" s="4"/>
      <c r="UG881" s="4"/>
      <c r="UH881" s="4"/>
      <c r="UI881" s="4"/>
      <c r="UJ881" s="4"/>
      <c r="UK881" s="4"/>
      <c r="UL881" s="4"/>
      <c r="UM881" s="4"/>
      <c r="UN881" s="4"/>
      <c r="UO881" s="4"/>
      <c r="UP881" s="4"/>
      <c r="UQ881" s="4"/>
      <c r="UR881" s="4"/>
      <c r="US881" s="4"/>
      <c r="UT881" s="4"/>
      <c r="UU881" s="4"/>
      <c r="UV881" s="4"/>
      <c r="UW881" s="4"/>
      <c r="UX881" s="4"/>
      <c r="UY881" s="4"/>
      <c r="UZ881" s="4"/>
      <c r="VA881" s="4"/>
      <c r="VB881" s="4"/>
      <c r="VC881" s="4"/>
      <c r="VD881" s="4"/>
      <c r="VE881" s="4"/>
      <c r="VF881" s="4"/>
      <c r="VG881" s="4"/>
      <c r="VH881" s="4"/>
      <c r="VI881" s="4"/>
      <c r="VJ881" s="4"/>
      <c r="VK881" s="4"/>
      <c r="VL881" s="4"/>
      <c r="VM881" s="4"/>
      <c r="VN881" s="4"/>
      <c r="VO881" s="4"/>
      <c r="VP881" s="4"/>
      <c r="VQ881" s="4"/>
      <c r="VR881" s="4"/>
      <c r="VS881" s="4"/>
      <c r="VT881" s="4"/>
      <c r="VU881" s="4"/>
      <c r="VV881" s="4"/>
      <c r="VW881" s="4"/>
      <c r="VX881" s="4"/>
      <c r="VY881" s="4"/>
      <c r="VZ881" s="4"/>
      <c r="WA881" s="4"/>
      <c r="WB881" s="4"/>
      <c r="WC881" s="4"/>
      <c r="WD881" s="4"/>
      <c r="WE881" s="4"/>
      <c r="WF881" s="4"/>
      <c r="WG881" s="4"/>
      <c r="WH881" s="4"/>
      <c r="WI881" s="4"/>
      <c r="WJ881" s="4"/>
      <c r="WK881" s="4"/>
      <c r="WL881" s="4"/>
      <c r="WM881" s="4"/>
      <c r="WN881" s="4"/>
      <c r="WO881" s="4"/>
      <c r="WP881" s="4"/>
      <c r="WQ881" s="4"/>
      <c r="WR881" s="4"/>
      <c r="WS881" s="4"/>
      <c r="WT881" s="4"/>
      <c r="WU881" s="4"/>
      <c r="WV881" s="4"/>
      <c r="WW881" s="4"/>
      <c r="WX881" s="4"/>
      <c r="WY881" s="4"/>
      <c r="WZ881" s="4"/>
      <c r="XA881" s="4"/>
      <c r="XB881" s="4"/>
      <c r="XC881" s="4"/>
      <c r="XD881" s="4"/>
      <c r="XE881" s="4"/>
      <c r="XF881" s="4"/>
      <c r="XG881" s="4"/>
      <c r="XH881" s="4"/>
      <c r="XI881" s="4"/>
      <c r="XJ881" s="4"/>
      <c r="XK881" s="4"/>
      <c r="XL881" s="4"/>
      <c r="XM881" s="4"/>
      <c r="XN881" s="4"/>
      <c r="XO881" s="4"/>
      <c r="XP881" s="4"/>
      <c r="XQ881" s="4"/>
      <c r="XR881" s="4"/>
      <c r="XS881" s="4"/>
      <c r="XT881" s="4"/>
      <c r="XU881" s="4"/>
      <c r="XV881" s="4"/>
      <c r="XW881" s="4"/>
      <c r="XX881" s="4"/>
      <c r="XY881" s="4"/>
      <c r="XZ881" s="4"/>
      <c r="YA881" s="4"/>
      <c r="YB881" s="4"/>
      <c r="YC881" s="4"/>
      <c r="YD881" s="4"/>
      <c r="YE881" s="4"/>
      <c r="YF881" s="4"/>
      <c r="YG881" s="4"/>
      <c r="YH881" s="4"/>
      <c r="YI881" s="4"/>
      <c r="YJ881" s="4"/>
      <c r="YK881" s="4"/>
      <c r="YL881" s="4"/>
      <c r="YM881" s="4"/>
      <c r="YN881" s="4"/>
      <c r="YO881" s="4"/>
      <c r="YP881" s="4"/>
      <c r="YQ881" s="4"/>
      <c r="YR881" s="4"/>
      <c r="YS881" s="4"/>
      <c r="YT881" s="4"/>
      <c r="YU881" s="4"/>
      <c r="YV881" s="4"/>
      <c r="YW881" s="4"/>
      <c r="YX881" s="4"/>
      <c r="YY881" s="4"/>
      <c r="YZ881" s="4"/>
      <c r="ZA881" s="4"/>
      <c r="ZB881" s="4"/>
      <c r="ZC881" s="4"/>
      <c r="ZD881" s="4"/>
      <c r="ZE881" s="4"/>
      <c r="ZF881" s="4"/>
      <c r="ZG881" s="4"/>
      <c r="ZH881" s="4"/>
      <c r="ZI881" s="4"/>
      <c r="ZJ881" s="4"/>
      <c r="ZK881" s="4"/>
      <c r="ZL881" s="4"/>
      <c r="ZM881" s="4"/>
      <c r="ZN881" s="4"/>
      <c r="ZO881" s="4"/>
      <c r="ZP881" s="4"/>
      <c r="ZQ881" s="4"/>
      <c r="ZR881" s="4"/>
      <c r="ZS881" s="4"/>
      <c r="ZT881" s="4"/>
      <c r="ZU881" s="4"/>
      <c r="ZV881" s="4"/>
      <c r="ZW881" s="4"/>
      <c r="ZX881" s="4"/>
      <c r="ZY881" s="4"/>
      <c r="ZZ881" s="4"/>
      <c r="AAA881" s="4"/>
      <c r="AAB881" s="4"/>
      <c r="AAC881" s="4"/>
      <c r="AAD881" s="4"/>
      <c r="AAE881" s="4"/>
      <c r="AAF881" s="4"/>
      <c r="AAG881" s="4"/>
      <c r="AAH881" s="4"/>
      <c r="AAI881" s="4"/>
      <c r="AAJ881" s="4"/>
      <c r="AAK881" s="4"/>
      <c r="AAL881" s="4"/>
      <c r="AAM881" s="4"/>
      <c r="AAN881" s="4"/>
      <c r="AAO881" s="4"/>
      <c r="AAP881" s="4"/>
      <c r="AAQ881" s="4"/>
      <c r="AAR881" s="4"/>
      <c r="AAS881" s="4"/>
      <c r="AAT881" s="4"/>
      <c r="AAU881" s="4"/>
      <c r="AAV881" s="4"/>
      <c r="AAW881" s="4"/>
      <c r="AAX881" s="4"/>
      <c r="AAY881" s="4"/>
      <c r="AAZ881" s="4"/>
      <c r="ABA881" s="4"/>
      <c r="ABB881" s="4"/>
      <c r="ABC881" s="4"/>
      <c r="ABD881" s="4"/>
      <c r="ABE881" s="4"/>
      <c r="ABF881" s="4"/>
      <c r="ABG881" s="4"/>
      <c r="ABH881" s="4"/>
      <c r="ABI881" s="4"/>
      <c r="ABJ881" s="4"/>
      <c r="ABK881" s="4"/>
      <c r="ABL881" s="4"/>
      <c r="ABM881" s="4"/>
      <c r="ABN881" s="4"/>
      <c r="ABO881" s="4"/>
      <c r="ABP881" s="4"/>
      <c r="ABQ881" s="4"/>
      <c r="ABR881" s="4"/>
      <c r="ABS881" s="4"/>
      <c r="ABT881" s="4"/>
      <c r="ABU881" s="4"/>
      <c r="ABV881" s="4"/>
      <c r="ABW881" s="4"/>
      <c r="ABX881" s="4"/>
      <c r="ABY881" s="4"/>
      <c r="ABZ881" s="4"/>
      <c r="ACA881" s="4"/>
      <c r="ACB881" s="4"/>
      <c r="ACC881" s="4"/>
      <c r="ACD881" s="4"/>
      <c r="ACE881" s="4"/>
      <c r="ACF881" s="4"/>
      <c r="ACG881" s="4"/>
      <c r="ACH881" s="4"/>
      <c r="ACJ881" s="4"/>
      <c r="ACL881" s="4"/>
      <c r="ACM881" s="4"/>
      <c r="ACN881" s="4"/>
      <c r="ACO881" s="4"/>
      <c r="ACP881" s="4"/>
      <c r="ACQ881" s="4"/>
      <c r="ACR881" s="4"/>
      <c r="ACS881" s="4"/>
      <c r="ACX881" s="4"/>
      <c r="ACY881" s="4"/>
      <c r="ACZ881" s="4"/>
      <c r="ADA881" s="4"/>
      <c r="ADB881" s="4"/>
      <c r="ADC881" s="4"/>
      <c r="ADD881" s="4"/>
      <c r="ADE881" s="4"/>
      <c r="ADF881" s="4"/>
      <c r="ADG881" s="4"/>
      <c r="ADH881" s="4"/>
      <c r="ADI881" s="4"/>
      <c r="ADJ881" s="4"/>
      <c r="ADK881" s="4"/>
      <c r="ADL881" s="4"/>
      <c r="ADM881" s="4"/>
      <c r="ADN881" s="4"/>
      <c r="ADO881" s="4"/>
      <c r="ADP881" s="4"/>
      <c r="ADQ881" s="4"/>
      <c r="ADR881" s="4"/>
      <c r="ADS881" s="4"/>
      <c r="ADT881" s="4"/>
      <c r="ADU881" s="4"/>
      <c r="ADV881" s="4"/>
      <c r="ADW881" s="4"/>
      <c r="ADX881" s="4"/>
      <c r="ADY881" s="4"/>
      <c r="ADZ881" s="4"/>
      <c r="AEA881" s="4"/>
      <c r="AEB881" s="4"/>
      <c r="AEC881" s="4"/>
      <c r="AED881" s="4"/>
      <c r="AEE881" s="4"/>
      <c r="AEF881" s="4"/>
      <c r="AEG881" s="4"/>
      <c r="AEH881" s="4"/>
      <c r="AEI881" s="4"/>
      <c r="AEJ881" s="4"/>
      <c r="AEK881" s="4"/>
      <c r="AEL881" s="4"/>
      <c r="AEM881" s="4"/>
      <c r="AEN881" s="4"/>
      <c r="AEO881" s="4"/>
      <c r="AEP881" s="4"/>
      <c r="AEQ881" s="4"/>
      <c r="AER881" s="4"/>
      <c r="AES881" s="4"/>
      <c r="AET881" s="4"/>
      <c r="AEU881" s="4"/>
      <c r="AEV881" s="4"/>
      <c r="AEW881" s="4"/>
      <c r="AEX881" s="4"/>
      <c r="AEY881" s="4"/>
      <c r="AEZ881" s="4"/>
      <c r="AFA881" s="4"/>
      <c r="AFB881" s="4"/>
      <c r="AFC881" s="4"/>
      <c r="AFD881" s="4"/>
      <c r="AFE881" s="4"/>
      <c r="AFF881" s="4"/>
      <c r="AFG881" s="4"/>
      <c r="AFH881" s="4"/>
      <c r="AFI881" s="4"/>
      <c r="AFJ881" s="4"/>
      <c r="AFK881" s="4"/>
      <c r="AFL881" s="4"/>
      <c r="AFM881" s="4"/>
      <c r="AFN881" s="4"/>
      <c r="AFO881" s="4"/>
      <c r="AFP881" s="4"/>
      <c r="AFQ881" s="4"/>
      <c r="AFR881" s="4"/>
      <c r="AFS881" s="4"/>
      <c r="AFT881" s="4"/>
      <c r="AFU881" s="4"/>
      <c r="AFV881" s="4"/>
      <c r="AFW881" s="4"/>
      <c r="AFX881" s="4"/>
      <c r="AFY881" s="4"/>
      <c r="AFZ881" s="4"/>
      <c r="AGA881" s="4"/>
      <c r="AGB881" s="4"/>
      <c r="AGC881" s="4"/>
      <c r="AGD881" s="4"/>
      <c r="AGE881" s="4"/>
      <c r="AGF881" s="4"/>
      <c r="AGG881" s="4"/>
      <c r="AGH881" s="4"/>
      <c r="AGI881" s="4"/>
      <c r="AGJ881" s="4"/>
      <c r="AGK881" s="4"/>
      <c r="AGL881" s="4"/>
      <c r="AGM881" s="4"/>
      <c r="AGN881" s="4"/>
      <c r="AGO881" s="4"/>
      <c r="AGP881" s="4"/>
      <c r="AGQ881" s="4"/>
      <c r="AGR881" s="4"/>
      <c r="AGS881" s="4"/>
      <c r="AGT881" s="4"/>
      <c r="AGU881" s="4"/>
      <c r="AGV881" s="4"/>
      <c r="AGW881" s="4"/>
      <c r="AGX881" s="4"/>
      <c r="AGY881" s="4"/>
      <c r="AGZ881" s="4"/>
      <c r="AHA881" s="4"/>
      <c r="AHB881" s="4"/>
      <c r="AHC881" s="4"/>
      <c r="AHD881" s="4"/>
      <c r="AHE881" s="4"/>
      <c r="AHF881" s="4"/>
      <c r="AHG881" s="4"/>
      <c r="AHH881" s="4"/>
      <c r="AHI881" s="4"/>
      <c r="AHJ881" s="4"/>
      <c r="AHK881" s="4"/>
      <c r="AHL881" s="4"/>
      <c r="AHM881" s="4"/>
      <c r="AHN881" s="4"/>
      <c r="AHO881" s="4"/>
      <c r="AHP881" s="4"/>
      <c r="AHQ881" s="4"/>
      <c r="AHR881" s="4"/>
      <c r="AHS881" s="4"/>
      <c r="AHT881" s="4"/>
      <c r="AHU881" s="4"/>
      <c r="AHV881" s="4"/>
      <c r="AHW881" s="4"/>
      <c r="AHX881" s="4"/>
      <c r="AHY881" s="4"/>
      <c r="AHZ881" s="4"/>
      <c r="AIA881" s="4"/>
      <c r="AIB881" s="4"/>
      <c r="AIC881" s="4"/>
      <c r="AID881" s="4"/>
      <c r="AIE881" s="4"/>
      <c r="AIF881" s="4"/>
      <c r="AIG881" s="4"/>
      <c r="AIH881" s="4"/>
      <c r="AII881" s="4"/>
      <c r="AIJ881" s="4"/>
      <c r="AIK881" s="4"/>
      <c r="AIL881" s="4"/>
      <c r="AIM881" s="4"/>
      <c r="AIN881" s="4"/>
      <c r="AIO881" s="4"/>
      <c r="AIP881" s="4"/>
      <c r="AIQ881" s="4"/>
      <c r="AIR881" s="4"/>
      <c r="AIS881" s="4"/>
      <c r="AIT881" s="4"/>
      <c r="AIU881" s="4"/>
      <c r="AIV881" s="4"/>
      <c r="AIW881" s="4"/>
      <c r="AIX881" s="4"/>
      <c r="AIY881" s="4"/>
      <c r="AIZ881" s="4"/>
      <c r="AJA881" s="4"/>
      <c r="AJB881" s="4"/>
      <c r="AJC881" s="4"/>
      <c r="AJD881" s="4"/>
      <c r="AJE881" s="4"/>
      <c r="AJF881" s="4"/>
      <c r="AJG881" s="4"/>
      <c r="AJH881" s="4"/>
      <c r="AJI881" s="4"/>
      <c r="AJJ881" s="4"/>
      <c r="AJK881" s="4"/>
      <c r="AJL881" s="4"/>
      <c r="AJM881" s="4"/>
      <c r="AJN881" s="4"/>
      <c r="AJO881" s="4"/>
      <c r="AJP881" s="4"/>
      <c r="AJQ881" s="4"/>
      <c r="AJR881" s="4"/>
      <c r="AJS881" s="4"/>
      <c r="AJT881" s="4"/>
      <c r="AJU881" s="4"/>
      <c r="AJV881" s="4"/>
      <c r="AJW881" s="4"/>
      <c r="AJX881" s="4"/>
      <c r="AJY881" s="4"/>
      <c r="AJZ881" s="4"/>
      <c r="AKA881" s="4"/>
      <c r="AKB881" s="4"/>
      <c r="AKC881" s="4"/>
      <c r="AKD881" s="4"/>
      <c r="AKE881" s="4"/>
      <c r="AKF881" s="4"/>
      <c r="AKG881" s="4"/>
      <c r="AKH881" s="4"/>
      <c r="AKI881" s="4"/>
      <c r="AKJ881" s="4"/>
      <c r="AKK881" s="4"/>
      <c r="AKL881" s="4"/>
      <c r="AKM881" s="4"/>
      <c r="AKN881" s="4"/>
      <c r="AKO881" s="4"/>
      <c r="AKP881" s="4"/>
      <c r="AKQ881" s="4"/>
      <c r="AKR881" s="4"/>
      <c r="AKS881" s="4"/>
      <c r="AKT881" s="4"/>
      <c r="AKU881" s="4"/>
      <c r="AKV881" s="4"/>
      <c r="AKW881" s="4"/>
      <c r="AKX881" s="4"/>
      <c r="AKY881" s="4"/>
      <c r="AKZ881" s="4"/>
      <c r="ALA881" s="4"/>
      <c r="ALB881" s="4"/>
      <c r="ALC881" s="4"/>
      <c r="ALD881" s="4"/>
      <c r="ALE881" s="4"/>
      <c r="ALF881" s="4"/>
      <c r="ALG881" s="4"/>
      <c r="ALH881" s="4"/>
      <c r="ALI881" s="4"/>
      <c r="ALJ881" s="4"/>
      <c r="ALK881" s="4"/>
      <c r="ALL881" s="4"/>
      <c r="ALM881" s="4"/>
      <c r="ALN881" s="4"/>
      <c r="ALO881" s="4"/>
      <c r="ALP881" s="4"/>
      <c r="ALQ881" s="4"/>
      <c r="ALR881" s="4"/>
      <c r="ALS881" s="4"/>
      <c r="ALT881" s="4"/>
      <c r="ALU881" s="4"/>
      <c r="ALV881" s="4"/>
      <c r="ALW881" s="4"/>
      <c r="ALX881" s="4"/>
      <c r="ALY881" s="4"/>
      <c r="ALZ881" s="4"/>
      <c r="AMA881" s="4"/>
      <c r="AMB881" s="4"/>
      <c r="AMC881" s="4"/>
      <c r="AMD881" s="4"/>
      <c r="AMF881" s="4"/>
      <c r="AMH881" s="4"/>
      <c r="AMI881" s="4"/>
      <c r="AMJ881" s="4"/>
      <c r="AMK881" s="4"/>
      <c r="AML881" s="4"/>
      <c r="AMM881" s="4"/>
      <c r="AMN881" s="4"/>
      <c r="AMO881" s="4"/>
      <c r="AMT881" s="4"/>
      <c r="AMU881" s="4"/>
      <c r="AMV881" s="4"/>
      <c r="AMW881" s="4"/>
      <c r="AMX881" s="4"/>
      <c r="AMY881" s="4"/>
      <c r="AMZ881" s="4"/>
      <c r="ANA881" s="4"/>
      <c r="ANB881" s="4"/>
      <c r="ANC881" s="4"/>
      <c r="AND881" s="4"/>
      <c r="ANE881" s="4"/>
      <c r="ANF881" s="4"/>
      <c r="ANG881" s="4"/>
      <c r="ANH881" s="4"/>
      <c r="ANI881" s="4"/>
      <c r="ANJ881" s="4"/>
      <c r="ANK881" s="4"/>
      <c r="ANL881" s="4"/>
      <c r="ANM881" s="4"/>
      <c r="ANN881" s="4"/>
      <c r="ANO881" s="4"/>
      <c r="ANP881" s="4"/>
      <c r="ANQ881" s="4"/>
      <c r="ANR881" s="4"/>
      <c r="ANS881" s="4"/>
      <c r="ANT881" s="4"/>
      <c r="ANU881" s="4"/>
      <c r="ANV881" s="4"/>
      <c r="ANW881" s="4"/>
      <c r="ANX881" s="4"/>
      <c r="ANY881" s="4"/>
      <c r="ANZ881" s="4"/>
      <c r="AOA881" s="4"/>
      <c r="AOB881" s="4"/>
      <c r="AOC881" s="4"/>
      <c r="AOD881" s="4"/>
      <c r="AOE881" s="4"/>
      <c r="AOF881" s="4"/>
      <c r="AOG881" s="4"/>
      <c r="AOH881" s="4"/>
      <c r="AOI881" s="4"/>
      <c r="AOJ881" s="4"/>
      <c r="AOK881" s="4"/>
      <c r="AOL881" s="4"/>
      <c r="AOM881" s="4"/>
      <c r="AON881" s="4"/>
      <c r="AOO881" s="4"/>
      <c r="AOP881" s="4"/>
      <c r="AOQ881" s="4"/>
      <c r="AOR881" s="4"/>
      <c r="AOS881" s="4"/>
      <c r="AOT881" s="4"/>
      <c r="AOU881" s="4"/>
      <c r="AOV881" s="4"/>
      <c r="AOW881" s="4"/>
      <c r="AOX881" s="4"/>
      <c r="AOY881" s="4"/>
      <c r="AOZ881" s="4"/>
      <c r="APA881" s="4"/>
      <c r="APB881" s="4"/>
      <c r="APC881" s="4"/>
      <c r="APD881" s="4"/>
      <c r="APE881" s="4"/>
      <c r="APF881" s="4"/>
      <c r="APG881" s="4"/>
      <c r="APH881" s="4"/>
      <c r="API881" s="4"/>
      <c r="APJ881" s="4"/>
      <c r="APK881" s="4"/>
      <c r="APL881" s="4"/>
      <c r="APM881" s="4"/>
      <c r="APN881" s="4"/>
      <c r="APO881" s="4"/>
      <c r="APP881" s="4"/>
      <c r="APQ881" s="4"/>
      <c r="APR881" s="4"/>
      <c r="APS881" s="4"/>
      <c r="APT881" s="4"/>
      <c r="APU881" s="4"/>
      <c r="APV881" s="4"/>
      <c r="APW881" s="4"/>
      <c r="APX881" s="4"/>
      <c r="APY881" s="4"/>
      <c r="APZ881" s="4"/>
      <c r="AQA881" s="4"/>
      <c r="AQB881" s="4"/>
      <c r="AQC881" s="4"/>
      <c r="AQD881" s="4"/>
      <c r="AQE881" s="4"/>
      <c r="AQF881" s="4"/>
      <c r="AQG881" s="4"/>
      <c r="AQH881" s="4"/>
      <c r="AQI881" s="4"/>
      <c r="AQJ881" s="4"/>
      <c r="AQK881" s="4"/>
      <c r="AQL881" s="4"/>
      <c r="AQM881" s="4"/>
      <c r="AQN881" s="4"/>
      <c r="AQO881" s="4"/>
      <c r="AQP881" s="4"/>
      <c r="AQQ881" s="4"/>
      <c r="AQR881" s="4"/>
      <c r="AQS881" s="4"/>
      <c r="AQT881" s="4"/>
      <c r="AQU881" s="4"/>
      <c r="AQV881" s="4"/>
      <c r="AQW881" s="4"/>
      <c r="AQX881" s="4"/>
      <c r="AQY881" s="4"/>
      <c r="AQZ881" s="4"/>
      <c r="ARA881" s="4"/>
      <c r="ARB881" s="4"/>
      <c r="ARC881" s="4"/>
      <c r="ARD881" s="4"/>
      <c r="ARE881" s="4"/>
      <c r="ARF881" s="4"/>
      <c r="ARG881" s="4"/>
      <c r="ARH881" s="4"/>
      <c r="ARI881" s="4"/>
      <c r="ARJ881" s="4"/>
      <c r="ARK881" s="4"/>
      <c r="ARL881" s="4"/>
      <c r="ARM881" s="4"/>
      <c r="ARN881" s="4"/>
      <c r="ARO881" s="4"/>
      <c r="ARP881" s="4"/>
      <c r="ARQ881" s="4"/>
      <c r="ARR881" s="4"/>
      <c r="ARS881" s="4"/>
      <c r="ART881" s="4"/>
      <c r="ARU881" s="4"/>
      <c r="ARV881" s="4"/>
      <c r="ARW881" s="4"/>
      <c r="ARX881" s="4"/>
      <c r="ARY881" s="4"/>
      <c r="ARZ881" s="4"/>
      <c r="ASA881" s="4"/>
      <c r="ASB881" s="4"/>
      <c r="ASC881" s="4"/>
      <c r="ASD881" s="4"/>
      <c r="ASE881" s="4"/>
      <c r="ASF881" s="4"/>
      <c r="ASG881" s="4"/>
      <c r="ASH881" s="4"/>
      <c r="ASI881" s="4"/>
      <c r="ASJ881" s="4"/>
      <c r="ASK881" s="4"/>
      <c r="ASL881" s="4"/>
      <c r="ASM881" s="4"/>
      <c r="ASN881" s="4"/>
      <c r="ASO881" s="4"/>
      <c r="ASP881" s="4"/>
      <c r="ASQ881" s="4"/>
      <c r="ASR881" s="4"/>
      <c r="ASS881" s="4"/>
      <c r="AST881" s="4"/>
      <c r="ASU881" s="4"/>
      <c r="ASV881" s="4"/>
      <c r="ASW881" s="4"/>
      <c r="ASX881" s="4"/>
      <c r="ASY881" s="4"/>
      <c r="ASZ881" s="4"/>
      <c r="ATA881" s="4"/>
      <c r="ATB881" s="4"/>
      <c r="ATC881" s="4"/>
      <c r="ATD881" s="4"/>
      <c r="ATE881" s="4"/>
      <c r="ATF881" s="4"/>
      <c r="ATG881" s="4"/>
      <c r="ATH881" s="4"/>
      <c r="ATI881" s="4"/>
      <c r="ATJ881" s="4"/>
      <c r="ATK881" s="4"/>
      <c r="ATL881" s="4"/>
      <c r="ATM881" s="4"/>
      <c r="ATN881" s="4"/>
      <c r="ATO881" s="4"/>
      <c r="ATP881" s="4"/>
      <c r="ATQ881" s="4"/>
      <c r="ATR881" s="4"/>
      <c r="ATS881" s="4"/>
      <c r="ATT881" s="4"/>
      <c r="ATU881" s="4"/>
      <c r="ATV881" s="4"/>
      <c r="ATW881" s="4"/>
      <c r="ATX881" s="4"/>
      <c r="ATY881" s="4"/>
      <c r="ATZ881" s="4"/>
      <c r="AUA881" s="4"/>
      <c r="AUB881" s="4"/>
      <c r="AUC881" s="4"/>
      <c r="AUD881" s="4"/>
      <c r="AUE881" s="4"/>
      <c r="AUF881" s="4"/>
      <c r="AUG881" s="4"/>
      <c r="AUH881" s="4"/>
      <c r="AUI881" s="4"/>
      <c r="AUJ881" s="4"/>
      <c r="AUK881" s="4"/>
      <c r="AUL881" s="4"/>
      <c r="AUM881" s="4"/>
      <c r="AUN881" s="4"/>
      <c r="AUO881" s="4"/>
      <c r="AUP881" s="4"/>
      <c r="AUQ881" s="4"/>
      <c r="AUR881" s="4"/>
      <c r="AUS881" s="4"/>
      <c r="AUT881" s="4"/>
      <c r="AUU881" s="4"/>
      <c r="AUV881" s="4"/>
      <c r="AUW881" s="4"/>
      <c r="AUX881" s="4"/>
      <c r="AUY881" s="4"/>
      <c r="AUZ881" s="4"/>
      <c r="AVA881" s="4"/>
      <c r="AVB881" s="4"/>
      <c r="AVC881" s="4"/>
      <c r="AVD881" s="4"/>
      <c r="AVE881" s="4"/>
      <c r="AVF881" s="4"/>
      <c r="AVG881" s="4"/>
      <c r="AVH881" s="4"/>
      <c r="AVI881" s="4"/>
      <c r="AVJ881" s="4"/>
      <c r="AVK881" s="4"/>
      <c r="AVL881" s="4"/>
      <c r="AVM881" s="4"/>
      <c r="AVN881" s="4"/>
      <c r="AVO881" s="4"/>
      <c r="AVP881" s="4"/>
      <c r="AVQ881" s="4"/>
      <c r="AVR881" s="4"/>
      <c r="AVS881" s="4"/>
      <c r="AVT881" s="4"/>
      <c r="AVU881" s="4"/>
      <c r="AVV881" s="4"/>
      <c r="AVW881" s="4"/>
      <c r="AVX881" s="4"/>
      <c r="AVY881" s="4"/>
      <c r="AVZ881" s="4"/>
      <c r="AWB881" s="4"/>
      <c r="AWD881" s="4"/>
      <c r="AWE881" s="4"/>
      <c r="AWF881" s="4"/>
      <c r="AWG881" s="4"/>
      <c r="AWH881" s="4"/>
      <c r="AWI881" s="4"/>
      <c r="AWJ881" s="4"/>
      <c r="AWK881" s="4"/>
      <c r="AWP881" s="4"/>
      <c r="AWQ881" s="4"/>
      <c r="AWR881" s="4"/>
      <c r="AWS881" s="4"/>
      <c r="AWT881" s="4"/>
      <c r="AWU881" s="4"/>
      <c r="AWV881" s="4"/>
      <c r="AWW881" s="4"/>
      <c r="AWX881" s="4"/>
      <c r="AWY881" s="4"/>
      <c r="AWZ881" s="4"/>
      <c r="AXA881" s="4"/>
      <c r="AXB881" s="4"/>
      <c r="AXC881" s="4"/>
      <c r="AXD881" s="4"/>
      <c r="AXE881" s="4"/>
      <c r="AXF881" s="4"/>
      <c r="AXG881" s="4"/>
      <c r="AXH881" s="4"/>
      <c r="AXI881" s="4"/>
      <c r="AXJ881" s="4"/>
      <c r="AXK881" s="4"/>
      <c r="AXL881" s="4"/>
      <c r="AXM881" s="4"/>
      <c r="AXN881" s="4"/>
      <c r="AXO881" s="4"/>
      <c r="AXP881" s="4"/>
      <c r="AXQ881" s="4"/>
      <c r="AXR881" s="4"/>
      <c r="AXS881" s="4"/>
      <c r="AXT881" s="4"/>
      <c r="AXU881" s="4"/>
      <c r="AXV881" s="4"/>
      <c r="AXW881" s="4"/>
      <c r="AXX881" s="4"/>
      <c r="AXY881" s="4"/>
      <c r="AXZ881" s="4"/>
      <c r="AYA881" s="4"/>
      <c r="AYB881" s="4"/>
      <c r="AYC881" s="4"/>
      <c r="AYD881" s="4"/>
      <c r="AYE881" s="4"/>
      <c r="AYF881" s="4"/>
      <c r="AYG881" s="4"/>
      <c r="AYH881" s="4"/>
      <c r="AYI881" s="4"/>
      <c r="AYJ881" s="4"/>
      <c r="AYK881" s="4"/>
      <c r="AYL881" s="4"/>
      <c r="AYM881" s="4"/>
      <c r="AYN881" s="4"/>
      <c r="AYO881" s="4"/>
      <c r="AYP881" s="4"/>
      <c r="AYQ881" s="4"/>
      <c r="AYR881" s="4"/>
      <c r="AYS881" s="4"/>
      <c r="AYT881" s="4"/>
      <c r="AYU881" s="4"/>
      <c r="AYV881" s="4"/>
      <c r="AYW881" s="4"/>
      <c r="AYX881" s="4"/>
      <c r="AYY881" s="4"/>
      <c r="AYZ881" s="4"/>
      <c r="AZA881" s="4"/>
      <c r="AZB881" s="4"/>
      <c r="AZC881" s="4"/>
      <c r="AZD881" s="4"/>
      <c r="AZE881" s="4"/>
      <c r="AZF881" s="4"/>
      <c r="AZG881" s="4"/>
      <c r="AZH881" s="4"/>
      <c r="AZI881" s="4"/>
      <c r="AZJ881" s="4"/>
      <c r="AZK881" s="4"/>
      <c r="AZL881" s="4"/>
      <c r="AZM881" s="4"/>
      <c r="AZN881" s="4"/>
      <c r="AZO881" s="4"/>
      <c r="AZP881" s="4"/>
      <c r="AZQ881" s="4"/>
      <c r="AZR881" s="4"/>
      <c r="AZS881" s="4"/>
      <c r="AZT881" s="4"/>
      <c r="AZU881" s="4"/>
      <c r="AZV881" s="4"/>
      <c r="AZW881" s="4"/>
      <c r="AZX881" s="4"/>
      <c r="AZY881" s="4"/>
      <c r="AZZ881" s="4"/>
      <c r="BAA881" s="4"/>
      <c r="BAB881" s="4"/>
      <c r="BAC881" s="4"/>
      <c r="BAD881" s="4"/>
      <c r="BAE881" s="4"/>
      <c r="BAF881" s="4"/>
      <c r="BAG881" s="4"/>
      <c r="BAH881" s="4"/>
      <c r="BAI881" s="4"/>
      <c r="BAJ881" s="4"/>
      <c r="BAK881" s="4"/>
      <c r="BAL881" s="4"/>
      <c r="BAM881" s="4"/>
      <c r="BAN881" s="4"/>
      <c r="BAO881" s="4"/>
      <c r="BAP881" s="4"/>
      <c r="BAQ881" s="4"/>
      <c r="BAR881" s="4"/>
      <c r="BAS881" s="4"/>
      <c r="BAT881" s="4"/>
      <c r="BAU881" s="4"/>
      <c r="BAV881" s="4"/>
      <c r="BAW881" s="4"/>
      <c r="BAX881" s="4"/>
      <c r="BAY881" s="4"/>
      <c r="BAZ881" s="4"/>
      <c r="BBA881" s="4"/>
      <c r="BBB881" s="4"/>
      <c r="BBC881" s="4"/>
      <c r="BBD881" s="4"/>
      <c r="BBE881" s="4"/>
      <c r="BBF881" s="4"/>
      <c r="BBG881" s="4"/>
      <c r="BBH881" s="4"/>
      <c r="BBI881" s="4"/>
      <c r="BBJ881" s="4"/>
      <c r="BBK881" s="4"/>
      <c r="BBL881" s="4"/>
      <c r="BBM881" s="4"/>
      <c r="BBN881" s="4"/>
      <c r="BBO881" s="4"/>
      <c r="BBP881" s="4"/>
      <c r="BBQ881" s="4"/>
      <c r="BBR881" s="4"/>
      <c r="BBS881" s="4"/>
      <c r="BBT881" s="4"/>
      <c r="BBU881" s="4"/>
      <c r="BBV881" s="4"/>
      <c r="BBW881" s="4"/>
      <c r="BBX881" s="4"/>
      <c r="BBY881" s="4"/>
      <c r="BBZ881" s="4"/>
      <c r="BCA881" s="4"/>
      <c r="BCB881" s="4"/>
      <c r="BCC881" s="4"/>
      <c r="BCD881" s="4"/>
      <c r="BCE881" s="4"/>
      <c r="BCF881" s="4"/>
      <c r="BCG881" s="4"/>
      <c r="BCH881" s="4"/>
      <c r="BCI881" s="4"/>
      <c r="BCJ881" s="4"/>
      <c r="BCK881" s="4"/>
      <c r="BCL881" s="4"/>
      <c r="BCM881" s="4"/>
      <c r="BCN881" s="4"/>
      <c r="BCO881" s="4"/>
      <c r="BCP881" s="4"/>
      <c r="BCQ881" s="4"/>
      <c r="BCR881" s="4"/>
      <c r="BCS881" s="4"/>
      <c r="BCT881" s="4"/>
      <c r="BCU881" s="4"/>
      <c r="BCV881" s="4"/>
      <c r="BCW881" s="4"/>
      <c r="BCX881" s="4"/>
      <c r="BCY881" s="4"/>
      <c r="BCZ881" s="4"/>
      <c r="BDA881" s="4"/>
      <c r="BDB881" s="4"/>
      <c r="BDC881" s="4"/>
      <c r="BDD881" s="4"/>
      <c r="BDE881" s="4"/>
      <c r="BDF881" s="4"/>
      <c r="BDG881" s="4"/>
      <c r="BDH881" s="4"/>
      <c r="BDI881" s="4"/>
      <c r="BDJ881" s="4"/>
      <c r="BDK881" s="4"/>
      <c r="BDL881" s="4"/>
      <c r="BDM881" s="4"/>
      <c r="BDN881" s="4"/>
      <c r="BDO881" s="4"/>
      <c r="BDP881" s="4"/>
      <c r="BDQ881" s="4"/>
      <c r="BDR881" s="4"/>
      <c r="BDS881" s="4"/>
      <c r="BDT881" s="4"/>
      <c r="BDU881" s="4"/>
      <c r="BDV881" s="4"/>
      <c r="BDW881" s="4"/>
      <c r="BDX881" s="4"/>
      <c r="BDY881" s="4"/>
      <c r="BDZ881" s="4"/>
      <c r="BEA881" s="4"/>
      <c r="BEB881" s="4"/>
      <c r="BEC881" s="4"/>
      <c r="BED881" s="4"/>
      <c r="BEE881" s="4"/>
      <c r="BEF881" s="4"/>
      <c r="BEG881" s="4"/>
      <c r="BEH881" s="4"/>
      <c r="BEI881" s="4"/>
      <c r="BEJ881" s="4"/>
      <c r="BEK881" s="4"/>
      <c r="BEL881" s="4"/>
      <c r="BEM881" s="4"/>
      <c r="BEN881" s="4"/>
      <c r="BEO881" s="4"/>
      <c r="BEP881" s="4"/>
      <c r="BEQ881" s="4"/>
      <c r="BER881" s="4"/>
      <c r="BES881" s="4"/>
      <c r="BET881" s="4"/>
      <c r="BEU881" s="4"/>
      <c r="BEV881" s="4"/>
      <c r="BEW881" s="4"/>
      <c r="BEX881" s="4"/>
      <c r="BEY881" s="4"/>
      <c r="BEZ881" s="4"/>
      <c r="BFA881" s="4"/>
      <c r="BFB881" s="4"/>
      <c r="BFC881" s="4"/>
      <c r="BFD881" s="4"/>
      <c r="BFE881" s="4"/>
      <c r="BFF881" s="4"/>
      <c r="BFG881" s="4"/>
      <c r="BFH881" s="4"/>
      <c r="BFI881" s="4"/>
      <c r="BFJ881" s="4"/>
      <c r="BFK881" s="4"/>
      <c r="BFL881" s="4"/>
      <c r="BFM881" s="4"/>
      <c r="BFN881" s="4"/>
      <c r="BFO881" s="4"/>
      <c r="BFP881" s="4"/>
      <c r="BFQ881" s="4"/>
      <c r="BFR881" s="4"/>
      <c r="BFS881" s="4"/>
      <c r="BFT881" s="4"/>
      <c r="BFU881" s="4"/>
      <c r="BFV881" s="4"/>
      <c r="BFX881" s="4"/>
      <c r="BFZ881" s="4"/>
      <c r="BGA881" s="4"/>
      <c r="BGB881" s="4"/>
      <c r="BGC881" s="4"/>
      <c r="BGD881" s="4"/>
      <c r="BGE881" s="4"/>
      <c r="BGF881" s="4"/>
      <c r="BGG881" s="4"/>
      <c r="BGL881" s="4"/>
      <c r="BGM881" s="4"/>
      <c r="BGN881" s="4"/>
      <c r="BGO881" s="4"/>
      <c r="BGP881" s="4"/>
      <c r="BGQ881" s="4"/>
      <c r="BGR881" s="4"/>
      <c r="BGS881" s="4"/>
      <c r="BGT881" s="4"/>
      <c r="BGU881" s="4"/>
      <c r="BGV881" s="4"/>
      <c r="BGW881" s="4"/>
      <c r="BGX881" s="4"/>
      <c r="BGY881" s="4"/>
      <c r="BGZ881" s="4"/>
      <c r="BHA881" s="4"/>
      <c r="BHB881" s="4"/>
      <c r="BHC881" s="4"/>
      <c r="BHD881" s="4"/>
      <c r="BHE881" s="4"/>
      <c r="BHF881" s="4"/>
      <c r="BHG881" s="4"/>
      <c r="BHH881" s="4"/>
      <c r="BHI881" s="4"/>
      <c r="BHJ881" s="4"/>
      <c r="BHK881" s="4"/>
      <c r="BHL881" s="4"/>
      <c r="BHM881" s="4"/>
      <c r="BHN881" s="4"/>
      <c r="BHO881" s="4"/>
      <c r="BHP881" s="4"/>
      <c r="BHQ881" s="4"/>
      <c r="BHR881" s="4"/>
      <c r="BHS881" s="4"/>
      <c r="BHT881" s="4"/>
      <c r="BHU881" s="4"/>
      <c r="BHV881" s="4"/>
      <c r="BHW881" s="4"/>
      <c r="BHX881" s="4"/>
      <c r="BHY881" s="4"/>
      <c r="BHZ881" s="4"/>
      <c r="BIA881" s="4"/>
      <c r="BIB881" s="4"/>
      <c r="BIC881" s="4"/>
      <c r="BID881" s="4"/>
      <c r="BIE881" s="4"/>
      <c r="BIF881" s="4"/>
      <c r="BIG881" s="4"/>
      <c r="BIH881" s="4"/>
      <c r="BII881" s="4"/>
      <c r="BIJ881" s="4"/>
      <c r="BIK881" s="4"/>
      <c r="BIL881" s="4"/>
      <c r="BIM881" s="4"/>
      <c r="BIN881" s="4"/>
      <c r="BIO881" s="4"/>
      <c r="BIP881" s="4"/>
      <c r="BIQ881" s="4"/>
      <c r="BIR881" s="4"/>
      <c r="BIS881" s="4"/>
      <c r="BIT881" s="4"/>
      <c r="BIU881" s="4"/>
      <c r="BIV881" s="4"/>
      <c r="BIW881" s="4"/>
      <c r="BIX881" s="4"/>
      <c r="BIY881" s="4"/>
      <c r="BIZ881" s="4"/>
      <c r="BJA881" s="4"/>
      <c r="BJB881" s="4"/>
      <c r="BJC881" s="4"/>
      <c r="BJD881" s="4"/>
      <c r="BJE881" s="4"/>
      <c r="BJF881" s="4"/>
      <c r="BJG881" s="4"/>
      <c r="BJH881" s="4"/>
      <c r="BJI881" s="4"/>
      <c r="BJJ881" s="4"/>
      <c r="BJK881" s="4"/>
      <c r="BJL881" s="4"/>
      <c r="BJM881" s="4"/>
      <c r="BJN881" s="4"/>
      <c r="BJO881" s="4"/>
      <c r="BJP881" s="4"/>
      <c r="BJQ881" s="4"/>
      <c r="BJR881" s="4"/>
      <c r="BJS881" s="4"/>
      <c r="BJT881" s="4"/>
      <c r="BJU881" s="4"/>
      <c r="BJV881" s="4"/>
      <c r="BJW881" s="4"/>
      <c r="BJX881" s="4"/>
      <c r="BJY881" s="4"/>
      <c r="BJZ881" s="4"/>
      <c r="BKA881" s="4"/>
      <c r="BKB881" s="4"/>
      <c r="BKC881" s="4"/>
      <c r="BKD881" s="4"/>
      <c r="BKE881" s="4"/>
      <c r="BKF881" s="4"/>
      <c r="BKG881" s="4"/>
      <c r="BKH881" s="4"/>
      <c r="BKI881" s="4"/>
      <c r="BKJ881" s="4"/>
      <c r="BKK881" s="4"/>
      <c r="BKL881" s="4"/>
      <c r="BKM881" s="4"/>
      <c r="BKN881" s="4"/>
      <c r="BKO881" s="4"/>
      <c r="BKP881" s="4"/>
      <c r="BKQ881" s="4"/>
      <c r="BKR881" s="4"/>
      <c r="BKS881" s="4"/>
      <c r="BKT881" s="4"/>
      <c r="BKU881" s="4"/>
      <c r="BKV881" s="4"/>
      <c r="BKW881" s="4"/>
      <c r="BKX881" s="4"/>
      <c r="BKY881" s="4"/>
      <c r="BKZ881" s="4"/>
      <c r="BLA881" s="4"/>
      <c r="BLB881" s="4"/>
      <c r="BLC881" s="4"/>
      <c r="BLD881" s="4"/>
      <c r="BLE881" s="4"/>
      <c r="BLF881" s="4"/>
      <c r="BLG881" s="4"/>
      <c r="BLH881" s="4"/>
      <c r="BLI881" s="4"/>
      <c r="BLJ881" s="4"/>
      <c r="BLK881" s="4"/>
      <c r="BLL881" s="4"/>
      <c r="BLM881" s="4"/>
      <c r="BLN881" s="4"/>
      <c r="BLO881" s="4"/>
      <c r="BLP881" s="4"/>
      <c r="BLQ881" s="4"/>
      <c r="BLR881" s="4"/>
      <c r="BLS881" s="4"/>
      <c r="BLT881" s="4"/>
      <c r="BLU881" s="4"/>
      <c r="BLV881" s="4"/>
      <c r="BLW881" s="4"/>
      <c r="BLX881" s="4"/>
      <c r="BLY881" s="4"/>
      <c r="BLZ881" s="4"/>
      <c r="BMA881" s="4"/>
      <c r="BMB881" s="4"/>
      <c r="BMC881" s="4"/>
      <c r="BMD881" s="4"/>
      <c r="BME881" s="4"/>
      <c r="BMF881" s="4"/>
      <c r="BMG881" s="4"/>
      <c r="BMH881" s="4"/>
      <c r="BMI881" s="4"/>
      <c r="BMJ881" s="4"/>
      <c r="BMK881" s="4"/>
      <c r="BML881" s="4"/>
      <c r="BMM881" s="4"/>
      <c r="BMN881" s="4"/>
      <c r="BMO881" s="4"/>
      <c r="BMP881" s="4"/>
      <c r="BMQ881" s="4"/>
      <c r="BMR881" s="4"/>
      <c r="BMS881" s="4"/>
      <c r="BMT881" s="4"/>
      <c r="BMU881" s="4"/>
      <c r="BMV881" s="4"/>
      <c r="BMW881" s="4"/>
      <c r="BMX881" s="4"/>
      <c r="BMY881" s="4"/>
      <c r="BMZ881" s="4"/>
      <c r="BNA881" s="4"/>
      <c r="BNB881" s="4"/>
      <c r="BNC881" s="4"/>
      <c r="BND881" s="4"/>
      <c r="BNE881" s="4"/>
      <c r="BNF881" s="4"/>
      <c r="BNG881" s="4"/>
      <c r="BNH881" s="4"/>
      <c r="BNI881" s="4"/>
      <c r="BNJ881" s="4"/>
      <c r="BNK881" s="4"/>
      <c r="BNL881" s="4"/>
      <c r="BNM881" s="4"/>
      <c r="BNN881" s="4"/>
      <c r="BNO881" s="4"/>
      <c r="BNP881" s="4"/>
      <c r="BNQ881" s="4"/>
      <c r="BNR881" s="4"/>
      <c r="BNS881" s="4"/>
      <c r="BNT881" s="4"/>
      <c r="BNU881" s="4"/>
      <c r="BNV881" s="4"/>
      <c r="BNW881" s="4"/>
      <c r="BNX881" s="4"/>
      <c r="BNY881" s="4"/>
      <c r="BNZ881" s="4"/>
      <c r="BOA881" s="4"/>
      <c r="BOB881" s="4"/>
      <c r="BOC881" s="4"/>
      <c r="BOD881" s="4"/>
      <c r="BOE881" s="4"/>
      <c r="BOF881" s="4"/>
      <c r="BOG881" s="4"/>
      <c r="BOH881" s="4"/>
      <c r="BOI881" s="4"/>
      <c r="BOJ881" s="4"/>
      <c r="BOK881" s="4"/>
      <c r="BOL881" s="4"/>
      <c r="BOM881" s="4"/>
      <c r="BON881" s="4"/>
      <c r="BOO881" s="4"/>
      <c r="BOP881" s="4"/>
      <c r="BOQ881" s="4"/>
      <c r="BOR881" s="4"/>
      <c r="BOS881" s="4"/>
      <c r="BOT881" s="4"/>
      <c r="BOU881" s="4"/>
      <c r="BOV881" s="4"/>
      <c r="BOW881" s="4"/>
      <c r="BOX881" s="4"/>
      <c r="BOY881" s="4"/>
      <c r="BOZ881" s="4"/>
      <c r="BPA881" s="4"/>
      <c r="BPB881" s="4"/>
      <c r="BPC881" s="4"/>
      <c r="BPD881" s="4"/>
      <c r="BPE881" s="4"/>
      <c r="BPF881" s="4"/>
      <c r="BPG881" s="4"/>
      <c r="BPH881" s="4"/>
      <c r="BPI881" s="4"/>
      <c r="BPJ881" s="4"/>
      <c r="BPK881" s="4"/>
      <c r="BPL881" s="4"/>
      <c r="BPM881" s="4"/>
      <c r="BPN881" s="4"/>
      <c r="BPO881" s="4"/>
      <c r="BPP881" s="4"/>
      <c r="BPQ881" s="4"/>
      <c r="BPR881" s="4"/>
      <c r="BPT881" s="4"/>
      <c r="BPV881" s="4"/>
      <c r="BPW881" s="4"/>
      <c r="BPX881" s="4"/>
      <c r="BPY881" s="4"/>
      <c r="BPZ881" s="4"/>
      <c r="BQA881" s="4"/>
      <c r="BQB881" s="4"/>
      <c r="BQC881" s="4"/>
      <c r="BQH881" s="4"/>
      <c r="BQI881" s="4"/>
      <c r="BQJ881" s="4"/>
      <c r="BQK881" s="4"/>
      <c r="BQL881" s="4"/>
      <c r="BQM881" s="4"/>
      <c r="BQN881" s="4"/>
      <c r="BQO881" s="4"/>
      <c r="BQP881" s="4"/>
      <c r="BQQ881" s="4"/>
      <c r="BQR881" s="4"/>
      <c r="BQS881" s="4"/>
      <c r="BQT881" s="4"/>
      <c r="BQU881" s="4"/>
      <c r="BQV881" s="4"/>
      <c r="BQW881" s="4"/>
      <c r="BQX881" s="4"/>
      <c r="BQY881" s="4"/>
      <c r="BQZ881" s="4"/>
      <c r="BRA881" s="4"/>
      <c r="BRB881" s="4"/>
      <c r="BRC881" s="4"/>
      <c r="BRD881" s="4"/>
      <c r="BRE881" s="4"/>
      <c r="BRF881" s="4"/>
      <c r="BRG881" s="4"/>
      <c r="BRH881" s="4"/>
      <c r="BRI881" s="4"/>
      <c r="BRJ881" s="4"/>
      <c r="BRK881" s="4"/>
      <c r="BRL881" s="4"/>
      <c r="BRM881" s="4"/>
      <c r="BRN881" s="4"/>
      <c r="BRO881" s="4"/>
      <c r="BRP881" s="4"/>
      <c r="BRQ881" s="4"/>
      <c r="BRR881" s="4"/>
      <c r="BRS881" s="4"/>
      <c r="BRT881" s="4"/>
      <c r="BRU881" s="4"/>
      <c r="BRV881" s="4"/>
      <c r="BRW881" s="4"/>
      <c r="BRX881" s="4"/>
      <c r="BRY881" s="4"/>
      <c r="BRZ881" s="4"/>
      <c r="BSA881" s="4"/>
      <c r="BSB881" s="4"/>
      <c r="BSC881" s="4"/>
      <c r="BSD881" s="4"/>
      <c r="BSE881" s="4"/>
      <c r="BSF881" s="4"/>
      <c r="BSG881" s="4"/>
      <c r="BSH881" s="4"/>
      <c r="BSI881" s="4"/>
      <c r="BSJ881" s="4"/>
      <c r="BSK881" s="4"/>
      <c r="BSL881" s="4"/>
      <c r="BSM881" s="4"/>
      <c r="BSN881" s="4"/>
      <c r="BSO881" s="4"/>
      <c r="BSP881" s="4"/>
      <c r="BSQ881" s="4"/>
      <c r="BSR881" s="4"/>
      <c r="BSS881" s="4"/>
      <c r="BST881" s="4"/>
      <c r="BSU881" s="4"/>
      <c r="BSV881" s="4"/>
      <c r="BSW881" s="4"/>
      <c r="BSX881" s="4"/>
      <c r="BSY881" s="4"/>
      <c r="BSZ881" s="4"/>
      <c r="BTA881" s="4"/>
      <c r="BTB881" s="4"/>
      <c r="BTC881" s="4"/>
      <c r="BTD881" s="4"/>
      <c r="BTE881" s="4"/>
      <c r="BTF881" s="4"/>
      <c r="BTG881" s="4"/>
      <c r="BTH881" s="4"/>
      <c r="BTI881" s="4"/>
      <c r="BTJ881" s="4"/>
      <c r="BTK881" s="4"/>
      <c r="BTL881" s="4"/>
      <c r="BTM881" s="4"/>
      <c r="BTN881" s="4"/>
      <c r="BTO881" s="4"/>
      <c r="BTP881" s="4"/>
      <c r="BTQ881" s="4"/>
      <c r="BTR881" s="4"/>
      <c r="BTS881" s="4"/>
      <c r="BTT881" s="4"/>
      <c r="BTU881" s="4"/>
      <c r="BTV881" s="4"/>
      <c r="BTW881" s="4"/>
      <c r="BTX881" s="4"/>
      <c r="BTY881" s="4"/>
      <c r="BTZ881" s="4"/>
      <c r="BUA881" s="4"/>
      <c r="BUB881" s="4"/>
      <c r="BUC881" s="4"/>
      <c r="BUD881" s="4"/>
      <c r="BUE881" s="4"/>
      <c r="BUF881" s="4"/>
      <c r="BUG881" s="4"/>
      <c r="BUH881" s="4"/>
      <c r="BUI881" s="4"/>
      <c r="BUJ881" s="4"/>
      <c r="BUK881" s="4"/>
      <c r="BUL881" s="4"/>
      <c r="BUM881" s="4"/>
      <c r="BUN881" s="4"/>
      <c r="BUO881" s="4"/>
      <c r="BUP881" s="4"/>
      <c r="BUQ881" s="4"/>
      <c r="BUR881" s="4"/>
      <c r="BUS881" s="4"/>
      <c r="BUT881" s="4"/>
      <c r="BUU881" s="4"/>
      <c r="BUV881" s="4"/>
      <c r="BUW881" s="4"/>
      <c r="BUX881" s="4"/>
      <c r="BUY881" s="4"/>
      <c r="BUZ881" s="4"/>
      <c r="BVA881" s="4"/>
      <c r="BVB881" s="4"/>
      <c r="BVC881" s="4"/>
      <c r="BVD881" s="4"/>
      <c r="BVE881" s="4"/>
      <c r="BVF881" s="4"/>
      <c r="BVG881" s="4"/>
      <c r="BVH881" s="4"/>
      <c r="BVI881" s="4"/>
      <c r="BVJ881" s="4"/>
      <c r="BVK881" s="4"/>
      <c r="BVL881" s="4"/>
      <c r="BVM881" s="4"/>
      <c r="BVN881" s="4"/>
      <c r="BVO881" s="4"/>
      <c r="BVP881" s="4"/>
      <c r="BVQ881" s="4"/>
      <c r="BVR881" s="4"/>
      <c r="BVS881" s="4"/>
      <c r="BVT881" s="4"/>
      <c r="BVU881" s="4"/>
      <c r="BVV881" s="4"/>
      <c r="BVW881" s="4"/>
      <c r="BVX881" s="4"/>
      <c r="BVY881" s="4"/>
      <c r="BVZ881" s="4"/>
      <c r="BWA881" s="4"/>
      <c r="BWB881" s="4"/>
      <c r="BWC881" s="4"/>
      <c r="BWD881" s="4"/>
      <c r="BWE881" s="4"/>
      <c r="BWF881" s="4"/>
      <c r="BWG881" s="4"/>
      <c r="BWH881" s="4"/>
      <c r="BWI881" s="4"/>
      <c r="BWJ881" s="4"/>
      <c r="BWK881" s="4"/>
      <c r="BWL881" s="4"/>
      <c r="BWM881" s="4"/>
      <c r="BWN881" s="4"/>
      <c r="BWO881" s="4"/>
      <c r="BWP881" s="4"/>
      <c r="BWQ881" s="4"/>
      <c r="BWR881" s="4"/>
      <c r="BWS881" s="4"/>
      <c r="BWT881" s="4"/>
      <c r="BWU881" s="4"/>
      <c r="BWV881" s="4"/>
      <c r="BWW881" s="4"/>
      <c r="BWX881" s="4"/>
      <c r="BWY881" s="4"/>
      <c r="BWZ881" s="4"/>
      <c r="BXA881" s="4"/>
      <c r="BXB881" s="4"/>
      <c r="BXC881" s="4"/>
      <c r="BXD881" s="4"/>
      <c r="BXE881" s="4"/>
      <c r="BXF881" s="4"/>
      <c r="BXG881" s="4"/>
      <c r="BXH881" s="4"/>
      <c r="BXI881" s="4"/>
      <c r="BXJ881" s="4"/>
      <c r="BXK881" s="4"/>
      <c r="BXL881" s="4"/>
      <c r="BXM881" s="4"/>
      <c r="BXN881" s="4"/>
      <c r="BXO881" s="4"/>
      <c r="BXP881" s="4"/>
      <c r="BXQ881" s="4"/>
      <c r="BXR881" s="4"/>
      <c r="BXS881" s="4"/>
      <c r="BXT881" s="4"/>
      <c r="BXU881" s="4"/>
      <c r="BXV881" s="4"/>
      <c r="BXW881" s="4"/>
      <c r="BXX881" s="4"/>
      <c r="BXY881" s="4"/>
      <c r="BXZ881" s="4"/>
      <c r="BYA881" s="4"/>
      <c r="BYB881" s="4"/>
      <c r="BYC881" s="4"/>
      <c r="BYD881" s="4"/>
      <c r="BYE881" s="4"/>
      <c r="BYF881" s="4"/>
      <c r="BYG881" s="4"/>
      <c r="BYH881" s="4"/>
      <c r="BYI881" s="4"/>
      <c r="BYJ881" s="4"/>
      <c r="BYK881" s="4"/>
      <c r="BYL881" s="4"/>
      <c r="BYM881" s="4"/>
      <c r="BYN881" s="4"/>
      <c r="BYO881" s="4"/>
      <c r="BYP881" s="4"/>
      <c r="BYQ881" s="4"/>
      <c r="BYR881" s="4"/>
      <c r="BYS881" s="4"/>
      <c r="BYT881" s="4"/>
      <c r="BYU881" s="4"/>
      <c r="BYV881" s="4"/>
      <c r="BYW881" s="4"/>
      <c r="BYX881" s="4"/>
      <c r="BYY881" s="4"/>
      <c r="BYZ881" s="4"/>
      <c r="BZA881" s="4"/>
      <c r="BZB881" s="4"/>
      <c r="BZC881" s="4"/>
      <c r="BZD881" s="4"/>
      <c r="BZE881" s="4"/>
      <c r="BZF881" s="4"/>
      <c r="BZG881" s="4"/>
      <c r="BZH881" s="4"/>
      <c r="BZI881" s="4"/>
      <c r="BZJ881" s="4"/>
      <c r="BZK881" s="4"/>
      <c r="BZL881" s="4"/>
      <c r="BZM881" s="4"/>
      <c r="BZN881" s="4"/>
      <c r="BZP881" s="4"/>
      <c r="BZR881" s="4"/>
      <c r="BZS881" s="4"/>
      <c r="BZT881" s="4"/>
      <c r="BZU881" s="4"/>
      <c r="BZV881" s="4"/>
      <c r="BZW881" s="4"/>
      <c r="BZX881" s="4"/>
      <c r="BZY881" s="4"/>
      <c r="CAD881" s="4"/>
      <c r="CAE881" s="4"/>
      <c r="CAF881" s="4"/>
      <c r="CAG881" s="4"/>
      <c r="CAH881" s="4"/>
      <c r="CAI881" s="4"/>
      <c r="CAJ881" s="4"/>
      <c r="CAK881" s="4"/>
      <c r="CAL881" s="4"/>
      <c r="CAM881" s="4"/>
      <c r="CAN881" s="4"/>
      <c r="CAO881" s="4"/>
      <c r="CAP881" s="4"/>
      <c r="CAQ881" s="4"/>
      <c r="CAR881" s="4"/>
      <c r="CAS881" s="4"/>
      <c r="CAT881" s="4"/>
      <c r="CAU881" s="4"/>
      <c r="CAV881" s="4"/>
      <c r="CAW881" s="4"/>
      <c r="CAX881" s="4"/>
      <c r="CAY881" s="4"/>
      <c r="CAZ881" s="4"/>
      <c r="CBA881" s="4"/>
      <c r="CBB881" s="4"/>
      <c r="CBC881" s="4"/>
      <c r="CBD881" s="4"/>
      <c r="CBE881" s="4"/>
      <c r="CBF881" s="4"/>
      <c r="CBG881" s="4"/>
      <c r="CBH881" s="4"/>
      <c r="CBI881" s="4"/>
      <c r="CBJ881" s="4"/>
      <c r="CBK881" s="4"/>
      <c r="CBL881" s="4"/>
      <c r="CBM881" s="4"/>
      <c r="CBN881" s="4"/>
      <c r="CBO881" s="4"/>
      <c r="CBP881" s="4"/>
      <c r="CBQ881" s="4"/>
      <c r="CBR881" s="4"/>
      <c r="CBS881" s="4"/>
      <c r="CBT881" s="4"/>
      <c r="CBU881" s="4"/>
      <c r="CBV881" s="4"/>
      <c r="CBW881" s="4"/>
      <c r="CBX881" s="4"/>
      <c r="CBY881" s="4"/>
      <c r="CBZ881" s="4"/>
      <c r="CCA881" s="4"/>
      <c r="CCB881" s="4"/>
      <c r="CCC881" s="4"/>
      <c r="CCD881" s="4"/>
      <c r="CCE881" s="4"/>
      <c r="CCF881" s="4"/>
      <c r="CCG881" s="4"/>
      <c r="CCH881" s="4"/>
      <c r="CCI881" s="4"/>
      <c r="CCJ881" s="4"/>
      <c r="CCK881" s="4"/>
      <c r="CCL881" s="4"/>
      <c r="CCM881" s="4"/>
      <c r="CCN881" s="4"/>
      <c r="CCO881" s="4"/>
      <c r="CCP881" s="4"/>
      <c r="CCQ881" s="4"/>
      <c r="CCR881" s="4"/>
      <c r="CCS881" s="4"/>
      <c r="CCT881" s="4"/>
      <c r="CCU881" s="4"/>
      <c r="CCV881" s="4"/>
      <c r="CCW881" s="4"/>
      <c r="CCX881" s="4"/>
      <c r="CCY881" s="4"/>
      <c r="CCZ881" s="4"/>
      <c r="CDA881" s="4"/>
      <c r="CDB881" s="4"/>
      <c r="CDC881" s="4"/>
      <c r="CDD881" s="4"/>
      <c r="CDE881" s="4"/>
      <c r="CDF881" s="4"/>
      <c r="CDG881" s="4"/>
      <c r="CDH881" s="4"/>
      <c r="CDI881" s="4"/>
      <c r="CDJ881" s="4"/>
      <c r="CDK881" s="4"/>
      <c r="CDL881" s="4"/>
      <c r="CDM881" s="4"/>
      <c r="CDN881" s="4"/>
      <c r="CDO881" s="4"/>
      <c r="CDP881" s="4"/>
      <c r="CDQ881" s="4"/>
      <c r="CDR881" s="4"/>
      <c r="CDS881" s="4"/>
      <c r="CDT881" s="4"/>
      <c r="CDU881" s="4"/>
      <c r="CDV881" s="4"/>
      <c r="CDW881" s="4"/>
      <c r="CDX881" s="4"/>
      <c r="CDY881" s="4"/>
      <c r="CDZ881" s="4"/>
      <c r="CEA881" s="4"/>
      <c r="CEB881" s="4"/>
      <c r="CEC881" s="4"/>
      <c r="CED881" s="4"/>
      <c r="CEE881" s="4"/>
      <c r="CEF881" s="4"/>
      <c r="CEG881" s="4"/>
      <c r="CEH881" s="4"/>
      <c r="CEI881" s="4"/>
      <c r="CEJ881" s="4"/>
      <c r="CEK881" s="4"/>
      <c r="CEL881" s="4"/>
      <c r="CEM881" s="4"/>
      <c r="CEN881" s="4"/>
      <c r="CEO881" s="4"/>
      <c r="CEP881" s="4"/>
      <c r="CEQ881" s="4"/>
      <c r="CER881" s="4"/>
      <c r="CES881" s="4"/>
      <c r="CET881" s="4"/>
      <c r="CEU881" s="4"/>
      <c r="CEV881" s="4"/>
      <c r="CEW881" s="4"/>
      <c r="CEX881" s="4"/>
      <c r="CEY881" s="4"/>
      <c r="CEZ881" s="4"/>
      <c r="CFA881" s="4"/>
      <c r="CFB881" s="4"/>
      <c r="CFC881" s="4"/>
      <c r="CFD881" s="4"/>
      <c r="CFE881" s="4"/>
      <c r="CFF881" s="4"/>
      <c r="CFG881" s="4"/>
      <c r="CFH881" s="4"/>
      <c r="CFI881" s="4"/>
      <c r="CFJ881" s="4"/>
      <c r="CFK881" s="4"/>
      <c r="CFL881" s="4"/>
      <c r="CFM881" s="4"/>
      <c r="CFN881" s="4"/>
      <c r="CFO881" s="4"/>
      <c r="CFP881" s="4"/>
      <c r="CFQ881" s="4"/>
      <c r="CFR881" s="4"/>
      <c r="CFS881" s="4"/>
      <c r="CFT881" s="4"/>
      <c r="CFU881" s="4"/>
      <c r="CFV881" s="4"/>
      <c r="CFW881" s="4"/>
      <c r="CFX881" s="4"/>
      <c r="CFY881" s="4"/>
      <c r="CFZ881" s="4"/>
      <c r="CGA881" s="4"/>
      <c r="CGB881" s="4"/>
      <c r="CGC881" s="4"/>
      <c r="CGD881" s="4"/>
      <c r="CGE881" s="4"/>
      <c r="CGF881" s="4"/>
      <c r="CGG881" s="4"/>
      <c r="CGH881" s="4"/>
      <c r="CGI881" s="4"/>
      <c r="CGJ881" s="4"/>
      <c r="CGK881" s="4"/>
      <c r="CGL881" s="4"/>
      <c r="CGM881" s="4"/>
      <c r="CGN881" s="4"/>
      <c r="CGO881" s="4"/>
      <c r="CGP881" s="4"/>
      <c r="CGQ881" s="4"/>
      <c r="CGR881" s="4"/>
      <c r="CGS881" s="4"/>
      <c r="CGT881" s="4"/>
      <c r="CGU881" s="4"/>
      <c r="CGV881" s="4"/>
      <c r="CGW881" s="4"/>
      <c r="CGX881" s="4"/>
      <c r="CGY881" s="4"/>
      <c r="CGZ881" s="4"/>
      <c r="CHA881" s="4"/>
      <c r="CHB881" s="4"/>
      <c r="CHC881" s="4"/>
      <c r="CHD881" s="4"/>
      <c r="CHE881" s="4"/>
      <c r="CHF881" s="4"/>
      <c r="CHG881" s="4"/>
      <c r="CHH881" s="4"/>
      <c r="CHI881" s="4"/>
      <c r="CHJ881" s="4"/>
      <c r="CHK881" s="4"/>
      <c r="CHL881" s="4"/>
      <c r="CHM881" s="4"/>
      <c r="CHN881" s="4"/>
      <c r="CHO881" s="4"/>
      <c r="CHP881" s="4"/>
      <c r="CHQ881" s="4"/>
      <c r="CHR881" s="4"/>
      <c r="CHS881" s="4"/>
      <c r="CHT881" s="4"/>
      <c r="CHU881" s="4"/>
      <c r="CHV881" s="4"/>
      <c r="CHW881" s="4"/>
      <c r="CHX881" s="4"/>
      <c r="CHY881" s="4"/>
      <c r="CHZ881" s="4"/>
      <c r="CIA881" s="4"/>
      <c r="CIB881" s="4"/>
      <c r="CIC881" s="4"/>
      <c r="CID881" s="4"/>
      <c r="CIE881" s="4"/>
      <c r="CIF881" s="4"/>
      <c r="CIG881" s="4"/>
      <c r="CIH881" s="4"/>
      <c r="CII881" s="4"/>
      <c r="CIJ881" s="4"/>
      <c r="CIK881" s="4"/>
      <c r="CIL881" s="4"/>
      <c r="CIM881" s="4"/>
      <c r="CIN881" s="4"/>
      <c r="CIO881" s="4"/>
      <c r="CIP881" s="4"/>
      <c r="CIQ881" s="4"/>
      <c r="CIR881" s="4"/>
      <c r="CIS881" s="4"/>
      <c r="CIT881" s="4"/>
      <c r="CIU881" s="4"/>
      <c r="CIV881" s="4"/>
      <c r="CIW881" s="4"/>
      <c r="CIX881" s="4"/>
      <c r="CIY881" s="4"/>
      <c r="CIZ881" s="4"/>
      <c r="CJA881" s="4"/>
      <c r="CJB881" s="4"/>
      <c r="CJC881" s="4"/>
      <c r="CJD881" s="4"/>
      <c r="CJE881" s="4"/>
      <c r="CJF881" s="4"/>
      <c r="CJG881" s="4"/>
      <c r="CJH881" s="4"/>
      <c r="CJI881" s="4"/>
      <c r="CJJ881" s="4"/>
      <c r="CJL881" s="4"/>
      <c r="CJN881" s="4"/>
      <c r="CJO881" s="4"/>
      <c r="CJP881" s="4"/>
      <c r="CJQ881" s="4"/>
      <c r="CJR881" s="4"/>
      <c r="CJS881" s="4"/>
      <c r="CJT881" s="4"/>
      <c r="CJU881" s="4"/>
      <c r="CJZ881" s="4"/>
      <c r="CKA881" s="4"/>
      <c r="CKB881" s="4"/>
      <c r="CKC881" s="4"/>
      <c r="CKD881" s="4"/>
      <c r="CKE881" s="4"/>
      <c r="CKF881" s="4"/>
      <c r="CKG881" s="4"/>
      <c r="CKH881" s="4"/>
      <c r="CKI881" s="4"/>
      <c r="CKJ881" s="4"/>
      <c r="CKK881" s="4"/>
      <c r="CKL881" s="4"/>
      <c r="CKM881" s="4"/>
      <c r="CKN881" s="4"/>
      <c r="CKO881" s="4"/>
      <c r="CKP881" s="4"/>
      <c r="CKQ881" s="4"/>
      <c r="CKR881" s="4"/>
      <c r="CKS881" s="4"/>
      <c r="CKT881" s="4"/>
      <c r="CKU881" s="4"/>
      <c r="CKV881" s="4"/>
      <c r="CKW881" s="4"/>
      <c r="CKX881" s="4"/>
      <c r="CKY881" s="4"/>
      <c r="CKZ881" s="4"/>
      <c r="CLA881" s="4"/>
      <c r="CLB881" s="4"/>
      <c r="CLC881" s="4"/>
      <c r="CLD881" s="4"/>
      <c r="CLE881" s="4"/>
      <c r="CLF881" s="4"/>
      <c r="CLG881" s="4"/>
      <c r="CLH881" s="4"/>
      <c r="CLI881" s="4"/>
      <c r="CLJ881" s="4"/>
      <c r="CLK881" s="4"/>
      <c r="CLL881" s="4"/>
      <c r="CLM881" s="4"/>
      <c r="CLN881" s="4"/>
      <c r="CLO881" s="4"/>
      <c r="CLP881" s="4"/>
      <c r="CLQ881" s="4"/>
      <c r="CLR881" s="4"/>
      <c r="CLS881" s="4"/>
      <c r="CLT881" s="4"/>
      <c r="CLU881" s="4"/>
      <c r="CLV881" s="4"/>
      <c r="CLW881" s="4"/>
      <c r="CLX881" s="4"/>
      <c r="CLY881" s="4"/>
      <c r="CLZ881" s="4"/>
      <c r="CMA881" s="4"/>
      <c r="CMB881" s="4"/>
      <c r="CMC881" s="4"/>
      <c r="CMD881" s="4"/>
      <c r="CME881" s="4"/>
      <c r="CMF881" s="4"/>
      <c r="CMG881" s="4"/>
      <c r="CMH881" s="4"/>
      <c r="CMI881" s="4"/>
      <c r="CMJ881" s="4"/>
      <c r="CMK881" s="4"/>
      <c r="CML881" s="4"/>
      <c r="CMM881" s="4"/>
      <c r="CMN881" s="4"/>
      <c r="CMO881" s="4"/>
      <c r="CMP881" s="4"/>
      <c r="CMQ881" s="4"/>
      <c r="CMR881" s="4"/>
      <c r="CMS881" s="4"/>
      <c r="CMT881" s="4"/>
      <c r="CMU881" s="4"/>
      <c r="CMV881" s="4"/>
      <c r="CMW881" s="4"/>
      <c r="CMX881" s="4"/>
      <c r="CMY881" s="4"/>
      <c r="CMZ881" s="4"/>
      <c r="CNA881" s="4"/>
      <c r="CNB881" s="4"/>
      <c r="CNC881" s="4"/>
      <c r="CND881" s="4"/>
      <c r="CNE881" s="4"/>
      <c r="CNF881" s="4"/>
      <c r="CNG881" s="4"/>
      <c r="CNH881" s="4"/>
      <c r="CNI881" s="4"/>
      <c r="CNJ881" s="4"/>
      <c r="CNK881" s="4"/>
      <c r="CNL881" s="4"/>
      <c r="CNM881" s="4"/>
      <c r="CNN881" s="4"/>
      <c r="CNO881" s="4"/>
      <c r="CNP881" s="4"/>
      <c r="CNQ881" s="4"/>
      <c r="CNR881" s="4"/>
      <c r="CNS881" s="4"/>
      <c r="CNT881" s="4"/>
      <c r="CNU881" s="4"/>
      <c r="CNV881" s="4"/>
      <c r="CNW881" s="4"/>
      <c r="CNX881" s="4"/>
      <c r="CNY881" s="4"/>
      <c r="CNZ881" s="4"/>
      <c r="COA881" s="4"/>
      <c r="COB881" s="4"/>
      <c r="COC881" s="4"/>
      <c r="COD881" s="4"/>
      <c r="COE881" s="4"/>
      <c r="COF881" s="4"/>
      <c r="COG881" s="4"/>
      <c r="COH881" s="4"/>
      <c r="COI881" s="4"/>
      <c r="COJ881" s="4"/>
      <c r="COK881" s="4"/>
      <c r="COL881" s="4"/>
      <c r="COM881" s="4"/>
      <c r="CON881" s="4"/>
      <c r="COO881" s="4"/>
      <c r="COP881" s="4"/>
      <c r="COQ881" s="4"/>
      <c r="COR881" s="4"/>
      <c r="COS881" s="4"/>
      <c r="COT881" s="4"/>
      <c r="COU881" s="4"/>
      <c r="COV881" s="4"/>
      <c r="COW881" s="4"/>
      <c r="COX881" s="4"/>
      <c r="COY881" s="4"/>
      <c r="COZ881" s="4"/>
      <c r="CPA881" s="4"/>
      <c r="CPB881" s="4"/>
      <c r="CPC881" s="4"/>
      <c r="CPD881" s="4"/>
      <c r="CPE881" s="4"/>
      <c r="CPF881" s="4"/>
      <c r="CPG881" s="4"/>
      <c r="CPH881" s="4"/>
      <c r="CPI881" s="4"/>
      <c r="CPJ881" s="4"/>
      <c r="CPK881" s="4"/>
      <c r="CPL881" s="4"/>
      <c r="CPM881" s="4"/>
      <c r="CPN881" s="4"/>
      <c r="CPO881" s="4"/>
      <c r="CPP881" s="4"/>
      <c r="CPQ881" s="4"/>
      <c r="CPR881" s="4"/>
      <c r="CPS881" s="4"/>
      <c r="CPT881" s="4"/>
      <c r="CPU881" s="4"/>
      <c r="CPV881" s="4"/>
      <c r="CPW881" s="4"/>
      <c r="CPX881" s="4"/>
      <c r="CPY881" s="4"/>
      <c r="CPZ881" s="4"/>
      <c r="CQA881" s="4"/>
      <c r="CQB881" s="4"/>
      <c r="CQC881" s="4"/>
      <c r="CQD881" s="4"/>
      <c r="CQE881" s="4"/>
      <c r="CQF881" s="4"/>
      <c r="CQG881" s="4"/>
      <c r="CQH881" s="4"/>
      <c r="CQI881" s="4"/>
      <c r="CQJ881" s="4"/>
      <c r="CQK881" s="4"/>
      <c r="CQL881" s="4"/>
      <c r="CQM881" s="4"/>
      <c r="CQN881" s="4"/>
      <c r="CQO881" s="4"/>
      <c r="CQP881" s="4"/>
      <c r="CQQ881" s="4"/>
      <c r="CQR881" s="4"/>
      <c r="CQS881" s="4"/>
      <c r="CQT881" s="4"/>
      <c r="CQU881" s="4"/>
      <c r="CQV881" s="4"/>
      <c r="CQW881" s="4"/>
      <c r="CQX881" s="4"/>
      <c r="CQY881" s="4"/>
      <c r="CQZ881" s="4"/>
      <c r="CRA881" s="4"/>
      <c r="CRB881" s="4"/>
      <c r="CRC881" s="4"/>
      <c r="CRD881" s="4"/>
      <c r="CRE881" s="4"/>
      <c r="CRF881" s="4"/>
      <c r="CRG881" s="4"/>
      <c r="CRH881" s="4"/>
      <c r="CRI881" s="4"/>
      <c r="CRJ881" s="4"/>
      <c r="CRK881" s="4"/>
      <c r="CRL881" s="4"/>
      <c r="CRM881" s="4"/>
      <c r="CRN881" s="4"/>
      <c r="CRO881" s="4"/>
      <c r="CRP881" s="4"/>
      <c r="CRQ881" s="4"/>
      <c r="CRR881" s="4"/>
      <c r="CRS881" s="4"/>
      <c r="CRT881" s="4"/>
      <c r="CRU881" s="4"/>
      <c r="CRV881" s="4"/>
      <c r="CRW881" s="4"/>
      <c r="CRX881" s="4"/>
      <c r="CRY881" s="4"/>
      <c r="CRZ881" s="4"/>
      <c r="CSA881" s="4"/>
      <c r="CSB881" s="4"/>
      <c r="CSC881" s="4"/>
      <c r="CSD881" s="4"/>
      <c r="CSE881" s="4"/>
      <c r="CSF881" s="4"/>
      <c r="CSG881" s="4"/>
      <c r="CSH881" s="4"/>
      <c r="CSI881" s="4"/>
      <c r="CSJ881" s="4"/>
      <c r="CSK881" s="4"/>
      <c r="CSL881" s="4"/>
      <c r="CSM881" s="4"/>
      <c r="CSN881" s="4"/>
      <c r="CSO881" s="4"/>
      <c r="CSP881" s="4"/>
      <c r="CSQ881" s="4"/>
      <c r="CSR881" s="4"/>
      <c r="CSS881" s="4"/>
      <c r="CST881" s="4"/>
      <c r="CSU881" s="4"/>
      <c r="CSV881" s="4"/>
      <c r="CSW881" s="4"/>
      <c r="CSX881" s="4"/>
      <c r="CSY881" s="4"/>
      <c r="CSZ881" s="4"/>
      <c r="CTA881" s="4"/>
      <c r="CTB881" s="4"/>
      <c r="CTC881" s="4"/>
      <c r="CTD881" s="4"/>
      <c r="CTE881" s="4"/>
      <c r="CTF881" s="4"/>
      <c r="CTH881" s="4"/>
      <c r="CTJ881" s="4"/>
      <c r="CTK881" s="4"/>
      <c r="CTL881" s="4"/>
      <c r="CTM881" s="4"/>
      <c r="CTN881" s="4"/>
      <c r="CTO881" s="4"/>
      <c r="CTP881" s="4"/>
      <c r="CTQ881" s="4"/>
      <c r="CTV881" s="4"/>
      <c r="CTW881" s="4"/>
      <c r="CTX881" s="4"/>
      <c r="CTY881" s="4"/>
      <c r="CTZ881" s="4"/>
      <c r="CUA881" s="4"/>
      <c r="CUB881" s="4"/>
      <c r="CUC881" s="4"/>
      <c r="CUD881" s="4"/>
      <c r="CUE881" s="4"/>
      <c r="CUF881" s="4"/>
      <c r="CUG881" s="4"/>
      <c r="CUH881" s="4"/>
      <c r="CUI881" s="4"/>
      <c r="CUJ881" s="4"/>
      <c r="CUK881" s="4"/>
      <c r="CUL881" s="4"/>
      <c r="CUM881" s="4"/>
      <c r="CUN881" s="4"/>
      <c r="CUO881" s="4"/>
      <c r="CUP881" s="4"/>
      <c r="CUQ881" s="4"/>
      <c r="CUR881" s="4"/>
      <c r="CUS881" s="4"/>
      <c r="CUT881" s="4"/>
      <c r="CUU881" s="4"/>
      <c r="CUV881" s="4"/>
      <c r="CUW881" s="4"/>
      <c r="CUX881" s="4"/>
      <c r="CUY881" s="4"/>
      <c r="CUZ881" s="4"/>
      <c r="CVA881" s="4"/>
      <c r="CVB881" s="4"/>
      <c r="CVC881" s="4"/>
      <c r="CVD881" s="4"/>
      <c r="CVE881" s="4"/>
      <c r="CVF881" s="4"/>
      <c r="CVG881" s="4"/>
      <c r="CVH881" s="4"/>
      <c r="CVI881" s="4"/>
      <c r="CVJ881" s="4"/>
      <c r="CVK881" s="4"/>
      <c r="CVL881" s="4"/>
      <c r="CVM881" s="4"/>
      <c r="CVN881" s="4"/>
      <c r="CVO881" s="4"/>
      <c r="CVP881" s="4"/>
      <c r="CVQ881" s="4"/>
      <c r="CVR881" s="4"/>
      <c r="CVS881" s="4"/>
      <c r="CVT881" s="4"/>
      <c r="CVU881" s="4"/>
      <c r="CVV881" s="4"/>
      <c r="CVW881" s="4"/>
      <c r="CVX881" s="4"/>
      <c r="CVY881" s="4"/>
      <c r="CVZ881" s="4"/>
      <c r="CWA881" s="4"/>
      <c r="CWB881" s="4"/>
      <c r="CWC881" s="4"/>
      <c r="CWD881" s="4"/>
      <c r="CWE881" s="4"/>
      <c r="CWF881" s="4"/>
      <c r="CWG881" s="4"/>
      <c r="CWH881" s="4"/>
      <c r="CWI881" s="4"/>
      <c r="CWJ881" s="4"/>
      <c r="CWK881" s="4"/>
      <c r="CWL881" s="4"/>
      <c r="CWM881" s="4"/>
      <c r="CWN881" s="4"/>
      <c r="CWO881" s="4"/>
      <c r="CWP881" s="4"/>
      <c r="CWQ881" s="4"/>
      <c r="CWR881" s="4"/>
      <c r="CWS881" s="4"/>
      <c r="CWT881" s="4"/>
      <c r="CWU881" s="4"/>
      <c r="CWV881" s="4"/>
      <c r="CWW881" s="4"/>
      <c r="CWX881" s="4"/>
      <c r="CWY881" s="4"/>
      <c r="CWZ881" s="4"/>
      <c r="CXA881" s="4"/>
      <c r="CXB881" s="4"/>
      <c r="CXC881" s="4"/>
      <c r="CXD881" s="4"/>
      <c r="CXE881" s="4"/>
      <c r="CXF881" s="4"/>
      <c r="CXG881" s="4"/>
      <c r="CXH881" s="4"/>
      <c r="CXI881" s="4"/>
      <c r="CXJ881" s="4"/>
      <c r="CXK881" s="4"/>
      <c r="CXL881" s="4"/>
      <c r="CXM881" s="4"/>
      <c r="CXN881" s="4"/>
      <c r="CXO881" s="4"/>
      <c r="CXP881" s="4"/>
      <c r="CXQ881" s="4"/>
      <c r="CXR881" s="4"/>
      <c r="CXS881" s="4"/>
      <c r="CXT881" s="4"/>
      <c r="CXU881" s="4"/>
      <c r="CXV881" s="4"/>
      <c r="CXW881" s="4"/>
      <c r="CXX881" s="4"/>
      <c r="CXY881" s="4"/>
      <c r="CXZ881" s="4"/>
      <c r="CYA881" s="4"/>
      <c r="CYB881" s="4"/>
      <c r="CYC881" s="4"/>
      <c r="CYD881" s="4"/>
      <c r="CYE881" s="4"/>
      <c r="CYF881" s="4"/>
      <c r="CYG881" s="4"/>
      <c r="CYH881" s="4"/>
      <c r="CYI881" s="4"/>
      <c r="CYJ881" s="4"/>
      <c r="CYK881" s="4"/>
      <c r="CYL881" s="4"/>
      <c r="CYM881" s="4"/>
      <c r="CYN881" s="4"/>
      <c r="CYO881" s="4"/>
      <c r="CYP881" s="4"/>
      <c r="CYQ881" s="4"/>
      <c r="CYR881" s="4"/>
      <c r="CYS881" s="4"/>
      <c r="CYT881" s="4"/>
      <c r="CYU881" s="4"/>
      <c r="CYV881" s="4"/>
      <c r="CYW881" s="4"/>
      <c r="CYX881" s="4"/>
      <c r="CYY881" s="4"/>
      <c r="CYZ881" s="4"/>
      <c r="CZA881" s="4"/>
      <c r="CZB881" s="4"/>
      <c r="CZC881" s="4"/>
      <c r="CZD881" s="4"/>
      <c r="CZE881" s="4"/>
      <c r="CZF881" s="4"/>
      <c r="CZG881" s="4"/>
      <c r="CZH881" s="4"/>
      <c r="CZI881" s="4"/>
      <c r="CZJ881" s="4"/>
      <c r="CZK881" s="4"/>
      <c r="CZL881" s="4"/>
      <c r="CZM881" s="4"/>
      <c r="CZN881" s="4"/>
      <c r="CZO881" s="4"/>
      <c r="CZP881" s="4"/>
      <c r="CZQ881" s="4"/>
      <c r="CZR881" s="4"/>
      <c r="CZS881" s="4"/>
      <c r="CZT881" s="4"/>
      <c r="CZU881" s="4"/>
      <c r="CZV881" s="4"/>
      <c r="CZW881" s="4"/>
      <c r="CZX881" s="4"/>
      <c r="CZY881" s="4"/>
      <c r="CZZ881" s="4"/>
      <c r="DAA881" s="4"/>
      <c r="DAB881" s="4"/>
      <c r="DAC881" s="4"/>
      <c r="DAD881" s="4"/>
      <c r="DAE881" s="4"/>
      <c r="DAF881" s="4"/>
      <c r="DAG881" s="4"/>
      <c r="DAH881" s="4"/>
      <c r="DAI881" s="4"/>
      <c r="DAJ881" s="4"/>
      <c r="DAK881" s="4"/>
      <c r="DAL881" s="4"/>
      <c r="DAM881" s="4"/>
      <c r="DAN881" s="4"/>
      <c r="DAO881" s="4"/>
      <c r="DAP881" s="4"/>
      <c r="DAQ881" s="4"/>
      <c r="DAR881" s="4"/>
      <c r="DAS881" s="4"/>
      <c r="DAT881" s="4"/>
      <c r="DAU881" s="4"/>
      <c r="DAV881" s="4"/>
      <c r="DAW881" s="4"/>
      <c r="DAX881" s="4"/>
      <c r="DAY881" s="4"/>
      <c r="DAZ881" s="4"/>
      <c r="DBA881" s="4"/>
      <c r="DBB881" s="4"/>
      <c r="DBC881" s="4"/>
      <c r="DBD881" s="4"/>
      <c r="DBE881" s="4"/>
      <c r="DBF881" s="4"/>
      <c r="DBG881" s="4"/>
      <c r="DBH881" s="4"/>
      <c r="DBI881" s="4"/>
      <c r="DBJ881" s="4"/>
      <c r="DBK881" s="4"/>
      <c r="DBL881" s="4"/>
      <c r="DBM881" s="4"/>
      <c r="DBN881" s="4"/>
      <c r="DBO881" s="4"/>
      <c r="DBP881" s="4"/>
      <c r="DBQ881" s="4"/>
      <c r="DBR881" s="4"/>
      <c r="DBS881" s="4"/>
      <c r="DBT881" s="4"/>
      <c r="DBU881" s="4"/>
      <c r="DBV881" s="4"/>
      <c r="DBW881" s="4"/>
      <c r="DBX881" s="4"/>
      <c r="DBY881" s="4"/>
      <c r="DBZ881" s="4"/>
      <c r="DCA881" s="4"/>
      <c r="DCB881" s="4"/>
      <c r="DCC881" s="4"/>
      <c r="DCD881" s="4"/>
      <c r="DCE881" s="4"/>
      <c r="DCF881" s="4"/>
      <c r="DCG881" s="4"/>
      <c r="DCH881" s="4"/>
      <c r="DCI881" s="4"/>
      <c r="DCJ881" s="4"/>
      <c r="DCK881" s="4"/>
      <c r="DCL881" s="4"/>
      <c r="DCM881" s="4"/>
      <c r="DCN881" s="4"/>
      <c r="DCO881" s="4"/>
      <c r="DCP881" s="4"/>
      <c r="DCQ881" s="4"/>
      <c r="DCR881" s="4"/>
      <c r="DCS881" s="4"/>
      <c r="DCT881" s="4"/>
      <c r="DCU881" s="4"/>
      <c r="DCV881" s="4"/>
      <c r="DCW881" s="4"/>
      <c r="DCX881" s="4"/>
      <c r="DCY881" s="4"/>
      <c r="DCZ881" s="4"/>
      <c r="DDA881" s="4"/>
      <c r="DDB881" s="4"/>
      <c r="DDD881" s="4"/>
      <c r="DDF881" s="4"/>
      <c r="DDG881" s="4"/>
      <c r="DDH881" s="4"/>
      <c r="DDI881" s="4"/>
      <c r="DDJ881" s="4"/>
      <c r="DDK881" s="4"/>
      <c r="DDL881" s="4"/>
      <c r="DDM881" s="4"/>
      <c r="DDR881" s="4"/>
      <c r="DDS881" s="4"/>
      <c r="DDT881" s="4"/>
      <c r="DDU881" s="4"/>
      <c r="DDV881" s="4"/>
      <c r="DDW881" s="4"/>
      <c r="DDX881" s="4"/>
      <c r="DDY881" s="4"/>
      <c r="DDZ881" s="4"/>
      <c r="DEA881" s="4"/>
      <c r="DEB881" s="4"/>
      <c r="DEC881" s="4"/>
      <c r="DED881" s="4"/>
      <c r="DEE881" s="4"/>
      <c r="DEF881" s="4"/>
      <c r="DEG881" s="4"/>
      <c r="DEH881" s="4"/>
      <c r="DEI881" s="4"/>
      <c r="DEJ881" s="4"/>
      <c r="DEK881" s="4"/>
      <c r="DEL881" s="4"/>
      <c r="DEM881" s="4"/>
      <c r="DEN881" s="4"/>
      <c r="DEO881" s="4"/>
      <c r="DEP881" s="4"/>
      <c r="DEQ881" s="4"/>
      <c r="DER881" s="4"/>
      <c r="DES881" s="4"/>
      <c r="DET881" s="4"/>
      <c r="DEU881" s="4"/>
      <c r="DEV881" s="4"/>
      <c r="DEW881" s="4"/>
      <c r="DEX881" s="4"/>
      <c r="DEY881" s="4"/>
      <c r="DEZ881" s="4"/>
      <c r="DFA881" s="4"/>
      <c r="DFB881" s="4"/>
      <c r="DFC881" s="4"/>
      <c r="DFD881" s="4"/>
      <c r="DFE881" s="4"/>
      <c r="DFF881" s="4"/>
      <c r="DFG881" s="4"/>
      <c r="DFH881" s="4"/>
      <c r="DFI881" s="4"/>
      <c r="DFJ881" s="4"/>
      <c r="DFK881" s="4"/>
      <c r="DFL881" s="4"/>
      <c r="DFM881" s="4"/>
      <c r="DFN881" s="4"/>
      <c r="DFO881" s="4"/>
      <c r="DFP881" s="4"/>
      <c r="DFQ881" s="4"/>
      <c r="DFR881" s="4"/>
      <c r="DFS881" s="4"/>
      <c r="DFT881" s="4"/>
      <c r="DFU881" s="4"/>
      <c r="DFV881" s="4"/>
      <c r="DFW881" s="4"/>
      <c r="DFX881" s="4"/>
      <c r="DFY881" s="4"/>
      <c r="DFZ881" s="4"/>
      <c r="DGA881" s="4"/>
      <c r="DGB881" s="4"/>
      <c r="DGC881" s="4"/>
      <c r="DGD881" s="4"/>
      <c r="DGE881" s="4"/>
      <c r="DGF881" s="4"/>
      <c r="DGG881" s="4"/>
      <c r="DGH881" s="4"/>
      <c r="DGI881" s="4"/>
      <c r="DGJ881" s="4"/>
      <c r="DGK881" s="4"/>
      <c r="DGL881" s="4"/>
      <c r="DGM881" s="4"/>
      <c r="DGN881" s="4"/>
      <c r="DGO881" s="4"/>
      <c r="DGP881" s="4"/>
      <c r="DGQ881" s="4"/>
      <c r="DGR881" s="4"/>
      <c r="DGS881" s="4"/>
      <c r="DGT881" s="4"/>
      <c r="DGU881" s="4"/>
      <c r="DGV881" s="4"/>
      <c r="DGW881" s="4"/>
      <c r="DGX881" s="4"/>
      <c r="DGY881" s="4"/>
      <c r="DGZ881" s="4"/>
      <c r="DHA881" s="4"/>
      <c r="DHB881" s="4"/>
      <c r="DHC881" s="4"/>
      <c r="DHD881" s="4"/>
      <c r="DHE881" s="4"/>
      <c r="DHF881" s="4"/>
      <c r="DHG881" s="4"/>
      <c r="DHH881" s="4"/>
      <c r="DHI881" s="4"/>
      <c r="DHJ881" s="4"/>
      <c r="DHK881" s="4"/>
      <c r="DHL881" s="4"/>
      <c r="DHM881" s="4"/>
      <c r="DHN881" s="4"/>
      <c r="DHO881" s="4"/>
      <c r="DHP881" s="4"/>
      <c r="DHQ881" s="4"/>
      <c r="DHR881" s="4"/>
      <c r="DHS881" s="4"/>
      <c r="DHT881" s="4"/>
      <c r="DHU881" s="4"/>
      <c r="DHV881" s="4"/>
      <c r="DHW881" s="4"/>
      <c r="DHX881" s="4"/>
      <c r="DHY881" s="4"/>
      <c r="DHZ881" s="4"/>
      <c r="DIA881" s="4"/>
      <c r="DIB881" s="4"/>
      <c r="DIC881" s="4"/>
      <c r="DID881" s="4"/>
      <c r="DIE881" s="4"/>
      <c r="DIF881" s="4"/>
      <c r="DIG881" s="4"/>
      <c r="DIH881" s="4"/>
      <c r="DII881" s="4"/>
      <c r="DIJ881" s="4"/>
      <c r="DIK881" s="4"/>
      <c r="DIL881" s="4"/>
      <c r="DIM881" s="4"/>
      <c r="DIN881" s="4"/>
      <c r="DIO881" s="4"/>
      <c r="DIP881" s="4"/>
      <c r="DIQ881" s="4"/>
      <c r="DIR881" s="4"/>
      <c r="DIS881" s="4"/>
      <c r="DIT881" s="4"/>
      <c r="DIU881" s="4"/>
      <c r="DIV881" s="4"/>
      <c r="DIW881" s="4"/>
      <c r="DIX881" s="4"/>
      <c r="DIY881" s="4"/>
      <c r="DIZ881" s="4"/>
      <c r="DJA881" s="4"/>
      <c r="DJB881" s="4"/>
      <c r="DJC881" s="4"/>
      <c r="DJD881" s="4"/>
      <c r="DJE881" s="4"/>
      <c r="DJF881" s="4"/>
      <c r="DJG881" s="4"/>
      <c r="DJH881" s="4"/>
      <c r="DJI881" s="4"/>
      <c r="DJJ881" s="4"/>
      <c r="DJK881" s="4"/>
      <c r="DJL881" s="4"/>
      <c r="DJM881" s="4"/>
      <c r="DJN881" s="4"/>
      <c r="DJO881" s="4"/>
      <c r="DJP881" s="4"/>
      <c r="DJQ881" s="4"/>
      <c r="DJR881" s="4"/>
      <c r="DJS881" s="4"/>
      <c r="DJT881" s="4"/>
      <c r="DJU881" s="4"/>
      <c r="DJV881" s="4"/>
      <c r="DJW881" s="4"/>
      <c r="DJX881" s="4"/>
      <c r="DJY881" s="4"/>
      <c r="DJZ881" s="4"/>
      <c r="DKA881" s="4"/>
      <c r="DKB881" s="4"/>
      <c r="DKC881" s="4"/>
      <c r="DKD881" s="4"/>
      <c r="DKE881" s="4"/>
      <c r="DKF881" s="4"/>
      <c r="DKG881" s="4"/>
      <c r="DKH881" s="4"/>
      <c r="DKI881" s="4"/>
      <c r="DKJ881" s="4"/>
      <c r="DKK881" s="4"/>
      <c r="DKL881" s="4"/>
      <c r="DKM881" s="4"/>
      <c r="DKN881" s="4"/>
      <c r="DKO881" s="4"/>
      <c r="DKP881" s="4"/>
      <c r="DKQ881" s="4"/>
      <c r="DKR881" s="4"/>
      <c r="DKS881" s="4"/>
      <c r="DKT881" s="4"/>
      <c r="DKU881" s="4"/>
      <c r="DKV881" s="4"/>
      <c r="DKW881" s="4"/>
      <c r="DKX881" s="4"/>
      <c r="DKY881" s="4"/>
      <c r="DKZ881" s="4"/>
      <c r="DLA881" s="4"/>
      <c r="DLB881" s="4"/>
      <c r="DLC881" s="4"/>
      <c r="DLD881" s="4"/>
      <c r="DLE881" s="4"/>
      <c r="DLF881" s="4"/>
      <c r="DLG881" s="4"/>
      <c r="DLH881" s="4"/>
      <c r="DLI881" s="4"/>
      <c r="DLJ881" s="4"/>
      <c r="DLK881" s="4"/>
      <c r="DLL881" s="4"/>
      <c r="DLM881" s="4"/>
      <c r="DLN881" s="4"/>
      <c r="DLO881" s="4"/>
      <c r="DLP881" s="4"/>
      <c r="DLQ881" s="4"/>
      <c r="DLR881" s="4"/>
      <c r="DLS881" s="4"/>
      <c r="DLT881" s="4"/>
      <c r="DLU881" s="4"/>
      <c r="DLV881" s="4"/>
      <c r="DLW881" s="4"/>
      <c r="DLX881" s="4"/>
      <c r="DLY881" s="4"/>
      <c r="DLZ881" s="4"/>
      <c r="DMA881" s="4"/>
      <c r="DMB881" s="4"/>
      <c r="DMC881" s="4"/>
      <c r="DMD881" s="4"/>
      <c r="DME881" s="4"/>
      <c r="DMF881" s="4"/>
      <c r="DMG881" s="4"/>
      <c r="DMH881" s="4"/>
      <c r="DMI881" s="4"/>
      <c r="DMJ881" s="4"/>
      <c r="DMK881" s="4"/>
      <c r="DML881" s="4"/>
      <c r="DMM881" s="4"/>
      <c r="DMN881" s="4"/>
      <c r="DMO881" s="4"/>
      <c r="DMP881" s="4"/>
      <c r="DMQ881" s="4"/>
      <c r="DMR881" s="4"/>
      <c r="DMS881" s="4"/>
      <c r="DMT881" s="4"/>
      <c r="DMU881" s="4"/>
      <c r="DMV881" s="4"/>
      <c r="DMW881" s="4"/>
      <c r="DMX881" s="4"/>
      <c r="DMZ881" s="4"/>
      <c r="DNB881" s="4"/>
      <c r="DNC881" s="4"/>
      <c r="DND881" s="4"/>
      <c r="DNE881" s="4"/>
      <c r="DNF881" s="4"/>
      <c r="DNG881" s="4"/>
      <c r="DNH881" s="4"/>
      <c r="DNI881" s="4"/>
      <c r="DNN881" s="4"/>
      <c r="DNO881" s="4"/>
      <c r="DNP881" s="4"/>
      <c r="DNQ881" s="4"/>
      <c r="DNR881" s="4"/>
      <c r="DNS881" s="4"/>
      <c r="DNT881" s="4"/>
      <c r="DNU881" s="4"/>
      <c r="DNV881" s="4"/>
      <c r="DNW881" s="4"/>
      <c r="DNX881" s="4"/>
      <c r="DNY881" s="4"/>
      <c r="DNZ881" s="4"/>
      <c r="DOA881" s="4"/>
      <c r="DOB881" s="4"/>
      <c r="DOC881" s="4"/>
      <c r="DOD881" s="4"/>
      <c r="DOE881" s="4"/>
      <c r="DOF881" s="4"/>
      <c r="DOG881" s="4"/>
      <c r="DOH881" s="4"/>
      <c r="DOI881" s="4"/>
      <c r="DOJ881" s="4"/>
      <c r="DOK881" s="4"/>
      <c r="DOL881" s="4"/>
      <c r="DOM881" s="4"/>
      <c r="DON881" s="4"/>
      <c r="DOO881" s="4"/>
      <c r="DOP881" s="4"/>
      <c r="DOQ881" s="4"/>
      <c r="DOR881" s="4"/>
      <c r="DOS881" s="4"/>
      <c r="DOT881" s="4"/>
      <c r="DOU881" s="4"/>
      <c r="DOV881" s="4"/>
      <c r="DOW881" s="4"/>
      <c r="DOX881" s="4"/>
      <c r="DOY881" s="4"/>
      <c r="DOZ881" s="4"/>
      <c r="DPA881" s="4"/>
      <c r="DPB881" s="4"/>
      <c r="DPC881" s="4"/>
      <c r="DPD881" s="4"/>
      <c r="DPE881" s="4"/>
      <c r="DPF881" s="4"/>
      <c r="DPG881" s="4"/>
      <c r="DPH881" s="4"/>
      <c r="DPI881" s="4"/>
      <c r="DPJ881" s="4"/>
      <c r="DPK881" s="4"/>
      <c r="DPL881" s="4"/>
      <c r="DPM881" s="4"/>
      <c r="DPN881" s="4"/>
      <c r="DPO881" s="4"/>
      <c r="DPP881" s="4"/>
      <c r="DPQ881" s="4"/>
      <c r="DPR881" s="4"/>
      <c r="DPS881" s="4"/>
      <c r="DPT881" s="4"/>
      <c r="DPU881" s="4"/>
      <c r="DPV881" s="4"/>
      <c r="DPW881" s="4"/>
      <c r="DPX881" s="4"/>
      <c r="DPY881" s="4"/>
      <c r="DPZ881" s="4"/>
      <c r="DQA881" s="4"/>
      <c r="DQB881" s="4"/>
      <c r="DQC881" s="4"/>
      <c r="DQD881" s="4"/>
      <c r="DQE881" s="4"/>
      <c r="DQF881" s="4"/>
      <c r="DQG881" s="4"/>
      <c r="DQH881" s="4"/>
      <c r="DQI881" s="4"/>
      <c r="DQJ881" s="4"/>
      <c r="DQK881" s="4"/>
      <c r="DQL881" s="4"/>
      <c r="DQM881" s="4"/>
      <c r="DQN881" s="4"/>
      <c r="DQO881" s="4"/>
      <c r="DQP881" s="4"/>
      <c r="DQQ881" s="4"/>
      <c r="DQR881" s="4"/>
      <c r="DQS881" s="4"/>
      <c r="DQT881" s="4"/>
      <c r="DQU881" s="4"/>
      <c r="DQV881" s="4"/>
      <c r="DQW881" s="4"/>
      <c r="DQX881" s="4"/>
      <c r="DQY881" s="4"/>
      <c r="DQZ881" s="4"/>
      <c r="DRA881" s="4"/>
      <c r="DRB881" s="4"/>
      <c r="DRC881" s="4"/>
      <c r="DRD881" s="4"/>
      <c r="DRE881" s="4"/>
      <c r="DRF881" s="4"/>
      <c r="DRG881" s="4"/>
      <c r="DRH881" s="4"/>
      <c r="DRI881" s="4"/>
      <c r="DRJ881" s="4"/>
      <c r="DRK881" s="4"/>
      <c r="DRL881" s="4"/>
      <c r="DRM881" s="4"/>
      <c r="DRN881" s="4"/>
      <c r="DRO881" s="4"/>
      <c r="DRP881" s="4"/>
      <c r="DRQ881" s="4"/>
      <c r="DRR881" s="4"/>
      <c r="DRS881" s="4"/>
      <c r="DRT881" s="4"/>
      <c r="DRU881" s="4"/>
      <c r="DRV881" s="4"/>
      <c r="DRW881" s="4"/>
      <c r="DRX881" s="4"/>
      <c r="DRY881" s="4"/>
      <c r="DRZ881" s="4"/>
      <c r="DSA881" s="4"/>
      <c r="DSB881" s="4"/>
      <c r="DSC881" s="4"/>
      <c r="DSD881" s="4"/>
      <c r="DSE881" s="4"/>
      <c r="DSF881" s="4"/>
      <c r="DSG881" s="4"/>
      <c r="DSH881" s="4"/>
      <c r="DSI881" s="4"/>
      <c r="DSJ881" s="4"/>
      <c r="DSK881" s="4"/>
      <c r="DSL881" s="4"/>
      <c r="DSM881" s="4"/>
      <c r="DSN881" s="4"/>
      <c r="DSO881" s="4"/>
      <c r="DSP881" s="4"/>
      <c r="DSQ881" s="4"/>
      <c r="DSR881" s="4"/>
      <c r="DSS881" s="4"/>
      <c r="DST881" s="4"/>
      <c r="DSU881" s="4"/>
      <c r="DSV881" s="4"/>
      <c r="DSW881" s="4"/>
      <c r="DSX881" s="4"/>
      <c r="DSY881" s="4"/>
      <c r="DSZ881" s="4"/>
      <c r="DTA881" s="4"/>
      <c r="DTB881" s="4"/>
      <c r="DTC881" s="4"/>
      <c r="DTD881" s="4"/>
      <c r="DTE881" s="4"/>
      <c r="DTF881" s="4"/>
      <c r="DTG881" s="4"/>
      <c r="DTH881" s="4"/>
      <c r="DTI881" s="4"/>
      <c r="DTJ881" s="4"/>
      <c r="DTK881" s="4"/>
      <c r="DTL881" s="4"/>
      <c r="DTM881" s="4"/>
      <c r="DTN881" s="4"/>
      <c r="DTO881" s="4"/>
      <c r="DTP881" s="4"/>
      <c r="DTQ881" s="4"/>
      <c r="DTR881" s="4"/>
      <c r="DTS881" s="4"/>
      <c r="DTT881" s="4"/>
      <c r="DTU881" s="4"/>
      <c r="DTV881" s="4"/>
      <c r="DTW881" s="4"/>
      <c r="DTX881" s="4"/>
      <c r="DTY881" s="4"/>
      <c r="DTZ881" s="4"/>
      <c r="DUA881" s="4"/>
      <c r="DUB881" s="4"/>
      <c r="DUC881" s="4"/>
      <c r="DUD881" s="4"/>
      <c r="DUE881" s="4"/>
      <c r="DUF881" s="4"/>
      <c r="DUG881" s="4"/>
      <c r="DUH881" s="4"/>
      <c r="DUI881" s="4"/>
      <c r="DUJ881" s="4"/>
      <c r="DUK881" s="4"/>
      <c r="DUL881" s="4"/>
      <c r="DUM881" s="4"/>
      <c r="DUN881" s="4"/>
      <c r="DUO881" s="4"/>
      <c r="DUP881" s="4"/>
      <c r="DUQ881" s="4"/>
      <c r="DUR881" s="4"/>
      <c r="DUS881" s="4"/>
      <c r="DUT881" s="4"/>
      <c r="DUU881" s="4"/>
      <c r="DUV881" s="4"/>
      <c r="DUW881" s="4"/>
      <c r="DUX881" s="4"/>
      <c r="DUY881" s="4"/>
      <c r="DUZ881" s="4"/>
      <c r="DVA881" s="4"/>
      <c r="DVB881" s="4"/>
      <c r="DVC881" s="4"/>
      <c r="DVD881" s="4"/>
      <c r="DVE881" s="4"/>
      <c r="DVF881" s="4"/>
      <c r="DVG881" s="4"/>
      <c r="DVH881" s="4"/>
      <c r="DVI881" s="4"/>
      <c r="DVJ881" s="4"/>
      <c r="DVK881" s="4"/>
      <c r="DVL881" s="4"/>
      <c r="DVM881" s="4"/>
      <c r="DVN881" s="4"/>
      <c r="DVO881" s="4"/>
      <c r="DVP881" s="4"/>
      <c r="DVQ881" s="4"/>
      <c r="DVR881" s="4"/>
      <c r="DVS881" s="4"/>
      <c r="DVT881" s="4"/>
      <c r="DVU881" s="4"/>
      <c r="DVV881" s="4"/>
      <c r="DVW881" s="4"/>
      <c r="DVX881" s="4"/>
      <c r="DVY881" s="4"/>
      <c r="DVZ881" s="4"/>
      <c r="DWA881" s="4"/>
      <c r="DWB881" s="4"/>
      <c r="DWC881" s="4"/>
      <c r="DWD881" s="4"/>
      <c r="DWE881" s="4"/>
      <c r="DWF881" s="4"/>
      <c r="DWG881" s="4"/>
      <c r="DWH881" s="4"/>
      <c r="DWI881" s="4"/>
      <c r="DWJ881" s="4"/>
      <c r="DWK881" s="4"/>
      <c r="DWL881" s="4"/>
      <c r="DWM881" s="4"/>
      <c r="DWN881" s="4"/>
      <c r="DWO881" s="4"/>
      <c r="DWP881" s="4"/>
      <c r="DWQ881" s="4"/>
      <c r="DWR881" s="4"/>
      <c r="DWS881" s="4"/>
      <c r="DWT881" s="4"/>
      <c r="DWV881" s="4"/>
      <c r="DWX881" s="4"/>
      <c r="DWY881" s="4"/>
      <c r="DWZ881" s="4"/>
      <c r="DXA881" s="4"/>
      <c r="DXB881" s="4"/>
      <c r="DXC881" s="4"/>
      <c r="DXD881" s="4"/>
      <c r="DXE881" s="4"/>
      <c r="DXJ881" s="4"/>
      <c r="DXK881" s="4"/>
      <c r="DXL881" s="4"/>
      <c r="DXM881" s="4"/>
      <c r="DXN881" s="4"/>
      <c r="DXO881" s="4"/>
      <c r="DXP881" s="4"/>
      <c r="DXQ881" s="4"/>
      <c r="DXR881" s="4"/>
      <c r="DXS881" s="4"/>
      <c r="DXT881" s="4"/>
      <c r="DXU881" s="4"/>
      <c r="DXV881" s="4"/>
      <c r="DXW881" s="4"/>
      <c r="DXX881" s="4"/>
      <c r="DXY881" s="4"/>
      <c r="DXZ881" s="4"/>
      <c r="DYA881" s="4"/>
      <c r="DYB881" s="4"/>
      <c r="DYC881" s="4"/>
      <c r="DYD881" s="4"/>
      <c r="DYE881" s="4"/>
      <c r="DYF881" s="4"/>
      <c r="DYG881" s="4"/>
      <c r="DYH881" s="4"/>
      <c r="DYI881" s="4"/>
      <c r="DYJ881" s="4"/>
      <c r="DYK881" s="4"/>
      <c r="DYL881" s="4"/>
      <c r="DYM881" s="4"/>
      <c r="DYN881" s="4"/>
      <c r="DYO881" s="4"/>
      <c r="DYP881" s="4"/>
      <c r="DYQ881" s="4"/>
      <c r="DYR881" s="4"/>
      <c r="DYS881" s="4"/>
      <c r="DYT881" s="4"/>
      <c r="DYU881" s="4"/>
      <c r="DYV881" s="4"/>
      <c r="DYW881" s="4"/>
      <c r="DYX881" s="4"/>
      <c r="DYY881" s="4"/>
      <c r="DYZ881" s="4"/>
      <c r="DZA881" s="4"/>
      <c r="DZB881" s="4"/>
      <c r="DZC881" s="4"/>
      <c r="DZD881" s="4"/>
      <c r="DZE881" s="4"/>
      <c r="DZF881" s="4"/>
      <c r="DZG881" s="4"/>
      <c r="DZH881" s="4"/>
      <c r="DZI881" s="4"/>
      <c r="DZJ881" s="4"/>
      <c r="DZK881" s="4"/>
      <c r="DZL881" s="4"/>
      <c r="DZM881" s="4"/>
      <c r="DZN881" s="4"/>
      <c r="DZO881" s="4"/>
      <c r="DZP881" s="4"/>
      <c r="DZQ881" s="4"/>
      <c r="DZR881" s="4"/>
      <c r="DZS881" s="4"/>
      <c r="DZT881" s="4"/>
      <c r="DZU881" s="4"/>
      <c r="DZV881" s="4"/>
      <c r="DZW881" s="4"/>
      <c r="DZX881" s="4"/>
      <c r="DZY881" s="4"/>
      <c r="DZZ881" s="4"/>
      <c r="EAA881" s="4"/>
      <c r="EAB881" s="4"/>
      <c r="EAC881" s="4"/>
      <c r="EAD881" s="4"/>
      <c r="EAE881" s="4"/>
      <c r="EAF881" s="4"/>
      <c r="EAG881" s="4"/>
      <c r="EAH881" s="4"/>
      <c r="EAI881" s="4"/>
      <c r="EAJ881" s="4"/>
      <c r="EAK881" s="4"/>
      <c r="EAL881" s="4"/>
      <c r="EAM881" s="4"/>
      <c r="EAN881" s="4"/>
      <c r="EAO881" s="4"/>
      <c r="EAP881" s="4"/>
      <c r="EAQ881" s="4"/>
      <c r="EAR881" s="4"/>
      <c r="EAS881" s="4"/>
      <c r="EAT881" s="4"/>
      <c r="EAU881" s="4"/>
      <c r="EAV881" s="4"/>
      <c r="EAW881" s="4"/>
      <c r="EAX881" s="4"/>
      <c r="EAY881" s="4"/>
      <c r="EAZ881" s="4"/>
      <c r="EBA881" s="4"/>
      <c r="EBB881" s="4"/>
      <c r="EBC881" s="4"/>
      <c r="EBD881" s="4"/>
      <c r="EBE881" s="4"/>
      <c r="EBF881" s="4"/>
      <c r="EBG881" s="4"/>
      <c r="EBH881" s="4"/>
      <c r="EBI881" s="4"/>
      <c r="EBJ881" s="4"/>
      <c r="EBK881" s="4"/>
      <c r="EBL881" s="4"/>
      <c r="EBM881" s="4"/>
      <c r="EBN881" s="4"/>
      <c r="EBO881" s="4"/>
      <c r="EBP881" s="4"/>
      <c r="EBQ881" s="4"/>
      <c r="EBR881" s="4"/>
      <c r="EBS881" s="4"/>
      <c r="EBT881" s="4"/>
      <c r="EBU881" s="4"/>
      <c r="EBV881" s="4"/>
      <c r="EBW881" s="4"/>
      <c r="EBX881" s="4"/>
      <c r="EBY881" s="4"/>
      <c r="EBZ881" s="4"/>
      <c r="ECA881" s="4"/>
      <c r="ECB881" s="4"/>
      <c r="ECC881" s="4"/>
      <c r="ECD881" s="4"/>
      <c r="ECE881" s="4"/>
      <c r="ECF881" s="4"/>
      <c r="ECG881" s="4"/>
      <c r="ECH881" s="4"/>
      <c r="ECI881" s="4"/>
      <c r="ECJ881" s="4"/>
      <c r="ECK881" s="4"/>
      <c r="ECL881" s="4"/>
      <c r="ECM881" s="4"/>
      <c r="ECN881" s="4"/>
      <c r="ECO881" s="4"/>
      <c r="ECP881" s="4"/>
      <c r="ECQ881" s="4"/>
      <c r="ECR881" s="4"/>
      <c r="ECS881" s="4"/>
      <c r="ECT881" s="4"/>
      <c r="ECU881" s="4"/>
      <c r="ECV881" s="4"/>
      <c r="ECW881" s="4"/>
      <c r="ECX881" s="4"/>
      <c r="ECY881" s="4"/>
      <c r="ECZ881" s="4"/>
      <c r="EDA881" s="4"/>
      <c r="EDB881" s="4"/>
      <c r="EDC881" s="4"/>
      <c r="EDD881" s="4"/>
      <c r="EDE881" s="4"/>
      <c r="EDF881" s="4"/>
      <c r="EDG881" s="4"/>
      <c r="EDH881" s="4"/>
      <c r="EDI881" s="4"/>
      <c r="EDJ881" s="4"/>
      <c r="EDK881" s="4"/>
      <c r="EDL881" s="4"/>
      <c r="EDM881" s="4"/>
      <c r="EDN881" s="4"/>
      <c r="EDO881" s="4"/>
      <c r="EDP881" s="4"/>
      <c r="EDQ881" s="4"/>
      <c r="EDR881" s="4"/>
      <c r="EDS881" s="4"/>
      <c r="EDT881" s="4"/>
      <c r="EDU881" s="4"/>
      <c r="EDV881" s="4"/>
      <c r="EDW881" s="4"/>
      <c r="EDX881" s="4"/>
      <c r="EDY881" s="4"/>
      <c r="EDZ881" s="4"/>
      <c r="EEA881" s="4"/>
      <c r="EEB881" s="4"/>
      <c r="EEC881" s="4"/>
      <c r="EED881" s="4"/>
      <c r="EEE881" s="4"/>
      <c r="EEF881" s="4"/>
      <c r="EEG881" s="4"/>
      <c r="EEH881" s="4"/>
      <c r="EEI881" s="4"/>
      <c r="EEJ881" s="4"/>
      <c r="EEK881" s="4"/>
      <c r="EEL881" s="4"/>
      <c r="EEM881" s="4"/>
      <c r="EEN881" s="4"/>
      <c r="EEO881" s="4"/>
      <c r="EEP881" s="4"/>
      <c r="EEQ881" s="4"/>
      <c r="EER881" s="4"/>
      <c r="EES881" s="4"/>
      <c r="EET881" s="4"/>
      <c r="EEU881" s="4"/>
      <c r="EEV881" s="4"/>
      <c r="EEW881" s="4"/>
      <c r="EEX881" s="4"/>
      <c r="EEY881" s="4"/>
      <c r="EEZ881" s="4"/>
      <c r="EFA881" s="4"/>
      <c r="EFB881" s="4"/>
      <c r="EFC881" s="4"/>
      <c r="EFD881" s="4"/>
      <c r="EFE881" s="4"/>
      <c r="EFF881" s="4"/>
      <c r="EFG881" s="4"/>
      <c r="EFH881" s="4"/>
      <c r="EFI881" s="4"/>
      <c r="EFJ881" s="4"/>
      <c r="EFK881" s="4"/>
      <c r="EFL881" s="4"/>
      <c r="EFM881" s="4"/>
      <c r="EFN881" s="4"/>
      <c r="EFO881" s="4"/>
      <c r="EFP881" s="4"/>
      <c r="EFQ881" s="4"/>
      <c r="EFR881" s="4"/>
      <c r="EFS881" s="4"/>
      <c r="EFT881" s="4"/>
      <c r="EFU881" s="4"/>
      <c r="EFV881" s="4"/>
      <c r="EFW881" s="4"/>
      <c r="EFX881" s="4"/>
      <c r="EFY881" s="4"/>
      <c r="EFZ881" s="4"/>
      <c r="EGA881" s="4"/>
      <c r="EGB881" s="4"/>
      <c r="EGC881" s="4"/>
      <c r="EGD881" s="4"/>
      <c r="EGE881" s="4"/>
      <c r="EGF881" s="4"/>
      <c r="EGG881" s="4"/>
      <c r="EGH881" s="4"/>
      <c r="EGI881" s="4"/>
      <c r="EGJ881" s="4"/>
      <c r="EGK881" s="4"/>
      <c r="EGL881" s="4"/>
      <c r="EGM881" s="4"/>
      <c r="EGN881" s="4"/>
      <c r="EGO881" s="4"/>
      <c r="EGP881" s="4"/>
      <c r="EGR881" s="4"/>
      <c r="EGT881" s="4"/>
      <c r="EGU881" s="4"/>
      <c r="EGV881" s="4"/>
      <c r="EGW881" s="4"/>
      <c r="EGX881" s="4"/>
      <c r="EGY881" s="4"/>
      <c r="EGZ881" s="4"/>
      <c r="EHA881" s="4"/>
      <c r="EHF881" s="4"/>
      <c r="EHG881" s="4"/>
      <c r="EHH881" s="4"/>
      <c r="EHI881" s="4"/>
      <c r="EHJ881" s="4"/>
      <c r="EHK881" s="4"/>
      <c r="EHL881" s="4"/>
      <c r="EHM881" s="4"/>
      <c r="EHN881" s="4"/>
      <c r="EHO881" s="4"/>
      <c r="EHP881" s="4"/>
      <c r="EHQ881" s="4"/>
      <c r="EHR881" s="4"/>
      <c r="EHS881" s="4"/>
      <c r="EHT881" s="4"/>
      <c r="EHU881" s="4"/>
      <c r="EHV881" s="4"/>
      <c r="EHW881" s="4"/>
      <c r="EHX881" s="4"/>
      <c r="EHY881" s="4"/>
      <c r="EHZ881" s="4"/>
      <c r="EIA881" s="4"/>
      <c r="EIB881" s="4"/>
      <c r="EIC881" s="4"/>
      <c r="EID881" s="4"/>
      <c r="EIE881" s="4"/>
      <c r="EIF881" s="4"/>
      <c r="EIG881" s="4"/>
      <c r="EIH881" s="4"/>
      <c r="EII881" s="4"/>
      <c r="EIJ881" s="4"/>
      <c r="EIK881" s="4"/>
      <c r="EIL881" s="4"/>
      <c r="EIM881" s="4"/>
      <c r="EIN881" s="4"/>
      <c r="EIO881" s="4"/>
      <c r="EIP881" s="4"/>
      <c r="EIQ881" s="4"/>
      <c r="EIR881" s="4"/>
      <c r="EIS881" s="4"/>
      <c r="EIT881" s="4"/>
      <c r="EIU881" s="4"/>
      <c r="EIV881" s="4"/>
      <c r="EIW881" s="4"/>
      <c r="EIX881" s="4"/>
      <c r="EIY881" s="4"/>
      <c r="EIZ881" s="4"/>
      <c r="EJA881" s="4"/>
      <c r="EJB881" s="4"/>
      <c r="EJC881" s="4"/>
      <c r="EJD881" s="4"/>
      <c r="EJE881" s="4"/>
      <c r="EJF881" s="4"/>
      <c r="EJG881" s="4"/>
      <c r="EJH881" s="4"/>
      <c r="EJI881" s="4"/>
      <c r="EJJ881" s="4"/>
      <c r="EJK881" s="4"/>
      <c r="EJL881" s="4"/>
      <c r="EJM881" s="4"/>
      <c r="EJN881" s="4"/>
      <c r="EJO881" s="4"/>
      <c r="EJP881" s="4"/>
      <c r="EJQ881" s="4"/>
      <c r="EJR881" s="4"/>
      <c r="EJS881" s="4"/>
      <c r="EJT881" s="4"/>
      <c r="EJU881" s="4"/>
      <c r="EJV881" s="4"/>
      <c r="EJW881" s="4"/>
      <c r="EJX881" s="4"/>
      <c r="EJY881" s="4"/>
      <c r="EJZ881" s="4"/>
      <c r="EKA881" s="4"/>
      <c r="EKB881" s="4"/>
      <c r="EKC881" s="4"/>
      <c r="EKD881" s="4"/>
      <c r="EKE881" s="4"/>
      <c r="EKF881" s="4"/>
      <c r="EKG881" s="4"/>
      <c r="EKH881" s="4"/>
      <c r="EKI881" s="4"/>
      <c r="EKJ881" s="4"/>
      <c r="EKK881" s="4"/>
      <c r="EKL881" s="4"/>
      <c r="EKM881" s="4"/>
      <c r="EKN881" s="4"/>
      <c r="EKO881" s="4"/>
      <c r="EKP881" s="4"/>
      <c r="EKQ881" s="4"/>
      <c r="EKR881" s="4"/>
      <c r="EKS881" s="4"/>
      <c r="EKT881" s="4"/>
      <c r="EKU881" s="4"/>
      <c r="EKV881" s="4"/>
      <c r="EKW881" s="4"/>
      <c r="EKX881" s="4"/>
      <c r="EKY881" s="4"/>
      <c r="EKZ881" s="4"/>
      <c r="ELA881" s="4"/>
      <c r="ELB881" s="4"/>
      <c r="ELC881" s="4"/>
      <c r="ELD881" s="4"/>
      <c r="ELE881" s="4"/>
      <c r="ELF881" s="4"/>
      <c r="ELG881" s="4"/>
      <c r="ELH881" s="4"/>
      <c r="ELI881" s="4"/>
      <c r="ELJ881" s="4"/>
      <c r="ELK881" s="4"/>
      <c r="ELL881" s="4"/>
      <c r="ELM881" s="4"/>
      <c r="ELN881" s="4"/>
      <c r="ELO881" s="4"/>
      <c r="ELP881" s="4"/>
      <c r="ELQ881" s="4"/>
      <c r="ELR881" s="4"/>
      <c r="ELS881" s="4"/>
      <c r="ELT881" s="4"/>
      <c r="ELU881" s="4"/>
      <c r="ELV881" s="4"/>
      <c r="ELW881" s="4"/>
      <c r="ELX881" s="4"/>
      <c r="ELY881" s="4"/>
      <c r="ELZ881" s="4"/>
      <c r="EMA881" s="4"/>
      <c r="EMB881" s="4"/>
      <c r="EMC881" s="4"/>
      <c r="EMD881" s="4"/>
      <c r="EME881" s="4"/>
      <c r="EMF881" s="4"/>
      <c r="EMG881" s="4"/>
      <c r="EMH881" s="4"/>
      <c r="EMI881" s="4"/>
      <c r="EMJ881" s="4"/>
      <c r="EMK881" s="4"/>
      <c r="EML881" s="4"/>
      <c r="EMM881" s="4"/>
      <c r="EMN881" s="4"/>
      <c r="EMO881" s="4"/>
      <c r="EMP881" s="4"/>
      <c r="EMQ881" s="4"/>
      <c r="EMR881" s="4"/>
      <c r="EMS881" s="4"/>
      <c r="EMT881" s="4"/>
      <c r="EMU881" s="4"/>
      <c r="EMV881" s="4"/>
      <c r="EMW881" s="4"/>
      <c r="EMX881" s="4"/>
      <c r="EMY881" s="4"/>
      <c r="EMZ881" s="4"/>
      <c r="ENA881" s="4"/>
      <c r="ENB881" s="4"/>
      <c r="ENC881" s="4"/>
      <c r="END881" s="4"/>
      <c r="ENE881" s="4"/>
      <c r="ENF881" s="4"/>
      <c r="ENG881" s="4"/>
      <c r="ENH881" s="4"/>
      <c r="ENI881" s="4"/>
      <c r="ENJ881" s="4"/>
      <c r="ENK881" s="4"/>
      <c r="ENL881" s="4"/>
      <c r="ENM881" s="4"/>
      <c r="ENN881" s="4"/>
      <c r="ENO881" s="4"/>
      <c r="ENP881" s="4"/>
      <c r="ENQ881" s="4"/>
      <c r="ENR881" s="4"/>
      <c r="ENS881" s="4"/>
      <c r="ENT881" s="4"/>
      <c r="ENU881" s="4"/>
      <c r="ENV881" s="4"/>
      <c r="ENW881" s="4"/>
      <c r="ENX881" s="4"/>
      <c r="ENY881" s="4"/>
      <c r="ENZ881" s="4"/>
      <c r="EOA881" s="4"/>
      <c r="EOB881" s="4"/>
      <c r="EOC881" s="4"/>
      <c r="EOD881" s="4"/>
      <c r="EOE881" s="4"/>
      <c r="EOF881" s="4"/>
      <c r="EOG881" s="4"/>
      <c r="EOH881" s="4"/>
      <c r="EOI881" s="4"/>
      <c r="EOJ881" s="4"/>
      <c r="EOK881" s="4"/>
      <c r="EOL881" s="4"/>
      <c r="EOM881" s="4"/>
      <c r="EON881" s="4"/>
      <c r="EOO881" s="4"/>
      <c r="EOP881" s="4"/>
      <c r="EOQ881" s="4"/>
      <c r="EOR881" s="4"/>
      <c r="EOS881" s="4"/>
      <c r="EOT881" s="4"/>
      <c r="EOU881" s="4"/>
      <c r="EOV881" s="4"/>
      <c r="EOW881" s="4"/>
      <c r="EOX881" s="4"/>
      <c r="EOY881" s="4"/>
      <c r="EOZ881" s="4"/>
      <c r="EPA881" s="4"/>
      <c r="EPB881" s="4"/>
      <c r="EPC881" s="4"/>
      <c r="EPD881" s="4"/>
      <c r="EPE881" s="4"/>
      <c r="EPF881" s="4"/>
      <c r="EPG881" s="4"/>
      <c r="EPH881" s="4"/>
      <c r="EPI881" s="4"/>
      <c r="EPJ881" s="4"/>
      <c r="EPK881" s="4"/>
      <c r="EPL881" s="4"/>
      <c r="EPM881" s="4"/>
      <c r="EPN881" s="4"/>
      <c r="EPO881" s="4"/>
      <c r="EPP881" s="4"/>
      <c r="EPQ881" s="4"/>
      <c r="EPR881" s="4"/>
      <c r="EPS881" s="4"/>
      <c r="EPT881" s="4"/>
      <c r="EPU881" s="4"/>
      <c r="EPV881" s="4"/>
      <c r="EPW881" s="4"/>
      <c r="EPX881" s="4"/>
      <c r="EPY881" s="4"/>
      <c r="EPZ881" s="4"/>
      <c r="EQA881" s="4"/>
      <c r="EQB881" s="4"/>
      <c r="EQC881" s="4"/>
      <c r="EQD881" s="4"/>
      <c r="EQE881" s="4"/>
      <c r="EQF881" s="4"/>
      <c r="EQG881" s="4"/>
      <c r="EQH881" s="4"/>
      <c r="EQI881" s="4"/>
      <c r="EQJ881" s="4"/>
      <c r="EQK881" s="4"/>
      <c r="EQL881" s="4"/>
      <c r="EQN881" s="4"/>
      <c r="EQP881" s="4"/>
      <c r="EQQ881" s="4"/>
      <c r="EQR881" s="4"/>
      <c r="EQS881" s="4"/>
      <c r="EQT881" s="4"/>
      <c r="EQU881" s="4"/>
      <c r="EQV881" s="4"/>
      <c r="EQW881" s="4"/>
      <c r="ERB881" s="4"/>
      <c r="ERC881" s="4"/>
      <c r="ERD881" s="4"/>
      <c r="ERE881" s="4"/>
      <c r="ERF881" s="4"/>
      <c r="ERG881" s="4"/>
      <c r="ERH881" s="4"/>
      <c r="ERI881" s="4"/>
      <c r="ERJ881" s="4"/>
      <c r="ERK881" s="4"/>
      <c r="ERL881" s="4"/>
      <c r="ERM881" s="4"/>
      <c r="ERN881" s="4"/>
      <c r="ERO881" s="4"/>
      <c r="ERP881" s="4"/>
      <c r="ERQ881" s="4"/>
      <c r="ERR881" s="4"/>
      <c r="ERS881" s="4"/>
      <c r="ERT881" s="4"/>
      <c r="ERU881" s="4"/>
      <c r="ERV881" s="4"/>
      <c r="ERW881" s="4"/>
      <c r="ERX881" s="4"/>
      <c r="ERY881" s="4"/>
      <c r="ERZ881" s="4"/>
      <c r="ESA881" s="4"/>
      <c r="ESB881" s="4"/>
      <c r="ESC881" s="4"/>
      <c r="ESD881" s="4"/>
      <c r="ESE881" s="4"/>
      <c r="ESF881" s="4"/>
      <c r="ESG881" s="4"/>
      <c r="ESH881" s="4"/>
      <c r="ESI881" s="4"/>
      <c r="ESJ881" s="4"/>
      <c r="ESK881" s="4"/>
      <c r="ESL881" s="4"/>
      <c r="ESM881" s="4"/>
      <c r="ESN881" s="4"/>
      <c r="ESO881" s="4"/>
      <c r="ESP881" s="4"/>
      <c r="ESQ881" s="4"/>
      <c r="ESR881" s="4"/>
      <c r="ESS881" s="4"/>
      <c r="EST881" s="4"/>
      <c r="ESU881" s="4"/>
      <c r="ESV881" s="4"/>
      <c r="ESW881" s="4"/>
      <c r="ESX881" s="4"/>
      <c r="ESY881" s="4"/>
      <c r="ESZ881" s="4"/>
      <c r="ETA881" s="4"/>
      <c r="ETB881" s="4"/>
      <c r="ETC881" s="4"/>
      <c r="ETD881" s="4"/>
      <c r="ETE881" s="4"/>
      <c r="ETF881" s="4"/>
      <c r="ETG881" s="4"/>
      <c r="ETH881" s="4"/>
      <c r="ETI881" s="4"/>
      <c r="ETJ881" s="4"/>
      <c r="ETK881" s="4"/>
      <c r="ETL881" s="4"/>
      <c r="ETM881" s="4"/>
      <c r="ETN881" s="4"/>
      <c r="ETO881" s="4"/>
      <c r="ETP881" s="4"/>
      <c r="ETQ881" s="4"/>
      <c r="ETR881" s="4"/>
      <c r="ETS881" s="4"/>
      <c r="ETT881" s="4"/>
      <c r="ETU881" s="4"/>
      <c r="ETV881" s="4"/>
      <c r="ETW881" s="4"/>
      <c r="ETX881" s="4"/>
      <c r="ETY881" s="4"/>
      <c r="ETZ881" s="4"/>
      <c r="EUA881" s="4"/>
      <c r="EUB881" s="4"/>
      <c r="EUC881" s="4"/>
      <c r="EUD881" s="4"/>
      <c r="EUE881" s="4"/>
      <c r="EUF881" s="4"/>
      <c r="EUG881" s="4"/>
      <c r="EUH881" s="4"/>
      <c r="EUI881" s="4"/>
      <c r="EUJ881" s="4"/>
      <c r="EUK881" s="4"/>
      <c r="EUL881" s="4"/>
      <c r="EUM881" s="4"/>
      <c r="EUN881" s="4"/>
      <c r="EUO881" s="4"/>
      <c r="EUP881" s="4"/>
      <c r="EUQ881" s="4"/>
      <c r="EUR881" s="4"/>
      <c r="EUS881" s="4"/>
      <c r="EUT881" s="4"/>
      <c r="EUU881" s="4"/>
      <c r="EUV881" s="4"/>
      <c r="EUW881" s="4"/>
      <c r="EUX881" s="4"/>
      <c r="EUY881" s="4"/>
      <c r="EUZ881" s="4"/>
      <c r="EVA881" s="4"/>
      <c r="EVB881" s="4"/>
      <c r="EVC881" s="4"/>
      <c r="EVD881" s="4"/>
      <c r="EVE881" s="4"/>
      <c r="EVF881" s="4"/>
      <c r="EVG881" s="4"/>
      <c r="EVH881" s="4"/>
      <c r="EVI881" s="4"/>
      <c r="EVJ881" s="4"/>
      <c r="EVK881" s="4"/>
      <c r="EVL881" s="4"/>
      <c r="EVM881" s="4"/>
      <c r="EVN881" s="4"/>
      <c r="EVO881" s="4"/>
      <c r="EVP881" s="4"/>
      <c r="EVQ881" s="4"/>
      <c r="EVR881" s="4"/>
      <c r="EVS881" s="4"/>
      <c r="EVT881" s="4"/>
      <c r="EVU881" s="4"/>
      <c r="EVV881" s="4"/>
      <c r="EVW881" s="4"/>
      <c r="EVX881" s="4"/>
      <c r="EVY881" s="4"/>
      <c r="EVZ881" s="4"/>
      <c r="EWA881" s="4"/>
      <c r="EWB881" s="4"/>
      <c r="EWC881" s="4"/>
      <c r="EWD881" s="4"/>
      <c r="EWE881" s="4"/>
      <c r="EWF881" s="4"/>
      <c r="EWG881" s="4"/>
      <c r="EWH881" s="4"/>
      <c r="EWI881" s="4"/>
      <c r="EWJ881" s="4"/>
      <c r="EWK881" s="4"/>
      <c r="EWL881" s="4"/>
      <c r="EWM881" s="4"/>
      <c r="EWN881" s="4"/>
      <c r="EWO881" s="4"/>
      <c r="EWP881" s="4"/>
      <c r="EWQ881" s="4"/>
      <c r="EWR881" s="4"/>
      <c r="EWS881" s="4"/>
      <c r="EWT881" s="4"/>
      <c r="EWU881" s="4"/>
      <c r="EWV881" s="4"/>
      <c r="EWW881" s="4"/>
      <c r="EWX881" s="4"/>
      <c r="EWY881" s="4"/>
      <c r="EWZ881" s="4"/>
      <c r="EXA881" s="4"/>
      <c r="EXB881" s="4"/>
      <c r="EXC881" s="4"/>
      <c r="EXD881" s="4"/>
      <c r="EXE881" s="4"/>
      <c r="EXF881" s="4"/>
      <c r="EXG881" s="4"/>
      <c r="EXH881" s="4"/>
      <c r="EXI881" s="4"/>
      <c r="EXJ881" s="4"/>
      <c r="EXK881" s="4"/>
      <c r="EXL881" s="4"/>
      <c r="EXM881" s="4"/>
      <c r="EXN881" s="4"/>
      <c r="EXO881" s="4"/>
      <c r="EXP881" s="4"/>
      <c r="EXQ881" s="4"/>
      <c r="EXR881" s="4"/>
      <c r="EXS881" s="4"/>
      <c r="EXT881" s="4"/>
      <c r="EXU881" s="4"/>
      <c r="EXV881" s="4"/>
      <c r="EXW881" s="4"/>
      <c r="EXX881" s="4"/>
      <c r="EXY881" s="4"/>
      <c r="EXZ881" s="4"/>
      <c r="EYA881" s="4"/>
      <c r="EYB881" s="4"/>
      <c r="EYC881" s="4"/>
      <c r="EYD881" s="4"/>
      <c r="EYE881" s="4"/>
      <c r="EYF881" s="4"/>
      <c r="EYG881" s="4"/>
      <c r="EYH881" s="4"/>
      <c r="EYI881" s="4"/>
      <c r="EYJ881" s="4"/>
      <c r="EYK881" s="4"/>
      <c r="EYL881" s="4"/>
      <c r="EYM881" s="4"/>
      <c r="EYN881" s="4"/>
      <c r="EYO881" s="4"/>
      <c r="EYP881" s="4"/>
      <c r="EYQ881" s="4"/>
      <c r="EYR881" s="4"/>
      <c r="EYS881" s="4"/>
      <c r="EYT881" s="4"/>
      <c r="EYU881" s="4"/>
      <c r="EYV881" s="4"/>
      <c r="EYW881" s="4"/>
      <c r="EYX881" s="4"/>
      <c r="EYY881" s="4"/>
      <c r="EYZ881" s="4"/>
      <c r="EZA881" s="4"/>
      <c r="EZB881" s="4"/>
      <c r="EZC881" s="4"/>
      <c r="EZD881" s="4"/>
      <c r="EZE881" s="4"/>
      <c r="EZF881" s="4"/>
      <c r="EZG881" s="4"/>
      <c r="EZH881" s="4"/>
      <c r="EZI881" s="4"/>
      <c r="EZJ881" s="4"/>
      <c r="EZK881" s="4"/>
      <c r="EZL881" s="4"/>
      <c r="EZM881" s="4"/>
      <c r="EZN881" s="4"/>
      <c r="EZO881" s="4"/>
      <c r="EZP881" s="4"/>
      <c r="EZQ881" s="4"/>
      <c r="EZR881" s="4"/>
      <c r="EZS881" s="4"/>
      <c r="EZT881" s="4"/>
      <c r="EZU881" s="4"/>
      <c r="EZV881" s="4"/>
      <c r="EZW881" s="4"/>
      <c r="EZX881" s="4"/>
      <c r="EZY881" s="4"/>
      <c r="EZZ881" s="4"/>
      <c r="FAA881" s="4"/>
      <c r="FAB881" s="4"/>
      <c r="FAC881" s="4"/>
      <c r="FAD881" s="4"/>
      <c r="FAE881" s="4"/>
      <c r="FAF881" s="4"/>
      <c r="FAG881" s="4"/>
      <c r="FAH881" s="4"/>
      <c r="FAJ881" s="4"/>
      <c r="FAL881" s="4"/>
      <c r="FAM881" s="4"/>
      <c r="FAN881" s="4"/>
      <c r="FAO881" s="4"/>
      <c r="FAP881" s="4"/>
      <c r="FAQ881" s="4"/>
      <c r="FAR881" s="4"/>
      <c r="FAS881" s="4"/>
      <c r="FAX881" s="4"/>
      <c r="FAY881" s="4"/>
      <c r="FAZ881" s="4"/>
      <c r="FBA881" s="4"/>
      <c r="FBB881" s="4"/>
      <c r="FBC881" s="4"/>
      <c r="FBD881" s="4"/>
      <c r="FBE881" s="4"/>
      <c r="FBF881" s="4"/>
      <c r="FBG881" s="4"/>
      <c r="FBH881" s="4"/>
      <c r="FBI881" s="4"/>
      <c r="FBJ881" s="4"/>
      <c r="FBK881" s="4"/>
      <c r="FBL881" s="4"/>
      <c r="FBM881" s="4"/>
      <c r="FBN881" s="4"/>
      <c r="FBO881" s="4"/>
      <c r="FBP881" s="4"/>
      <c r="FBQ881" s="4"/>
      <c r="FBR881" s="4"/>
      <c r="FBS881" s="4"/>
      <c r="FBT881" s="4"/>
      <c r="FBU881" s="4"/>
      <c r="FBV881" s="4"/>
      <c r="FBW881" s="4"/>
      <c r="FBX881" s="4"/>
      <c r="FBY881" s="4"/>
      <c r="FBZ881" s="4"/>
      <c r="FCA881" s="4"/>
      <c r="FCB881" s="4"/>
      <c r="FCC881" s="4"/>
      <c r="FCD881" s="4"/>
      <c r="FCE881" s="4"/>
      <c r="FCF881" s="4"/>
      <c r="FCG881" s="4"/>
      <c r="FCH881" s="4"/>
      <c r="FCI881" s="4"/>
      <c r="FCJ881" s="4"/>
      <c r="FCK881" s="4"/>
      <c r="FCL881" s="4"/>
      <c r="FCM881" s="4"/>
      <c r="FCN881" s="4"/>
      <c r="FCO881" s="4"/>
      <c r="FCP881" s="4"/>
      <c r="FCQ881" s="4"/>
      <c r="FCR881" s="4"/>
      <c r="FCS881" s="4"/>
      <c r="FCT881" s="4"/>
      <c r="FCU881" s="4"/>
      <c r="FCV881" s="4"/>
      <c r="FCW881" s="4"/>
      <c r="FCX881" s="4"/>
      <c r="FCY881" s="4"/>
      <c r="FCZ881" s="4"/>
      <c r="FDA881" s="4"/>
      <c r="FDB881" s="4"/>
      <c r="FDC881" s="4"/>
      <c r="FDD881" s="4"/>
      <c r="FDE881" s="4"/>
      <c r="FDF881" s="4"/>
      <c r="FDG881" s="4"/>
      <c r="FDH881" s="4"/>
      <c r="FDI881" s="4"/>
      <c r="FDJ881" s="4"/>
      <c r="FDK881" s="4"/>
      <c r="FDL881" s="4"/>
      <c r="FDM881" s="4"/>
      <c r="FDN881" s="4"/>
      <c r="FDO881" s="4"/>
      <c r="FDP881" s="4"/>
      <c r="FDQ881" s="4"/>
      <c r="FDR881" s="4"/>
      <c r="FDS881" s="4"/>
      <c r="FDT881" s="4"/>
      <c r="FDU881" s="4"/>
      <c r="FDV881" s="4"/>
      <c r="FDW881" s="4"/>
      <c r="FDX881" s="4"/>
      <c r="FDY881" s="4"/>
      <c r="FDZ881" s="4"/>
      <c r="FEA881" s="4"/>
      <c r="FEB881" s="4"/>
      <c r="FEC881" s="4"/>
      <c r="FED881" s="4"/>
      <c r="FEE881" s="4"/>
      <c r="FEF881" s="4"/>
      <c r="FEG881" s="4"/>
      <c r="FEH881" s="4"/>
      <c r="FEI881" s="4"/>
      <c r="FEJ881" s="4"/>
      <c r="FEK881" s="4"/>
      <c r="FEL881" s="4"/>
      <c r="FEM881" s="4"/>
      <c r="FEN881" s="4"/>
      <c r="FEO881" s="4"/>
      <c r="FEP881" s="4"/>
      <c r="FEQ881" s="4"/>
      <c r="FER881" s="4"/>
      <c r="FES881" s="4"/>
      <c r="FET881" s="4"/>
      <c r="FEU881" s="4"/>
      <c r="FEV881" s="4"/>
      <c r="FEW881" s="4"/>
      <c r="FEX881" s="4"/>
      <c r="FEY881" s="4"/>
      <c r="FEZ881" s="4"/>
      <c r="FFA881" s="4"/>
      <c r="FFB881" s="4"/>
      <c r="FFC881" s="4"/>
      <c r="FFD881" s="4"/>
      <c r="FFE881" s="4"/>
      <c r="FFF881" s="4"/>
      <c r="FFG881" s="4"/>
      <c r="FFH881" s="4"/>
      <c r="FFI881" s="4"/>
      <c r="FFJ881" s="4"/>
      <c r="FFK881" s="4"/>
      <c r="FFL881" s="4"/>
      <c r="FFM881" s="4"/>
      <c r="FFN881" s="4"/>
      <c r="FFO881" s="4"/>
      <c r="FFP881" s="4"/>
      <c r="FFQ881" s="4"/>
      <c r="FFR881" s="4"/>
      <c r="FFS881" s="4"/>
      <c r="FFT881" s="4"/>
      <c r="FFU881" s="4"/>
      <c r="FFV881" s="4"/>
      <c r="FFW881" s="4"/>
      <c r="FFX881" s="4"/>
      <c r="FFY881" s="4"/>
      <c r="FFZ881" s="4"/>
      <c r="FGA881" s="4"/>
      <c r="FGB881" s="4"/>
      <c r="FGC881" s="4"/>
      <c r="FGD881" s="4"/>
      <c r="FGE881" s="4"/>
      <c r="FGF881" s="4"/>
      <c r="FGG881" s="4"/>
      <c r="FGH881" s="4"/>
      <c r="FGI881" s="4"/>
      <c r="FGJ881" s="4"/>
      <c r="FGK881" s="4"/>
      <c r="FGL881" s="4"/>
      <c r="FGM881" s="4"/>
      <c r="FGN881" s="4"/>
      <c r="FGO881" s="4"/>
      <c r="FGP881" s="4"/>
      <c r="FGQ881" s="4"/>
      <c r="FGR881" s="4"/>
      <c r="FGS881" s="4"/>
      <c r="FGT881" s="4"/>
      <c r="FGU881" s="4"/>
      <c r="FGV881" s="4"/>
      <c r="FGW881" s="4"/>
      <c r="FGX881" s="4"/>
      <c r="FGY881" s="4"/>
      <c r="FGZ881" s="4"/>
      <c r="FHA881" s="4"/>
      <c r="FHB881" s="4"/>
      <c r="FHC881" s="4"/>
      <c r="FHD881" s="4"/>
      <c r="FHE881" s="4"/>
      <c r="FHF881" s="4"/>
      <c r="FHG881" s="4"/>
      <c r="FHH881" s="4"/>
      <c r="FHI881" s="4"/>
      <c r="FHJ881" s="4"/>
      <c r="FHK881" s="4"/>
      <c r="FHL881" s="4"/>
      <c r="FHM881" s="4"/>
      <c r="FHN881" s="4"/>
      <c r="FHO881" s="4"/>
      <c r="FHP881" s="4"/>
      <c r="FHQ881" s="4"/>
      <c r="FHR881" s="4"/>
      <c r="FHS881" s="4"/>
      <c r="FHT881" s="4"/>
      <c r="FHU881" s="4"/>
      <c r="FHV881" s="4"/>
      <c r="FHW881" s="4"/>
      <c r="FHX881" s="4"/>
      <c r="FHY881" s="4"/>
      <c r="FHZ881" s="4"/>
      <c r="FIA881" s="4"/>
      <c r="FIB881" s="4"/>
      <c r="FIC881" s="4"/>
      <c r="FID881" s="4"/>
      <c r="FIE881" s="4"/>
      <c r="FIF881" s="4"/>
      <c r="FIG881" s="4"/>
      <c r="FIH881" s="4"/>
      <c r="FII881" s="4"/>
      <c r="FIJ881" s="4"/>
      <c r="FIK881" s="4"/>
      <c r="FIL881" s="4"/>
      <c r="FIM881" s="4"/>
      <c r="FIN881" s="4"/>
      <c r="FIO881" s="4"/>
      <c r="FIP881" s="4"/>
      <c r="FIQ881" s="4"/>
      <c r="FIR881" s="4"/>
      <c r="FIS881" s="4"/>
      <c r="FIT881" s="4"/>
      <c r="FIU881" s="4"/>
      <c r="FIV881" s="4"/>
      <c r="FIW881" s="4"/>
      <c r="FIX881" s="4"/>
      <c r="FIY881" s="4"/>
      <c r="FIZ881" s="4"/>
      <c r="FJA881" s="4"/>
      <c r="FJB881" s="4"/>
      <c r="FJC881" s="4"/>
      <c r="FJD881" s="4"/>
      <c r="FJE881" s="4"/>
      <c r="FJF881" s="4"/>
      <c r="FJG881" s="4"/>
      <c r="FJH881" s="4"/>
      <c r="FJI881" s="4"/>
      <c r="FJJ881" s="4"/>
      <c r="FJK881" s="4"/>
      <c r="FJL881" s="4"/>
      <c r="FJM881" s="4"/>
      <c r="FJN881" s="4"/>
      <c r="FJO881" s="4"/>
      <c r="FJP881" s="4"/>
      <c r="FJQ881" s="4"/>
      <c r="FJR881" s="4"/>
      <c r="FJS881" s="4"/>
      <c r="FJT881" s="4"/>
      <c r="FJU881" s="4"/>
      <c r="FJV881" s="4"/>
      <c r="FJW881" s="4"/>
      <c r="FJX881" s="4"/>
      <c r="FJY881" s="4"/>
      <c r="FJZ881" s="4"/>
      <c r="FKA881" s="4"/>
      <c r="FKB881" s="4"/>
      <c r="FKC881" s="4"/>
      <c r="FKD881" s="4"/>
      <c r="FKF881" s="4"/>
      <c r="FKH881" s="4"/>
      <c r="FKI881" s="4"/>
      <c r="FKJ881" s="4"/>
      <c r="FKK881" s="4"/>
      <c r="FKL881" s="4"/>
      <c r="FKM881" s="4"/>
      <c r="FKN881" s="4"/>
      <c r="FKO881" s="4"/>
      <c r="FKT881" s="4"/>
      <c r="FKU881" s="4"/>
      <c r="FKV881" s="4"/>
      <c r="FKW881" s="4"/>
      <c r="FKX881" s="4"/>
      <c r="FKY881" s="4"/>
      <c r="FKZ881" s="4"/>
      <c r="FLA881" s="4"/>
      <c r="FLB881" s="4"/>
      <c r="FLC881" s="4"/>
      <c r="FLD881" s="4"/>
      <c r="FLE881" s="4"/>
      <c r="FLF881" s="4"/>
      <c r="FLG881" s="4"/>
      <c r="FLH881" s="4"/>
      <c r="FLI881" s="4"/>
      <c r="FLJ881" s="4"/>
      <c r="FLK881" s="4"/>
      <c r="FLL881" s="4"/>
      <c r="FLM881" s="4"/>
      <c r="FLN881" s="4"/>
      <c r="FLO881" s="4"/>
      <c r="FLP881" s="4"/>
      <c r="FLQ881" s="4"/>
      <c r="FLR881" s="4"/>
      <c r="FLS881" s="4"/>
      <c r="FLT881" s="4"/>
      <c r="FLU881" s="4"/>
      <c r="FLV881" s="4"/>
      <c r="FLW881" s="4"/>
      <c r="FLX881" s="4"/>
      <c r="FLY881" s="4"/>
      <c r="FLZ881" s="4"/>
      <c r="FMA881" s="4"/>
      <c r="FMB881" s="4"/>
      <c r="FMC881" s="4"/>
      <c r="FMD881" s="4"/>
      <c r="FME881" s="4"/>
      <c r="FMF881" s="4"/>
      <c r="FMG881" s="4"/>
      <c r="FMH881" s="4"/>
      <c r="FMI881" s="4"/>
      <c r="FMJ881" s="4"/>
      <c r="FMK881" s="4"/>
      <c r="FML881" s="4"/>
      <c r="FMM881" s="4"/>
      <c r="FMN881" s="4"/>
      <c r="FMO881" s="4"/>
      <c r="FMP881" s="4"/>
      <c r="FMQ881" s="4"/>
      <c r="FMR881" s="4"/>
      <c r="FMS881" s="4"/>
      <c r="FMT881" s="4"/>
      <c r="FMU881" s="4"/>
      <c r="FMV881" s="4"/>
      <c r="FMW881" s="4"/>
      <c r="FMX881" s="4"/>
      <c r="FMY881" s="4"/>
      <c r="FMZ881" s="4"/>
      <c r="FNA881" s="4"/>
      <c r="FNB881" s="4"/>
      <c r="FNC881" s="4"/>
      <c r="FND881" s="4"/>
      <c r="FNE881" s="4"/>
      <c r="FNF881" s="4"/>
      <c r="FNG881" s="4"/>
      <c r="FNH881" s="4"/>
      <c r="FNI881" s="4"/>
      <c r="FNJ881" s="4"/>
      <c r="FNK881" s="4"/>
      <c r="FNL881" s="4"/>
      <c r="FNM881" s="4"/>
      <c r="FNN881" s="4"/>
      <c r="FNO881" s="4"/>
      <c r="FNP881" s="4"/>
      <c r="FNQ881" s="4"/>
      <c r="FNR881" s="4"/>
      <c r="FNS881" s="4"/>
      <c r="FNT881" s="4"/>
      <c r="FNU881" s="4"/>
      <c r="FNV881" s="4"/>
      <c r="FNW881" s="4"/>
      <c r="FNX881" s="4"/>
      <c r="FNY881" s="4"/>
      <c r="FNZ881" s="4"/>
      <c r="FOA881" s="4"/>
      <c r="FOB881" s="4"/>
      <c r="FOC881" s="4"/>
      <c r="FOD881" s="4"/>
      <c r="FOE881" s="4"/>
      <c r="FOF881" s="4"/>
      <c r="FOG881" s="4"/>
      <c r="FOH881" s="4"/>
      <c r="FOI881" s="4"/>
      <c r="FOJ881" s="4"/>
      <c r="FOK881" s="4"/>
      <c r="FOL881" s="4"/>
      <c r="FOM881" s="4"/>
      <c r="FON881" s="4"/>
      <c r="FOO881" s="4"/>
      <c r="FOP881" s="4"/>
      <c r="FOQ881" s="4"/>
      <c r="FOR881" s="4"/>
      <c r="FOS881" s="4"/>
      <c r="FOT881" s="4"/>
      <c r="FOU881" s="4"/>
      <c r="FOV881" s="4"/>
      <c r="FOW881" s="4"/>
      <c r="FOX881" s="4"/>
      <c r="FOY881" s="4"/>
      <c r="FOZ881" s="4"/>
      <c r="FPA881" s="4"/>
      <c r="FPB881" s="4"/>
      <c r="FPC881" s="4"/>
      <c r="FPD881" s="4"/>
      <c r="FPE881" s="4"/>
      <c r="FPF881" s="4"/>
      <c r="FPG881" s="4"/>
      <c r="FPH881" s="4"/>
      <c r="FPI881" s="4"/>
      <c r="FPJ881" s="4"/>
      <c r="FPK881" s="4"/>
      <c r="FPL881" s="4"/>
      <c r="FPM881" s="4"/>
      <c r="FPN881" s="4"/>
      <c r="FPO881" s="4"/>
      <c r="FPP881" s="4"/>
      <c r="FPQ881" s="4"/>
      <c r="FPR881" s="4"/>
      <c r="FPS881" s="4"/>
      <c r="FPT881" s="4"/>
      <c r="FPU881" s="4"/>
      <c r="FPV881" s="4"/>
      <c r="FPW881" s="4"/>
      <c r="FPX881" s="4"/>
      <c r="FPY881" s="4"/>
      <c r="FPZ881" s="4"/>
      <c r="FQA881" s="4"/>
      <c r="FQB881" s="4"/>
      <c r="FQC881" s="4"/>
      <c r="FQD881" s="4"/>
      <c r="FQE881" s="4"/>
      <c r="FQF881" s="4"/>
      <c r="FQG881" s="4"/>
      <c r="FQH881" s="4"/>
      <c r="FQI881" s="4"/>
      <c r="FQJ881" s="4"/>
      <c r="FQK881" s="4"/>
      <c r="FQL881" s="4"/>
      <c r="FQM881" s="4"/>
      <c r="FQN881" s="4"/>
      <c r="FQO881" s="4"/>
      <c r="FQP881" s="4"/>
      <c r="FQQ881" s="4"/>
      <c r="FQR881" s="4"/>
      <c r="FQS881" s="4"/>
      <c r="FQT881" s="4"/>
      <c r="FQU881" s="4"/>
      <c r="FQV881" s="4"/>
      <c r="FQW881" s="4"/>
      <c r="FQX881" s="4"/>
      <c r="FQY881" s="4"/>
      <c r="FQZ881" s="4"/>
      <c r="FRA881" s="4"/>
      <c r="FRB881" s="4"/>
      <c r="FRC881" s="4"/>
      <c r="FRD881" s="4"/>
      <c r="FRE881" s="4"/>
      <c r="FRF881" s="4"/>
      <c r="FRG881" s="4"/>
      <c r="FRH881" s="4"/>
      <c r="FRI881" s="4"/>
      <c r="FRJ881" s="4"/>
      <c r="FRK881" s="4"/>
      <c r="FRL881" s="4"/>
      <c r="FRM881" s="4"/>
      <c r="FRN881" s="4"/>
      <c r="FRO881" s="4"/>
      <c r="FRP881" s="4"/>
      <c r="FRQ881" s="4"/>
      <c r="FRR881" s="4"/>
      <c r="FRS881" s="4"/>
      <c r="FRT881" s="4"/>
      <c r="FRU881" s="4"/>
      <c r="FRV881" s="4"/>
      <c r="FRW881" s="4"/>
      <c r="FRX881" s="4"/>
      <c r="FRY881" s="4"/>
      <c r="FRZ881" s="4"/>
      <c r="FSA881" s="4"/>
      <c r="FSB881" s="4"/>
      <c r="FSC881" s="4"/>
      <c r="FSD881" s="4"/>
      <c r="FSE881" s="4"/>
      <c r="FSF881" s="4"/>
      <c r="FSG881" s="4"/>
      <c r="FSH881" s="4"/>
      <c r="FSI881" s="4"/>
      <c r="FSJ881" s="4"/>
      <c r="FSK881" s="4"/>
      <c r="FSL881" s="4"/>
      <c r="FSM881" s="4"/>
      <c r="FSN881" s="4"/>
      <c r="FSO881" s="4"/>
      <c r="FSP881" s="4"/>
      <c r="FSQ881" s="4"/>
      <c r="FSR881" s="4"/>
      <c r="FSS881" s="4"/>
      <c r="FST881" s="4"/>
      <c r="FSU881" s="4"/>
      <c r="FSV881" s="4"/>
      <c r="FSW881" s="4"/>
      <c r="FSX881" s="4"/>
      <c r="FSY881" s="4"/>
      <c r="FSZ881" s="4"/>
      <c r="FTA881" s="4"/>
      <c r="FTB881" s="4"/>
      <c r="FTC881" s="4"/>
      <c r="FTD881" s="4"/>
      <c r="FTE881" s="4"/>
      <c r="FTF881" s="4"/>
      <c r="FTG881" s="4"/>
      <c r="FTH881" s="4"/>
      <c r="FTI881" s="4"/>
      <c r="FTJ881" s="4"/>
      <c r="FTK881" s="4"/>
      <c r="FTL881" s="4"/>
      <c r="FTM881" s="4"/>
      <c r="FTN881" s="4"/>
      <c r="FTO881" s="4"/>
      <c r="FTP881" s="4"/>
      <c r="FTQ881" s="4"/>
      <c r="FTR881" s="4"/>
      <c r="FTS881" s="4"/>
      <c r="FTT881" s="4"/>
      <c r="FTU881" s="4"/>
      <c r="FTV881" s="4"/>
      <c r="FTW881" s="4"/>
      <c r="FTX881" s="4"/>
      <c r="FTY881" s="4"/>
      <c r="FTZ881" s="4"/>
      <c r="FUB881" s="4"/>
      <c r="FUD881" s="4"/>
      <c r="FUE881" s="4"/>
      <c r="FUF881" s="4"/>
      <c r="FUG881" s="4"/>
      <c r="FUH881" s="4"/>
      <c r="FUI881" s="4"/>
      <c r="FUJ881" s="4"/>
      <c r="FUK881" s="4"/>
      <c r="FUP881" s="4"/>
      <c r="FUQ881" s="4"/>
      <c r="FUR881" s="4"/>
      <c r="FUS881" s="4"/>
      <c r="FUT881" s="4"/>
      <c r="FUU881" s="4"/>
      <c r="FUV881" s="4"/>
      <c r="FUW881" s="4"/>
      <c r="FUX881" s="4"/>
      <c r="FUY881" s="4"/>
      <c r="FUZ881" s="4"/>
      <c r="FVA881" s="4"/>
      <c r="FVB881" s="4"/>
      <c r="FVC881" s="4"/>
      <c r="FVD881" s="4"/>
      <c r="FVE881" s="4"/>
      <c r="FVF881" s="4"/>
      <c r="FVG881" s="4"/>
      <c r="FVH881" s="4"/>
      <c r="FVI881" s="4"/>
      <c r="FVJ881" s="4"/>
      <c r="FVK881" s="4"/>
      <c r="FVL881" s="4"/>
      <c r="FVM881" s="4"/>
      <c r="FVN881" s="4"/>
      <c r="FVO881" s="4"/>
      <c r="FVP881" s="4"/>
      <c r="FVQ881" s="4"/>
      <c r="FVR881" s="4"/>
      <c r="FVS881" s="4"/>
      <c r="FVT881" s="4"/>
      <c r="FVU881" s="4"/>
      <c r="FVV881" s="4"/>
      <c r="FVW881" s="4"/>
      <c r="FVX881" s="4"/>
      <c r="FVY881" s="4"/>
      <c r="FVZ881" s="4"/>
      <c r="FWA881" s="4"/>
      <c r="FWB881" s="4"/>
      <c r="FWC881" s="4"/>
      <c r="FWD881" s="4"/>
      <c r="FWE881" s="4"/>
      <c r="FWF881" s="4"/>
      <c r="FWG881" s="4"/>
      <c r="FWH881" s="4"/>
      <c r="FWI881" s="4"/>
      <c r="FWJ881" s="4"/>
      <c r="FWK881" s="4"/>
      <c r="FWL881" s="4"/>
      <c r="FWM881" s="4"/>
      <c r="FWN881" s="4"/>
      <c r="FWO881" s="4"/>
      <c r="FWP881" s="4"/>
      <c r="FWQ881" s="4"/>
      <c r="FWR881" s="4"/>
      <c r="FWS881" s="4"/>
      <c r="FWT881" s="4"/>
      <c r="FWU881" s="4"/>
      <c r="FWV881" s="4"/>
      <c r="FWW881" s="4"/>
      <c r="FWX881" s="4"/>
      <c r="FWY881" s="4"/>
      <c r="FWZ881" s="4"/>
      <c r="FXA881" s="4"/>
      <c r="FXB881" s="4"/>
      <c r="FXC881" s="4"/>
      <c r="FXD881" s="4"/>
      <c r="FXE881" s="4"/>
      <c r="FXF881" s="4"/>
      <c r="FXG881" s="4"/>
      <c r="FXH881" s="4"/>
      <c r="FXI881" s="4"/>
      <c r="FXJ881" s="4"/>
      <c r="FXK881" s="4"/>
      <c r="FXL881" s="4"/>
      <c r="FXM881" s="4"/>
      <c r="FXN881" s="4"/>
      <c r="FXO881" s="4"/>
      <c r="FXP881" s="4"/>
      <c r="FXQ881" s="4"/>
      <c r="FXR881" s="4"/>
      <c r="FXS881" s="4"/>
      <c r="FXT881" s="4"/>
      <c r="FXU881" s="4"/>
      <c r="FXV881" s="4"/>
      <c r="FXW881" s="4"/>
      <c r="FXX881" s="4"/>
      <c r="FXY881" s="4"/>
      <c r="FXZ881" s="4"/>
      <c r="FYA881" s="4"/>
      <c r="FYB881" s="4"/>
      <c r="FYC881" s="4"/>
      <c r="FYD881" s="4"/>
      <c r="FYE881" s="4"/>
      <c r="FYF881" s="4"/>
      <c r="FYG881" s="4"/>
      <c r="FYH881" s="4"/>
      <c r="FYI881" s="4"/>
      <c r="FYJ881" s="4"/>
      <c r="FYK881" s="4"/>
      <c r="FYL881" s="4"/>
      <c r="FYM881" s="4"/>
      <c r="FYN881" s="4"/>
      <c r="FYO881" s="4"/>
      <c r="FYP881" s="4"/>
      <c r="FYQ881" s="4"/>
      <c r="FYR881" s="4"/>
      <c r="FYS881" s="4"/>
      <c r="FYT881" s="4"/>
      <c r="FYU881" s="4"/>
      <c r="FYV881" s="4"/>
      <c r="FYW881" s="4"/>
      <c r="FYX881" s="4"/>
      <c r="FYY881" s="4"/>
      <c r="FYZ881" s="4"/>
      <c r="FZA881" s="4"/>
      <c r="FZB881" s="4"/>
      <c r="FZC881" s="4"/>
      <c r="FZD881" s="4"/>
      <c r="FZE881" s="4"/>
      <c r="FZF881" s="4"/>
      <c r="FZG881" s="4"/>
      <c r="FZH881" s="4"/>
      <c r="FZI881" s="4"/>
      <c r="FZJ881" s="4"/>
      <c r="FZK881" s="4"/>
      <c r="FZL881" s="4"/>
      <c r="FZM881" s="4"/>
      <c r="FZN881" s="4"/>
      <c r="FZO881" s="4"/>
      <c r="FZP881" s="4"/>
      <c r="FZQ881" s="4"/>
      <c r="FZR881" s="4"/>
      <c r="FZS881" s="4"/>
      <c r="FZT881" s="4"/>
      <c r="FZU881" s="4"/>
      <c r="FZV881" s="4"/>
      <c r="FZW881" s="4"/>
      <c r="FZX881" s="4"/>
      <c r="FZY881" s="4"/>
      <c r="FZZ881" s="4"/>
      <c r="GAA881" s="4"/>
      <c r="GAB881" s="4"/>
      <c r="GAC881" s="4"/>
      <c r="GAD881" s="4"/>
      <c r="GAE881" s="4"/>
      <c r="GAF881" s="4"/>
      <c r="GAG881" s="4"/>
      <c r="GAH881" s="4"/>
      <c r="GAI881" s="4"/>
      <c r="GAJ881" s="4"/>
      <c r="GAK881" s="4"/>
      <c r="GAL881" s="4"/>
      <c r="GAM881" s="4"/>
      <c r="GAN881" s="4"/>
      <c r="GAO881" s="4"/>
      <c r="GAP881" s="4"/>
      <c r="GAQ881" s="4"/>
      <c r="GAR881" s="4"/>
      <c r="GAS881" s="4"/>
      <c r="GAT881" s="4"/>
      <c r="GAU881" s="4"/>
      <c r="GAV881" s="4"/>
      <c r="GAW881" s="4"/>
      <c r="GAX881" s="4"/>
      <c r="GAY881" s="4"/>
      <c r="GAZ881" s="4"/>
      <c r="GBA881" s="4"/>
      <c r="GBB881" s="4"/>
      <c r="GBC881" s="4"/>
      <c r="GBD881" s="4"/>
      <c r="GBE881" s="4"/>
      <c r="GBF881" s="4"/>
      <c r="GBG881" s="4"/>
      <c r="GBH881" s="4"/>
      <c r="GBI881" s="4"/>
      <c r="GBJ881" s="4"/>
      <c r="GBK881" s="4"/>
      <c r="GBL881" s="4"/>
      <c r="GBM881" s="4"/>
      <c r="GBN881" s="4"/>
      <c r="GBO881" s="4"/>
      <c r="GBP881" s="4"/>
      <c r="GBQ881" s="4"/>
      <c r="GBR881" s="4"/>
      <c r="GBS881" s="4"/>
      <c r="GBT881" s="4"/>
      <c r="GBU881" s="4"/>
      <c r="GBV881" s="4"/>
      <c r="GBW881" s="4"/>
      <c r="GBX881" s="4"/>
      <c r="GBY881" s="4"/>
      <c r="GBZ881" s="4"/>
      <c r="GCA881" s="4"/>
      <c r="GCB881" s="4"/>
      <c r="GCC881" s="4"/>
      <c r="GCD881" s="4"/>
      <c r="GCE881" s="4"/>
      <c r="GCF881" s="4"/>
      <c r="GCG881" s="4"/>
      <c r="GCH881" s="4"/>
      <c r="GCI881" s="4"/>
      <c r="GCJ881" s="4"/>
      <c r="GCK881" s="4"/>
      <c r="GCL881" s="4"/>
      <c r="GCM881" s="4"/>
      <c r="GCN881" s="4"/>
      <c r="GCO881" s="4"/>
      <c r="GCP881" s="4"/>
      <c r="GCQ881" s="4"/>
      <c r="GCR881" s="4"/>
      <c r="GCS881" s="4"/>
      <c r="GCT881" s="4"/>
      <c r="GCU881" s="4"/>
      <c r="GCV881" s="4"/>
      <c r="GCW881" s="4"/>
      <c r="GCX881" s="4"/>
      <c r="GCY881" s="4"/>
      <c r="GCZ881" s="4"/>
      <c r="GDA881" s="4"/>
      <c r="GDB881" s="4"/>
      <c r="GDC881" s="4"/>
      <c r="GDD881" s="4"/>
      <c r="GDE881" s="4"/>
      <c r="GDF881" s="4"/>
      <c r="GDG881" s="4"/>
      <c r="GDH881" s="4"/>
      <c r="GDI881" s="4"/>
      <c r="GDJ881" s="4"/>
      <c r="GDK881" s="4"/>
      <c r="GDL881" s="4"/>
      <c r="GDM881" s="4"/>
      <c r="GDN881" s="4"/>
      <c r="GDO881" s="4"/>
      <c r="GDP881" s="4"/>
      <c r="GDQ881" s="4"/>
      <c r="GDR881" s="4"/>
      <c r="GDS881" s="4"/>
      <c r="GDT881" s="4"/>
      <c r="GDU881" s="4"/>
      <c r="GDV881" s="4"/>
      <c r="GDX881" s="4"/>
      <c r="GDZ881" s="4"/>
      <c r="GEA881" s="4"/>
      <c r="GEB881" s="4"/>
      <c r="GEC881" s="4"/>
      <c r="GED881" s="4"/>
      <c r="GEE881" s="4"/>
      <c r="GEF881" s="4"/>
      <c r="GEG881" s="4"/>
      <c r="GEL881" s="4"/>
      <c r="GEM881" s="4"/>
      <c r="GEN881" s="4"/>
      <c r="GEO881" s="4"/>
      <c r="GEP881" s="4"/>
      <c r="GEQ881" s="4"/>
      <c r="GER881" s="4"/>
      <c r="GES881" s="4"/>
      <c r="GET881" s="4"/>
      <c r="GEU881" s="4"/>
      <c r="GEV881" s="4"/>
      <c r="GEW881" s="4"/>
      <c r="GEX881" s="4"/>
      <c r="GEY881" s="4"/>
      <c r="GEZ881" s="4"/>
      <c r="GFA881" s="4"/>
      <c r="GFB881" s="4"/>
      <c r="GFC881" s="4"/>
      <c r="GFD881" s="4"/>
      <c r="GFE881" s="4"/>
      <c r="GFF881" s="4"/>
      <c r="GFG881" s="4"/>
      <c r="GFH881" s="4"/>
      <c r="GFI881" s="4"/>
      <c r="GFJ881" s="4"/>
      <c r="GFK881" s="4"/>
      <c r="GFL881" s="4"/>
      <c r="GFM881" s="4"/>
      <c r="GFN881" s="4"/>
      <c r="GFO881" s="4"/>
      <c r="GFP881" s="4"/>
      <c r="GFQ881" s="4"/>
      <c r="GFR881" s="4"/>
      <c r="GFS881" s="4"/>
      <c r="GFT881" s="4"/>
      <c r="GFU881" s="4"/>
      <c r="GFV881" s="4"/>
      <c r="GFW881" s="4"/>
      <c r="GFX881" s="4"/>
      <c r="GFY881" s="4"/>
      <c r="GFZ881" s="4"/>
      <c r="GGA881" s="4"/>
      <c r="GGB881" s="4"/>
      <c r="GGC881" s="4"/>
      <c r="GGD881" s="4"/>
      <c r="GGE881" s="4"/>
      <c r="GGF881" s="4"/>
      <c r="GGG881" s="4"/>
      <c r="GGH881" s="4"/>
      <c r="GGI881" s="4"/>
      <c r="GGJ881" s="4"/>
      <c r="GGK881" s="4"/>
      <c r="GGL881" s="4"/>
      <c r="GGM881" s="4"/>
      <c r="GGN881" s="4"/>
      <c r="GGO881" s="4"/>
      <c r="GGP881" s="4"/>
      <c r="GGQ881" s="4"/>
      <c r="GGR881" s="4"/>
      <c r="GGS881" s="4"/>
      <c r="GGT881" s="4"/>
      <c r="GGU881" s="4"/>
      <c r="GGV881" s="4"/>
      <c r="GGW881" s="4"/>
      <c r="GGX881" s="4"/>
      <c r="GGY881" s="4"/>
      <c r="GGZ881" s="4"/>
      <c r="GHA881" s="4"/>
      <c r="GHB881" s="4"/>
      <c r="GHC881" s="4"/>
      <c r="GHD881" s="4"/>
      <c r="GHE881" s="4"/>
      <c r="GHF881" s="4"/>
      <c r="GHG881" s="4"/>
      <c r="GHH881" s="4"/>
      <c r="GHI881" s="4"/>
      <c r="GHJ881" s="4"/>
      <c r="GHK881" s="4"/>
      <c r="GHL881" s="4"/>
      <c r="GHM881" s="4"/>
      <c r="GHN881" s="4"/>
      <c r="GHO881" s="4"/>
      <c r="GHP881" s="4"/>
      <c r="GHQ881" s="4"/>
      <c r="GHR881" s="4"/>
      <c r="GHS881" s="4"/>
      <c r="GHT881" s="4"/>
      <c r="GHU881" s="4"/>
      <c r="GHV881" s="4"/>
      <c r="GHW881" s="4"/>
      <c r="GHX881" s="4"/>
      <c r="GHY881" s="4"/>
      <c r="GHZ881" s="4"/>
      <c r="GIA881" s="4"/>
      <c r="GIB881" s="4"/>
      <c r="GIC881" s="4"/>
      <c r="GID881" s="4"/>
      <c r="GIE881" s="4"/>
      <c r="GIF881" s="4"/>
      <c r="GIG881" s="4"/>
      <c r="GIH881" s="4"/>
      <c r="GII881" s="4"/>
      <c r="GIJ881" s="4"/>
      <c r="GIK881" s="4"/>
      <c r="GIL881" s="4"/>
      <c r="GIM881" s="4"/>
      <c r="GIN881" s="4"/>
      <c r="GIO881" s="4"/>
      <c r="GIP881" s="4"/>
      <c r="GIQ881" s="4"/>
      <c r="GIR881" s="4"/>
      <c r="GIS881" s="4"/>
      <c r="GIT881" s="4"/>
      <c r="GIU881" s="4"/>
      <c r="GIV881" s="4"/>
      <c r="GIW881" s="4"/>
      <c r="GIX881" s="4"/>
      <c r="GIY881" s="4"/>
      <c r="GIZ881" s="4"/>
      <c r="GJA881" s="4"/>
      <c r="GJB881" s="4"/>
      <c r="GJC881" s="4"/>
      <c r="GJD881" s="4"/>
      <c r="GJE881" s="4"/>
      <c r="GJF881" s="4"/>
      <c r="GJG881" s="4"/>
      <c r="GJH881" s="4"/>
      <c r="GJI881" s="4"/>
      <c r="GJJ881" s="4"/>
      <c r="GJK881" s="4"/>
      <c r="GJL881" s="4"/>
      <c r="GJM881" s="4"/>
      <c r="GJN881" s="4"/>
      <c r="GJO881" s="4"/>
      <c r="GJP881" s="4"/>
      <c r="GJQ881" s="4"/>
      <c r="GJR881" s="4"/>
      <c r="GJS881" s="4"/>
      <c r="GJT881" s="4"/>
      <c r="GJU881" s="4"/>
      <c r="GJV881" s="4"/>
      <c r="GJW881" s="4"/>
      <c r="GJX881" s="4"/>
      <c r="GJY881" s="4"/>
      <c r="GJZ881" s="4"/>
      <c r="GKA881" s="4"/>
      <c r="GKB881" s="4"/>
      <c r="GKC881" s="4"/>
      <c r="GKD881" s="4"/>
      <c r="GKE881" s="4"/>
      <c r="GKF881" s="4"/>
      <c r="GKG881" s="4"/>
      <c r="GKH881" s="4"/>
      <c r="GKI881" s="4"/>
      <c r="GKJ881" s="4"/>
      <c r="GKK881" s="4"/>
      <c r="GKL881" s="4"/>
      <c r="GKM881" s="4"/>
      <c r="GKN881" s="4"/>
      <c r="GKO881" s="4"/>
      <c r="GKP881" s="4"/>
      <c r="GKQ881" s="4"/>
      <c r="GKR881" s="4"/>
      <c r="GKS881" s="4"/>
      <c r="GKT881" s="4"/>
      <c r="GKU881" s="4"/>
      <c r="GKV881" s="4"/>
      <c r="GKW881" s="4"/>
      <c r="GKX881" s="4"/>
      <c r="GKY881" s="4"/>
      <c r="GKZ881" s="4"/>
      <c r="GLA881" s="4"/>
      <c r="GLB881" s="4"/>
      <c r="GLC881" s="4"/>
      <c r="GLD881" s="4"/>
      <c r="GLE881" s="4"/>
      <c r="GLF881" s="4"/>
      <c r="GLG881" s="4"/>
      <c r="GLH881" s="4"/>
      <c r="GLI881" s="4"/>
      <c r="GLJ881" s="4"/>
      <c r="GLK881" s="4"/>
      <c r="GLL881" s="4"/>
      <c r="GLM881" s="4"/>
      <c r="GLN881" s="4"/>
      <c r="GLO881" s="4"/>
      <c r="GLP881" s="4"/>
      <c r="GLQ881" s="4"/>
      <c r="GLR881" s="4"/>
      <c r="GLS881" s="4"/>
      <c r="GLT881" s="4"/>
      <c r="GLU881" s="4"/>
      <c r="GLV881" s="4"/>
      <c r="GLW881" s="4"/>
      <c r="GLX881" s="4"/>
      <c r="GLY881" s="4"/>
      <c r="GLZ881" s="4"/>
      <c r="GMA881" s="4"/>
      <c r="GMB881" s="4"/>
      <c r="GMC881" s="4"/>
      <c r="GMD881" s="4"/>
      <c r="GME881" s="4"/>
      <c r="GMF881" s="4"/>
      <c r="GMG881" s="4"/>
      <c r="GMH881" s="4"/>
      <c r="GMI881" s="4"/>
      <c r="GMJ881" s="4"/>
      <c r="GMK881" s="4"/>
      <c r="GML881" s="4"/>
      <c r="GMM881" s="4"/>
      <c r="GMN881" s="4"/>
      <c r="GMO881" s="4"/>
      <c r="GMP881" s="4"/>
      <c r="GMQ881" s="4"/>
      <c r="GMR881" s="4"/>
      <c r="GMS881" s="4"/>
      <c r="GMT881" s="4"/>
      <c r="GMU881" s="4"/>
      <c r="GMV881" s="4"/>
      <c r="GMW881" s="4"/>
      <c r="GMX881" s="4"/>
      <c r="GMY881" s="4"/>
      <c r="GMZ881" s="4"/>
      <c r="GNA881" s="4"/>
      <c r="GNB881" s="4"/>
      <c r="GNC881" s="4"/>
      <c r="GND881" s="4"/>
      <c r="GNE881" s="4"/>
      <c r="GNF881" s="4"/>
      <c r="GNG881" s="4"/>
      <c r="GNH881" s="4"/>
      <c r="GNI881" s="4"/>
      <c r="GNJ881" s="4"/>
      <c r="GNK881" s="4"/>
      <c r="GNL881" s="4"/>
      <c r="GNM881" s="4"/>
      <c r="GNN881" s="4"/>
      <c r="GNO881" s="4"/>
      <c r="GNP881" s="4"/>
      <c r="GNQ881" s="4"/>
      <c r="GNR881" s="4"/>
      <c r="GNT881" s="4"/>
      <c r="GNV881" s="4"/>
      <c r="GNW881" s="4"/>
      <c r="GNX881" s="4"/>
      <c r="GNY881" s="4"/>
      <c r="GNZ881" s="4"/>
      <c r="GOA881" s="4"/>
      <c r="GOB881" s="4"/>
      <c r="GOC881" s="4"/>
      <c r="GOH881" s="4"/>
      <c r="GOI881" s="4"/>
      <c r="GOJ881" s="4"/>
      <c r="GOK881" s="4"/>
      <c r="GOL881" s="4"/>
      <c r="GOM881" s="4"/>
      <c r="GON881" s="4"/>
      <c r="GOO881" s="4"/>
      <c r="GOP881" s="4"/>
      <c r="GOQ881" s="4"/>
      <c r="GOR881" s="4"/>
      <c r="GOS881" s="4"/>
      <c r="GOT881" s="4"/>
      <c r="GOU881" s="4"/>
      <c r="GOV881" s="4"/>
      <c r="GOW881" s="4"/>
      <c r="GOX881" s="4"/>
      <c r="GOY881" s="4"/>
      <c r="GOZ881" s="4"/>
      <c r="GPA881" s="4"/>
      <c r="GPB881" s="4"/>
      <c r="GPC881" s="4"/>
      <c r="GPD881" s="4"/>
      <c r="GPE881" s="4"/>
      <c r="GPF881" s="4"/>
      <c r="GPG881" s="4"/>
      <c r="GPH881" s="4"/>
      <c r="GPI881" s="4"/>
      <c r="GPJ881" s="4"/>
      <c r="GPK881" s="4"/>
      <c r="GPL881" s="4"/>
      <c r="GPM881" s="4"/>
      <c r="GPN881" s="4"/>
      <c r="GPO881" s="4"/>
      <c r="GPP881" s="4"/>
      <c r="GPQ881" s="4"/>
      <c r="GPR881" s="4"/>
      <c r="GPS881" s="4"/>
      <c r="GPT881" s="4"/>
      <c r="GPU881" s="4"/>
      <c r="GPV881" s="4"/>
      <c r="GPW881" s="4"/>
      <c r="GPX881" s="4"/>
      <c r="GPY881" s="4"/>
      <c r="GPZ881" s="4"/>
      <c r="GQA881" s="4"/>
      <c r="GQB881" s="4"/>
      <c r="GQC881" s="4"/>
      <c r="GQD881" s="4"/>
      <c r="GQE881" s="4"/>
      <c r="GQF881" s="4"/>
      <c r="GQG881" s="4"/>
      <c r="GQH881" s="4"/>
      <c r="GQI881" s="4"/>
      <c r="GQJ881" s="4"/>
      <c r="GQK881" s="4"/>
      <c r="GQL881" s="4"/>
      <c r="GQM881" s="4"/>
      <c r="GQN881" s="4"/>
      <c r="GQO881" s="4"/>
      <c r="GQP881" s="4"/>
      <c r="GQQ881" s="4"/>
      <c r="GQR881" s="4"/>
      <c r="GQS881" s="4"/>
      <c r="GQT881" s="4"/>
      <c r="GQU881" s="4"/>
      <c r="GQV881" s="4"/>
      <c r="GQW881" s="4"/>
      <c r="GQX881" s="4"/>
      <c r="GQY881" s="4"/>
      <c r="GQZ881" s="4"/>
      <c r="GRA881" s="4"/>
      <c r="GRB881" s="4"/>
      <c r="GRC881" s="4"/>
      <c r="GRD881" s="4"/>
      <c r="GRE881" s="4"/>
      <c r="GRF881" s="4"/>
      <c r="GRG881" s="4"/>
      <c r="GRH881" s="4"/>
      <c r="GRI881" s="4"/>
      <c r="GRJ881" s="4"/>
      <c r="GRK881" s="4"/>
      <c r="GRL881" s="4"/>
      <c r="GRM881" s="4"/>
      <c r="GRN881" s="4"/>
      <c r="GRO881" s="4"/>
      <c r="GRP881" s="4"/>
      <c r="GRQ881" s="4"/>
      <c r="GRR881" s="4"/>
      <c r="GRS881" s="4"/>
      <c r="GRT881" s="4"/>
      <c r="GRU881" s="4"/>
      <c r="GRV881" s="4"/>
      <c r="GRW881" s="4"/>
      <c r="GRX881" s="4"/>
      <c r="GRY881" s="4"/>
      <c r="GRZ881" s="4"/>
      <c r="GSA881" s="4"/>
      <c r="GSB881" s="4"/>
      <c r="GSC881" s="4"/>
      <c r="GSD881" s="4"/>
      <c r="GSE881" s="4"/>
      <c r="GSF881" s="4"/>
      <c r="GSG881" s="4"/>
      <c r="GSH881" s="4"/>
      <c r="GSI881" s="4"/>
      <c r="GSJ881" s="4"/>
      <c r="GSK881" s="4"/>
      <c r="GSL881" s="4"/>
      <c r="GSM881" s="4"/>
      <c r="GSN881" s="4"/>
      <c r="GSO881" s="4"/>
      <c r="GSP881" s="4"/>
      <c r="GSQ881" s="4"/>
      <c r="GSR881" s="4"/>
      <c r="GSS881" s="4"/>
      <c r="GST881" s="4"/>
      <c r="GSU881" s="4"/>
      <c r="GSV881" s="4"/>
      <c r="GSW881" s="4"/>
      <c r="GSX881" s="4"/>
      <c r="GSY881" s="4"/>
      <c r="GSZ881" s="4"/>
      <c r="GTA881" s="4"/>
      <c r="GTB881" s="4"/>
      <c r="GTC881" s="4"/>
      <c r="GTD881" s="4"/>
      <c r="GTE881" s="4"/>
      <c r="GTF881" s="4"/>
      <c r="GTG881" s="4"/>
      <c r="GTH881" s="4"/>
      <c r="GTI881" s="4"/>
      <c r="GTJ881" s="4"/>
      <c r="GTK881" s="4"/>
      <c r="GTL881" s="4"/>
      <c r="GTM881" s="4"/>
      <c r="GTN881" s="4"/>
      <c r="GTO881" s="4"/>
      <c r="GTP881" s="4"/>
      <c r="GTQ881" s="4"/>
      <c r="GTR881" s="4"/>
      <c r="GTS881" s="4"/>
      <c r="GTT881" s="4"/>
      <c r="GTU881" s="4"/>
      <c r="GTV881" s="4"/>
      <c r="GTW881" s="4"/>
      <c r="GTX881" s="4"/>
      <c r="GTY881" s="4"/>
      <c r="GTZ881" s="4"/>
      <c r="GUA881" s="4"/>
      <c r="GUB881" s="4"/>
      <c r="GUC881" s="4"/>
      <c r="GUD881" s="4"/>
      <c r="GUE881" s="4"/>
      <c r="GUF881" s="4"/>
      <c r="GUG881" s="4"/>
      <c r="GUH881" s="4"/>
      <c r="GUI881" s="4"/>
      <c r="GUJ881" s="4"/>
      <c r="GUK881" s="4"/>
      <c r="GUL881" s="4"/>
      <c r="GUM881" s="4"/>
      <c r="GUN881" s="4"/>
      <c r="GUO881" s="4"/>
      <c r="GUP881" s="4"/>
      <c r="GUQ881" s="4"/>
      <c r="GUR881" s="4"/>
      <c r="GUS881" s="4"/>
      <c r="GUT881" s="4"/>
      <c r="GUU881" s="4"/>
      <c r="GUV881" s="4"/>
      <c r="GUW881" s="4"/>
      <c r="GUX881" s="4"/>
      <c r="GUY881" s="4"/>
      <c r="GUZ881" s="4"/>
      <c r="GVA881" s="4"/>
      <c r="GVB881" s="4"/>
      <c r="GVC881" s="4"/>
      <c r="GVD881" s="4"/>
      <c r="GVE881" s="4"/>
      <c r="GVF881" s="4"/>
      <c r="GVG881" s="4"/>
      <c r="GVH881" s="4"/>
      <c r="GVI881" s="4"/>
      <c r="GVJ881" s="4"/>
      <c r="GVK881" s="4"/>
      <c r="GVL881" s="4"/>
      <c r="GVM881" s="4"/>
      <c r="GVN881" s="4"/>
      <c r="GVO881" s="4"/>
      <c r="GVP881" s="4"/>
      <c r="GVQ881" s="4"/>
      <c r="GVR881" s="4"/>
      <c r="GVS881" s="4"/>
      <c r="GVT881" s="4"/>
      <c r="GVU881" s="4"/>
      <c r="GVV881" s="4"/>
      <c r="GVW881" s="4"/>
      <c r="GVX881" s="4"/>
      <c r="GVY881" s="4"/>
      <c r="GVZ881" s="4"/>
      <c r="GWA881" s="4"/>
      <c r="GWB881" s="4"/>
      <c r="GWC881" s="4"/>
      <c r="GWD881" s="4"/>
      <c r="GWE881" s="4"/>
      <c r="GWF881" s="4"/>
      <c r="GWG881" s="4"/>
      <c r="GWH881" s="4"/>
      <c r="GWI881" s="4"/>
      <c r="GWJ881" s="4"/>
      <c r="GWK881" s="4"/>
      <c r="GWL881" s="4"/>
      <c r="GWM881" s="4"/>
      <c r="GWN881" s="4"/>
      <c r="GWO881" s="4"/>
      <c r="GWP881" s="4"/>
      <c r="GWQ881" s="4"/>
      <c r="GWR881" s="4"/>
      <c r="GWS881" s="4"/>
      <c r="GWT881" s="4"/>
      <c r="GWU881" s="4"/>
      <c r="GWV881" s="4"/>
      <c r="GWW881" s="4"/>
      <c r="GWX881" s="4"/>
      <c r="GWY881" s="4"/>
      <c r="GWZ881" s="4"/>
      <c r="GXA881" s="4"/>
      <c r="GXB881" s="4"/>
      <c r="GXC881" s="4"/>
      <c r="GXD881" s="4"/>
      <c r="GXE881" s="4"/>
      <c r="GXF881" s="4"/>
      <c r="GXG881" s="4"/>
      <c r="GXH881" s="4"/>
      <c r="GXI881" s="4"/>
      <c r="GXJ881" s="4"/>
      <c r="GXK881" s="4"/>
      <c r="GXL881" s="4"/>
      <c r="GXM881" s="4"/>
      <c r="GXN881" s="4"/>
      <c r="GXP881" s="4"/>
      <c r="GXR881" s="4"/>
      <c r="GXS881" s="4"/>
      <c r="GXT881" s="4"/>
      <c r="GXU881" s="4"/>
      <c r="GXV881" s="4"/>
      <c r="GXW881" s="4"/>
      <c r="GXX881" s="4"/>
      <c r="GXY881" s="4"/>
      <c r="GYD881" s="4"/>
      <c r="GYE881" s="4"/>
      <c r="GYF881" s="4"/>
      <c r="GYG881" s="4"/>
      <c r="GYH881" s="4"/>
      <c r="GYI881" s="4"/>
      <c r="GYJ881" s="4"/>
      <c r="GYK881" s="4"/>
      <c r="GYL881" s="4"/>
      <c r="GYM881" s="4"/>
      <c r="GYN881" s="4"/>
      <c r="GYO881" s="4"/>
      <c r="GYP881" s="4"/>
      <c r="GYQ881" s="4"/>
      <c r="GYR881" s="4"/>
      <c r="GYS881" s="4"/>
      <c r="GYT881" s="4"/>
      <c r="GYU881" s="4"/>
      <c r="GYV881" s="4"/>
      <c r="GYW881" s="4"/>
      <c r="GYX881" s="4"/>
      <c r="GYY881" s="4"/>
      <c r="GYZ881" s="4"/>
      <c r="GZA881" s="4"/>
      <c r="GZB881" s="4"/>
      <c r="GZC881" s="4"/>
      <c r="GZD881" s="4"/>
      <c r="GZE881" s="4"/>
      <c r="GZF881" s="4"/>
      <c r="GZG881" s="4"/>
      <c r="GZH881" s="4"/>
      <c r="GZI881" s="4"/>
      <c r="GZJ881" s="4"/>
      <c r="GZK881" s="4"/>
      <c r="GZL881" s="4"/>
      <c r="GZM881" s="4"/>
      <c r="GZN881" s="4"/>
      <c r="GZO881" s="4"/>
      <c r="GZP881" s="4"/>
      <c r="GZQ881" s="4"/>
      <c r="GZR881" s="4"/>
      <c r="GZS881" s="4"/>
      <c r="GZT881" s="4"/>
      <c r="GZU881" s="4"/>
      <c r="GZV881" s="4"/>
      <c r="GZW881" s="4"/>
      <c r="GZX881" s="4"/>
      <c r="GZY881" s="4"/>
      <c r="GZZ881" s="4"/>
      <c r="HAA881" s="4"/>
      <c r="HAB881" s="4"/>
      <c r="HAC881" s="4"/>
      <c r="HAD881" s="4"/>
      <c r="HAE881" s="4"/>
      <c r="HAF881" s="4"/>
      <c r="HAG881" s="4"/>
      <c r="HAH881" s="4"/>
      <c r="HAI881" s="4"/>
      <c r="HAJ881" s="4"/>
      <c r="HAK881" s="4"/>
      <c r="HAL881" s="4"/>
      <c r="HAM881" s="4"/>
      <c r="HAN881" s="4"/>
      <c r="HAO881" s="4"/>
      <c r="HAP881" s="4"/>
      <c r="HAQ881" s="4"/>
      <c r="HAR881" s="4"/>
      <c r="HAS881" s="4"/>
      <c r="HAT881" s="4"/>
      <c r="HAU881" s="4"/>
      <c r="HAV881" s="4"/>
      <c r="HAW881" s="4"/>
      <c r="HAX881" s="4"/>
      <c r="HAY881" s="4"/>
      <c r="HAZ881" s="4"/>
      <c r="HBA881" s="4"/>
      <c r="HBB881" s="4"/>
      <c r="HBC881" s="4"/>
      <c r="HBD881" s="4"/>
      <c r="HBE881" s="4"/>
      <c r="HBF881" s="4"/>
      <c r="HBG881" s="4"/>
      <c r="HBH881" s="4"/>
      <c r="HBI881" s="4"/>
      <c r="HBJ881" s="4"/>
      <c r="HBK881" s="4"/>
      <c r="HBL881" s="4"/>
      <c r="HBM881" s="4"/>
      <c r="HBN881" s="4"/>
      <c r="HBO881" s="4"/>
      <c r="HBP881" s="4"/>
      <c r="HBQ881" s="4"/>
      <c r="HBR881" s="4"/>
      <c r="HBS881" s="4"/>
      <c r="HBT881" s="4"/>
      <c r="HBU881" s="4"/>
      <c r="HBV881" s="4"/>
      <c r="HBW881" s="4"/>
      <c r="HBX881" s="4"/>
      <c r="HBY881" s="4"/>
      <c r="HBZ881" s="4"/>
      <c r="HCA881" s="4"/>
      <c r="HCB881" s="4"/>
      <c r="HCC881" s="4"/>
      <c r="HCD881" s="4"/>
      <c r="HCE881" s="4"/>
      <c r="HCF881" s="4"/>
      <c r="HCG881" s="4"/>
      <c r="HCH881" s="4"/>
      <c r="HCI881" s="4"/>
      <c r="HCJ881" s="4"/>
      <c r="HCK881" s="4"/>
      <c r="HCL881" s="4"/>
      <c r="HCM881" s="4"/>
      <c r="HCN881" s="4"/>
      <c r="HCO881" s="4"/>
      <c r="HCP881" s="4"/>
      <c r="HCQ881" s="4"/>
      <c r="HCR881" s="4"/>
      <c r="HCS881" s="4"/>
      <c r="HCT881" s="4"/>
      <c r="HCU881" s="4"/>
      <c r="HCV881" s="4"/>
      <c r="HCW881" s="4"/>
      <c r="HCX881" s="4"/>
      <c r="HCY881" s="4"/>
      <c r="HCZ881" s="4"/>
      <c r="HDA881" s="4"/>
      <c r="HDB881" s="4"/>
      <c r="HDC881" s="4"/>
      <c r="HDD881" s="4"/>
      <c r="HDE881" s="4"/>
      <c r="HDF881" s="4"/>
      <c r="HDG881" s="4"/>
      <c r="HDH881" s="4"/>
      <c r="HDI881" s="4"/>
      <c r="HDJ881" s="4"/>
      <c r="HDK881" s="4"/>
      <c r="HDL881" s="4"/>
      <c r="HDM881" s="4"/>
      <c r="HDN881" s="4"/>
      <c r="HDO881" s="4"/>
      <c r="HDP881" s="4"/>
      <c r="HDQ881" s="4"/>
      <c r="HDR881" s="4"/>
      <c r="HDS881" s="4"/>
      <c r="HDT881" s="4"/>
      <c r="HDU881" s="4"/>
      <c r="HDV881" s="4"/>
      <c r="HDW881" s="4"/>
      <c r="HDX881" s="4"/>
      <c r="HDY881" s="4"/>
      <c r="HDZ881" s="4"/>
      <c r="HEA881" s="4"/>
      <c r="HEB881" s="4"/>
      <c r="HEC881" s="4"/>
      <c r="HED881" s="4"/>
      <c r="HEE881" s="4"/>
      <c r="HEF881" s="4"/>
      <c r="HEG881" s="4"/>
      <c r="HEH881" s="4"/>
      <c r="HEI881" s="4"/>
      <c r="HEJ881" s="4"/>
      <c r="HEK881" s="4"/>
      <c r="HEL881" s="4"/>
      <c r="HEM881" s="4"/>
      <c r="HEN881" s="4"/>
      <c r="HEO881" s="4"/>
      <c r="HEP881" s="4"/>
      <c r="HEQ881" s="4"/>
      <c r="HER881" s="4"/>
      <c r="HES881" s="4"/>
      <c r="HET881" s="4"/>
      <c r="HEU881" s="4"/>
      <c r="HEV881" s="4"/>
      <c r="HEW881" s="4"/>
      <c r="HEX881" s="4"/>
      <c r="HEY881" s="4"/>
      <c r="HEZ881" s="4"/>
      <c r="HFA881" s="4"/>
      <c r="HFB881" s="4"/>
      <c r="HFC881" s="4"/>
      <c r="HFD881" s="4"/>
      <c r="HFE881" s="4"/>
      <c r="HFF881" s="4"/>
      <c r="HFG881" s="4"/>
      <c r="HFH881" s="4"/>
      <c r="HFI881" s="4"/>
      <c r="HFJ881" s="4"/>
      <c r="HFK881" s="4"/>
      <c r="HFL881" s="4"/>
      <c r="HFM881" s="4"/>
      <c r="HFN881" s="4"/>
      <c r="HFO881" s="4"/>
      <c r="HFP881" s="4"/>
      <c r="HFQ881" s="4"/>
      <c r="HFR881" s="4"/>
      <c r="HFS881" s="4"/>
      <c r="HFT881" s="4"/>
      <c r="HFU881" s="4"/>
      <c r="HFV881" s="4"/>
      <c r="HFW881" s="4"/>
      <c r="HFX881" s="4"/>
      <c r="HFY881" s="4"/>
      <c r="HFZ881" s="4"/>
      <c r="HGA881" s="4"/>
      <c r="HGB881" s="4"/>
      <c r="HGC881" s="4"/>
      <c r="HGD881" s="4"/>
      <c r="HGE881" s="4"/>
      <c r="HGF881" s="4"/>
      <c r="HGG881" s="4"/>
      <c r="HGH881" s="4"/>
      <c r="HGI881" s="4"/>
      <c r="HGJ881" s="4"/>
      <c r="HGK881" s="4"/>
      <c r="HGL881" s="4"/>
      <c r="HGM881" s="4"/>
      <c r="HGN881" s="4"/>
      <c r="HGO881" s="4"/>
      <c r="HGP881" s="4"/>
      <c r="HGQ881" s="4"/>
      <c r="HGR881" s="4"/>
      <c r="HGS881" s="4"/>
      <c r="HGT881" s="4"/>
      <c r="HGU881" s="4"/>
      <c r="HGV881" s="4"/>
      <c r="HGW881" s="4"/>
      <c r="HGX881" s="4"/>
      <c r="HGY881" s="4"/>
      <c r="HGZ881" s="4"/>
      <c r="HHA881" s="4"/>
      <c r="HHB881" s="4"/>
      <c r="HHC881" s="4"/>
      <c r="HHD881" s="4"/>
      <c r="HHE881" s="4"/>
      <c r="HHF881" s="4"/>
      <c r="HHG881" s="4"/>
      <c r="HHH881" s="4"/>
      <c r="HHI881" s="4"/>
      <c r="HHJ881" s="4"/>
      <c r="HHL881" s="4"/>
      <c r="HHN881" s="4"/>
      <c r="HHO881" s="4"/>
      <c r="HHP881" s="4"/>
      <c r="HHQ881" s="4"/>
      <c r="HHR881" s="4"/>
      <c r="HHS881" s="4"/>
      <c r="HHT881" s="4"/>
      <c r="HHU881" s="4"/>
      <c r="HHZ881" s="4"/>
      <c r="HIA881" s="4"/>
      <c r="HIB881" s="4"/>
      <c r="HIC881" s="4"/>
      <c r="HID881" s="4"/>
      <c r="HIE881" s="4"/>
      <c r="HIF881" s="4"/>
      <c r="HIG881" s="4"/>
      <c r="HIH881" s="4"/>
      <c r="HII881" s="4"/>
      <c r="HIJ881" s="4"/>
      <c r="HIK881" s="4"/>
      <c r="HIL881" s="4"/>
      <c r="HIM881" s="4"/>
      <c r="HIN881" s="4"/>
      <c r="HIO881" s="4"/>
      <c r="HIP881" s="4"/>
      <c r="HIQ881" s="4"/>
      <c r="HIR881" s="4"/>
      <c r="HIS881" s="4"/>
      <c r="HIT881" s="4"/>
      <c r="HIU881" s="4"/>
      <c r="HIV881" s="4"/>
      <c r="HIW881" s="4"/>
      <c r="HIX881" s="4"/>
      <c r="HIY881" s="4"/>
      <c r="HIZ881" s="4"/>
      <c r="HJA881" s="4"/>
      <c r="HJB881" s="4"/>
      <c r="HJC881" s="4"/>
      <c r="HJD881" s="4"/>
      <c r="HJE881" s="4"/>
      <c r="HJF881" s="4"/>
      <c r="HJG881" s="4"/>
      <c r="HJH881" s="4"/>
      <c r="HJI881" s="4"/>
      <c r="HJJ881" s="4"/>
      <c r="HJK881" s="4"/>
      <c r="HJL881" s="4"/>
      <c r="HJM881" s="4"/>
      <c r="HJN881" s="4"/>
      <c r="HJO881" s="4"/>
      <c r="HJP881" s="4"/>
      <c r="HJQ881" s="4"/>
      <c r="HJR881" s="4"/>
      <c r="HJS881" s="4"/>
      <c r="HJT881" s="4"/>
      <c r="HJU881" s="4"/>
      <c r="HJV881" s="4"/>
      <c r="HJW881" s="4"/>
      <c r="HJX881" s="4"/>
      <c r="HJY881" s="4"/>
      <c r="HJZ881" s="4"/>
      <c r="HKA881" s="4"/>
      <c r="HKB881" s="4"/>
      <c r="HKC881" s="4"/>
      <c r="HKD881" s="4"/>
      <c r="HKE881" s="4"/>
      <c r="HKF881" s="4"/>
      <c r="HKG881" s="4"/>
      <c r="HKH881" s="4"/>
      <c r="HKI881" s="4"/>
      <c r="HKJ881" s="4"/>
      <c r="HKK881" s="4"/>
      <c r="HKL881" s="4"/>
      <c r="HKM881" s="4"/>
      <c r="HKN881" s="4"/>
      <c r="HKO881" s="4"/>
      <c r="HKP881" s="4"/>
      <c r="HKQ881" s="4"/>
      <c r="HKR881" s="4"/>
      <c r="HKS881" s="4"/>
      <c r="HKT881" s="4"/>
      <c r="HKU881" s="4"/>
      <c r="HKV881" s="4"/>
      <c r="HKW881" s="4"/>
      <c r="HKX881" s="4"/>
      <c r="HKY881" s="4"/>
      <c r="HKZ881" s="4"/>
      <c r="HLA881" s="4"/>
      <c r="HLB881" s="4"/>
      <c r="HLC881" s="4"/>
      <c r="HLD881" s="4"/>
      <c r="HLE881" s="4"/>
      <c r="HLF881" s="4"/>
      <c r="HLG881" s="4"/>
      <c r="HLH881" s="4"/>
      <c r="HLI881" s="4"/>
      <c r="HLJ881" s="4"/>
      <c r="HLK881" s="4"/>
      <c r="HLL881" s="4"/>
      <c r="HLM881" s="4"/>
      <c r="HLN881" s="4"/>
      <c r="HLO881" s="4"/>
      <c r="HLP881" s="4"/>
      <c r="HLQ881" s="4"/>
      <c r="HLR881" s="4"/>
      <c r="HLS881" s="4"/>
      <c r="HLT881" s="4"/>
      <c r="HLU881" s="4"/>
      <c r="HLV881" s="4"/>
      <c r="HLW881" s="4"/>
      <c r="HLX881" s="4"/>
      <c r="HLY881" s="4"/>
      <c r="HLZ881" s="4"/>
      <c r="HMA881" s="4"/>
      <c r="HMB881" s="4"/>
      <c r="HMC881" s="4"/>
      <c r="HMD881" s="4"/>
      <c r="HME881" s="4"/>
      <c r="HMF881" s="4"/>
      <c r="HMG881" s="4"/>
      <c r="HMH881" s="4"/>
      <c r="HMI881" s="4"/>
      <c r="HMJ881" s="4"/>
      <c r="HMK881" s="4"/>
      <c r="HML881" s="4"/>
      <c r="HMM881" s="4"/>
      <c r="HMN881" s="4"/>
      <c r="HMO881" s="4"/>
      <c r="HMP881" s="4"/>
      <c r="HMQ881" s="4"/>
      <c r="HMR881" s="4"/>
      <c r="HMS881" s="4"/>
      <c r="HMT881" s="4"/>
      <c r="HMU881" s="4"/>
      <c r="HMV881" s="4"/>
      <c r="HMW881" s="4"/>
      <c r="HMX881" s="4"/>
      <c r="HMY881" s="4"/>
      <c r="HMZ881" s="4"/>
      <c r="HNA881" s="4"/>
      <c r="HNB881" s="4"/>
      <c r="HNC881" s="4"/>
      <c r="HND881" s="4"/>
      <c r="HNE881" s="4"/>
      <c r="HNF881" s="4"/>
      <c r="HNG881" s="4"/>
      <c r="HNH881" s="4"/>
      <c r="HNI881" s="4"/>
      <c r="HNJ881" s="4"/>
      <c r="HNK881" s="4"/>
      <c r="HNL881" s="4"/>
      <c r="HNM881" s="4"/>
      <c r="HNN881" s="4"/>
      <c r="HNO881" s="4"/>
      <c r="HNP881" s="4"/>
      <c r="HNQ881" s="4"/>
      <c r="HNR881" s="4"/>
      <c r="HNS881" s="4"/>
      <c r="HNT881" s="4"/>
      <c r="HNU881" s="4"/>
      <c r="HNV881" s="4"/>
      <c r="HNW881" s="4"/>
      <c r="HNX881" s="4"/>
      <c r="HNY881" s="4"/>
      <c r="HNZ881" s="4"/>
      <c r="HOA881" s="4"/>
      <c r="HOB881" s="4"/>
      <c r="HOC881" s="4"/>
      <c r="HOD881" s="4"/>
      <c r="HOE881" s="4"/>
      <c r="HOF881" s="4"/>
      <c r="HOG881" s="4"/>
      <c r="HOH881" s="4"/>
      <c r="HOI881" s="4"/>
      <c r="HOJ881" s="4"/>
      <c r="HOK881" s="4"/>
      <c r="HOL881" s="4"/>
      <c r="HOM881" s="4"/>
      <c r="HON881" s="4"/>
      <c r="HOO881" s="4"/>
      <c r="HOP881" s="4"/>
      <c r="HOQ881" s="4"/>
      <c r="HOR881" s="4"/>
      <c r="HOS881" s="4"/>
      <c r="HOT881" s="4"/>
      <c r="HOU881" s="4"/>
      <c r="HOV881" s="4"/>
      <c r="HOW881" s="4"/>
      <c r="HOX881" s="4"/>
      <c r="HOY881" s="4"/>
      <c r="HOZ881" s="4"/>
      <c r="HPA881" s="4"/>
      <c r="HPB881" s="4"/>
      <c r="HPC881" s="4"/>
      <c r="HPD881" s="4"/>
      <c r="HPE881" s="4"/>
      <c r="HPF881" s="4"/>
      <c r="HPG881" s="4"/>
      <c r="HPH881" s="4"/>
      <c r="HPI881" s="4"/>
      <c r="HPJ881" s="4"/>
      <c r="HPK881" s="4"/>
      <c r="HPL881" s="4"/>
      <c r="HPM881" s="4"/>
      <c r="HPN881" s="4"/>
      <c r="HPO881" s="4"/>
      <c r="HPP881" s="4"/>
      <c r="HPQ881" s="4"/>
      <c r="HPR881" s="4"/>
      <c r="HPS881" s="4"/>
      <c r="HPT881" s="4"/>
      <c r="HPU881" s="4"/>
      <c r="HPV881" s="4"/>
      <c r="HPW881" s="4"/>
      <c r="HPX881" s="4"/>
      <c r="HPY881" s="4"/>
      <c r="HPZ881" s="4"/>
      <c r="HQA881" s="4"/>
      <c r="HQB881" s="4"/>
      <c r="HQC881" s="4"/>
      <c r="HQD881" s="4"/>
      <c r="HQE881" s="4"/>
      <c r="HQF881" s="4"/>
      <c r="HQG881" s="4"/>
      <c r="HQH881" s="4"/>
      <c r="HQI881" s="4"/>
      <c r="HQJ881" s="4"/>
      <c r="HQK881" s="4"/>
      <c r="HQL881" s="4"/>
      <c r="HQM881" s="4"/>
      <c r="HQN881" s="4"/>
      <c r="HQO881" s="4"/>
      <c r="HQP881" s="4"/>
      <c r="HQQ881" s="4"/>
      <c r="HQR881" s="4"/>
      <c r="HQS881" s="4"/>
      <c r="HQT881" s="4"/>
      <c r="HQU881" s="4"/>
      <c r="HQV881" s="4"/>
      <c r="HQW881" s="4"/>
      <c r="HQX881" s="4"/>
      <c r="HQY881" s="4"/>
      <c r="HQZ881" s="4"/>
      <c r="HRA881" s="4"/>
      <c r="HRB881" s="4"/>
      <c r="HRC881" s="4"/>
      <c r="HRD881" s="4"/>
      <c r="HRE881" s="4"/>
      <c r="HRF881" s="4"/>
      <c r="HRH881" s="4"/>
      <c r="HRJ881" s="4"/>
      <c r="HRK881" s="4"/>
      <c r="HRL881" s="4"/>
      <c r="HRM881" s="4"/>
      <c r="HRN881" s="4"/>
      <c r="HRO881" s="4"/>
      <c r="HRP881" s="4"/>
      <c r="HRQ881" s="4"/>
      <c r="HRV881" s="4"/>
      <c r="HRW881" s="4"/>
      <c r="HRX881" s="4"/>
      <c r="HRY881" s="4"/>
      <c r="HRZ881" s="4"/>
      <c r="HSA881" s="4"/>
      <c r="HSB881" s="4"/>
      <c r="HSC881" s="4"/>
      <c r="HSD881" s="4"/>
      <c r="HSE881" s="4"/>
      <c r="HSF881" s="4"/>
      <c r="HSG881" s="4"/>
      <c r="HSH881" s="4"/>
      <c r="HSI881" s="4"/>
      <c r="HSJ881" s="4"/>
      <c r="HSK881" s="4"/>
      <c r="HSL881" s="4"/>
      <c r="HSM881" s="4"/>
      <c r="HSN881" s="4"/>
      <c r="HSO881" s="4"/>
      <c r="HSP881" s="4"/>
      <c r="HSQ881" s="4"/>
      <c r="HSR881" s="4"/>
      <c r="HSS881" s="4"/>
      <c r="HST881" s="4"/>
      <c r="HSU881" s="4"/>
      <c r="HSV881" s="4"/>
      <c r="HSW881" s="4"/>
      <c r="HSX881" s="4"/>
      <c r="HSY881" s="4"/>
      <c r="HSZ881" s="4"/>
      <c r="HTA881" s="4"/>
      <c r="HTB881" s="4"/>
      <c r="HTC881" s="4"/>
      <c r="HTD881" s="4"/>
      <c r="HTE881" s="4"/>
      <c r="HTF881" s="4"/>
      <c r="HTG881" s="4"/>
      <c r="HTH881" s="4"/>
      <c r="HTI881" s="4"/>
      <c r="HTJ881" s="4"/>
      <c r="HTK881" s="4"/>
      <c r="HTL881" s="4"/>
      <c r="HTM881" s="4"/>
      <c r="HTN881" s="4"/>
      <c r="HTO881" s="4"/>
      <c r="HTP881" s="4"/>
      <c r="HTQ881" s="4"/>
      <c r="HTR881" s="4"/>
      <c r="HTS881" s="4"/>
      <c r="HTT881" s="4"/>
      <c r="HTU881" s="4"/>
      <c r="HTV881" s="4"/>
      <c r="HTW881" s="4"/>
      <c r="HTX881" s="4"/>
      <c r="HTY881" s="4"/>
      <c r="HTZ881" s="4"/>
      <c r="HUA881" s="4"/>
      <c r="HUB881" s="4"/>
      <c r="HUC881" s="4"/>
      <c r="HUD881" s="4"/>
      <c r="HUE881" s="4"/>
      <c r="HUF881" s="4"/>
      <c r="HUG881" s="4"/>
      <c r="HUH881" s="4"/>
      <c r="HUI881" s="4"/>
      <c r="HUJ881" s="4"/>
      <c r="HUK881" s="4"/>
      <c r="HUL881" s="4"/>
      <c r="HUM881" s="4"/>
      <c r="HUN881" s="4"/>
      <c r="HUO881" s="4"/>
      <c r="HUP881" s="4"/>
      <c r="HUQ881" s="4"/>
      <c r="HUR881" s="4"/>
      <c r="HUS881" s="4"/>
      <c r="HUT881" s="4"/>
      <c r="HUU881" s="4"/>
      <c r="HUV881" s="4"/>
      <c r="HUW881" s="4"/>
      <c r="HUX881" s="4"/>
      <c r="HUY881" s="4"/>
      <c r="HUZ881" s="4"/>
      <c r="HVA881" s="4"/>
      <c r="HVB881" s="4"/>
      <c r="HVC881" s="4"/>
      <c r="HVD881" s="4"/>
      <c r="HVE881" s="4"/>
      <c r="HVF881" s="4"/>
      <c r="HVG881" s="4"/>
      <c r="HVH881" s="4"/>
      <c r="HVI881" s="4"/>
      <c r="HVJ881" s="4"/>
      <c r="HVK881" s="4"/>
      <c r="HVL881" s="4"/>
      <c r="HVM881" s="4"/>
      <c r="HVN881" s="4"/>
      <c r="HVO881" s="4"/>
      <c r="HVP881" s="4"/>
      <c r="HVQ881" s="4"/>
      <c r="HVR881" s="4"/>
      <c r="HVS881" s="4"/>
      <c r="HVT881" s="4"/>
      <c r="HVU881" s="4"/>
      <c r="HVV881" s="4"/>
      <c r="HVW881" s="4"/>
      <c r="HVX881" s="4"/>
      <c r="HVY881" s="4"/>
      <c r="HVZ881" s="4"/>
      <c r="HWA881" s="4"/>
      <c r="HWB881" s="4"/>
      <c r="HWC881" s="4"/>
      <c r="HWD881" s="4"/>
      <c r="HWE881" s="4"/>
      <c r="HWF881" s="4"/>
      <c r="HWG881" s="4"/>
      <c r="HWH881" s="4"/>
      <c r="HWI881" s="4"/>
      <c r="HWJ881" s="4"/>
      <c r="HWK881" s="4"/>
      <c r="HWL881" s="4"/>
      <c r="HWM881" s="4"/>
      <c r="HWN881" s="4"/>
      <c r="HWO881" s="4"/>
      <c r="HWP881" s="4"/>
      <c r="HWQ881" s="4"/>
      <c r="HWR881" s="4"/>
      <c r="HWS881" s="4"/>
      <c r="HWT881" s="4"/>
      <c r="HWU881" s="4"/>
      <c r="HWV881" s="4"/>
      <c r="HWW881" s="4"/>
      <c r="HWX881" s="4"/>
      <c r="HWY881" s="4"/>
      <c r="HWZ881" s="4"/>
      <c r="HXA881" s="4"/>
      <c r="HXB881" s="4"/>
      <c r="HXC881" s="4"/>
      <c r="HXD881" s="4"/>
      <c r="HXE881" s="4"/>
      <c r="HXF881" s="4"/>
      <c r="HXG881" s="4"/>
      <c r="HXH881" s="4"/>
      <c r="HXI881" s="4"/>
      <c r="HXJ881" s="4"/>
      <c r="HXK881" s="4"/>
      <c r="HXL881" s="4"/>
      <c r="HXM881" s="4"/>
      <c r="HXN881" s="4"/>
      <c r="HXO881" s="4"/>
      <c r="HXP881" s="4"/>
      <c r="HXQ881" s="4"/>
      <c r="HXR881" s="4"/>
      <c r="HXS881" s="4"/>
      <c r="HXT881" s="4"/>
      <c r="HXU881" s="4"/>
      <c r="HXV881" s="4"/>
      <c r="HXW881" s="4"/>
      <c r="HXX881" s="4"/>
      <c r="HXY881" s="4"/>
      <c r="HXZ881" s="4"/>
      <c r="HYA881" s="4"/>
      <c r="HYB881" s="4"/>
      <c r="HYC881" s="4"/>
      <c r="HYD881" s="4"/>
      <c r="HYE881" s="4"/>
      <c r="HYF881" s="4"/>
      <c r="HYG881" s="4"/>
      <c r="HYH881" s="4"/>
      <c r="HYI881" s="4"/>
      <c r="HYJ881" s="4"/>
      <c r="HYK881" s="4"/>
      <c r="HYL881" s="4"/>
      <c r="HYM881" s="4"/>
      <c r="HYN881" s="4"/>
      <c r="HYO881" s="4"/>
      <c r="HYP881" s="4"/>
      <c r="HYQ881" s="4"/>
      <c r="HYR881" s="4"/>
      <c r="HYS881" s="4"/>
      <c r="HYT881" s="4"/>
      <c r="HYU881" s="4"/>
      <c r="HYV881" s="4"/>
      <c r="HYW881" s="4"/>
      <c r="HYX881" s="4"/>
      <c r="HYY881" s="4"/>
      <c r="HYZ881" s="4"/>
      <c r="HZA881" s="4"/>
      <c r="HZB881" s="4"/>
      <c r="HZC881" s="4"/>
      <c r="HZD881" s="4"/>
      <c r="HZE881" s="4"/>
      <c r="HZF881" s="4"/>
      <c r="HZG881" s="4"/>
      <c r="HZH881" s="4"/>
      <c r="HZI881" s="4"/>
      <c r="HZJ881" s="4"/>
      <c r="HZK881" s="4"/>
      <c r="HZL881" s="4"/>
      <c r="HZM881" s="4"/>
      <c r="HZN881" s="4"/>
      <c r="HZO881" s="4"/>
      <c r="HZP881" s="4"/>
      <c r="HZQ881" s="4"/>
      <c r="HZR881" s="4"/>
      <c r="HZS881" s="4"/>
      <c r="HZT881" s="4"/>
      <c r="HZU881" s="4"/>
      <c r="HZV881" s="4"/>
      <c r="HZW881" s="4"/>
      <c r="HZX881" s="4"/>
      <c r="HZY881" s="4"/>
      <c r="HZZ881" s="4"/>
      <c r="IAA881" s="4"/>
      <c r="IAB881" s="4"/>
      <c r="IAC881" s="4"/>
      <c r="IAD881" s="4"/>
      <c r="IAE881" s="4"/>
      <c r="IAF881" s="4"/>
      <c r="IAG881" s="4"/>
      <c r="IAH881" s="4"/>
      <c r="IAI881" s="4"/>
      <c r="IAJ881" s="4"/>
      <c r="IAK881" s="4"/>
      <c r="IAL881" s="4"/>
      <c r="IAM881" s="4"/>
      <c r="IAN881" s="4"/>
      <c r="IAO881" s="4"/>
      <c r="IAP881" s="4"/>
      <c r="IAQ881" s="4"/>
      <c r="IAR881" s="4"/>
      <c r="IAS881" s="4"/>
      <c r="IAT881" s="4"/>
      <c r="IAU881" s="4"/>
      <c r="IAV881" s="4"/>
      <c r="IAW881" s="4"/>
      <c r="IAX881" s="4"/>
      <c r="IAY881" s="4"/>
      <c r="IAZ881" s="4"/>
      <c r="IBA881" s="4"/>
      <c r="IBB881" s="4"/>
      <c r="IBD881" s="4"/>
      <c r="IBF881" s="4"/>
      <c r="IBG881" s="4"/>
      <c r="IBH881" s="4"/>
      <c r="IBI881" s="4"/>
      <c r="IBJ881" s="4"/>
      <c r="IBK881" s="4"/>
      <c r="IBL881" s="4"/>
      <c r="IBM881" s="4"/>
      <c r="IBR881" s="4"/>
      <c r="IBS881" s="4"/>
      <c r="IBT881" s="4"/>
      <c r="IBU881" s="4"/>
      <c r="IBV881" s="4"/>
      <c r="IBW881" s="4"/>
      <c r="IBX881" s="4"/>
      <c r="IBY881" s="4"/>
      <c r="IBZ881" s="4"/>
      <c r="ICA881" s="4"/>
      <c r="ICB881" s="4"/>
      <c r="ICC881" s="4"/>
      <c r="ICD881" s="4"/>
      <c r="ICE881" s="4"/>
      <c r="ICF881" s="4"/>
      <c r="ICG881" s="4"/>
      <c r="ICH881" s="4"/>
      <c r="ICI881" s="4"/>
      <c r="ICJ881" s="4"/>
      <c r="ICK881" s="4"/>
      <c r="ICL881" s="4"/>
      <c r="ICM881" s="4"/>
      <c r="ICN881" s="4"/>
      <c r="ICO881" s="4"/>
      <c r="ICP881" s="4"/>
      <c r="ICQ881" s="4"/>
      <c r="ICR881" s="4"/>
      <c r="ICS881" s="4"/>
      <c r="ICT881" s="4"/>
      <c r="ICU881" s="4"/>
      <c r="ICV881" s="4"/>
      <c r="ICW881" s="4"/>
      <c r="ICX881" s="4"/>
      <c r="ICY881" s="4"/>
      <c r="ICZ881" s="4"/>
      <c r="IDA881" s="4"/>
      <c r="IDB881" s="4"/>
      <c r="IDC881" s="4"/>
      <c r="IDD881" s="4"/>
      <c r="IDE881" s="4"/>
      <c r="IDF881" s="4"/>
      <c r="IDG881" s="4"/>
      <c r="IDH881" s="4"/>
      <c r="IDI881" s="4"/>
      <c r="IDJ881" s="4"/>
      <c r="IDK881" s="4"/>
      <c r="IDL881" s="4"/>
      <c r="IDM881" s="4"/>
      <c r="IDN881" s="4"/>
      <c r="IDO881" s="4"/>
      <c r="IDP881" s="4"/>
      <c r="IDQ881" s="4"/>
      <c r="IDR881" s="4"/>
      <c r="IDS881" s="4"/>
      <c r="IDT881" s="4"/>
      <c r="IDU881" s="4"/>
      <c r="IDV881" s="4"/>
      <c r="IDW881" s="4"/>
      <c r="IDX881" s="4"/>
      <c r="IDY881" s="4"/>
      <c r="IDZ881" s="4"/>
      <c r="IEA881" s="4"/>
      <c r="IEB881" s="4"/>
      <c r="IEC881" s="4"/>
      <c r="IED881" s="4"/>
      <c r="IEE881" s="4"/>
      <c r="IEF881" s="4"/>
      <c r="IEG881" s="4"/>
      <c r="IEH881" s="4"/>
      <c r="IEI881" s="4"/>
      <c r="IEJ881" s="4"/>
      <c r="IEK881" s="4"/>
      <c r="IEL881" s="4"/>
      <c r="IEM881" s="4"/>
      <c r="IEN881" s="4"/>
      <c r="IEO881" s="4"/>
      <c r="IEP881" s="4"/>
      <c r="IEQ881" s="4"/>
      <c r="IER881" s="4"/>
      <c r="IES881" s="4"/>
      <c r="IET881" s="4"/>
      <c r="IEU881" s="4"/>
      <c r="IEV881" s="4"/>
      <c r="IEW881" s="4"/>
      <c r="IEX881" s="4"/>
      <c r="IEY881" s="4"/>
      <c r="IEZ881" s="4"/>
      <c r="IFA881" s="4"/>
      <c r="IFB881" s="4"/>
      <c r="IFC881" s="4"/>
      <c r="IFD881" s="4"/>
      <c r="IFE881" s="4"/>
      <c r="IFF881" s="4"/>
      <c r="IFG881" s="4"/>
      <c r="IFH881" s="4"/>
      <c r="IFI881" s="4"/>
      <c r="IFJ881" s="4"/>
      <c r="IFK881" s="4"/>
      <c r="IFL881" s="4"/>
      <c r="IFM881" s="4"/>
      <c r="IFN881" s="4"/>
      <c r="IFO881" s="4"/>
      <c r="IFP881" s="4"/>
      <c r="IFQ881" s="4"/>
      <c r="IFR881" s="4"/>
      <c r="IFS881" s="4"/>
      <c r="IFT881" s="4"/>
      <c r="IFU881" s="4"/>
      <c r="IFV881" s="4"/>
      <c r="IFW881" s="4"/>
      <c r="IFX881" s="4"/>
      <c r="IFY881" s="4"/>
      <c r="IFZ881" s="4"/>
      <c r="IGA881" s="4"/>
      <c r="IGB881" s="4"/>
      <c r="IGC881" s="4"/>
      <c r="IGD881" s="4"/>
      <c r="IGE881" s="4"/>
      <c r="IGF881" s="4"/>
      <c r="IGG881" s="4"/>
      <c r="IGH881" s="4"/>
      <c r="IGI881" s="4"/>
      <c r="IGJ881" s="4"/>
      <c r="IGK881" s="4"/>
      <c r="IGL881" s="4"/>
      <c r="IGM881" s="4"/>
      <c r="IGN881" s="4"/>
      <c r="IGO881" s="4"/>
      <c r="IGP881" s="4"/>
      <c r="IGQ881" s="4"/>
      <c r="IGR881" s="4"/>
      <c r="IGS881" s="4"/>
      <c r="IGT881" s="4"/>
      <c r="IGU881" s="4"/>
      <c r="IGV881" s="4"/>
      <c r="IGW881" s="4"/>
      <c r="IGX881" s="4"/>
      <c r="IGY881" s="4"/>
      <c r="IGZ881" s="4"/>
      <c r="IHA881" s="4"/>
      <c r="IHB881" s="4"/>
      <c r="IHC881" s="4"/>
      <c r="IHD881" s="4"/>
      <c r="IHE881" s="4"/>
      <c r="IHF881" s="4"/>
      <c r="IHG881" s="4"/>
      <c r="IHH881" s="4"/>
      <c r="IHI881" s="4"/>
      <c r="IHJ881" s="4"/>
      <c r="IHK881" s="4"/>
      <c r="IHL881" s="4"/>
      <c r="IHM881" s="4"/>
      <c r="IHN881" s="4"/>
      <c r="IHO881" s="4"/>
      <c r="IHP881" s="4"/>
      <c r="IHQ881" s="4"/>
      <c r="IHR881" s="4"/>
      <c r="IHS881" s="4"/>
      <c r="IHT881" s="4"/>
      <c r="IHU881" s="4"/>
      <c r="IHV881" s="4"/>
      <c r="IHW881" s="4"/>
      <c r="IHX881" s="4"/>
      <c r="IHY881" s="4"/>
      <c r="IHZ881" s="4"/>
      <c r="IIA881" s="4"/>
      <c r="IIB881" s="4"/>
      <c r="IIC881" s="4"/>
      <c r="IID881" s="4"/>
      <c r="IIE881" s="4"/>
      <c r="IIF881" s="4"/>
      <c r="IIG881" s="4"/>
      <c r="IIH881" s="4"/>
      <c r="III881" s="4"/>
      <c r="IIJ881" s="4"/>
      <c r="IIK881" s="4"/>
      <c r="IIL881" s="4"/>
      <c r="IIM881" s="4"/>
      <c r="IIN881" s="4"/>
      <c r="IIO881" s="4"/>
      <c r="IIP881" s="4"/>
      <c r="IIQ881" s="4"/>
      <c r="IIR881" s="4"/>
      <c r="IIS881" s="4"/>
      <c r="IIT881" s="4"/>
      <c r="IIU881" s="4"/>
      <c r="IIV881" s="4"/>
      <c r="IIW881" s="4"/>
      <c r="IIX881" s="4"/>
      <c r="IIY881" s="4"/>
      <c r="IIZ881" s="4"/>
      <c r="IJA881" s="4"/>
      <c r="IJB881" s="4"/>
      <c r="IJC881" s="4"/>
      <c r="IJD881" s="4"/>
      <c r="IJE881" s="4"/>
      <c r="IJF881" s="4"/>
      <c r="IJG881" s="4"/>
      <c r="IJH881" s="4"/>
      <c r="IJI881" s="4"/>
      <c r="IJJ881" s="4"/>
      <c r="IJK881" s="4"/>
      <c r="IJL881" s="4"/>
      <c r="IJM881" s="4"/>
      <c r="IJN881" s="4"/>
      <c r="IJO881" s="4"/>
      <c r="IJP881" s="4"/>
      <c r="IJQ881" s="4"/>
      <c r="IJR881" s="4"/>
      <c r="IJS881" s="4"/>
      <c r="IJT881" s="4"/>
      <c r="IJU881" s="4"/>
      <c r="IJV881" s="4"/>
      <c r="IJW881" s="4"/>
      <c r="IJX881" s="4"/>
      <c r="IJY881" s="4"/>
      <c r="IJZ881" s="4"/>
      <c r="IKA881" s="4"/>
      <c r="IKB881" s="4"/>
      <c r="IKC881" s="4"/>
      <c r="IKD881" s="4"/>
      <c r="IKE881" s="4"/>
      <c r="IKF881" s="4"/>
      <c r="IKG881" s="4"/>
      <c r="IKH881" s="4"/>
      <c r="IKI881" s="4"/>
      <c r="IKJ881" s="4"/>
      <c r="IKK881" s="4"/>
      <c r="IKL881" s="4"/>
      <c r="IKM881" s="4"/>
      <c r="IKN881" s="4"/>
      <c r="IKO881" s="4"/>
      <c r="IKP881" s="4"/>
      <c r="IKQ881" s="4"/>
      <c r="IKR881" s="4"/>
      <c r="IKS881" s="4"/>
      <c r="IKT881" s="4"/>
      <c r="IKU881" s="4"/>
      <c r="IKV881" s="4"/>
      <c r="IKW881" s="4"/>
      <c r="IKX881" s="4"/>
      <c r="IKZ881" s="4"/>
      <c r="ILB881" s="4"/>
      <c r="ILC881" s="4"/>
      <c r="ILD881" s="4"/>
      <c r="ILE881" s="4"/>
      <c r="ILF881" s="4"/>
      <c r="ILG881" s="4"/>
      <c r="ILH881" s="4"/>
      <c r="ILI881" s="4"/>
      <c r="ILN881" s="4"/>
      <c r="ILO881" s="4"/>
      <c r="ILP881" s="4"/>
      <c r="ILQ881" s="4"/>
      <c r="ILR881" s="4"/>
      <c r="ILS881" s="4"/>
      <c r="ILT881" s="4"/>
      <c r="ILU881" s="4"/>
      <c r="ILV881" s="4"/>
      <c r="ILW881" s="4"/>
      <c r="ILX881" s="4"/>
      <c r="ILY881" s="4"/>
      <c r="ILZ881" s="4"/>
      <c r="IMA881" s="4"/>
      <c r="IMB881" s="4"/>
      <c r="IMC881" s="4"/>
      <c r="IMD881" s="4"/>
      <c r="IME881" s="4"/>
      <c r="IMF881" s="4"/>
      <c r="IMG881" s="4"/>
      <c r="IMH881" s="4"/>
      <c r="IMI881" s="4"/>
      <c r="IMJ881" s="4"/>
      <c r="IMK881" s="4"/>
      <c r="IML881" s="4"/>
      <c r="IMM881" s="4"/>
      <c r="IMN881" s="4"/>
      <c r="IMO881" s="4"/>
      <c r="IMP881" s="4"/>
      <c r="IMQ881" s="4"/>
      <c r="IMR881" s="4"/>
      <c r="IMS881" s="4"/>
      <c r="IMT881" s="4"/>
      <c r="IMU881" s="4"/>
      <c r="IMV881" s="4"/>
      <c r="IMW881" s="4"/>
      <c r="IMX881" s="4"/>
      <c r="IMY881" s="4"/>
      <c r="IMZ881" s="4"/>
      <c r="INA881" s="4"/>
      <c r="INB881" s="4"/>
      <c r="INC881" s="4"/>
      <c r="IND881" s="4"/>
      <c r="INE881" s="4"/>
      <c r="INF881" s="4"/>
      <c r="ING881" s="4"/>
      <c r="INH881" s="4"/>
      <c r="INI881" s="4"/>
      <c r="INJ881" s="4"/>
      <c r="INK881" s="4"/>
      <c r="INL881" s="4"/>
      <c r="INM881" s="4"/>
      <c r="INN881" s="4"/>
      <c r="INO881" s="4"/>
      <c r="INP881" s="4"/>
      <c r="INQ881" s="4"/>
      <c r="INR881" s="4"/>
      <c r="INS881" s="4"/>
      <c r="INT881" s="4"/>
      <c r="INU881" s="4"/>
      <c r="INV881" s="4"/>
      <c r="INW881" s="4"/>
      <c r="INX881" s="4"/>
      <c r="INY881" s="4"/>
      <c r="INZ881" s="4"/>
      <c r="IOA881" s="4"/>
      <c r="IOB881" s="4"/>
      <c r="IOC881" s="4"/>
      <c r="IOD881" s="4"/>
      <c r="IOE881" s="4"/>
      <c r="IOF881" s="4"/>
      <c r="IOG881" s="4"/>
      <c r="IOH881" s="4"/>
      <c r="IOI881" s="4"/>
      <c r="IOJ881" s="4"/>
      <c r="IOK881" s="4"/>
      <c r="IOL881" s="4"/>
      <c r="IOM881" s="4"/>
      <c r="ION881" s="4"/>
      <c r="IOO881" s="4"/>
      <c r="IOP881" s="4"/>
      <c r="IOQ881" s="4"/>
      <c r="IOR881" s="4"/>
      <c r="IOS881" s="4"/>
      <c r="IOT881" s="4"/>
      <c r="IOU881" s="4"/>
      <c r="IOV881" s="4"/>
      <c r="IOW881" s="4"/>
      <c r="IOX881" s="4"/>
      <c r="IOY881" s="4"/>
      <c r="IOZ881" s="4"/>
      <c r="IPA881" s="4"/>
      <c r="IPB881" s="4"/>
      <c r="IPC881" s="4"/>
      <c r="IPD881" s="4"/>
      <c r="IPE881" s="4"/>
      <c r="IPF881" s="4"/>
      <c r="IPG881" s="4"/>
      <c r="IPH881" s="4"/>
      <c r="IPI881" s="4"/>
      <c r="IPJ881" s="4"/>
      <c r="IPK881" s="4"/>
      <c r="IPL881" s="4"/>
      <c r="IPM881" s="4"/>
      <c r="IPN881" s="4"/>
      <c r="IPO881" s="4"/>
      <c r="IPP881" s="4"/>
      <c r="IPQ881" s="4"/>
      <c r="IPR881" s="4"/>
      <c r="IPS881" s="4"/>
      <c r="IPT881" s="4"/>
      <c r="IPU881" s="4"/>
      <c r="IPV881" s="4"/>
      <c r="IPW881" s="4"/>
      <c r="IPX881" s="4"/>
      <c r="IPY881" s="4"/>
      <c r="IPZ881" s="4"/>
      <c r="IQA881" s="4"/>
      <c r="IQB881" s="4"/>
      <c r="IQC881" s="4"/>
      <c r="IQD881" s="4"/>
      <c r="IQE881" s="4"/>
      <c r="IQF881" s="4"/>
      <c r="IQG881" s="4"/>
      <c r="IQH881" s="4"/>
      <c r="IQI881" s="4"/>
      <c r="IQJ881" s="4"/>
      <c r="IQK881" s="4"/>
      <c r="IQL881" s="4"/>
      <c r="IQM881" s="4"/>
      <c r="IQN881" s="4"/>
      <c r="IQO881" s="4"/>
      <c r="IQP881" s="4"/>
      <c r="IQQ881" s="4"/>
      <c r="IQR881" s="4"/>
      <c r="IQS881" s="4"/>
      <c r="IQT881" s="4"/>
      <c r="IQU881" s="4"/>
      <c r="IQV881" s="4"/>
      <c r="IQW881" s="4"/>
      <c r="IQX881" s="4"/>
      <c r="IQY881" s="4"/>
      <c r="IQZ881" s="4"/>
      <c r="IRA881" s="4"/>
      <c r="IRB881" s="4"/>
      <c r="IRC881" s="4"/>
      <c r="IRD881" s="4"/>
      <c r="IRE881" s="4"/>
      <c r="IRF881" s="4"/>
      <c r="IRG881" s="4"/>
      <c r="IRH881" s="4"/>
      <c r="IRI881" s="4"/>
      <c r="IRJ881" s="4"/>
      <c r="IRK881" s="4"/>
      <c r="IRL881" s="4"/>
      <c r="IRM881" s="4"/>
      <c r="IRN881" s="4"/>
      <c r="IRO881" s="4"/>
      <c r="IRP881" s="4"/>
      <c r="IRQ881" s="4"/>
      <c r="IRR881" s="4"/>
      <c r="IRS881" s="4"/>
      <c r="IRT881" s="4"/>
      <c r="IRU881" s="4"/>
      <c r="IRV881" s="4"/>
      <c r="IRW881" s="4"/>
      <c r="IRX881" s="4"/>
      <c r="IRY881" s="4"/>
      <c r="IRZ881" s="4"/>
      <c r="ISA881" s="4"/>
      <c r="ISB881" s="4"/>
      <c r="ISC881" s="4"/>
      <c r="ISD881" s="4"/>
      <c r="ISE881" s="4"/>
      <c r="ISF881" s="4"/>
      <c r="ISG881" s="4"/>
      <c r="ISH881" s="4"/>
      <c r="ISI881" s="4"/>
      <c r="ISJ881" s="4"/>
      <c r="ISK881" s="4"/>
      <c r="ISL881" s="4"/>
      <c r="ISM881" s="4"/>
      <c r="ISN881" s="4"/>
      <c r="ISO881" s="4"/>
      <c r="ISP881" s="4"/>
      <c r="ISQ881" s="4"/>
      <c r="ISR881" s="4"/>
      <c r="ISS881" s="4"/>
      <c r="IST881" s="4"/>
      <c r="ISU881" s="4"/>
      <c r="ISV881" s="4"/>
      <c r="ISW881" s="4"/>
      <c r="ISX881" s="4"/>
      <c r="ISY881" s="4"/>
      <c r="ISZ881" s="4"/>
      <c r="ITA881" s="4"/>
      <c r="ITB881" s="4"/>
      <c r="ITC881" s="4"/>
      <c r="ITD881" s="4"/>
      <c r="ITE881" s="4"/>
      <c r="ITF881" s="4"/>
      <c r="ITG881" s="4"/>
      <c r="ITH881" s="4"/>
      <c r="ITI881" s="4"/>
      <c r="ITJ881" s="4"/>
      <c r="ITK881" s="4"/>
      <c r="ITL881" s="4"/>
      <c r="ITM881" s="4"/>
      <c r="ITN881" s="4"/>
      <c r="ITO881" s="4"/>
      <c r="ITP881" s="4"/>
      <c r="ITQ881" s="4"/>
      <c r="ITR881" s="4"/>
      <c r="ITS881" s="4"/>
      <c r="ITT881" s="4"/>
      <c r="ITU881" s="4"/>
      <c r="ITV881" s="4"/>
      <c r="ITW881" s="4"/>
      <c r="ITX881" s="4"/>
      <c r="ITY881" s="4"/>
      <c r="ITZ881" s="4"/>
      <c r="IUA881" s="4"/>
      <c r="IUB881" s="4"/>
      <c r="IUC881" s="4"/>
      <c r="IUD881" s="4"/>
      <c r="IUE881" s="4"/>
      <c r="IUF881" s="4"/>
      <c r="IUG881" s="4"/>
      <c r="IUH881" s="4"/>
      <c r="IUI881" s="4"/>
      <c r="IUJ881" s="4"/>
      <c r="IUK881" s="4"/>
      <c r="IUL881" s="4"/>
      <c r="IUM881" s="4"/>
      <c r="IUN881" s="4"/>
      <c r="IUO881" s="4"/>
      <c r="IUP881" s="4"/>
      <c r="IUQ881" s="4"/>
      <c r="IUR881" s="4"/>
      <c r="IUS881" s="4"/>
      <c r="IUT881" s="4"/>
      <c r="IUV881" s="4"/>
      <c r="IUX881" s="4"/>
      <c r="IUY881" s="4"/>
      <c r="IUZ881" s="4"/>
      <c r="IVA881" s="4"/>
      <c r="IVB881" s="4"/>
      <c r="IVC881" s="4"/>
      <c r="IVD881" s="4"/>
      <c r="IVE881" s="4"/>
      <c r="IVJ881" s="4"/>
      <c r="IVK881" s="4"/>
      <c r="IVL881" s="4"/>
      <c r="IVM881" s="4"/>
      <c r="IVN881" s="4"/>
      <c r="IVO881" s="4"/>
      <c r="IVP881" s="4"/>
      <c r="IVQ881" s="4"/>
      <c r="IVR881" s="4"/>
      <c r="IVS881" s="4"/>
      <c r="IVT881" s="4"/>
      <c r="IVU881" s="4"/>
      <c r="IVV881" s="4"/>
      <c r="IVW881" s="4"/>
      <c r="IVX881" s="4"/>
      <c r="IVY881" s="4"/>
      <c r="IVZ881" s="4"/>
      <c r="IWA881" s="4"/>
      <c r="IWB881" s="4"/>
      <c r="IWC881" s="4"/>
      <c r="IWD881" s="4"/>
      <c r="IWE881" s="4"/>
      <c r="IWF881" s="4"/>
      <c r="IWG881" s="4"/>
      <c r="IWH881" s="4"/>
      <c r="IWI881" s="4"/>
      <c r="IWJ881" s="4"/>
      <c r="IWK881" s="4"/>
      <c r="IWL881" s="4"/>
      <c r="IWM881" s="4"/>
      <c r="IWN881" s="4"/>
      <c r="IWO881" s="4"/>
      <c r="IWP881" s="4"/>
      <c r="IWQ881" s="4"/>
      <c r="IWR881" s="4"/>
      <c r="IWS881" s="4"/>
      <c r="IWT881" s="4"/>
      <c r="IWU881" s="4"/>
      <c r="IWV881" s="4"/>
      <c r="IWW881" s="4"/>
      <c r="IWX881" s="4"/>
      <c r="IWY881" s="4"/>
      <c r="IWZ881" s="4"/>
      <c r="IXA881" s="4"/>
      <c r="IXB881" s="4"/>
      <c r="IXC881" s="4"/>
      <c r="IXD881" s="4"/>
      <c r="IXE881" s="4"/>
      <c r="IXF881" s="4"/>
      <c r="IXG881" s="4"/>
      <c r="IXH881" s="4"/>
      <c r="IXI881" s="4"/>
      <c r="IXJ881" s="4"/>
      <c r="IXK881" s="4"/>
      <c r="IXL881" s="4"/>
      <c r="IXM881" s="4"/>
      <c r="IXN881" s="4"/>
      <c r="IXO881" s="4"/>
      <c r="IXP881" s="4"/>
      <c r="IXQ881" s="4"/>
      <c r="IXR881" s="4"/>
      <c r="IXS881" s="4"/>
      <c r="IXT881" s="4"/>
      <c r="IXU881" s="4"/>
      <c r="IXV881" s="4"/>
      <c r="IXW881" s="4"/>
      <c r="IXX881" s="4"/>
      <c r="IXY881" s="4"/>
      <c r="IXZ881" s="4"/>
      <c r="IYA881" s="4"/>
      <c r="IYB881" s="4"/>
      <c r="IYC881" s="4"/>
      <c r="IYD881" s="4"/>
      <c r="IYE881" s="4"/>
      <c r="IYF881" s="4"/>
      <c r="IYG881" s="4"/>
      <c r="IYH881" s="4"/>
      <c r="IYI881" s="4"/>
      <c r="IYJ881" s="4"/>
      <c r="IYK881" s="4"/>
      <c r="IYL881" s="4"/>
      <c r="IYM881" s="4"/>
      <c r="IYN881" s="4"/>
      <c r="IYO881" s="4"/>
      <c r="IYP881" s="4"/>
      <c r="IYQ881" s="4"/>
      <c r="IYR881" s="4"/>
      <c r="IYS881" s="4"/>
      <c r="IYT881" s="4"/>
      <c r="IYU881" s="4"/>
      <c r="IYV881" s="4"/>
      <c r="IYW881" s="4"/>
      <c r="IYX881" s="4"/>
      <c r="IYY881" s="4"/>
      <c r="IYZ881" s="4"/>
      <c r="IZA881" s="4"/>
      <c r="IZB881" s="4"/>
      <c r="IZC881" s="4"/>
      <c r="IZD881" s="4"/>
      <c r="IZE881" s="4"/>
      <c r="IZF881" s="4"/>
      <c r="IZG881" s="4"/>
      <c r="IZH881" s="4"/>
      <c r="IZI881" s="4"/>
      <c r="IZJ881" s="4"/>
      <c r="IZK881" s="4"/>
      <c r="IZL881" s="4"/>
      <c r="IZM881" s="4"/>
      <c r="IZN881" s="4"/>
      <c r="IZO881" s="4"/>
      <c r="IZP881" s="4"/>
      <c r="IZQ881" s="4"/>
      <c r="IZR881" s="4"/>
      <c r="IZS881" s="4"/>
      <c r="IZT881" s="4"/>
      <c r="IZU881" s="4"/>
      <c r="IZV881" s="4"/>
      <c r="IZW881" s="4"/>
      <c r="IZX881" s="4"/>
      <c r="IZY881" s="4"/>
      <c r="IZZ881" s="4"/>
      <c r="JAA881" s="4"/>
      <c r="JAB881" s="4"/>
      <c r="JAC881" s="4"/>
      <c r="JAD881" s="4"/>
      <c r="JAE881" s="4"/>
      <c r="JAF881" s="4"/>
      <c r="JAG881" s="4"/>
      <c r="JAH881" s="4"/>
      <c r="JAI881" s="4"/>
      <c r="JAJ881" s="4"/>
      <c r="JAK881" s="4"/>
      <c r="JAL881" s="4"/>
      <c r="JAM881" s="4"/>
      <c r="JAN881" s="4"/>
      <c r="JAO881" s="4"/>
      <c r="JAP881" s="4"/>
      <c r="JAQ881" s="4"/>
      <c r="JAR881" s="4"/>
      <c r="JAS881" s="4"/>
      <c r="JAT881" s="4"/>
      <c r="JAU881" s="4"/>
      <c r="JAV881" s="4"/>
      <c r="JAW881" s="4"/>
      <c r="JAX881" s="4"/>
      <c r="JAY881" s="4"/>
      <c r="JAZ881" s="4"/>
      <c r="JBA881" s="4"/>
      <c r="JBB881" s="4"/>
      <c r="JBC881" s="4"/>
      <c r="JBD881" s="4"/>
      <c r="JBE881" s="4"/>
      <c r="JBF881" s="4"/>
      <c r="JBG881" s="4"/>
      <c r="JBH881" s="4"/>
      <c r="JBI881" s="4"/>
      <c r="JBJ881" s="4"/>
      <c r="JBK881" s="4"/>
      <c r="JBL881" s="4"/>
      <c r="JBM881" s="4"/>
      <c r="JBN881" s="4"/>
      <c r="JBO881" s="4"/>
      <c r="JBP881" s="4"/>
      <c r="JBQ881" s="4"/>
      <c r="JBR881" s="4"/>
      <c r="JBS881" s="4"/>
      <c r="JBT881" s="4"/>
      <c r="JBU881" s="4"/>
      <c r="JBV881" s="4"/>
      <c r="JBW881" s="4"/>
      <c r="JBX881" s="4"/>
      <c r="JBY881" s="4"/>
      <c r="JBZ881" s="4"/>
      <c r="JCA881" s="4"/>
      <c r="JCB881" s="4"/>
      <c r="JCC881" s="4"/>
      <c r="JCD881" s="4"/>
      <c r="JCE881" s="4"/>
      <c r="JCF881" s="4"/>
      <c r="JCG881" s="4"/>
      <c r="JCH881" s="4"/>
      <c r="JCI881" s="4"/>
      <c r="JCJ881" s="4"/>
      <c r="JCK881" s="4"/>
      <c r="JCL881" s="4"/>
      <c r="JCM881" s="4"/>
      <c r="JCN881" s="4"/>
      <c r="JCO881" s="4"/>
      <c r="JCP881" s="4"/>
      <c r="JCQ881" s="4"/>
      <c r="JCR881" s="4"/>
      <c r="JCS881" s="4"/>
      <c r="JCT881" s="4"/>
      <c r="JCU881" s="4"/>
      <c r="JCV881" s="4"/>
      <c r="JCW881" s="4"/>
      <c r="JCX881" s="4"/>
      <c r="JCY881" s="4"/>
      <c r="JCZ881" s="4"/>
      <c r="JDA881" s="4"/>
      <c r="JDB881" s="4"/>
      <c r="JDC881" s="4"/>
      <c r="JDD881" s="4"/>
      <c r="JDE881" s="4"/>
      <c r="JDF881" s="4"/>
      <c r="JDG881" s="4"/>
      <c r="JDH881" s="4"/>
      <c r="JDI881" s="4"/>
      <c r="JDJ881" s="4"/>
      <c r="JDK881" s="4"/>
      <c r="JDL881" s="4"/>
      <c r="JDM881" s="4"/>
      <c r="JDN881" s="4"/>
      <c r="JDO881" s="4"/>
      <c r="JDP881" s="4"/>
      <c r="JDQ881" s="4"/>
      <c r="JDR881" s="4"/>
      <c r="JDS881" s="4"/>
      <c r="JDT881" s="4"/>
      <c r="JDU881" s="4"/>
      <c r="JDV881" s="4"/>
      <c r="JDW881" s="4"/>
      <c r="JDX881" s="4"/>
      <c r="JDY881" s="4"/>
      <c r="JDZ881" s="4"/>
      <c r="JEA881" s="4"/>
      <c r="JEB881" s="4"/>
      <c r="JEC881" s="4"/>
      <c r="JED881" s="4"/>
      <c r="JEE881" s="4"/>
      <c r="JEF881" s="4"/>
      <c r="JEG881" s="4"/>
      <c r="JEH881" s="4"/>
      <c r="JEI881" s="4"/>
      <c r="JEJ881" s="4"/>
      <c r="JEK881" s="4"/>
      <c r="JEL881" s="4"/>
      <c r="JEM881" s="4"/>
      <c r="JEN881" s="4"/>
      <c r="JEO881" s="4"/>
      <c r="JEP881" s="4"/>
      <c r="JER881" s="4"/>
      <c r="JET881" s="4"/>
      <c r="JEU881" s="4"/>
      <c r="JEV881" s="4"/>
      <c r="JEW881" s="4"/>
      <c r="JEX881" s="4"/>
      <c r="JEY881" s="4"/>
      <c r="JEZ881" s="4"/>
      <c r="JFA881" s="4"/>
      <c r="JFF881" s="4"/>
      <c r="JFG881" s="4"/>
      <c r="JFH881" s="4"/>
      <c r="JFI881" s="4"/>
      <c r="JFJ881" s="4"/>
      <c r="JFK881" s="4"/>
      <c r="JFL881" s="4"/>
      <c r="JFM881" s="4"/>
      <c r="JFN881" s="4"/>
      <c r="JFO881" s="4"/>
      <c r="JFP881" s="4"/>
      <c r="JFQ881" s="4"/>
      <c r="JFR881" s="4"/>
      <c r="JFS881" s="4"/>
      <c r="JFT881" s="4"/>
      <c r="JFU881" s="4"/>
      <c r="JFV881" s="4"/>
      <c r="JFW881" s="4"/>
      <c r="JFX881" s="4"/>
      <c r="JFY881" s="4"/>
      <c r="JFZ881" s="4"/>
      <c r="JGA881" s="4"/>
      <c r="JGB881" s="4"/>
      <c r="JGC881" s="4"/>
      <c r="JGD881" s="4"/>
      <c r="JGE881" s="4"/>
      <c r="JGF881" s="4"/>
      <c r="JGG881" s="4"/>
      <c r="JGH881" s="4"/>
      <c r="JGI881" s="4"/>
      <c r="JGJ881" s="4"/>
      <c r="JGK881" s="4"/>
      <c r="JGL881" s="4"/>
      <c r="JGM881" s="4"/>
      <c r="JGN881" s="4"/>
      <c r="JGO881" s="4"/>
      <c r="JGP881" s="4"/>
      <c r="JGQ881" s="4"/>
      <c r="JGR881" s="4"/>
      <c r="JGS881" s="4"/>
      <c r="JGT881" s="4"/>
      <c r="JGU881" s="4"/>
      <c r="JGV881" s="4"/>
      <c r="JGW881" s="4"/>
      <c r="JGX881" s="4"/>
      <c r="JGY881" s="4"/>
      <c r="JGZ881" s="4"/>
      <c r="JHA881" s="4"/>
      <c r="JHB881" s="4"/>
      <c r="JHC881" s="4"/>
      <c r="JHD881" s="4"/>
      <c r="JHE881" s="4"/>
      <c r="JHF881" s="4"/>
      <c r="JHG881" s="4"/>
      <c r="JHH881" s="4"/>
      <c r="JHI881" s="4"/>
      <c r="JHJ881" s="4"/>
      <c r="JHK881" s="4"/>
      <c r="JHL881" s="4"/>
      <c r="JHM881" s="4"/>
      <c r="JHN881" s="4"/>
      <c r="JHO881" s="4"/>
      <c r="JHP881" s="4"/>
      <c r="JHQ881" s="4"/>
      <c r="JHR881" s="4"/>
      <c r="JHS881" s="4"/>
      <c r="JHT881" s="4"/>
      <c r="JHU881" s="4"/>
      <c r="JHV881" s="4"/>
      <c r="JHW881" s="4"/>
      <c r="JHX881" s="4"/>
      <c r="JHY881" s="4"/>
      <c r="JHZ881" s="4"/>
      <c r="JIA881" s="4"/>
      <c r="JIB881" s="4"/>
      <c r="JIC881" s="4"/>
      <c r="JID881" s="4"/>
      <c r="JIE881" s="4"/>
      <c r="JIF881" s="4"/>
      <c r="JIG881" s="4"/>
      <c r="JIH881" s="4"/>
      <c r="JII881" s="4"/>
      <c r="JIJ881" s="4"/>
      <c r="JIK881" s="4"/>
      <c r="JIL881" s="4"/>
      <c r="JIM881" s="4"/>
      <c r="JIN881" s="4"/>
      <c r="JIO881" s="4"/>
      <c r="JIP881" s="4"/>
      <c r="JIQ881" s="4"/>
      <c r="JIR881" s="4"/>
      <c r="JIS881" s="4"/>
      <c r="JIT881" s="4"/>
      <c r="JIU881" s="4"/>
      <c r="JIV881" s="4"/>
      <c r="JIW881" s="4"/>
      <c r="JIX881" s="4"/>
      <c r="JIY881" s="4"/>
      <c r="JIZ881" s="4"/>
      <c r="JJA881" s="4"/>
      <c r="JJB881" s="4"/>
      <c r="JJC881" s="4"/>
      <c r="JJD881" s="4"/>
      <c r="JJE881" s="4"/>
      <c r="JJF881" s="4"/>
      <c r="JJG881" s="4"/>
      <c r="JJH881" s="4"/>
      <c r="JJI881" s="4"/>
      <c r="JJJ881" s="4"/>
      <c r="JJK881" s="4"/>
      <c r="JJL881" s="4"/>
      <c r="JJM881" s="4"/>
      <c r="JJN881" s="4"/>
      <c r="JJO881" s="4"/>
      <c r="JJP881" s="4"/>
      <c r="JJQ881" s="4"/>
      <c r="JJR881" s="4"/>
      <c r="JJS881" s="4"/>
      <c r="JJT881" s="4"/>
      <c r="JJU881" s="4"/>
      <c r="JJV881" s="4"/>
      <c r="JJW881" s="4"/>
      <c r="JJX881" s="4"/>
      <c r="JJY881" s="4"/>
      <c r="JJZ881" s="4"/>
      <c r="JKA881" s="4"/>
      <c r="JKB881" s="4"/>
      <c r="JKC881" s="4"/>
      <c r="JKD881" s="4"/>
      <c r="JKE881" s="4"/>
      <c r="JKF881" s="4"/>
      <c r="JKG881" s="4"/>
      <c r="JKH881" s="4"/>
      <c r="JKI881" s="4"/>
      <c r="JKJ881" s="4"/>
      <c r="JKK881" s="4"/>
      <c r="JKL881" s="4"/>
      <c r="JKM881" s="4"/>
      <c r="JKN881" s="4"/>
      <c r="JKO881" s="4"/>
      <c r="JKP881" s="4"/>
      <c r="JKQ881" s="4"/>
      <c r="JKR881" s="4"/>
      <c r="JKS881" s="4"/>
      <c r="JKT881" s="4"/>
      <c r="JKU881" s="4"/>
      <c r="JKV881" s="4"/>
      <c r="JKW881" s="4"/>
      <c r="JKX881" s="4"/>
      <c r="JKY881" s="4"/>
      <c r="JKZ881" s="4"/>
      <c r="JLA881" s="4"/>
      <c r="JLB881" s="4"/>
      <c r="JLC881" s="4"/>
      <c r="JLD881" s="4"/>
      <c r="JLE881" s="4"/>
      <c r="JLF881" s="4"/>
      <c r="JLG881" s="4"/>
      <c r="JLH881" s="4"/>
      <c r="JLI881" s="4"/>
      <c r="JLJ881" s="4"/>
      <c r="JLK881" s="4"/>
      <c r="JLL881" s="4"/>
      <c r="JLM881" s="4"/>
      <c r="JLN881" s="4"/>
      <c r="JLO881" s="4"/>
      <c r="JLP881" s="4"/>
      <c r="JLQ881" s="4"/>
      <c r="JLR881" s="4"/>
      <c r="JLS881" s="4"/>
      <c r="JLT881" s="4"/>
      <c r="JLU881" s="4"/>
      <c r="JLV881" s="4"/>
      <c r="JLW881" s="4"/>
      <c r="JLX881" s="4"/>
      <c r="JLY881" s="4"/>
      <c r="JLZ881" s="4"/>
      <c r="JMA881" s="4"/>
      <c r="JMB881" s="4"/>
      <c r="JMC881" s="4"/>
      <c r="JMD881" s="4"/>
      <c r="JME881" s="4"/>
      <c r="JMF881" s="4"/>
      <c r="JMG881" s="4"/>
      <c r="JMH881" s="4"/>
      <c r="JMI881" s="4"/>
      <c r="JMJ881" s="4"/>
      <c r="JMK881" s="4"/>
      <c r="JML881" s="4"/>
      <c r="JMM881" s="4"/>
      <c r="JMN881" s="4"/>
      <c r="JMO881" s="4"/>
      <c r="JMP881" s="4"/>
      <c r="JMQ881" s="4"/>
      <c r="JMR881" s="4"/>
      <c r="JMS881" s="4"/>
      <c r="JMT881" s="4"/>
      <c r="JMU881" s="4"/>
      <c r="JMV881" s="4"/>
      <c r="JMW881" s="4"/>
      <c r="JMX881" s="4"/>
      <c r="JMY881" s="4"/>
      <c r="JMZ881" s="4"/>
      <c r="JNA881" s="4"/>
      <c r="JNB881" s="4"/>
      <c r="JNC881" s="4"/>
      <c r="JND881" s="4"/>
      <c r="JNE881" s="4"/>
      <c r="JNF881" s="4"/>
      <c r="JNG881" s="4"/>
      <c r="JNH881" s="4"/>
      <c r="JNI881" s="4"/>
      <c r="JNJ881" s="4"/>
      <c r="JNK881" s="4"/>
      <c r="JNL881" s="4"/>
      <c r="JNM881" s="4"/>
      <c r="JNN881" s="4"/>
      <c r="JNO881" s="4"/>
      <c r="JNP881" s="4"/>
      <c r="JNQ881" s="4"/>
      <c r="JNR881" s="4"/>
      <c r="JNS881" s="4"/>
      <c r="JNT881" s="4"/>
      <c r="JNU881" s="4"/>
      <c r="JNV881" s="4"/>
      <c r="JNW881" s="4"/>
      <c r="JNX881" s="4"/>
      <c r="JNY881" s="4"/>
      <c r="JNZ881" s="4"/>
      <c r="JOA881" s="4"/>
      <c r="JOB881" s="4"/>
      <c r="JOC881" s="4"/>
      <c r="JOD881" s="4"/>
      <c r="JOE881" s="4"/>
      <c r="JOF881" s="4"/>
      <c r="JOG881" s="4"/>
      <c r="JOH881" s="4"/>
      <c r="JOI881" s="4"/>
      <c r="JOJ881" s="4"/>
      <c r="JOK881" s="4"/>
      <c r="JOL881" s="4"/>
      <c r="JON881" s="4"/>
      <c r="JOP881" s="4"/>
      <c r="JOQ881" s="4"/>
      <c r="JOR881" s="4"/>
      <c r="JOS881" s="4"/>
      <c r="JOT881" s="4"/>
      <c r="JOU881" s="4"/>
      <c r="JOV881" s="4"/>
      <c r="JOW881" s="4"/>
      <c r="JPB881" s="4"/>
      <c r="JPC881" s="4"/>
      <c r="JPD881" s="4"/>
      <c r="JPE881" s="4"/>
      <c r="JPF881" s="4"/>
      <c r="JPG881" s="4"/>
      <c r="JPH881" s="4"/>
      <c r="JPI881" s="4"/>
      <c r="JPJ881" s="4"/>
      <c r="JPK881" s="4"/>
      <c r="JPL881" s="4"/>
      <c r="JPM881" s="4"/>
      <c r="JPN881" s="4"/>
      <c r="JPO881" s="4"/>
      <c r="JPP881" s="4"/>
      <c r="JPQ881" s="4"/>
      <c r="JPR881" s="4"/>
      <c r="JPS881" s="4"/>
      <c r="JPT881" s="4"/>
      <c r="JPU881" s="4"/>
      <c r="JPV881" s="4"/>
      <c r="JPW881" s="4"/>
      <c r="JPX881" s="4"/>
      <c r="JPY881" s="4"/>
      <c r="JPZ881" s="4"/>
      <c r="JQA881" s="4"/>
      <c r="JQB881" s="4"/>
      <c r="JQC881" s="4"/>
      <c r="JQD881" s="4"/>
      <c r="JQE881" s="4"/>
      <c r="JQF881" s="4"/>
      <c r="JQG881" s="4"/>
      <c r="JQH881" s="4"/>
      <c r="JQI881" s="4"/>
      <c r="JQJ881" s="4"/>
      <c r="JQK881" s="4"/>
      <c r="JQL881" s="4"/>
      <c r="JQM881" s="4"/>
      <c r="JQN881" s="4"/>
      <c r="JQO881" s="4"/>
      <c r="JQP881" s="4"/>
      <c r="JQQ881" s="4"/>
      <c r="JQR881" s="4"/>
      <c r="JQS881" s="4"/>
      <c r="JQT881" s="4"/>
      <c r="JQU881" s="4"/>
      <c r="JQV881" s="4"/>
      <c r="JQW881" s="4"/>
      <c r="JQX881" s="4"/>
      <c r="JQY881" s="4"/>
      <c r="JQZ881" s="4"/>
      <c r="JRA881" s="4"/>
      <c r="JRB881" s="4"/>
      <c r="JRC881" s="4"/>
      <c r="JRD881" s="4"/>
      <c r="JRE881" s="4"/>
      <c r="JRF881" s="4"/>
      <c r="JRG881" s="4"/>
      <c r="JRH881" s="4"/>
      <c r="JRI881" s="4"/>
      <c r="JRJ881" s="4"/>
      <c r="JRK881" s="4"/>
      <c r="JRL881" s="4"/>
      <c r="JRM881" s="4"/>
      <c r="JRN881" s="4"/>
      <c r="JRO881" s="4"/>
      <c r="JRP881" s="4"/>
      <c r="JRQ881" s="4"/>
      <c r="JRR881" s="4"/>
      <c r="JRS881" s="4"/>
      <c r="JRT881" s="4"/>
      <c r="JRU881" s="4"/>
      <c r="JRV881" s="4"/>
      <c r="JRW881" s="4"/>
      <c r="JRX881" s="4"/>
      <c r="JRY881" s="4"/>
      <c r="JRZ881" s="4"/>
      <c r="JSA881" s="4"/>
      <c r="JSB881" s="4"/>
      <c r="JSC881" s="4"/>
      <c r="JSD881" s="4"/>
      <c r="JSE881" s="4"/>
      <c r="JSF881" s="4"/>
      <c r="JSG881" s="4"/>
      <c r="JSH881" s="4"/>
      <c r="JSI881" s="4"/>
      <c r="JSJ881" s="4"/>
      <c r="JSK881" s="4"/>
      <c r="JSL881" s="4"/>
      <c r="JSM881" s="4"/>
      <c r="JSN881" s="4"/>
      <c r="JSO881" s="4"/>
      <c r="JSP881" s="4"/>
      <c r="JSQ881" s="4"/>
      <c r="JSR881" s="4"/>
      <c r="JSS881" s="4"/>
      <c r="JST881" s="4"/>
      <c r="JSU881" s="4"/>
      <c r="JSV881" s="4"/>
      <c r="JSW881" s="4"/>
      <c r="JSX881" s="4"/>
      <c r="JSY881" s="4"/>
      <c r="JSZ881" s="4"/>
      <c r="JTA881" s="4"/>
      <c r="JTB881" s="4"/>
      <c r="JTC881" s="4"/>
      <c r="JTD881" s="4"/>
      <c r="JTE881" s="4"/>
      <c r="JTF881" s="4"/>
      <c r="JTG881" s="4"/>
      <c r="JTH881" s="4"/>
      <c r="JTI881" s="4"/>
      <c r="JTJ881" s="4"/>
      <c r="JTK881" s="4"/>
      <c r="JTL881" s="4"/>
      <c r="JTM881" s="4"/>
      <c r="JTN881" s="4"/>
      <c r="JTO881" s="4"/>
      <c r="JTP881" s="4"/>
      <c r="JTQ881" s="4"/>
      <c r="JTR881" s="4"/>
      <c r="JTS881" s="4"/>
      <c r="JTT881" s="4"/>
      <c r="JTU881" s="4"/>
      <c r="JTV881" s="4"/>
      <c r="JTW881" s="4"/>
      <c r="JTX881" s="4"/>
      <c r="JTY881" s="4"/>
      <c r="JTZ881" s="4"/>
      <c r="JUA881" s="4"/>
      <c r="JUB881" s="4"/>
      <c r="JUC881" s="4"/>
      <c r="JUD881" s="4"/>
      <c r="JUE881" s="4"/>
      <c r="JUF881" s="4"/>
      <c r="JUG881" s="4"/>
      <c r="JUH881" s="4"/>
      <c r="JUI881" s="4"/>
      <c r="JUJ881" s="4"/>
      <c r="JUK881" s="4"/>
      <c r="JUL881" s="4"/>
      <c r="JUM881" s="4"/>
      <c r="JUN881" s="4"/>
      <c r="JUO881" s="4"/>
      <c r="JUP881" s="4"/>
      <c r="JUQ881" s="4"/>
      <c r="JUR881" s="4"/>
      <c r="JUS881" s="4"/>
      <c r="JUT881" s="4"/>
      <c r="JUU881" s="4"/>
      <c r="JUV881" s="4"/>
      <c r="JUW881" s="4"/>
      <c r="JUX881" s="4"/>
      <c r="JUY881" s="4"/>
      <c r="JUZ881" s="4"/>
      <c r="JVA881" s="4"/>
      <c r="JVB881" s="4"/>
      <c r="JVC881" s="4"/>
      <c r="JVD881" s="4"/>
      <c r="JVE881" s="4"/>
      <c r="JVF881" s="4"/>
      <c r="JVG881" s="4"/>
      <c r="JVH881" s="4"/>
      <c r="JVI881" s="4"/>
      <c r="JVJ881" s="4"/>
      <c r="JVK881" s="4"/>
      <c r="JVL881" s="4"/>
      <c r="JVM881" s="4"/>
      <c r="JVN881" s="4"/>
      <c r="JVO881" s="4"/>
      <c r="JVP881" s="4"/>
      <c r="JVQ881" s="4"/>
      <c r="JVR881" s="4"/>
      <c r="JVS881" s="4"/>
      <c r="JVT881" s="4"/>
      <c r="JVU881" s="4"/>
      <c r="JVV881" s="4"/>
      <c r="JVW881" s="4"/>
      <c r="JVX881" s="4"/>
      <c r="JVY881" s="4"/>
      <c r="JVZ881" s="4"/>
      <c r="JWA881" s="4"/>
      <c r="JWB881" s="4"/>
      <c r="JWC881" s="4"/>
      <c r="JWD881" s="4"/>
      <c r="JWE881" s="4"/>
      <c r="JWF881" s="4"/>
      <c r="JWG881" s="4"/>
      <c r="JWH881" s="4"/>
      <c r="JWI881" s="4"/>
      <c r="JWJ881" s="4"/>
      <c r="JWK881" s="4"/>
      <c r="JWL881" s="4"/>
      <c r="JWM881" s="4"/>
      <c r="JWN881" s="4"/>
      <c r="JWO881" s="4"/>
      <c r="JWP881" s="4"/>
      <c r="JWQ881" s="4"/>
      <c r="JWR881" s="4"/>
      <c r="JWS881" s="4"/>
      <c r="JWT881" s="4"/>
      <c r="JWU881" s="4"/>
      <c r="JWV881" s="4"/>
      <c r="JWW881" s="4"/>
      <c r="JWX881" s="4"/>
      <c r="JWY881" s="4"/>
      <c r="JWZ881" s="4"/>
      <c r="JXA881" s="4"/>
      <c r="JXB881" s="4"/>
      <c r="JXC881" s="4"/>
      <c r="JXD881" s="4"/>
      <c r="JXE881" s="4"/>
      <c r="JXF881" s="4"/>
      <c r="JXG881" s="4"/>
      <c r="JXH881" s="4"/>
      <c r="JXI881" s="4"/>
      <c r="JXJ881" s="4"/>
      <c r="JXK881" s="4"/>
      <c r="JXL881" s="4"/>
      <c r="JXM881" s="4"/>
      <c r="JXN881" s="4"/>
      <c r="JXO881" s="4"/>
      <c r="JXP881" s="4"/>
      <c r="JXQ881" s="4"/>
      <c r="JXR881" s="4"/>
      <c r="JXS881" s="4"/>
      <c r="JXT881" s="4"/>
      <c r="JXU881" s="4"/>
      <c r="JXV881" s="4"/>
      <c r="JXW881" s="4"/>
      <c r="JXX881" s="4"/>
      <c r="JXY881" s="4"/>
      <c r="JXZ881" s="4"/>
      <c r="JYA881" s="4"/>
      <c r="JYB881" s="4"/>
      <c r="JYC881" s="4"/>
      <c r="JYD881" s="4"/>
      <c r="JYE881" s="4"/>
      <c r="JYF881" s="4"/>
      <c r="JYG881" s="4"/>
      <c r="JYH881" s="4"/>
      <c r="JYJ881" s="4"/>
      <c r="JYL881" s="4"/>
      <c r="JYM881" s="4"/>
      <c r="JYN881" s="4"/>
      <c r="JYO881" s="4"/>
      <c r="JYP881" s="4"/>
      <c r="JYQ881" s="4"/>
      <c r="JYR881" s="4"/>
      <c r="JYS881" s="4"/>
      <c r="JYX881" s="4"/>
      <c r="JYY881" s="4"/>
      <c r="JYZ881" s="4"/>
      <c r="JZA881" s="4"/>
      <c r="JZB881" s="4"/>
      <c r="JZC881" s="4"/>
      <c r="JZD881" s="4"/>
      <c r="JZE881" s="4"/>
      <c r="JZF881" s="4"/>
      <c r="JZG881" s="4"/>
      <c r="JZH881" s="4"/>
      <c r="JZI881" s="4"/>
      <c r="JZJ881" s="4"/>
      <c r="JZK881" s="4"/>
      <c r="JZL881" s="4"/>
      <c r="JZM881" s="4"/>
      <c r="JZN881" s="4"/>
      <c r="JZO881" s="4"/>
      <c r="JZP881" s="4"/>
      <c r="JZQ881" s="4"/>
      <c r="JZR881" s="4"/>
      <c r="JZS881" s="4"/>
      <c r="JZT881" s="4"/>
      <c r="JZU881" s="4"/>
      <c r="JZV881" s="4"/>
      <c r="JZW881" s="4"/>
      <c r="JZX881" s="4"/>
      <c r="JZY881" s="4"/>
      <c r="JZZ881" s="4"/>
      <c r="KAA881" s="4"/>
      <c r="KAB881" s="4"/>
      <c r="KAC881" s="4"/>
      <c r="KAD881" s="4"/>
      <c r="KAE881" s="4"/>
      <c r="KAF881" s="4"/>
      <c r="KAG881" s="4"/>
      <c r="KAH881" s="4"/>
      <c r="KAI881" s="4"/>
      <c r="KAJ881" s="4"/>
      <c r="KAK881" s="4"/>
      <c r="KAL881" s="4"/>
      <c r="KAM881" s="4"/>
      <c r="KAN881" s="4"/>
      <c r="KAO881" s="4"/>
      <c r="KAP881" s="4"/>
      <c r="KAQ881" s="4"/>
      <c r="KAR881" s="4"/>
      <c r="KAS881" s="4"/>
      <c r="KAT881" s="4"/>
      <c r="KAU881" s="4"/>
      <c r="KAV881" s="4"/>
      <c r="KAW881" s="4"/>
      <c r="KAX881" s="4"/>
      <c r="KAY881" s="4"/>
      <c r="KAZ881" s="4"/>
      <c r="KBA881" s="4"/>
      <c r="KBB881" s="4"/>
      <c r="KBC881" s="4"/>
      <c r="KBD881" s="4"/>
      <c r="KBE881" s="4"/>
      <c r="KBF881" s="4"/>
      <c r="KBG881" s="4"/>
      <c r="KBH881" s="4"/>
      <c r="KBI881" s="4"/>
      <c r="KBJ881" s="4"/>
      <c r="KBK881" s="4"/>
      <c r="KBL881" s="4"/>
      <c r="KBM881" s="4"/>
      <c r="KBN881" s="4"/>
      <c r="KBO881" s="4"/>
      <c r="KBP881" s="4"/>
      <c r="KBQ881" s="4"/>
      <c r="KBR881" s="4"/>
      <c r="KBS881" s="4"/>
      <c r="KBT881" s="4"/>
      <c r="KBU881" s="4"/>
      <c r="KBV881" s="4"/>
      <c r="KBW881" s="4"/>
      <c r="KBX881" s="4"/>
      <c r="KBY881" s="4"/>
      <c r="KBZ881" s="4"/>
      <c r="KCA881" s="4"/>
      <c r="KCB881" s="4"/>
      <c r="KCC881" s="4"/>
      <c r="KCD881" s="4"/>
      <c r="KCE881" s="4"/>
      <c r="KCF881" s="4"/>
      <c r="KCG881" s="4"/>
      <c r="KCH881" s="4"/>
      <c r="KCI881" s="4"/>
      <c r="KCJ881" s="4"/>
      <c r="KCK881" s="4"/>
      <c r="KCL881" s="4"/>
      <c r="KCM881" s="4"/>
      <c r="KCN881" s="4"/>
      <c r="KCO881" s="4"/>
      <c r="KCP881" s="4"/>
      <c r="KCQ881" s="4"/>
      <c r="KCR881" s="4"/>
      <c r="KCS881" s="4"/>
      <c r="KCT881" s="4"/>
      <c r="KCU881" s="4"/>
      <c r="KCV881" s="4"/>
      <c r="KCW881" s="4"/>
      <c r="KCX881" s="4"/>
      <c r="KCY881" s="4"/>
      <c r="KCZ881" s="4"/>
      <c r="KDA881" s="4"/>
      <c r="KDB881" s="4"/>
      <c r="KDC881" s="4"/>
      <c r="KDD881" s="4"/>
      <c r="KDE881" s="4"/>
      <c r="KDF881" s="4"/>
      <c r="KDG881" s="4"/>
      <c r="KDH881" s="4"/>
      <c r="KDI881" s="4"/>
      <c r="KDJ881" s="4"/>
      <c r="KDK881" s="4"/>
      <c r="KDL881" s="4"/>
      <c r="KDM881" s="4"/>
      <c r="KDN881" s="4"/>
      <c r="KDO881" s="4"/>
      <c r="KDP881" s="4"/>
      <c r="KDQ881" s="4"/>
      <c r="KDR881" s="4"/>
      <c r="KDS881" s="4"/>
      <c r="KDT881" s="4"/>
      <c r="KDU881" s="4"/>
      <c r="KDV881" s="4"/>
      <c r="KDW881" s="4"/>
      <c r="KDX881" s="4"/>
      <c r="KDY881" s="4"/>
      <c r="KDZ881" s="4"/>
      <c r="KEA881" s="4"/>
      <c r="KEB881" s="4"/>
      <c r="KEC881" s="4"/>
      <c r="KED881" s="4"/>
      <c r="KEE881" s="4"/>
      <c r="KEF881" s="4"/>
      <c r="KEG881" s="4"/>
      <c r="KEH881" s="4"/>
      <c r="KEI881" s="4"/>
      <c r="KEJ881" s="4"/>
      <c r="KEK881" s="4"/>
      <c r="KEL881" s="4"/>
      <c r="KEM881" s="4"/>
      <c r="KEN881" s="4"/>
      <c r="KEO881" s="4"/>
      <c r="KEP881" s="4"/>
      <c r="KEQ881" s="4"/>
      <c r="KER881" s="4"/>
      <c r="KES881" s="4"/>
      <c r="KET881" s="4"/>
      <c r="KEU881" s="4"/>
      <c r="KEV881" s="4"/>
      <c r="KEW881" s="4"/>
      <c r="KEX881" s="4"/>
      <c r="KEY881" s="4"/>
      <c r="KEZ881" s="4"/>
      <c r="KFA881" s="4"/>
      <c r="KFB881" s="4"/>
      <c r="KFC881" s="4"/>
      <c r="KFD881" s="4"/>
      <c r="KFE881" s="4"/>
      <c r="KFF881" s="4"/>
      <c r="KFG881" s="4"/>
      <c r="KFH881" s="4"/>
      <c r="KFI881" s="4"/>
      <c r="KFJ881" s="4"/>
      <c r="KFK881" s="4"/>
      <c r="KFL881" s="4"/>
      <c r="KFM881" s="4"/>
      <c r="KFN881" s="4"/>
      <c r="KFO881" s="4"/>
      <c r="KFP881" s="4"/>
      <c r="KFQ881" s="4"/>
      <c r="KFR881" s="4"/>
      <c r="KFS881" s="4"/>
      <c r="KFT881" s="4"/>
      <c r="KFU881" s="4"/>
      <c r="KFV881" s="4"/>
      <c r="KFW881" s="4"/>
      <c r="KFX881" s="4"/>
      <c r="KFY881" s="4"/>
      <c r="KFZ881" s="4"/>
      <c r="KGA881" s="4"/>
      <c r="KGB881" s="4"/>
      <c r="KGC881" s="4"/>
      <c r="KGD881" s="4"/>
      <c r="KGE881" s="4"/>
      <c r="KGF881" s="4"/>
      <c r="KGG881" s="4"/>
      <c r="KGH881" s="4"/>
      <c r="KGI881" s="4"/>
      <c r="KGJ881" s="4"/>
      <c r="KGK881" s="4"/>
      <c r="KGL881" s="4"/>
      <c r="KGM881" s="4"/>
      <c r="KGN881" s="4"/>
      <c r="KGO881" s="4"/>
      <c r="KGP881" s="4"/>
      <c r="KGQ881" s="4"/>
      <c r="KGR881" s="4"/>
      <c r="KGS881" s="4"/>
      <c r="KGT881" s="4"/>
      <c r="KGU881" s="4"/>
      <c r="KGV881" s="4"/>
      <c r="KGW881" s="4"/>
      <c r="KGX881" s="4"/>
      <c r="KGY881" s="4"/>
      <c r="KGZ881" s="4"/>
      <c r="KHA881" s="4"/>
      <c r="KHB881" s="4"/>
      <c r="KHC881" s="4"/>
      <c r="KHD881" s="4"/>
      <c r="KHE881" s="4"/>
      <c r="KHF881" s="4"/>
      <c r="KHG881" s="4"/>
      <c r="KHH881" s="4"/>
      <c r="KHI881" s="4"/>
      <c r="KHJ881" s="4"/>
      <c r="KHK881" s="4"/>
      <c r="KHL881" s="4"/>
      <c r="KHM881" s="4"/>
      <c r="KHN881" s="4"/>
      <c r="KHO881" s="4"/>
      <c r="KHP881" s="4"/>
      <c r="KHQ881" s="4"/>
      <c r="KHR881" s="4"/>
      <c r="KHS881" s="4"/>
      <c r="KHT881" s="4"/>
      <c r="KHU881" s="4"/>
      <c r="KHV881" s="4"/>
      <c r="KHW881" s="4"/>
      <c r="KHX881" s="4"/>
      <c r="KHY881" s="4"/>
      <c r="KHZ881" s="4"/>
      <c r="KIA881" s="4"/>
      <c r="KIB881" s="4"/>
      <c r="KIC881" s="4"/>
      <c r="KID881" s="4"/>
      <c r="KIF881" s="4"/>
      <c r="KIH881" s="4"/>
      <c r="KII881" s="4"/>
      <c r="KIJ881" s="4"/>
      <c r="KIK881" s="4"/>
      <c r="KIL881" s="4"/>
      <c r="KIM881" s="4"/>
      <c r="KIN881" s="4"/>
      <c r="KIO881" s="4"/>
      <c r="KIT881" s="4"/>
      <c r="KIU881" s="4"/>
      <c r="KIV881" s="4"/>
      <c r="KIW881" s="4"/>
      <c r="KIX881" s="4"/>
      <c r="KIY881" s="4"/>
      <c r="KIZ881" s="4"/>
      <c r="KJA881" s="4"/>
      <c r="KJB881" s="4"/>
      <c r="KJC881" s="4"/>
      <c r="KJD881" s="4"/>
      <c r="KJE881" s="4"/>
      <c r="KJF881" s="4"/>
      <c r="KJG881" s="4"/>
      <c r="KJH881" s="4"/>
      <c r="KJI881" s="4"/>
      <c r="KJJ881" s="4"/>
      <c r="KJK881" s="4"/>
      <c r="KJL881" s="4"/>
      <c r="KJM881" s="4"/>
      <c r="KJN881" s="4"/>
      <c r="KJO881" s="4"/>
      <c r="KJP881" s="4"/>
      <c r="KJQ881" s="4"/>
      <c r="KJR881" s="4"/>
      <c r="KJS881" s="4"/>
      <c r="KJT881" s="4"/>
      <c r="KJU881" s="4"/>
      <c r="KJV881" s="4"/>
      <c r="KJW881" s="4"/>
      <c r="KJX881" s="4"/>
      <c r="KJY881" s="4"/>
      <c r="KJZ881" s="4"/>
      <c r="KKA881" s="4"/>
      <c r="KKB881" s="4"/>
      <c r="KKC881" s="4"/>
      <c r="KKD881" s="4"/>
      <c r="KKE881" s="4"/>
      <c r="KKF881" s="4"/>
      <c r="KKG881" s="4"/>
      <c r="KKH881" s="4"/>
      <c r="KKI881" s="4"/>
      <c r="KKJ881" s="4"/>
      <c r="KKK881" s="4"/>
      <c r="KKL881" s="4"/>
      <c r="KKM881" s="4"/>
      <c r="KKN881" s="4"/>
      <c r="KKO881" s="4"/>
      <c r="KKP881" s="4"/>
      <c r="KKQ881" s="4"/>
      <c r="KKR881" s="4"/>
      <c r="KKS881" s="4"/>
      <c r="KKT881" s="4"/>
      <c r="KKU881" s="4"/>
      <c r="KKV881" s="4"/>
      <c r="KKW881" s="4"/>
      <c r="KKX881" s="4"/>
      <c r="KKY881" s="4"/>
      <c r="KKZ881" s="4"/>
      <c r="KLA881" s="4"/>
      <c r="KLB881" s="4"/>
      <c r="KLC881" s="4"/>
      <c r="KLD881" s="4"/>
      <c r="KLE881" s="4"/>
      <c r="KLF881" s="4"/>
      <c r="KLG881" s="4"/>
      <c r="KLH881" s="4"/>
      <c r="KLI881" s="4"/>
      <c r="KLJ881" s="4"/>
      <c r="KLK881" s="4"/>
      <c r="KLL881" s="4"/>
      <c r="KLM881" s="4"/>
      <c r="KLN881" s="4"/>
      <c r="KLO881" s="4"/>
      <c r="KLP881" s="4"/>
      <c r="KLQ881" s="4"/>
      <c r="KLR881" s="4"/>
      <c r="KLS881" s="4"/>
      <c r="KLT881" s="4"/>
      <c r="KLU881" s="4"/>
      <c r="KLV881" s="4"/>
      <c r="KLW881" s="4"/>
      <c r="KLX881" s="4"/>
      <c r="KLY881" s="4"/>
      <c r="KLZ881" s="4"/>
      <c r="KMA881" s="4"/>
      <c r="KMB881" s="4"/>
      <c r="KMC881" s="4"/>
      <c r="KMD881" s="4"/>
      <c r="KME881" s="4"/>
      <c r="KMF881" s="4"/>
      <c r="KMG881" s="4"/>
      <c r="KMH881" s="4"/>
      <c r="KMI881" s="4"/>
      <c r="KMJ881" s="4"/>
      <c r="KMK881" s="4"/>
      <c r="KML881" s="4"/>
      <c r="KMM881" s="4"/>
      <c r="KMN881" s="4"/>
      <c r="KMO881" s="4"/>
      <c r="KMP881" s="4"/>
      <c r="KMQ881" s="4"/>
      <c r="KMR881" s="4"/>
      <c r="KMS881" s="4"/>
      <c r="KMT881" s="4"/>
      <c r="KMU881" s="4"/>
      <c r="KMV881" s="4"/>
      <c r="KMW881" s="4"/>
      <c r="KMX881" s="4"/>
      <c r="KMY881" s="4"/>
      <c r="KMZ881" s="4"/>
      <c r="KNA881" s="4"/>
      <c r="KNB881" s="4"/>
      <c r="KNC881" s="4"/>
      <c r="KND881" s="4"/>
      <c r="KNE881" s="4"/>
      <c r="KNF881" s="4"/>
      <c r="KNG881" s="4"/>
      <c r="KNH881" s="4"/>
      <c r="KNI881" s="4"/>
      <c r="KNJ881" s="4"/>
      <c r="KNK881" s="4"/>
      <c r="KNL881" s="4"/>
      <c r="KNM881" s="4"/>
      <c r="KNN881" s="4"/>
      <c r="KNO881" s="4"/>
      <c r="KNP881" s="4"/>
      <c r="KNQ881" s="4"/>
      <c r="KNR881" s="4"/>
      <c r="KNS881" s="4"/>
      <c r="KNT881" s="4"/>
      <c r="KNU881" s="4"/>
      <c r="KNV881" s="4"/>
      <c r="KNW881" s="4"/>
      <c r="KNX881" s="4"/>
      <c r="KNY881" s="4"/>
      <c r="KNZ881" s="4"/>
      <c r="KOA881" s="4"/>
      <c r="KOB881" s="4"/>
      <c r="KOC881" s="4"/>
      <c r="KOD881" s="4"/>
      <c r="KOE881" s="4"/>
      <c r="KOF881" s="4"/>
      <c r="KOG881" s="4"/>
      <c r="KOH881" s="4"/>
      <c r="KOI881" s="4"/>
      <c r="KOJ881" s="4"/>
      <c r="KOK881" s="4"/>
      <c r="KOL881" s="4"/>
      <c r="KOM881" s="4"/>
      <c r="KON881" s="4"/>
      <c r="KOO881" s="4"/>
      <c r="KOP881" s="4"/>
      <c r="KOQ881" s="4"/>
      <c r="KOR881" s="4"/>
      <c r="KOS881" s="4"/>
      <c r="KOT881" s="4"/>
      <c r="KOU881" s="4"/>
      <c r="KOV881" s="4"/>
      <c r="KOW881" s="4"/>
      <c r="KOX881" s="4"/>
      <c r="KOY881" s="4"/>
      <c r="KOZ881" s="4"/>
      <c r="KPA881" s="4"/>
      <c r="KPB881" s="4"/>
      <c r="KPC881" s="4"/>
      <c r="KPD881" s="4"/>
      <c r="KPE881" s="4"/>
      <c r="KPF881" s="4"/>
      <c r="KPG881" s="4"/>
      <c r="KPH881" s="4"/>
      <c r="KPI881" s="4"/>
      <c r="KPJ881" s="4"/>
      <c r="KPK881" s="4"/>
      <c r="KPL881" s="4"/>
      <c r="KPM881" s="4"/>
      <c r="KPN881" s="4"/>
      <c r="KPO881" s="4"/>
      <c r="KPP881" s="4"/>
      <c r="KPQ881" s="4"/>
      <c r="KPR881" s="4"/>
      <c r="KPS881" s="4"/>
      <c r="KPT881" s="4"/>
      <c r="KPU881" s="4"/>
      <c r="KPV881" s="4"/>
      <c r="KPW881" s="4"/>
      <c r="KPX881" s="4"/>
      <c r="KPY881" s="4"/>
      <c r="KPZ881" s="4"/>
      <c r="KQA881" s="4"/>
      <c r="KQB881" s="4"/>
      <c r="KQC881" s="4"/>
      <c r="KQD881" s="4"/>
      <c r="KQE881" s="4"/>
      <c r="KQF881" s="4"/>
      <c r="KQG881" s="4"/>
      <c r="KQH881" s="4"/>
      <c r="KQI881" s="4"/>
      <c r="KQJ881" s="4"/>
      <c r="KQK881" s="4"/>
      <c r="KQL881" s="4"/>
      <c r="KQM881" s="4"/>
      <c r="KQN881" s="4"/>
      <c r="KQO881" s="4"/>
      <c r="KQP881" s="4"/>
      <c r="KQQ881" s="4"/>
      <c r="KQR881" s="4"/>
      <c r="KQS881" s="4"/>
      <c r="KQT881" s="4"/>
      <c r="KQU881" s="4"/>
      <c r="KQV881" s="4"/>
      <c r="KQW881" s="4"/>
      <c r="KQX881" s="4"/>
      <c r="KQY881" s="4"/>
      <c r="KQZ881" s="4"/>
      <c r="KRA881" s="4"/>
      <c r="KRB881" s="4"/>
      <c r="KRC881" s="4"/>
      <c r="KRD881" s="4"/>
      <c r="KRE881" s="4"/>
      <c r="KRF881" s="4"/>
      <c r="KRG881" s="4"/>
      <c r="KRH881" s="4"/>
      <c r="KRI881" s="4"/>
      <c r="KRJ881" s="4"/>
      <c r="KRK881" s="4"/>
      <c r="KRL881" s="4"/>
      <c r="KRM881" s="4"/>
      <c r="KRN881" s="4"/>
      <c r="KRO881" s="4"/>
      <c r="KRP881" s="4"/>
      <c r="KRQ881" s="4"/>
      <c r="KRR881" s="4"/>
      <c r="KRS881" s="4"/>
      <c r="KRT881" s="4"/>
      <c r="KRU881" s="4"/>
      <c r="KRV881" s="4"/>
      <c r="KRW881" s="4"/>
      <c r="KRX881" s="4"/>
      <c r="KRY881" s="4"/>
      <c r="KRZ881" s="4"/>
      <c r="KSB881" s="4"/>
      <c r="KSD881" s="4"/>
      <c r="KSE881" s="4"/>
      <c r="KSF881" s="4"/>
      <c r="KSG881" s="4"/>
      <c r="KSH881" s="4"/>
      <c r="KSI881" s="4"/>
      <c r="KSJ881" s="4"/>
      <c r="KSK881" s="4"/>
      <c r="KSP881" s="4"/>
      <c r="KSQ881" s="4"/>
      <c r="KSR881" s="4"/>
      <c r="KSS881" s="4"/>
      <c r="KST881" s="4"/>
      <c r="KSU881" s="4"/>
      <c r="KSV881" s="4"/>
      <c r="KSW881" s="4"/>
      <c r="KSX881" s="4"/>
      <c r="KSY881" s="4"/>
      <c r="KSZ881" s="4"/>
      <c r="KTA881" s="4"/>
      <c r="KTB881" s="4"/>
      <c r="KTC881" s="4"/>
      <c r="KTD881" s="4"/>
      <c r="KTE881" s="4"/>
      <c r="KTF881" s="4"/>
      <c r="KTG881" s="4"/>
      <c r="KTH881" s="4"/>
      <c r="KTI881" s="4"/>
      <c r="KTJ881" s="4"/>
      <c r="KTK881" s="4"/>
      <c r="KTL881" s="4"/>
      <c r="KTM881" s="4"/>
      <c r="KTN881" s="4"/>
      <c r="KTO881" s="4"/>
      <c r="KTP881" s="4"/>
      <c r="KTQ881" s="4"/>
      <c r="KTR881" s="4"/>
      <c r="KTS881" s="4"/>
      <c r="KTT881" s="4"/>
      <c r="KTU881" s="4"/>
      <c r="KTV881" s="4"/>
      <c r="KTW881" s="4"/>
      <c r="KTX881" s="4"/>
      <c r="KTY881" s="4"/>
      <c r="KTZ881" s="4"/>
      <c r="KUA881" s="4"/>
      <c r="KUB881" s="4"/>
      <c r="KUC881" s="4"/>
      <c r="KUD881" s="4"/>
      <c r="KUE881" s="4"/>
      <c r="KUF881" s="4"/>
      <c r="KUG881" s="4"/>
      <c r="KUH881" s="4"/>
      <c r="KUI881" s="4"/>
      <c r="KUJ881" s="4"/>
      <c r="KUK881" s="4"/>
      <c r="KUL881" s="4"/>
      <c r="KUM881" s="4"/>
      <c r="KUN881" s="4"/>
      <c r="KUO881" s="4"/>
      <c r="KUP881" s="4"/>
      <c r="KUQ881" s="4"/>
      <c r="KUR881" s="4"/>
      <c r="KUS881" s="4"/>
      <c r="KUT881" s="4"/>
      <c r="KUU881" s="4"/>
      <c r="KUV881" s="4"/>
      <c r="KUW881" s="4"/>
      <c r="KUX881" s="4"/>
      <c r="KUY881" s="4"/>
      <c r="KUZ881" s="4"/>
      <c r="KVA881" s="4"/>
      <c r="KVB881" s="4"/>
      <c r="KVC881" s="4"/>
      <c r="KVD881" s="4"/>
      <c r="KVE881" s="4"/>
      <c r="KVF881" s="4"/>
      <c r="KVG881" s="4"/>
      <c r="KVH881" s="4"/>
      <c r="KVI881" s="4"/>
      <c r="KVJ881" s="4"/>
      <c r="KVK881" s="4"/>
      <c r="KVL881" s="4"/>
      <c r="KVM881" s="4"/>
      <c r="KVN881" s="4"/>
      <c r="KVO881" s="4"/>
      <c r="KVP881" s="4"/>
      <c r="KVQ881" s="4"/>
      <c r="KVR881" s="4"/>
      <c r="KVS881" s="4"/>
      <c r="KVT881" s="4"/>
      <c r="KVU881" s="4"/>
      <c r="KVV881" s="4"/>
      <c r="KVW881" s="4"/>
      <c r="KVX881" s="4"/>
      <c r="KVY881" s="4"/>
      <c r="KVZ881" s="4"/>
      <c r="KWA881" s="4"/>
      <c r="KWB881" s="4"/>
      <c r="KWC881" s="4"/>
      <c r="KWD881" s="4"/>
      <c r="KWE881" s="4"/>
      <c r="KWF881" s="4"/>
      <c r="KWG881" s="4"/>
      <c r="KWH881" s="4"/>
      <c r="KWI881" s="4"/>
      <c r="KWJ881" s="4"/>
      <c r="KWK881" s="4"/>
      <c r="KWL881" s="4"/>
      <c r="KWM881" s="4"/>
      <c r="KWN881" s="4"/>
      <c r="KWO881" s="4"/>
      <c r="KWP881" s="4"/>
      <c r="KWQ881" s="4"/>
      <c r="KWR881" s="4"/>
      <c r="KWS881" s="4"/>
      <c r="KWT881" s="4"/>
      <c r="KWU881" s="4"/>
      <c r="KWV881" s="4"/>
      <c r="KWW881" s="4"/>
      <c r="KWX881" s="4"/>
      <c r="KWY881" s="4"/>
      <c r="KWZ881" s="4"/>
      <c r="KXA881" s="4"/>
      <c r="KXB881" s="4"/>
      <c r="KXC881" s="4"/>
      <c r="KXD881" s="4"/>
      <c r="KXE881" s="4"/>
      <c r="KXF881" s="4"/>
      <c r="KXG881" s="4"/>
      <c r="KXH881" s="4"/>
      <c r="KXI881" s="4"/>
      <c r="KXJ881" s="4"/>
      <c r="KXK881" s="4"/>
      <c r="KXL881" s="4"/>
      <c r="KXM881" s="4"/>
      <c r="KXN881" s="4"/>
      <c r="KXO881" s="4"/>
      <c r="KXP881" s="4"/>
      <c r="KXQ881" s="4"/>
      <c r="KXR881" s="4"/>
      <c r="KXS881" s="4"/>
      <c r="KXT881" s="4"/>
      <c r="KXU881" s="4"/>
      <c r="KXV881" s="4"/>
      <c r="KXW881" s="4"/>
      <c r="KXX881" s="4"/>
      <c r="KXY881" s="4"/>
      <c r="KXZ881" s="4"/>
      <c r="KYA881" s="4"/>
      <c r="KYB881" s="4"/>
      <c r="KYC881" s="4"/>
      <c r="KYD881" s="4"/>
      <c r="KYE881" s="4"/>
      <c r="KYF881" s="4"/>
      <c r="KYG881" s="4"/>
      <c r="KYH881" s="4"/>
      <c r="KYI881" s="4"/>
      <c r="KYJ881" s="4"/>
      <c r="KYK881" s="4"/>
      <c r="KYL881" s="4"/>
      <c r="KYM881" s="4"/>
      <c r="KYN881" s="4"/>
      <c r="KYO881" s="4"/>
      <c r="KYP881" s="4"/>
      <c r="KYQ881" s="4"/>
      <c r="KYR881" s="4"/>
      <c r="KYS881" s="4"/>
      <c r="KYT881" s="4"/>
      <c r="KYU881" s="4"/>
      <c r="KYV881" s="4"/>
      <c r="KYW881" s="4"/>
      <c r="KYX881" s="4"/>
      <c r="KYY881" s="4"/>
      <c r="KYZ881" s="4"/>
      <c r="KZA881" s="4"/>
      <c r="KZB881" s="4"/>
      <c r="KZC881" s="4"/>
      <c r="KZD881" s="4"/>
      <c r="KZE881" s="4"/>
      <c r="KZF881" s="4"/>
      <c r="KZG881" s="4"/>
      <c r="KZH881" s="4"/>
      <c r="KZI881" s="4"/>
      <c r="KZJ881" s="4"/>
      <c r="KZK881" s="4"/>
      <c r="KZL881" s="4"/>
      <c r="KZM881" s="4"/>
      <c r="KZN881" s="4"/>
      <c r="KZO881" s="4"/>
      <c r="KZP881" s="4"/>
      <c r="KZQ881" s="4"/>
      <c r="KZR881" s="4"/>
      <c r="KZS881" s="4"/>
      <c r="KZT881" s="4"/>
      <c r="KZU881" s="4"/>
      <c r="KZV881" s="4"/>
      <c r="KZW881" s="4"/>
      <c r="KZX881" s="4"/>
      <c r="KZY881" s="4"/>
      <c r="KZZ881" s="4"/>
      <c r="LAA881" s="4"/>
      <c r="LAB881" s="4"/>
      <c r="LAC881" s="4"/>
      <c r="LAD881" s="4"/>
      <c r="LAE881" s="4"/>
      <c r="LAF881" s="4"/>
      <c r="LAG881" s="4"/>
      <c r="LAH881" s="4"/>
      <c r="LAI881" s="4"/>
      <c r="LAJ881" s="4"/>
      <c r="LAK881" s="4"/>
      <c r="LAL881" s="4"/>
      <c r="LAM881" s="4"/>
      <c r="LAN881" s="4"/>
      <c r="LAO881" s="4"/>
      <c r="LAP881" s="4"/>
      <c r="LAQ881" s="4"/>
      <c r="LAR881" s="4"/>
      <c r="LAS881" s="4"/>
      <c r="LAT881" s="4"/>
      <c r="LAU881" s="4"/>
      <c r="LAV881" s="4"/>
      <c r="LAW881" s="4"/>
      <c r="LAX881" s="4"/>
      <c r="LAY881" s="4"/>
      <c r="LAZ881" s="4"/>
      <c r="LBA881" s="4"/>
      <c r="LBB881" s="4"/>
      <c r="LBC881" s="4"/>
      <c r="LBD881" s="4"/>
      <c r="LBE881" s="4"/>
      <c r="LBF881" s="4"/>
      <c r="LBG881" s="4"/>
      <c r="LBH881" s="4"/>
      <c r="LBI881" s="4"/>
      <c r="LBJ881" s="4"/>
      <c r="LBK881" s="4"/>
      <c r="LBL881" s="4"/>
      <c r="LBM881" s="4"/>
      <c r="LBN881" s="4"/>
      <c r="LBO881" s="4"/>
      <c r="LBP881" s="4"/>
      <c r="LBQ881" s="4"/>
      <c r="LBR881" s="4"/>
      <c r="LBS881" s="4"/>
      <c r="LBT881" s="4"/>
      <c r="LBU881" s="4"/>
      <c r="LBV881" s="4"/>
      <c r="LBX881" s="4"/>
      <c r="LBZ881" s="4"/>
      <c r="LCA881" s="4"/>
      <c r="LCB881" s="4"/>
      <c r="LCC881" s="4"/>
      <c r="LCD881" s="4"/>
      <c r="LCE881" s="4"/>
      <c r="LCF881" s="4"/>
      <c r="LCG881" s="4"/>
      <c r="LCL881" s="4"/>
      <c r="LCM881" s="4"/>
      <c r="LCN881" s="4"/>
      <c r="LCO881" s="4"/>
      <c r="LCP881" s="4"/>
      <c r="LCQ881" s="4"/>
      <c r="LCR881" s="4"/>
      <c r="LCS881" s="4"/>
      <c r="LCT881" s="4"/>
      <c r="LCU881" s="4"/>
      <c r="LCV881" s="4"/>
      <c r="LCW881" s="4"/>
      <c r="LCX881" s="4"/>
      <c r="LCY881" s="4"/>
      <c r="LCZ881" s="4"/>
      <c r="LDA881" s="4"/>
      <c r="LDB881" s="4"/>
      <c r="LDC881" s="4"/>
      <c r="LDD881" s="4"/>
      <c r="LDE881" s="4"/>
      <c r="LDF881" s="4"/>
      <c r="LDG881" s="4"/>
      <c r="LDH881" s="4"/>
      <c r="LDI881" s="4"/>
      <c r="LDJ881" s="4"/>
      <c r="LDK881" s="4"/>
      <c r="LDL881" s="4"/>
      <c r="LDM881" s="4"/>
      <c r="LDN881" s="4"/>
      <c r="LDO881" s="4"/>
      <c r="LDP881" s="4"/>
      <c r="LDQ881" s="4"/>
      <c r="LDR881" s="4"/>
      <c r="LDS881" s="4"/>
      <c r="LDT881" s="4"/>
      <c r="LDU881" s="4"/>
      <c r="LDV881" s="4"/>
      <c r="LDW881" s="4"/>
      <c r="LDX881" s="4"/>
      <c r="LDY881" s="4"/>
      <c r="LDZ881" s="4"/>
      <c r="LEA881" s="4"/>
      <c r="LEB881" s="4"/>
      <c r="LEC881" s="4"/>
      <c r="LED881" s="4"/>
      <c r="LEE881" s="4"/>
      <c r="LEF881" s="4"/>
      <c r="LEG881" s="4"/>
      <c r="LEH881" s="4"/>
      <c r="LEI881" s="4"/>
      <c r="LEJ881" s="4"/>
      <c r="LEK881" s="4"/>
      <c r="LEL881" s="4"/>
      <c r="LEM881" s="4"/>
      <c r="LEN881" s="4"/>
      <c r="LEO881" s="4"/>
      <c r="LEP881" s="4"/>
      <c r="LEQ881" s="4"/>
      <c r="LER881" s="4"/>
      <c r="LES881" s="4"/>
      <c r="LET881" s="4"/>
      <c r="LEU881" s="4"/>
      <c r="LEV881" s="4"/>
      <c r="LEW881" s="4"/>
      <c r="LEX881" s="4"/>
      <c r="LEY881" s="4"/>
      <c r="LEZ881" s="4"/>
      <c r="LFA881" s="4"/>
      <c r="LFB881" s="4"/>
      <c r="LFC881" s="4"/>
      <c r="LFD881" s="4"/>
      <c r="LFE881" s="4"/>
      <c r="LFF881" s="4"/>
      <c r="LFG881" s="4"/>
      <c r="LFH881" s="4"/>
      <c r="LFI881" s="4"/>
      <c r="LFJ881" s="4"/>
      <c r="LFK881" s="4"/>
      <c r="LFL881" s="4"/>
      <c r="LFM881" s="4"/>
      <c r="LFN881" s="4"/>
      <c r="LFO881" s="4"/>
      <c r="LFP881" s="4"/>
      <c r="LFQ881" s="4"/>
      <c r="LFR881" s="4"/>
      <c r="LFS881" s="4"/>
      <c r="LFT881" s="4"/>
      <c r="LFU881" s="4"/>
      <c r="LFV881" s="4"/>
      <c r="LFW881" s="4"/>
      <c r="LFX881" s="4"/>
      <c r="LFY881" s="4"/>
      <c r="LFZ881" s="4"/>
      <c r="LGA881" s="4"/>
      <c r="LGB881" s="4"/>
      <c r="LGC881" s="4"/>
      <c r="LGD881" s="4"/>
      <c r="LGE881" s="4"/>
      <c r="LGF881" s="4"/>
      <c r="LGG881" s="4"/>
      <c r="LGH881" s="4"/>
      <c r="LGI881" s="4"/>
      <c r="LGJ881" s="4"/>
      <c r="LGK881" s="4"/>
      <c r="LGL881" s="4"/>
      <c r="LGM881" s="4"/>
      <c r="LGN881" s="4"/>
      <c r="LGO881" s="4"/>
      <c r="LGP881" s="4"/>
      <c r="LGQ881" s="4"/>
      <c r="LGR881" s="4"/>
      <c r="LGS881" s="4"/>
      <c r="LGT881" s="4"/>
      <c r="LGU881" s="4"/>
      <c r="LGV881" s="4"/>
      <c r="LGW881" s="4"/>
      <c r="LGX881" s="4"/>
      <c r="LGY881" s="4"/>
      <c r="LGZ881" s="4"/>
      <c r="LHA881" s="4"/>
      <c r="LHB881" s="4"/>
      <c r="LHC881" s="4"/>
      <c r="LHD881" s="4"/>
      <c r="LHE881" s="4"/>
      <c r="LHF881" s="4"/>
      <c r="LHG881" s="4"/>
      <c r="LHH881" s="4"/>
      <c r="LHI881" s="4"/>
      <c r="LHJ881" s="4"/>
      <c r="LHK881" s="4"/>
      <c r="LHL881" s="4"/>
      <c r="LHM881" s="4"/>
      <c r="LHN881" s="4"/>
      <c r="LHO881" s="4"/>
      <c r="LHP881" s="4"/>
      <c r="LHQ881" s="4"/>
      <c r="LHR881" s="4"/>
      <c r="LHS881" s="4"/>
      <c r="LHT881" s="4"/>
      <c r="LHU881" s="4"/>
      <c r="LHV881" s="4"/>
      <c r="LHW881" s="4"/>
      <c r="LHX881" s="4"/>
      <c r="LHY881" s="4"/>
      <c r="LHZ881" s="4"/>
      <c r="LIA881" s="4"/>
      <c r="LIB881" s="4"/>
      <c r="LIC881" s="4"/>
      <c r="LID881" s="4"/>
      <c r="LIE881" s="4"/>
      <c r="LIF881" s="4"/>
      <c r="LIG881" s="4"/>
      <c r="LIH881" s="4"/>
      <c r="LII881" s="4"/>
      <c r="LIJ881" s="4"/>
      <c r="LIK881" s="4"/>
      <c r="LIL881" s="4"/>
      <c r="LIM881" s="4"/>
      <c r="LIN881" s="4"/>
      <c r="LIO881" s="4"/>
      <c r="LIP881" s="4"/>
      <c r="LIQ881" s="4"/>
      <c r="LIR881" s="4"/>
      <c r="LIS881" s="4"/>
      <c r="LIT881" s="4"/>
      <c r="LIU881" s="4"/>
      <c r="LIV881" s="4"/>
      <c r="LIW881" s="4"/>
      <c r="LIX881" s="4"/>
      <c r="LIY881" s="4"/>
      <c r="LIZ881" s="4"/>
      <c r="LJA881" s="4"/>
      <c r="LJB881" s="4"/>
      <c r="LJC881" s="4"/>
      <c r="LJD881" s="4"/>
      <c r="LJE881" s="4"/>
      <c r="LJF881" s="4"/>
      <c r="LJG881" s="4"/>
      <c r="LJH881" s="4"/>
      <c r="LJI881" s="4"/>
      <c r="LJJ881" s="4"/>
      <c r="LJK881" s="4"/>
      <c r="LJL881" s="4"/>
      <c r="LJM881" s="4"/>
      <c r="LJN881" s="4"/>
      <c r="LJO881" s="4"/>
      <c r="LJP881" s="4"/>
      <c r="LJQ881" s="4"/>
      <c r="LJR881" s="4"/>
      <c r="LJS881" s="4"/>
      <c r="LJT881" s="4"/>
      <c r="LJU881" s="4"/>
      <c r="LJV881" s="4"/>
      <c r="LJW881" s="4"/>
      <c r="LJX881" s="4"/>
      <c r="LJY881" s="4"/>
      <c r="LJZ881" s="4"/>
      <c r="LKA881" s="4"/>
      <c r="LKB881" s="4"/>
      <c r="LKC881" s="4"/>
      <c r="LKD881" s="4"/>
      <c r="LKE881" s="4"/>
      <c r="LKF881" s="4"/>
      <c r="LKG881" s="4"/>
      <c r="LKH881" s="4"/>
      <c r="LKI881" s="4"/>
      <c r="LKJ881" s="4"/>
      <c r="LKK881" s="4"/>
      <c r="LKL881" s="4"/>
      <c r="LKM881" s="4"/>
      <c r="LKN881" s="4"/>
      <c r="LKO881" s="4"/>
      <c r="LKP881" s="4"/>
      <c r="LKQ881" s="4"/>
      <c r="LKR881" s="4"/>
      <c r="LKS881" s="4"/>
      <c r="LKT881" s="4"/>
      <c r="LKU881" s="4"/>
      <c r="LKV881" s="4"/>
      <c r="LKW881" s="4"/>
      <c r="LKX881" s="4"/>
      <c r="LKY881" s="4"/>
      <c r="LKZ881" s="4"/>
      <c r="LLA881" s="4"/>
      <c r="LLB881" s="4"/>
      <c r="LLC881" s="4"/>
      <c r="LLD881" s="4"/>
      <c r="LLE881" s="4"/>
      <c r="LLF881" s="4"/>
      <c r="LLG881" s="4"/>
      <c r="LLH881" s="4"/>
      <c r="LLI881" s="4"/>
      <c r="LLJ881" s="4"/>
      <c r="LLK881" s="4"/>
      <c r="LLL881" s="4"/>
      <c r="LLM881" s="4"/>
      <c r="LLN881" s="4"/>
      <c r="LLO881" s="4"/>
      <c r="LLP881" s="4"/>
      <c r="LLQ881" s="4"/>
      <c r="LLR881" s="4"/>
      <c r="LLT881" s="4"/>
      <c r="LLV881" s="4"/>
      <c r="LLW881" s="4"/>
      <c r="LLX881" s="4"/>
      <c r="LLY881" s="4"/>
      <c r="LLZ881" s="4"/>
      <c r="LMA881" s="4"/>
      <c r="LMB881" s="4"/>
      <c r="LMC881" s="4"/>
      <c r="LMH881" s="4"/>
      <c r="LMI881" s="4"/>
      <c r="LMJ881" s="4"/>
      <c r="LMK881" s="4"/>
      <c r="LML881" s="4"/>
      <c r="LMM881" s="4"/>
      <c r="LMN881" s="4"/>
      <c r="LMO881" s="4"/>
      <c r="LMP881" s="4"/>
      <c r="LMQ881" s="4"/>
      <c r="LMR881" s="4"/>
      <c r="LMS881" s="4"/>
      <c r="LMT881" s="4"/>
      <c r="LMU881" s="4"/>
      <c r="LMV881" s="4"/>
      <c r="LMW881" s="4"/>
      <c r="LMX881" s="4"/>
      <c r="LMY881" s="4"/>
      <c r="LMZ881" s="4"/>
      <c r="LNA881" s="4"/>
      <c r="LNB881" s="4"/>
      <c r="LNC881" s="4"/>
      <c r="LND881" s="4"/>
      <c r="LNE881" s="4"/>
      <c r="LNF881" s="4"/>
      <c r="LNG881" s="4"/>
      <c r="LNH881" s="4"/>
      <c r="LNI881" s="4"/>
      <c r="LNJ881" s="4"/>
      <c r="LNK881" s="4"/>
      <c r="LNL881" s="4"/>
      <c r="LNM881" s="4"/>
      <c r="LNN881" s="4"/>
      <c r="LNO881" s="4"/>
      <c r="LNP881" s="4"/>
      <c r="LNQ881" s="4"/>
      <c r="LNR881" s="4"/>
      <c r="LNS881" s="4"/>
      <c r="LNT881" s="4"/>
      <c r="LNU881" s="4"/>
      <c r="LNV881" s="4"/>
      <c r="LNW881" s="4"/>
      <c r="LNX881" s="4"/>
      <c r="LNY881" s="4"/>
      <c r="LNZ881" s="4"/>
      <c r="LOA881" s="4"/>
      <c r="LOB881" s="4"/>
      <c r="LOC881" s="4"/>
      <c r="LOD881" s="4"/>
      <c r="LOE881" s="4"/>
      <c r="LOF881" s="4"/>
      <c r="LOG881" s="4"/>
      <c r="LOH881" s="4"/>
      <c r="LOI881" s="4"/>
      <c r="LOJ881" s="4"/>
      <c r="LOK881" s="4"/>
      <c r="LOL881" s="4"/>
      <c r="LOM881" s="4"/>
      <c r="LON881" s="4"/>
      <c r="LOO881" s="4"/>
      <c r="LOP881" s="4"/>
      <c r="LOQ881" s="4"/>
      <c r="LOR881" s="4"/>
      <c r="LOS881" s="4"/>
      <c r="LOT881" s="4"/>
      <c r="LOU881" s="4"/>
      <c r="LOV881" s="4"/>
      <c r="LOW881" s="4"/>
      <c r="LOX881" s="4"/>
      <c r="LOY881" s="4"/>
      <c r="LOZ881" s="4"/>
      <c r="LPA881" s="4"/>
      <c r="LPB881" s="4"/>
      <c r="LPC881" s="4"/>
      <c r="LPD881" s="4"/>
      <c r="LPE881" s="4"/>
      <c r="LPF881" s="4"/>
      <c r="LPG881" s="4"/>
      <c r="LPH881" s="4"/>
      <c r="LPI881" s="4"/>
      <c r="LPJ881" s="4"/>
      <c r="LPK881" s="4"/>
      <c r="LPL881" s="4"/>
      <c r="LPM881" s="4"/>
      <c r="LPN881" s="4"/>
      <c r="LPO881" s="4"/>
      <c r="LPP881" s="4"/>
      <c r="LPQ881" s="4"/>
      <c r="LPR881" s="4"/>
      <c r="LPS881" s="4"/>
      <c r="LPT881" s="4"/>
      <c r="LPU881" s="4"/>
      <c r="LPV881" s="4"/>
      <c r="LPW881" s="4"/>
      <c r="LPX881" s="4"/>
      <c r="LPY881" s="4"/>
      <c r="LPZ881" s="4"/>
      <c r="LQA881" s="4"/>
      <c r="LQB881" s="4"/>
      <c r="LQC881" s="4"/>
      <c r="LQD881" s="4"/>
      <c r="LQE881" s="4"/>
      <c r="LQF881" s="4"/>
      <c r="LQG881" s="4"/>
      <c r="LQH881" s="4"/>
      <c r="LQI881" s="4"/>
      <c r="LQJ881" s="4"/>
      <c r="LQK881" s="4"/>
      <c r="LQL881" s="4"/>
      <c r="LQM881" s="4"/>
      <c r="LQN881" s="4"/>
      <c r="LQO881" s="4"/>
      <c r="LQP881" s="4"/>
      <c r="LQQ881" s="4"/>
      <c r="LQR881" s="4"/>
      <c r="LQS881" s="4"/>
      <c r="LQT881" s="4"/>
      <c r="LQU881" s="4"/>
      <c r="LQV881" s="4"/>
      <c r="LQW881" s="4"/>
      <c r="LQX881" s="4"/>
      <c r="LQY881" s="4"/>
      <c r="LQZ881" s="4"/>
      <c r="LRA881" s="4"/>
      <c r="LRB881" s="4"/>
      <c r="LRC881" s="4"/>
      <c r="LRD881" s="4"/>
      <c r="LRE881" s="4"/>
      <c r="LRF881" s="4"/>
      <c r="LRG881" s="4"/>
      <c r="LRH881" s="4"/>
      <c r="LRI881" s="4"/>
      <c r="LRJ881" s="4"/>
      <c r="LRK881" s="4"/>
      <c r="LRL881" s="4"/>
      <c r="LRM881" s="4"/>
      <c r="LRN881" s="4"/>
      <c r="LRO881" s="4"/>
      <c r="LRP881" s="4"/>
      <c r="LRQ881" s="4"/>
      <c r="LRR881" s="4"/>
      <c r="LRS881" s="4"/>
      <c r="LRT881" s="4"/>
      <c r="LRU881" s="4"/>
      <c r="LRV881" s="4"/>
      <c r="LRW881" s="4"/>
      <c r="LRX881" s="4"/>
      <c r="LRY881" s="4"/>
      <c r="LRZ881" s="4"/>
      <c r="LSA881" s="4"/>
      <c r="LSB881" s="4"/>
      <c r="LSC881" s="4"/>
      <c r="LSD881" s="4"/>
      <c r="LSE881" s="4"/>
      <c r="LSF881" s="4"/>
      <c r="LSG881" s="4"/>
      <c r="LSH881" s="4"/>
      <c r="LSI881" s="4"/>
      <c r="LSJ881" s="4"/>
      <c r="LSK881" s="4"/>
      <c r="LSL881" s="4"/>
      <c r="LSM881" s="4"/>
      <c r="LSN881" s="4"/>
      <c r="LSO881" s="4"/>
      <c r="LSP881" s="4"/>
      <c r="LSQ881" s="4"/>
      <c r="LSR881" s="4"/>
      <c r="LSS881" s="4"/>
      <c r="LST881" s="4"/>
      <c r="LSU881" s="4"/>
      <c r="LSV881" s="4"/>
      <c r="LSW881" s="4"/>
      <c r="LSX881" s="4"/>
      <c r="LSY881" s="4"/>
      <c r="LSZ881" s="4"/>
      <c r="LTA881" s="4"/>
      <c r="LTB881" s="4"/>
      <c r="LTC881" s="4"/>
      <c r="LTD881" s="4"/>
      <c r="LTE881" s="4"/>
      <c r="LTF881" s="4"/>
      <c r="LTG881" s="4"/>
      <c r="LTH881" s="4"/>
      <c r="LTI881" s="4"/>
      <c r="LTJ881" s="4"/>
      <c r="LTK881" s="4"/>
      <c r="LTL881" s="4"/>
      <c r="LTM881" s="4"/>
      <c r="LTN881" s="4"/>
      <c r="LTO881" s="4"/>
      <c r="LTP881" s="4"/>
      <c r="LTQ881" s="4"/>
      <c r="LTR881" s="4"/>
      <c r="LTS881" s="4"/>
      <c r="LTT881" s="4"/>
      <c r="LTU881" s="4"/>
      <c r="LTV881" s="4"/>
      <c r="LTW881" s="4"/>
      <c r="LTX881" s="4"/>
      <c r="LTY881" s="4"/>
      <c r="LTZ881" s="4"/>
      <c r="LUA881" s="4"/>
      <c r="LUB881" s="4"/>
      <c r="LUC881" s="4"/>
      <c r="LUD881" s="4"/>
      <c r="LUE881" s="4"/>
      <c r="LUF881" s="4"/>
      <c r="LUG881" s="4"/>
      <c r="LUH881" s="4"/>
      <c r="LUI881" s="4"/>
      <c r="LUJ881" s="4"/>
      <c r="LUK881" s="4"/>
      <c r="LUL881" s="4"/>
      <c r="LUM881" s="4"/>
      <c r="LUN881" s="4"/>
      <c r="LUO881" s="4"/>
      <c r="LUP881" s="4"/>
      <c r="LUQ881" s="4"/>
      <c r="LUR881" s="4"/>
      <c r="LUS881" s="4"/>
      <c r="LUT881" s="4"/>
      <c r="LUU881" s="4"/>
      <c r="LUV881" s="4"/>
      <c r="LUW881" s="4"/>
      <c r="LUX881" s="4"/>
      <c r="LUY881" s="4"/>
      <c r="LUZ881" s="4"/>
      <c r="LVA881" s="4"/>
      <c r="LVB881" s="4"/>
      <c r="LVC881" s="4"/>
      <c r="LVD881" s="4"/>
      <c r="LVE881" s="4"/>
      <c r="LVF881" s="4"/>
      <c r="LVG881" s="4"/>
      <c r="LVH881" s="4"/>
      <c r="LVI881" s="4"/>
      <c r="LVJ881" s="4"/>
      <c r="LVK881" s="4"/>
      <c r="LVL881" s="4"/>
      <c r="LVM881" s="4"/>
      <c r="LVN881" s="4"/>
      <c r="LVP881" s="4"/>
      <c r="LVR881" s="4"/>
      <c r="LVS881" s="4"/>
      <c r="LVT881" s="4"/>
      <c r="LVU881" s="4"/>
      <c r="LVV881" s="4"/>
      <c r="LVW881" s="4"/>
      <c r="LVX881" s="4"/>
      <c r="LVY881" s="4"/>
      <c r="LWD881" s="4"/>
      <c r="LWE881" s="4"/>
      <c r="LWF881" s="4"/>
      <c r="LWG881" s="4"/>
      <c r="LWH881" s="4"/>
      <c r="LWI881" s="4"/>
      <c r="LWJ881" s="4"/>
      <c r="LWK881" s="4"/>
      <c r="LWL881" s="4"/>
      <c r="LWM881" s="4"/>
      <c r="LWN881" s="4"/>
      <c r="LWO881" s="4"/>
      <c r="LWP881" s="4"/>
      <c r="LWQ881" s="4"/>
      <c r="LWR881" s="4"/>
      <c r="LWS881" s="4"/>
      <c r="LWT881" s="4"/>
      <c r="LWU881" s="4"/>
      <c r="LWV881" s="4"/>
      <c r="LWW881" s="4"/>
      <c r="LWX881" s="4"/>
      <c r="LWY881" s="4"/>
      <c r="LWZ881" s="4"/>
      <c r="LXA881" s="4"/>
      <c r="LXB881" s="4"/>
      <c r="LXC881" s="4"/>
      <c r="LXD881" s="4"/>
      <c r="LXE881" s="4"/>
      <c r="LXF881" s="4"/>
      <c r="LXG881" s="4"/>
      <c r="LXH881" s="4"/>
      <c r="LXI881" s="4"/>
      <c r="LXJ881" s="4"/>
      <c r="LXK881" s="4"/>
      <c r="LXL881" s="4"/>
      <c r="LXM881" s="4"/>
      <c r="LXN881" s="4"/>
      <c r="LXO881" s="4"/>
      <c r="LXP881" s="4"/>
      <c r="LXQ881" s="4"/>
      <c r="LXR881" s="4"/>
      <c r="LXS881" s="4"/>
      <c r="LXT881" s="4"/>
      <c r="LXU881" s="4"/>
      <c r="LXV881" s="4"/>
      <c r="LXW881" s="4"/>
      <c r="LXX881" s="4"/>
      <c r="LXY881" s="4"/>
      <c r="LXZ881" s="4"/>
      <c r="LYA881" s="4"/>
      <c r="LYB881" s="4"/>
      <c r="LYC881" s="4"/>
      <c r="LYD881" s="4"/>
      <c r="LYE881" s="4"/>
      <c r="LYF881" s="4"/>
      <c r="LYG881" s="4"/>
      <c r="LYH881" s="4"/>
      <c r="LYI881" s="4"/>
      <c r="LYJ881" s="4"/>
      <c r="LYK881" s="4"/>
      <c r="LYL881" s="4"/>
      <c r="LYM881" s="4"/>
      <c r="LYN881" s="4"/>
      <c r="LYO881" s="4"/>
      <c r="LYP881" s="4"/>
      <c r="LYQ881" s="4"/>
      <c r="LYR881" s="4"/>
      <c r="LYS881" s="4"/>
      <c r="LYT881" s="4"/>
      <c r="LYU881" s="4"/>
      <c r="LYV881" s="4"/>
      <c r="LYW881" s="4"/>
      <c r="LYX881" s="4"/>
      <c r="LYY881" s="4"/>
      <c r="LYZ881" s="4"/>
      <c r="LZA881" s="4"/>
      <c r="LZB881" s="4"/>
      <c r="LZC881" s="4"/>
      <c r="LZD881" s="4"/>
      <c r="LZE881" s="4"/>
      <c r="LZF881" s="4"/>
      <c r="LZG881" s="4"/>
      <c r="LZH881" s="4"/>
      <c r="LZI881" s="4"/>
      <c r="LZJ881" s="4"/>
      <c r="LZK881" s="4"/>
      <c r="LZL881" s="4"/>
      <c r="LZM881" s="4"/>
      <c r="LZN881" s="4"/>
      <c r="LZO881" s="4"/>
      <c r="LZP881" s="4"/>
      <c r="LZQ881" s="4"/>
      <c r="LZR881" s="4"/>
      <c r="LZS881" s="4"/>
      <c r="LZT881" s="4"/>
      <c r="LZU881" s="4"/>
      <c r="LZV881" s="4"/>
      <c r="LZW881" s="4"/>
      <c r="LZX881" s="4"/>
      <c r="LZY881" s="4"/>
      <c r="LZZ881" s="4"/>
      <c r="MAA881" s="4"/>
      <c r="MAB881" s="4"/>
      <c r="MAC881" s="4"/>
      <c r="MAD881" s="4"/>
      <c r="MAE881" s="4"/>
      <c r="MAF881" s="4"/>
      <c r="MAG881" s="4"/>
      <c r="MAH881" s="4"/>
      <c r="MAI881" s="4"/>
      <c r="MAJ881" s="4"/>
      <c r="MAK881" s="4"/>
      <c r="MAL881" s="4"/>
      <c r="MAM881" s="4"/>
      <c r="MAN881" s="4"/>
      <c r="MAO881" s="4"/>
      <c r="MAP881" s="4"/>
      <c r="MAQ881" s="4"/>
      <c r="MAR881" s="4"/>
      <c r="MAS881" s="4"/>
      <c r="MAT881" s="4"/>
      <c r="MAU881" s="4"/>
      <c r="MAV881" s="4"/>
      <c r="MAW881" s="4"/>
      <c r="MAX881" s="4"/>
      <c r="MAY881" s="4"/>
      <c r="MAZ881" s="4"/>
      <c r="MBA881" s="4"/>
      <c r="MBB881" s="4"/>
      <c r="MBC881" s="4"/>
      <c r="MBD881" s="4"/>
      <c r="MBE881" s="4"/>
      <c r="MBF881" s="4"/>
      <c r="MBG881" s="4"/>
      <c r="MBH881" s="4"/>
      <c r="MBI881" s="4"/>
      <c r="MBJ881" s="4"/>
      <c r="MBK881" s="4"/>
      <c r="MBL881" s="4"/>
      <c r="MBM881" s="4"/>
      <c r="MBN881" s="4"/>
      <c r="MBO881" s="4"/>
      <c r="MBP881" s="4"/>
      <c r="MBQ881" s="4"/>
      <c r="MBR881" s="4"/>
      <c r="MBS881" s="4"/>
      <c r="MBT881" s="4"/>
      <c r="MBU881" s="4"/>
      <c r="MBV881" s="4"/>
      <c r="MBW881" s="4"/>
      <c r="MBX881" s="4"/>
      <c r="MBY881" s="4"/>
      <c r="MBZ881" s="4"/>
      <c r="MCA881" s="4"/>
      <c r="MCB881" s="4"/>
      <c r="MCC881" s="4"/>
      <c r="MCD881" s="4"/>
      <c r="MCE881" s="4"/>
      <c r="MCF881" s="4"/>
      <c r="MCG881" s="4"/>
      <c r="MCH881" s="4"/>
      <c r="MCI881" s="4"/>
      <c r="MCJ881" s="4"/>
      <c r="MCK881" s="4"/>
      <c r="MCL881" s="4"/>
      <c r="MCM881" s="4"/>
      <c r="MCN881" s="4"/>
      <c r="MCO881" s="4"/>
      <c r="MCP881" s="4"/>
      <c r="MCQ881" s="4"/>
      <c r="MCR881" s="4"/>
      <c r="MCS881" s="4"/>
      <c r="MCT881" s="4"/>
      <c r="MCU881" s="4"/>
      <c r="MCV881" s="4"/>
      <c r="MCW881" s="4"/>
      <c r="MCX881" s="4"/>
      <c r="MCY881" s="4"/>
      <c r="MCZ881" s="4"/>
      <c r="MDA881" s="4"/>
      <c r="MDB881" s="4"/>
      <c r="MDC881" s="4"/>
      <c r="MDD881" s="4"/>
      <c r="MDE881" s="4"/>
      <c r="MDF881" s="4"/>
      <c r="MDG881" s="4"/>
      <c r="MDH881" s="4"/>
      <c r="MDI881" s="4"/>
      <c r="MDJ881" s="4"/>
      <c r="MDK881" s="4"/>
      <c r="MDL881" s="4"/>
      <c r="MDM881" s="4"/>
      <c r="MDN881" s="4"/>
      <c r="MDO881" s="4"/>
      <c r="MDP881" s="4"/>
      <c r="MDQ881" s="4"/>
      <c r="MDR881" s="4"/>
      <c r="MDS881" s="4"/>
      <c r="MDT881" s="4"/>
      <c r="MDU881" s="4"/>
      <c r="MDV881" s="4"/>
      <c r="MDW881" s="4"/>
      <c r="MDX881" s="4"/>
      <c r="MDY881" s="4"/>
      <c r="MDZ881" s="4"/>
      <c r="MEA881" s="4"/>
      <c r="MEB881" s="4"/>
      <c r="MEC881" s="4"/>
      <c r="MED881" s="4"/>
      <c r="MEE881" s="4"/>
      <c r="MEF881" s="4"/>
      <c r="MEG881" s="4"/>
      <c r="MEH881" s="4"/>
      <c r="MEI881" s="4"/>
      <c r="MEJ881" s="4"/>
      <c r="MEK881" s="4"/>
      <c r="MEL881" s="4"/>
      <c r="MEM881" s="4"/>
      <c r="MEN881" s="4"/>
      <c r="MEO881" s="4"/>
      <c r="MEP881" s="4"/>
      <c r="MEQ881" s="4"/>
      <c r="MER881" s="4"/>
      <c r="MES881" s="4"/>
      <c r="MET881" s="4"/>
      <c r="MEU881" s="4"/>
      <c r="MEV881" s="4"/>
      <c r="MEW881" s="4"/>
      <c r="MEX881" s="4"/>
      <c r="MEY881" s="4"/>
      <c r="MEZ881" s="4"/>
      <c r="MFA881" s="4"/>
      <c r="MFB881" s="4"/>
      <c r="MFC881" s="4"/>
      <c r="MFD881" s="4"/>
      <c r="MFE881" s="4"/>
      <c r="MFF881" s="4"/>
      <c r="MFG881" s="4"/>
      <c r="MFH881" s="4"/>
      <c r="MFI881" s="4"/>
      <c r="MFJ881" s="4"/>
      <c r="MFL881" s="4"/>
      <c r="MFN881" s="4"/>
      <c r="MFO881" s="4"/>
      <c r="MFP881" s="4"/>
      <c r="MFQ881" s="4"/>
      <c r="MFR881" s="4"/>
      <c r="MFS881" s="4"/>
      <c r="MFT881" s="4"/>
      <c r="MFU881" s="4"/>
      <c r="MFZ881" s="4"/>
      <c r="MGA881" s="4"/>
      <c r="MGB881" s="4"/>
      <c r="MGC881" s="4"/>
      <c r="MGD881" s="4"/>
      <c r="MGE881" s="4"/>
      <c r="MGF881" s="4"/>
      <c r="MGG881" s="4"/>
      <c r="MGH881" s="4"/>
      <c r="MGI881" s="4"/>
      <c r="MGJ881" s="4"/>
      <c r="MGK881" s="4"/>
      <c r="MGL881" s="4"/>
      <c r="MGM881" s="4"/>
      <c r="MGN881" s="4"/>
      <c r="MGO881" s="4"/>
      <c r="MGP881" s="4"/>
      <c r="MGQ881" s="4"/>
      <c r="MGR881" s="4"/>
      <c r="MGS881" s="4"/>
      <c r="MGT881" s="4"/>
      <c r="MGU881" s="4"/>
      <c r="MGV881" s="4"/>
      <c r="MGW881" s="4"/>
      <c r="MGX881" s="4"/>
      <c r="MGY881" s="4"/>
      <c r="MGZ881" s="4"/>
      <c r="MHA881" s="4"/>
      <c r="MHB881" s="4"/>
      <c r="MHC881" s="4"/>
      <c r="MHD881" s="4"/>
      <c r="MHE881" s="4"/>
      <c r="MHF881" s="4"/>
      <c r="MHG881" s="4"/>
      <c r="MHH881" s="4"/>
      <c r="MHI881" s="4"/>
      <c r="MHJ881" s="4"/>
      <c r="MHK881" s="4"/>
      <c r="MHL881" s="4"/>
      <c r="MHM881" s="4"/>
      <c r="MHN881" s="4"/>
      <c r="MHO881" s="4"/>
      <c r="MHP881" s="4"/>
      <c r="MHQ881" s="4"/>
      <c r="MHR881" s="4"/>
      <c r="MHS881" s="4"/>
      <c r="MHT881" s="4"/>
      <c r="MHU881" s="4"/>
      <c r="MHV881" s="4"/>
      <c r="MHW881" s="4"/>
      <c r="MHX881" s="4"/>
      <c r="MHY881" s="4"/>
      <c r="MHZ881" s="4"/>
      <c r="MIA881" s="4"/>
      <c r="MIB881" s="4"/>
      <c r="MIC881" s="4"/>
      <c r="MID881" s="4"/>
      <c r="MIE881" s="4"/>
      <c r="MIF881" s="4"/>
      <c r="MIG881" s="4"/>
      <c r="MIH881" s="4"/>
      <c r="MII881" s="4"/>
      <c r="MIJ881" s="4"/>
      <c r="MIK881" s="4"/>
      <c r="MIL881" s="4"/>
      <c r="MIM881" s="4"/>
      <c r="MIN881" s="4"/>
      <c r="MIO881" s="4"/>
      <c r="MIP881" s="4"/>
      <c r="MIQ881" s="4"/>
      <c r="MIR881" s="4"/>
      <c r="MIS881" s="4"/>
      <c r="MIT881" s="4"/>
      <c r="MIU881" s="4"/>
      <c r="MIV881" s="4"/>
      <c r="MIW881" s="4"/>
      <c r="MIX881" s="4"/>
      <c r="MIY881" s="4"/>
      <c r="MIZ881" s="4"/>
      <c r="MJA881" s="4"/>
      <c r="MJB881" s="4"/>
      <c r="MJC881" s="4"/>
      <c r="MJD881" s="4"/>
      <c r="MJE881" s="4"/>
      <c r="MJF881" s="4"/>
      <c r="MJG881" s="4"/>
      <c r="MJH881" s="4"/>
      <c r="MJI881" s="4"/>
      <c r="MJJ881" s="4"/>
      <c r="MJK881" s="4"/>
      <c r="MJL881" s="4"/>
      <c r="MJM881" s="4"/>
      <c r="MJN881" s="4"/>
      <c r="MJO881" s="4"/>
      <c r="MJP881" s="4"/>
      <c r="MJQ881" s="4"/>
      <c r="MJR881" s="4"/>
      <c r="MJS881" s="4"/>
      <c r="MJT881" s="4"/>
      <c r="MJU881" s="4"/>
      <c r="MJV881" s="4"/>
      <c r="MJW881" s="4"/>
      <c r="MJX881" s="4"/>
      <c r="MJY881" s="4"/>
      <c r="MJZ881" s="4"/>
      <c r="MKA881" s="4"/>
      <c r="MKB881" s="4"/>
      <c r="MKC881" s="4"/>
      <c r="MKD881" s="4"/>
      <c r="MKE881" s="4"/>
      <c r="MKF881" s="4"/>
      <c r="MKG881" s="4"/>
      <c r="MKH881" s="4"/>
      <c r="MKI881" s="4"/>
      <c r="MKJ881" s="4"/>
      <c r="MKK881" s="4"/>
      <c r="MKL881" s="4"/>
      <c r="MKM881" s="4"/>
      <c r="MKN881" s="4"/>
      <c r="MKO881" s="4"/>
      <c r="MKP881" s="4"/>
      <c r="MKQ881" s="4"/>
      <c r="MKR881" s="4"/>
      <c r="MKS881" s="4"/>
      <c r="MKT881" s="4"/>
      <c r="MKU881" s="4"/>
      <c r="MKV881" s="4"/>
      <c r="MKW881" s="4"/>
      <c r="MKX881" s="4"/>
      <c r="MKY881" s="4"/>
      <c r="MKZ881" s="4"/>
      <c r="MLA881" s="4"/>
      <c r="MLB881" s="4"/>
      <c r="MLC881" s="4"/>
      <c r="MLD881" s="4"/>
      <c r="MLE881" s="4"/>
      <c r="MLF881" s="4"/>
      <c r="MLG881" s="4"/>
      <c r="MLH881" s="4"/>
      <c r="MLI881" s="4"/>
      <c r="MLJ881" s="4"/>
      <c r="MLK881" s="4"/>
      <c r="MLL881" s="4"/>
      <c r="MLM881" s="4"/>
      <c r="MLN881" s="4"/>
      <c r="MLO881" s="4"/>
      <c r="MLP881" s="4"/>
      <c r="MLQ881" s="4"/>
      <c r="MLR881" s="4"/>
      <c r="MLS881" s="4"/>
      <c r="MLT881" s="4"/>
      <c r="MLU881" s="4"/>
      <c r="MLV881" s="4"/>
      <c r="MLW881" s="4"/>
      <c r="MLX881" s="4"/>
      <c r="MLY881" s="4"/>
      <c r="MLZ881" s="4"/>
      <c r="MMA881" s="4"/>
      <c r="MMB881" s="4"/>
      <c r="MMC881" s="4"/>
      <c r="MMD881" s="4"/>
      <c r="MME881" s="4"/>
      <c r="MMF881" s="4"/>
      <c r="MMG881" s="4"/>
      <c r="MMH881" s="4"/>
      <c r="MMI881" s="4"/>
      <c r="MMJ881" s="4"/>
      <c r="MMK881" s="4"/>
      <c r="MML881" s="4"/>
      <c r="MMM881" s="4"/>
      <c r="MMN881" s="4"/>
      <c r="MMO881" s="4"/>
      <c r="MMP881" s="4"/>
      <c r="MMQ881" s="4"/>
      <c r="MMR881" s="4"/>
      <c r="MMS881" s="4"/>
      <c r="MMT881" s="4"/>
      <c r="MMU881" s="4"/>
      <c r="MMV881" s="4"/>
      <c r="MMW881" s="4"/>
      <c r="MMX881" s="4"/>
      <c r="MMY881" s="4"/>
      <c r="MMZ881" s="4"/>
      <c r="MNA881" s="4"/>
      <c r="MNB881" s="4"/>
      <c r="MNC881" s="4"/>
      <c r="MND881" s="4"/>
      <c r="MNE881" s="4"/>
      <c r="MNF881" s="4"/>
      <c r="MNG881" s="4"/>
      <c r="MNH881" s="4"/>
      <c r="MNI881" s="4"/>
      <c r="MNJ881" s="4"/>
      <c r="MNK881" s="4"/>
      <c r="MNL881" s="4"/>
      <c r="MNM881" s="4"/>
      <c r="MNN881" s="4"/>
      <c r="MNO881" s="4"/>
      <c r="MNP881" s="4"/>
      <c r="MNQ881" s="4"/>
      <c r="MNR881" s="4"/>
      <c r="MNS881" s="4"/>
      <c r="MNT881" s="4"/>
      <c r="MNU881" s="4"/>
      <c r="MNV881" s="4"/>
      <c r="MNW881" s="4"/>
      <c r="MNX881" s="4"/>
      <c r="MNY881" s="4"/>
      <c r="MNZ881" s="4"/>
      <c r="MOA881" s="4"/>
      <c r="MOB881" s="4"/>
      <c r="MOC881" s="4"/>
      <c r="MOD881" s="4"/>
      <c r="MOE881" s="4"/>
      <c r="MOF881" s="4"/>
      <c r="MOG881" s="4"/>
      <c r="MOH881" s="4"/>
      <c r="MOI881" s="4"/>
      <c r="MOJ881" s="4"/>
      <c r="MOK881" s="4"/>
      <c r="MOL881" s="4"/>
      <c r="MOM881" s="4"/>
      <c r="MON881" s="4"/>
      <c r="MOO881" s="4"/>
      <c r="MOP881" s="4"/>
      <c r="MOQ881" s="4"/>
      <c r="MOR881" s="4"/>
      <c r="MOS881" s="4"/>
      <c r="MOT881" s="4"/>
      <c r="MOU881" s="4"/>
      <c r="MOV881" s="4"/>
      <c r="MOW881" s="4"/>
      <c r="MOX881" s="4"/>
      <c r="MOY881" s="4"/>
      <c r="MOZ881" s="4"/>
      <c r="MPA881" s="4"/>
      <c r="MPB881" s="4"/>
      <c r="MPC881" s="4"/>
      <c r="MPD881" s="4"/>
      <c r="MPE881" s="4"/>
      <c r="MPF881" s="4"/>
      <c r="MPH881" s="4"/>
      <c r="MPJ881" s="4"/>
      <c r="MPK881" s="4"/>
      <c r="MPL881" s="4"/>
      <c r="MPM881" s="4"/>
      <c r="MPN881" s="4"/>
      <c r="MPO881" s="4"/>
      <c r="MPP881" s="4"/>
      <c r="MPQ881" s="4"/>
      <c r="MPV881" s="4"/>
      <c r="MPW881" s="4"/>
      <c r="MPX881" s="4"/>
      <c r="MPY881" s="4"/>
      <c r="MPZ881" s="4"/>
      <c r="MQA881" s="4"/>
      <c r="MQB881" s="4"/>
      <c r="MQC881" s="4"/>
      <c r="MQD881" s="4"/>
      <c r="MQE881" s="4"/>
      <c r="MQF881" s="4"/>
      <c r="MQG881" s="4"/>
      <c r="MQH881" s="4"/>
      <c r="MQI881" s="4"/>
      <c r="MQJ881" s="4"/>
      <c r="MQK881" s="4"/>
      <c r="MQL881" s="4"/>
      <c r="MQM881" s="4"/>
      <c r="MQN881" s="4"/>
      <c r="MQO881" s="4"/>
      <c r="MQP881" s="4"/>
      <c r="MQQ881" s="4"/>
      <c r="MQR881" s="4"/>
      <c r="MQS881" s="4"/>
      <c r="MQT881" s="4"/>
      <c r="MQU881" s="4"/>
      <c r="MQV881" s="4"/>
      <c r="MQW881" s="4"/>
      <c r="MQX881" s="4"/>
      <c r="MQY881" s="4"/>
      <c r="MQZ881" s="4"/>
      <c r="MRA881" s="4"/>
      <c r="MRB881" s="4"/>
      <c r="MRC881" s="4"/>
      <c r="MRD881" s="4"/>
      <c r="MRE881" s="4"/>
      <c r="MRF881" s="4"/>
      <c r="MRG881" s="4"/>
      <c r="MRH881" s="4"/>
      <c r="MRI881" s="4"/>
      <c r="MRJ881" s="4"/>
      <c r="MRK881" s="4"/>
      <c r="MRL881" s="4"/>
      <c r="MRM881" s="4"/>
      <c r="MRN881" s="4"/>
      <c r="MRO881" s="4"/>
      <c r="MRP881" s="4"/>
      <c r="MRQ881" s="4"/>
      <c r="MRR881" s="4"/>
      <c r="MRS881" s="4"/>
      <c r="MRT881" s="4"/>
      <c r="MRU881" s="4"/>
      <c r="MRV881" s="4"/>
      <c r="MRW881" s="4"/>
      <c r="MRX881" s="4"/>
      <c r="MRY881" s="4"/>
      <c r="MRZ881" s="4"/>
      <c r="MSA881" s="4"/>
      <c r="MSB881" s="4"/>
      <c r="MSC881" s="4"/>
      <c r="MSD881" s="4"/>
      <c r="MSE881" s="4"/>
      <c r="MSF881" s="4"/>
      <c r="MSG881" s="4"/>
      <c r="MSH881" s="4"/>
      <c r="MSI881" s="4"/>
      <c r="MSJ881" s="4"/>
      <c r="MSK881" s="4"/>
      <c r="MSL881" s="4"/>
      <c r="MSM881" s="4"/>
      <c r="MSN881" s="4"/>
      <c r="MSO881" s="4"/>
      <c r="MSP881" s="4"/>
      <c r="MSQ881" s="4"/>
      <c r="MSR881" s="4"/>
      <c r="MSS881" s="4"/>
      <c r="MST881" s="4"/>
      <c r="MSU881" s="4"/>
      <c r="MSV881" s="4"/>
      <c r="MSW881" s="4"/>
      <c r="MSX881" s="4"/>
      <c r="MSY881" s="4"/>
      <c r="MSZ881" s="4"/>
      <c r="MTA881" s="4"/>
      <c r="MTB881" s="4"/>
      <c r="MTC881" s="4"/>
      <c r="MTD881" s="4"/>
      <c r="MTE881" s="4"/>
      <c r="MTF881" s="4"/>
      <c r="MTG881" s="4"/>
      <c r="MTH881" s="4"/>
      <c r="MTI881" s="4"/>
      <c r="MTJ881" s="4"/>
      <c r="MTK881" s="4"/>
      <c r="MTL881" s="4"/>
      <c r="MTM881" s="4"/>
      <c r="MTN881" s="4"/>
      <c r="MTO881" s="4"/>
      <c r="MTP881" s="4"/>
      <c r="MTQ881" s="4"/>
      <c r="MTR881" s="4"/>
      <c r="MTS881" s="4"/>
      <c r="MTT881" s="4"/>
      <c r="MTU881" s="4"/>
      <c r="MTV881" s="4"/>
      <c r="MTW881" s="4"/>
      <c r="MTX881" s="4"/>
      <c r="MTY881" s="4"/>
      <c r="MTZ881" s="4"/>
      <c r="MUA881" s="4"/>
      <c r="MUB881" s="4"/>
      <c r="MUC881" s="4"/>
      <c r="MUD881" s="4"/>
      <c r="MUE881" s="4"/>
      <c r="MUF881" s="4"/>
      <c r="MUG881" s="4"/>
      <c r="MUH881" s="4"/>
      <c r="MUI881" s="4"/>
      <c r="MUJ881" s="4"/>
      <c r="MUK881" s="4"/>
      <c r="MUL881" s="4"/>
      <c r="MUM881" s="4"/>
      <c r="MUN881" s="4"/>
      <c r="MUO881" s="4"/>
      <c r="MUP881" s="4"/>
      <c r="MUQ881" s="4"/>
      <c r="MUR881" s="4"/>
      <c r="MUS881" s="4"/>
      <c r="MUT881" s="4"/>
      <c r="MUU881" s="4"/>
      <c r="MUV881" s="4"/>
      <c r="MUW881" s="4"/>
      <c r="MUX881" s="4"/>
      <c r="MUY881" s="4"/>
      <c r="MUZ881" s="4"/>
      <c r="MVA881" s="4"/>
      <c r="MVB881" s="4"/>
      <c r="MVC881" s="4"/>
      <c r="MVD881" s="4"/>
      <c r="MVE881" s="4"/>
      <c r="MVF881" s="4"/>
      <c r="MVG881" s="4"/>
      <c r="MVH881" s="4"/>
      <c r="MVI881" s="4"/>
      <c r="MVJ881" s="4"/>
      <c r="MVK881" s="4"/>
      <c r="MVL881" s="4"/>
      <c r="MVM881" s="4"/>
      <c r="MVN881" s="4"/>
      <c r="MVO881" s="4"/>
      <c r="MVP881" s="4"/>
      <c r="MVQ881" s="4"/>
      <c r="MVR881" s="4"/>
      <c r="MVS881" s="4"/>
      <c r="MVT881" s="4"/>
      <c r="MVU881" s="4"/>
      <c r="MVV881" s="4"/>
      <c r="MVW881" s="4"/>
      <c r="MVX881" s="4"/>
      <c r="MVY881" s="4"/>
      <c r="MVZ881" s="4"/>
      <c r="MWA881" s="4"/>
      <c r="MWB881" s="4"/>
      <c r="MWC881" s="4"/>
      <c r="MWD881" s="4"/>
      <c r="MWE881" s="4"/>
      <c r="MWF881" s="4"/>
      <c r="MWG881" s="4"/>
      <c r="MWH881" s="4"/>
      <c r="MWI881" s="4"/>
      <c r="MWJ881" s="4"/>
      <c r="MWK881" s="4"/>
      <c r="MWL881" s="4"/>
      <c r="MWM881" s="4"/>
      <c r="MWN881" s="4"/>
      <c r="MWO881" s="4"/>
      <c r="MWP881" s="4"/>
      <c r="MWQ881" s="4"/>
      <c r="MWR881" s="4"/>
      <c r="MWS881" s="4"/>
      <c r="MWT881" s="4"/>
      <c r="MWU881" s="4"/>
      <c r="MWV881" s="4"/>
      <c r="MWW881" s="4"/>
      <c r="MWX881" s="4"/>
      <c r="MWY881" s="4"/>
      <c r="MWZ881" s="4"/>
      <c r="MXA881" s="4"/>
      <c r="MXB881" s="4"/>
      <c r="MXC881" s="4"/>
      <c r="MXD881" s="4"/>
      <c r="MXE881" s="4"/>
      <c r="MXF881" s="4"/>
      <c r="MXG881" s="4"/>
      <c r="MXH881" s="4"/>
      <c r="MXI881" s="4"/>
      <c r="MXJ881" s="4"/>
      <c r="MXK881" s="4"/>
      <c r="MXL881" s="4"/>
      <c r="MXM881" s="4"/>
      <c r="MXN881" s="4"/>
      <c r="MXO881" s="4"/>
      <c r="MXP881" s="4"/>
      <c r="MXQ881" s="4"/>
      <c r="MXR881" s="4"/>
      <c r="MXS881" s="4"/>
      <c r="MXT881" s="4"/>
      <c r="MXU881" s="4"/>
      <c r="MXV881" s="4"/>
      <c r="MXW881" s="4"/>
      <c r="MXX881" s="4"/>
      <c r="MXY881" s="4"/>
      <c r="MXZ881" s="4"/>
      <c r="MYA881" s="4"/>
      <c r="MYB881" s="4"/>
      <c r="MYC881" s="4"/>
      <c r="MYD881" s="4"/>
      <c r="MYE881" s="4"/>
      <c r="MYF881" s="4"/>
      <c r="MYG881" s="4"/>
      <c r="MYH881" s="4"/>
      <c r="MYI881" s="4"/>
      <c r="MYJ881" s="4"/>
      <c r="MYK881" s="4"/>
      <c r="MYL881" s="4"/>
      <c r="MYM881" s="4"/>
      <c r="MYN881" s="4"/>
      <c r="MYO881" s="4"/>
      <c r="MYP881" s="4"/>
      <c r="MYQ881" s="4"/>
      <c r="MYR881" s="4"/>
      <c r="MYS881" s="4"/>
      <c r="MYT881" s="4"/>
      <c r="MYU881" s="4"/>
      <c r="MYV881" s="4"/>
      <c r="MYW881" s="4"/>
      <c r="MYX881" s="4"/>
      <c r="MYY881" s="4"/>
      <c r="MYZ881" s="4"/>
      <c r="MZA881" s="4"/>
      <c r="MZB881" s="4"/>
      <c r="MZD881" s="4"/>
      <c r="MZF881" s="4"/>
      <c r="MZG881" s="4"/>
      <c r="MZH881" s="4"/>
      <c r="MZI881" s="4"/>
      <c r="MZJ881" s="4"/>
      <c r="MZK881" s="4"/>
      <c r="MZL881" s="4"/>
      <c r="MZM881" s="4"/>
      <c r="MZR881" s="4"/>
      <c r="MZS881" s="4"/>
      <c r="MZT881" s="4"/>
      <c r="MZU881" s="4"/>
      <c r="MZV881" s="4"/>
      <c r="MZW881" s="4"/>
      <c r="MZX881" s="4"/>
      <c r="MZY881" s="4"/>
      <c r="MZZ881" s="4"/>
      <c r="NAA881" s="4"/>
      <c r="NAB881" s="4"/>
      <c r="NAC881" s="4"/>
      <c r="NAD881" s="4"/>
      <c r="NAE881" s="4"/>
      <c r="NAF881" s="4"/>
      <c r="NAG881" s="4"/>
      <c r="NAH881" s="4"/>
      <c r="NAI881" s="4"/>
      <c r="NAJ881" s="4"/>
      <c r="NAK881" s="4"/>
      <c r="NAL881" s="4"/>
      <c r="NAM881" s="4"/>
      <c r="NAN881" s="4"/>
      <c r="NAO881" s="4"/>
      <c r="NAP881" s="4"/>
      <c r="NAQ881" s="4"/>
      <c r="NAR881" s="4"/>
      <c r="NAS881" s="4"/>
      <c r="NAT881" s="4"/>
      <c r="NAU881" s="4"/>
      <c r="NAV881" s="4"/>
      <c r="NAW881" s="4"/>
      <c r="NAX881" s="4"/>
      <c r="NAY881" s="4"/>
      <c r="NAZ881" s="4"/>
      <c r="NBA881" s="4"/>
      <c r="NBB881" s="4"/>
      <c r="NBC881" s="4"/>
      <c r="NBD881" s="4"/>
      <c r="NBE881" s="4"/>
      <c r="NBF881" s="4"/>
      <c r="NBG881" s="4"/>
      <c r="NBH881" s="4"/>
      <c r="NBI881" s="4"/>
      <c r="NBJ881" s="4"/>
      <c r="NBK881" s="4"/>
      <c r="NBL881" s="4"/>
      <c r="NBM881" s="4"/>
      <c r="NBN881" s="4"/>
      <c r="NBO881" s="4"/>
      <c r="NBP881" s="4"/>
      <c r="NBQ881" s="4"/>
      <c r="NBR881" s="4"/>
      <c r="NBS881" s="4"/>
      <c r="NBT881" s="4"/>
      <c r="NBU881" s="4"/>
      <c r="NBV881" s="4"/>
      <c r="NBW881" s="4"/>
      <c r="NBX881" s="4"/>
      <c r="NBY881" s="4"/>
      <c r="NBZ881" s="4"/>
      <c r="NCA881" s="4"/>
      <c r="NCB881" s="4"/>
      <c r="NCC881" s="4"/>
      <c r="NCD881" s="4"/>
      <c r="NCE881" s="4"/>
      <c r="NCF881" s="4"/>
      <c r="NCG881" s="4"/>
      <c r="NCH881" s="4"/>
      <c r="NCI881" s="4"/>
      <c r="NCJ881" s="4"/>
      <c r="NCK881" s="4"/>
      <c r="NCL881" s="4"/>
      <c r="NCM881" s="4"/>
      <c r="NCN881" s="4"/>
      <c r="NCO881" s="4"/>
      <c r="NCP881" s="4"/>
      <c r="NCQ881" s="4"/>
      <c r="NCR881" s="4"/>
      <c r="NCS881" s="4"/>
      <c r="NCT881" s="4"/>
      <c r="NCU881" s="4"/>
      <c r="NCV881" s="4"/>
      <c r="NCW881" s="4"/>
      <c r="NCX881" s="4"/>
      <c r="NCY881" s="4"/>
      <c r="NCZ881" s="4"/>
      <c r="NDA881" s="4"/>
      <c r="NDB881" s="4"/>
      <c r="NDC881" s="4"/>
      <c r="NDD881" s="4"/>
      <c r="NDE881" s="4"/>
      <c r="NDF881" s="4"/>
      <c r="NDG881" s="4"/>
      <c r="NDH881" s="4"/>
      <c r="NDI881" s="4"/>
      <c r="NDJ881" s="4"/>
      <c r="NDK881" s="4"/>
      <c r="NDL881" s="4"/>
      <c r="NDM881" s="4"/>
      <c r="NDN881" s="4"/>
      <c r="NDO881" s="4"/>
      <c r="NDP881" s="4"/>
      <c r="NDQ881" s="4"/>
      <c r="NDR881" s="4"/>
      <c r="NDS881" s="4"/>
      <c r="NDT881" s="4"/>
      <c r="NDU881" s="4"/>
      <c r="NDV881" s="4"/>
      <c r="NDW881" s="4"/>
      <c r="NDX881" s="4"/>
      <c r="NDY881" s="4"/>
      <c r="NDZ881" s="4"/>
      <c r="NEA881" s="4"/>
      <c r="NEB881" s="4"/>
      <c r="NEC881" s="4"/>
      <c r="NED881" s="4"/>
      <c r="NEE881" s="4"/>
      <c r="NEF881" s="4"/>
      <c r="NEG881" s="4"/>
      <c r="NEH881" s="4"/>
      <c r="NEI881" s="4"/>
      <c r="NEJ881" s="4"/>
      <c r="NEK881" s="4"/>
      <c r="NEL881" s="4"/>
      <c r="NEM881" s="4"/>
      <c r="NEN881" s="4"/>
      <c r="NEO881" s="4"/>
      <c r="NEP881" s="4"/>
      <c r="NEQ881" s="4"/>
      <c r="NER881" s="4"/>
      <c r="NES881" s="4"/>
      <c r="NET881" s="4"/>
      <c r="NEU881" s="4"/>
      <c r="NEV881" s="4"/>
      <c r="NEW881" s="4"/>
      <c r="NEX881" s="4"/>
      <c r="NEY881" s="4"/>
      <c r="NEZ881" s="4"/>
      <c r="NFA881" s="4"/>
      <c r="NFB881" s="4"/>
      <c r="NFC881" s="4"/>
      <c r="NFD881" s="4"/>
      <c r="NFE881" s="4"/>
      <c r="NFF881" s="4"/>
      <c r="NFG881" s="4"/>
      <c r="NFH881" s="4"/>
      <c r="NFI881" s="4"/>
      <c r="NFJ881" s="4"/>
      <c r="NFK881" s="4"/>
      <c r="NFL881" s="4"/>
      <c r="NFM881" s="4"/>
      <c r="NFN881" s="4"/>
      <c r="NFO881" s="4"/>
      <c r="NFP881" s="4"/>
      <c r="NFQ881" s="4"/>
      <c r="NFR881" s="4"/>
      <c r="NFS881" s="4"/>
      <c r="NFT881" s="4"/>
      <c r="NFU881" s="4"/>
      <c r="NFV881" s="4"/>
      <c r="NFW881" s="4"/>
      <c r="NFX881" s="4"/>
      <c r="NFY881" s="4"/>
      <c r="NFZ881" s="4"/>
      <c r="NGA881" s="4"/>
      <c r="NGB881" s="4"/>
      <c r="NGC881" s="4"/>
      <c r="NGD881" s="4"/>
      <c r="NGE881" s="4"/>
      <c r="NGF881" s="4"/>
      <c r="NGG881" s="4"/>
      <c r="NGH881" s="4"/>
      <c r="NGI881" s="4"/>
      <c r="NGJ881" s="4"/>
      <c r="NGK881" s="4"/>
      <c r="NGL881" s="4"/>
      <c r="NGM881" s="4"/>
      <c r="NGN881" s="4"/>
      <c r="NGO881" s="4"/>
      <c r="NGP881" s="4"/>
      <c r="NGQ881" s="4"/>
      <c r="NGR881" s="4"/>
      <c r="NGS881" s="4"/>
      <c r="NGT881" s="4"/>
      <c r="NGU881" s="4"/>
      <c r="NGV881" s="4"/>
      <c r="NGW881" s="4"/>
      <c r="NGX881" s="4"/>
      <c r="NGY881" s="4"/>
      <c r="NGZ881" s="4"/>
      <c r="NHA881" s="4"/>
      <c r="NHB881" s="4"/>
      <c r="NHC881" s="4"/>
      <c r="NHD881" s="4"/>
      <c r="NHE881" s="4"/>
      <c r="NHF881" s="4"/>
      <c r="NHG881" s="4"/>
      <c r="NHH881" s="4"/>
      <c r="NHI881" s="4"/>
      <c r="NHJ881" s="4"/>
      <c r="NHK881" s="4"/>
      <c r="NHL881" s="4"/>
      <c r="NHM881" s="4"/>
      <c r="NHN881" s="4"/>
      <c r="NHO881" s="4"/>
      <c r="NHP881" s="4"/>
      <c r="NHQ881" s="4"/>
      <c r="NHR881" s="4"/>
      <c r="NHS881" s="4"/>
      <c r="NHT881" s="4"/>
      <c r="NHU881" s="4"/>
      <c r="NHV881" s="4"/>
      <c r="NHW881" s="4"/>
      <c r="NHX881" s="4"/>
      <c r="NHY881" s="4"/>
      <c r="NHZ881" s="4"/>
      <c r="NIA881" s="4"/>
      <c r="NIB881" s="4"/>
      <c r="NIC881" s="4"/>
      <c r="NID881" s="4"/>
      <c r="NIE881" s="4"/>
      <c r="NIF881" s="4"/>
      <c r="NIG881" s="4"/>
      <c r="NIH881" s="4"/>
      <c r="NII881" s="4"/>
      <c r="NIJ881" s="4"/>
      <c r="NIK881" s="4"/>
      <c r="NIL881" s="4"/>
      <c r="NIM881" s="4"/>
      <c r="NIN881" s="4"/>
      <c r="NIO881" s="4"/>
      <c r="NIP881" s="4"/>
      <c r="NIQ881" s="4"/>
      <c r="NIR881" s="4"/>
      <c r="NIS881" s="4"/>
      <c r="NIT881" s="4"/>
      <c r="NIU881" s="4"/>
      <c r="NIV881" s="4"/>
      <c r="NIW881" s="4"/>
      <c r="NIX881" s="4"/>
      <c r="NIZ881" s="4"/>
      <c r="NJB881" s="4"/>
      <c r="NJC881" s="4"/>
      <c r="NJD881" s="4"/>
      <c r="NJE881" s="4"/>
      <c r="NJF881" s="4"/>
      <c r="NJG881" s="4"/>
      <c r="NJH881" s="4"/>
      <c r="NJI881" s="4"/>
      <c r="NJN881" s="4"/>
      <c r="NJO881" s="4"/>
      <c r="NJP881" s="4"/>
      <c r="NJQ881" s="4"/>
      <c r="NJR881" s="4"/>
      <c r="NJS881" s="4"/>
      <c r="NJT881" s="4"/>
      <c r="NJU881" s="4"/>
      <c r="NJV881" s="4"/>
      <c r="NJW881" s="4"/>
      <c r="NJX881" s="4"/>
      <c r="NJY881" s="4"/>
      <c r="NJZ881" s="4"/>
      <c r="NKA881" s="4"/>
      <c r="NKB881" s="4"/>
      <c r="NKC881" s="4"/>
      <c r="NKD881" s="4"/>
      <c r="NKE881" s="4"/>
      <c r="NKF881" s="4"/>
      <c r="NKG881" s="4"/>
      <c r="NKH881" s="4"/>
      <c r="NKI881" s="4"/>
      <c r="NKJ881" s="4"/>
      <c r="NKK881" s="4"/>
      <c r="NKL881" s="4"/>
      <c r="NKM881" s="4"/>
      <c r="NKN881" s="4"/>
      <c r="NKO881" s="4"/>
      <c r="NKP881" s="4"/>
      <c r="NKQ881" s="4"/>
      <c r="NKR881" s="4"/>
      <c r="NKS881" s="4"/>
      <c r="NKT881" s="4"/>
      <c r="NKU881" s="4"/>
      <c r="NKV881" s="4"/>
      <c r="NKW881" s="4"/>
      <c r="NKX881" s="4"/>
      <c r="NKY881" s="4"/>
      <c r="NKZ881" s="4"/>
      <c r="NLA881" s="4"/>
      <c r="NLB881" s="4"/>
      <c r="NLC881" s="4"/>
      <c r="NLD881" s="4"/>
      <c r="NLE881" s="4"/>
      <c r="NLF881" s="4"/>
      <c r="NLG881" s="4"/>
      <c r="NLH881" s="4"/>
      <c r="NLI881" s="4"/>
      <c r="NLJ881" s="4"/>
      <c r="NLK881" s="4"/>
      <c r="NLL881" s="4"/>
      <c r="NLM881" s="4"/>
      <c r="NLN881" s="4"/>
      <c r="NLO881" s="4"/>
      <c r="NLP881" s="4"/>
      <c r="NLQ881" s="4"/>
      <c r="NLR881" s="4"/>
      <c r="NLS881" s="4"/>
      <c r="NLT881" s="4"/>
      <c r="NLU881" s="4"/>
      <c r="NLV881" s="4"/>
      <c r="NLW881" s="4"/>
      <c r="NLX881" s="4"/>
      <c r="NLY881" s="4"/>
      <c r="NLZ881" s="4"/>
      <c r="NMA881" s="4"/>
      <c r="NMB881" s="4"/>
      <c r="NMC881" s="4"/>
      <c r="NMD881" s="4"/>
      <c r="NME881" s="4"/>
      <c r="NMF881" s="4"/>
      <c r="NMG881" s="4"/>
      <c r="NMH881" s="4"/>
      <c r="NMI881" s="4"/>
      <c r="NMJ881" s="4"/>
      <c r="NMK881" s="4"/>
      <c r="NML881" s="4"/>
      <c r="NMM881" s="4"/>
      <c r="NMN881" s="4"/>
      <c r="NMO881" s="4"/>
      <c r="NMP881" s="4"/>
      <c r="NMQ881" s="4"/>
      <c r="NMR881" s="4"/>
      <c r="NMS881" s="4"/>
      <c r="NMT881" s="4"/>
      <c r="NMU881" s="4"/>
      <c r="NMV881" s="4"/>
      <c r="NMW881" s="4"/>
      <c r="NMX881" s="4"/>
      <c r="NMY881" s="4"/>
      <c r="NMZ881" s="4"/>
      <c r="NNA881" s="4"/>
      <c r="NNB881" s="4"/>
      <c r="NNC881" s="4"/>
      <c r="NND881" s="4"/>
      <c r="NNE881" s="4"/>
      <c r="NNF881" s="4"/>
      <c r="NNG881" s="4"/>
      <c r="NNH881" s="4"/>
      <c r="NNI881" s="4"/>
      <c r="NNJ881" s="4"/>
      <c r="NNK881" s="4"/>
      <c r="NNL881" s="4"/>
      <c r="NNM881" s="4"/>
      <c r="NNN881" s="4"/>
      <c r="NNO881" s="4"/>
      <c r="NNP881" s="4"/>
      <c r="NNQ881" s="4"/>
      <c r="NNR881" s="4"/>
      <c r="NNS881" s="4"/>
      <c r="NNT881" s="4"/>
      <c r="NNU881" s="4"/>
      <c r="NNV881" s="4"/>
      <c r="NNW881" s="4"/>
      <c r="NNX881" s="4"/>
      <c r="NNY881" s="4"/>
      <c r="NNZ881" s="4"/>
      <c r="NOA881" s="4"/>
      <c r="NOB881" s="4"/>
      <c r="NOC881" s="4"/>
      <c r="NOD881" s="4"/>
      <c r="NOE881" s="4"/>
      <c r="NOF881" s="4"/>
      <c r="NOG881" s="4"/>
      <c r="NOH881" s="4"/>
      <c r="NOI881" s="4"/>
      <c r="NOJ881" s="4"/>
      <c r="NOK881" s="4"/>
      <c r="NOL881" s="4"/>
      <c r="NOM881" s="4"/>
      <c r="NON881" s="4"/>
      <c r="NOO881" s="4"/>
      <c r="NOP881" s="4"/>
      <c r="NOQ881" s="4"/>
      <c r="NOR881" s="4"/>
      <c r="NOS881" s="4"/>
      <c r="NOT881" s="4"/>
      <c r="NOU881" s="4"/>
      <c r="NOV881" s="4"/>
      <c r="NOW881" s="4"/>
      <c r="NOX881" s="4"/>
      <c r="NOY881" s="4"/>
      <c r="NOZ881" s="4"/>
      <c r="NPA881" s="4"/>
      <c r="NPB881" s="4"/>
      <c r="NPC881" s="4"/>
      <c r="NPD881" s="4"/>
      <c r="NPE881" s="4"/>
      <c r="NPF881" s="4"/>
      <c r="NPG881" s="4"/>
      <c r="NPH881" s="4"/>
      <c r="NPI881" s="4"/>
      <c r="NPJ881" s="4"/>
      <c r="NPK881" s="4"/>
      <c r="NPL881" s="4"/>
      <c r="NPM881" s="4"/>
      <c r="NPN881" s="4"/>
      <c r="NPO881" s="4"/>
      <c r="NPP881" s="4"/>
      <c r="NPQ881" s="4"/>
      <c r="NPR881" s="4"/>
      <c r="NPS881" s="4"/>
      <c r="NPT881" s="4"/>
      <c r="NPU881" s="4"/>
      <c r="NPV881" s="4"/>
      <c r="NPW881" s="4"/>
      <c r="NPX881" s="4"/>
      <c r="NPY881" s="4"/>
      <c r="NPZ881" s="4"/>
      <c r="NQA881" s="4"/>
      <c r="NQB881" s="4"/>
      <c r="NQC881" s="4"/>
      <c r="NQD881" s="4"/>
      <c r="NQE881" s="4"/>
      <c r="NQF881" s="4"/>
      <c r="NQG881" s="4"/>
      <c r="NQH881" s="4"/>
      <c r="NQI881" s="4"/>
      <c r="NQJ881" s="4"/>
      <c r="NQK881" s="4"/>
      <c r="NQL881" s="4"/>
      <c r="NQM881" s="4"/>
      <c r="NQN881" s="4"/>
      <c r="NQO881" s="4"/>
      <c r="NQP881" s="4"/>
      <c r="NQQ881" s="4"/>
      <c r="NQR881" s="4"/>
      <c r="NQS881" s="4"/>
      <c r="NQT881" s="4"/>
      <c r="NQU881" s="4"/>
      <c r="NQV881" s="4"/>
      <c r="NQW881" s="4"/>
      <c r="NQX881" s="4"/>
      <c r="NQY881" s="4"/>
      <c r="NQZ881" s="4"/>
      <c r="NRA881" s="4"/>
      <c r="NRB881" s="4"/>
      <c r="NRC881" s="4"/>
      <c r="NRD881" s="4"/>
      <c r="NRE881" s="4"/>
      <c r="NRF881" s="4"/>
      <c r="NRG881" s="4"/>
      <c r="NRH881" s="4"/>
      <c r="NRI881" s="4"/>
      <c r="NRJ881" s="4"/>
      <c r="NRK881" s="4"/>
      <c r="NRL881" s="4"/>
      <c r="NRM881" s="4"/>
      <c r="NRN881" s="4"/>
      <c r="NRO881" s="4"/>
      <c r="NRP881" s="4"/>
      <c r="NRQ881" s="4"/>
      <c r="NRR881" s="4"/>
      <c r="NRS881" s="4"/>
      <c r="NRT881" s="4"/>
      <c r="NRU881" s="4"/>
      <c r="NRV881" s="4"/>
      <c r="NRW881" s="4"/>
      <c r="NRX881" s="4"/>
      <c r="NRY881" s="4"/>
      <c r="NRZ881" s="4"/>
      <c r="NSA881" s="4"/>
      <c r="NSB881" s="4"/>
      <c r="NSC881" s="4"/>
      <c r="NSD881" s="4"/>
      <c r="NSE881" s="4"/>
      <c r="NSF881" s="4"/>
      <c r="NSG881" s="4"/>
      <c r="NSH881" s="4"/>
      <c r="NSI881" s="4"/>
      <c r="NSJ881" s="4"/>
      <c r="NSK881" s="4"/>
      <c r="NSL881" s="4"/>
      <c r="NSM881" s="4"/>
      <c r="NSN881" s="4"/>
      <c r="NSO881" s="4"/>
      <c r="NSP881" s="4"/>
      <c r="NSQ881" s="4"/>
      <c r="NSR881" s="4"/>
      <c r="NSS881" s="4"/>
      <c r="NST881" s="4"/>
      <c r="NSV881" s="4"/>
      <c r="NSX881" s="4"/>
      <c r="NSY881" s="4"/>
      <c r="NSZ881" s="4"/>
      <c r="NTA881" s="4"/>
      <c r="NTB881" s="4"/>
      <c r="NTC881" s="4"/>
      <c r="NTD881" s="4"/>
      <c r="NTE881" s="4"/>
      <c r="NTJ881" s="4"/>
      <c r="NTK881" s="4"/>
      <c r="NTL881" s="4"/>
      <c r="NTM881" s="4"/>
      <c r="NTN881" s="4"/>
      <c r="NTO881" s="4"/>
      <c r="NTP881" s="4"/>
      <c r="NTQ881" s="4"/>
      <c r="NTR881" s="4"/>
      <c r="NTS881" s="4"/>
      <c r="NTT881" s="4"/>
      <c r="NTU881" s="4"/>
      <c r="NTV881" s="4"/>
      <c r="NTW881" s="4"/>
      <c r="NTX881" s="4"/>
      <c r="NTY881" s="4"/>
      <c r="NTZ881" s="4"/>
      <c r="NUA881" s="4"/>
      <c r="NUB881" s="4"/>
      <c r="NUC881" s="4"/>
      <c r="NUD881" s="4"/>
      <c r="NUE881" s="4"/>
      <c r="NUF881" s="4"/>
      <c r="NUG881" s="4"/>
      <c r="NUH881" s="4"/>
      <c r="NUI881" s="4"/>
      <c r="NUJ881" s="4"/>
      <c r="NUK881" s="4"/>
      <c r="NUL881" s="4"/>
      <c r="NUM881" s="4"/>
      <c r="NUN881" s="4"/>
      <c r="NUO881" s="4"/>
      <c r="NUP881" s="4"/>
      <c r="NUQ881" s="4"/>
      <c r="NUR881" s="4"/>
      <c r="NUS881" s="4"/>
      <c r="NUT881" s="4"/>
      <c r="NUU881" s="4"/>
      <c r="NUV881" s="4"/>
      <c r="NUW881" s="4"/>
      <c r="NUX881" s="4"/>
      <c r="NUY881" s="4"/>
      <c r="NUZ881" s="4"/>
      <c r="NVA881" s="4"/>
      <c r="NVB881" s="4"/>
      <c r="NVC881" s="4"/>
      <c r="NVD881" s="4"/>
      <c r="NVE881" s="4"/>
      <c r="NVF881" s="4"/>
      <c r="NVG881" s="4"/>
      <c r="NVH881" s="4"/>
      <c r="NVI881" s="4"/>
      <c r="NVJ881" s="4"/>
      <c r="NVK881" s="4"/>
      <c r="NVL881" s="4"/>
      <c r="NVM881" s="4"/>
      <c r="NVN881" s="4"/>
      <c r="NVO881" s="4"/>
      <c r="NVP881" s="4"/>
      <c r="NVQ881" s="4"/>
      <c r="NVR881" s="4"/>
      <c r="NVS881" s="4"/>
      <c r="NVT881" s="4"/>
      <c r="NVU881" s="4"/>
      <c r="NVV881" s="4"/>
      <c r="NVW881" s="4"/>
      <c r="NVX881" s="4"/>
      <c r="NVY881" s="4"/>
      <c r="NVZ881" s="4"/>
      <c r="NWA881" s="4"/>
      <c r="NWB881" s="4"/>
      <c r="NWC881" s="4"/>
      <c r="NWD881" s="4"/>
      <c r="NWE881" s="4"/>
      <c r="NWF881" s="4"/>
      <c r="NWG881" s="4"/>
      <c r="NWH881" s="4"/>
      <c r="NWI881" s="4"/>
      <c r="NWJ881" s="4"/>
      <c r="NWK881" s="4"/>
      <c r="NWL881" s="4"/>
      <c r="NWM881" s="4"/>
      <c r="NWN881" s="4"/>
      <c r="NWO881" s="4"/>
      <c r="NWP881" s="4"/>
      <c r="NWQ881" s="4"/>
      <c r="NWR881" s="4"/>
      <c r="NWS881" s="4"/>
      <c r="NWT881" s="4"/>
      <c r="NWU881" s="4"/>
      <c r="NWV881" s="4"/>
      <c r="NWW881" s="4"/>
      <c r="NWX881" s="4"/>
      <c r="NWY881" s="4"/>
      <c r="NWZ881" s="4"/>
      <c r="NXA881" s="4"/>
      <c r="NXB881" s="4"/>
      <c r="NXC881" s="4"/>
      <c r="NXD881" s="4"/>
      <c r="NXE881" s="4"/>
      <c r="NXF881" s="4"/>
      <c r="NXG881" s="4"/>
      <c r="NXH881" s="4"/>
      <c r="NXI881" s="4"/>
      <c r="NXJ881" s="4"/>
      <c r="NXK881" s="4"/>
      <c r="NXL881" s="4"/>
      <c r="NXM881" s="4"/>
      <c r="NXN881" s="4"/>
      <c r="NXO881" s="4"/>
      <c r="NXP881" s="4"/>
      <c r="NXQ881" s="4"/>
      <c r="NXR881" s="4"/>
      <c r="NXS881" s="4"/>
      <c r="NXT881" s="4"/>
      <c r="NXU881" s="4"/>
      <c r="NXV881" s="4"/>
      <c r="NXW881" s="4"/>
      <c r="NXX881" s="4"/>
      <c r="NXY881" s="4"/>
      <c r="NXZ881" s="4"/>
      <c r="NYA881" s="4"/>
      <c r="NYB881" s="4"/>
      <c r="NYC881" s="4"/>
      <c r="NYD881" s="4"/>
      <c r="NYE881" s="4"/>
      <c r="NYF881" s="4"/>
      <c r="NYG881" s="4"/>
      <c r="NYH881" s="4"/>
      <c r="NYI881" s="4"/>
      <c r="NYJ881" s="4"/>
      <c r="NYK881" s="4"/>
      <c r="NYL881" s="4"/>
      <c r="NYM881" s="4"/>
      <c r="NYN881" s="4"/>
      <c r="NYO881" s="4"/>
      <c r="NYP881" s="4"/>
      <c r="NYQ881" s="4"/>
      <c r="NYR881" s="4"/>
      <c r="NYS881" s="4"/>
      <c r="NYT881" s="4"/>
      <c r="NYU881" s="4"/>
      <c r="NYV881" s="4"/>
      <c r="NYW881" s="4"/>
      <c r="NYX881" s="4"/>
      <c r="NYY881" s="4"/>
      <c r="NYZ881" s="4"/>
      <c r="NZA881" s="4"/>
      <c r="NZB881" s="4"/>
      <c r="NZC881" s="4"/>
      <c r="NZD881" s="4"/>
      <c r="NZE881" s="4"/>
      <c r="NZF881" s="4"/>
      <c r="NZG881" s="4"/>
      <c r="NZH881" s="4"/>
      <c r="NZI881" s="4"/>
      <c r="NZJ881" s="4"/>
      <c r="NZK881" s="4"/>
      <c r="NZL881" s="4"/>
      <c r="NZM881" s="4"/>
      <c r="NZN881" s="4"/>
      <c r="NZO881" s="4"/>
      <c r="NZP881" s="4"/>
      <c r="NZQ881" s="4"/>
      <c r="NZR881" s="4"/>
      <c r="NZS881" s="4"/>
      <c r="NZT881" s="4"/>
      <c r="NZU881" s="4"/>
      <c r="NZV881" s="4"/>
      <c r="NZW881" s="4"/>
      <c r="NZX881" s="4"/>
      <c r="NZY881" s="4"/>
      <c r="NZZ881" s="4"/>
      <c r="OAA881" s="4"/>
      <c r="OAB881" s="4"/>
      <c r="OAC881" s="4"/>
      <c r="OAD881" s="4"/>
      <c r="OAE881" s="4"/>
      <c r="OAF881" s="4"/>
      <c r="OAG881" s="4"/>
      <c r="OAH881" s="4"/>
      <c r="OAI881" s="4"/>
      <c r="OAJ881" s="4"/>
      <c r="OAK881" s="4"/>
      <c r="OAL881" s="4"/>
      <c r="OAM881" s="4"/>
      <c r="OAN881" s="4"/>
      <c r="OAO881" s="4"/>
      <c r="OAP881" s="4"/>
      <c r="OAQ881" s="4"/>
      <c r="OAR881" s="4"/>
      <c r="OAS881" s="4"/>
      <c r="OAT881" s="4"/>
      <c r="OAU881" s="4"/>
      <c r="OAV881" s="4"/>
      <c r="OAW881" s="4"/>
      <c r="OAX881" s="4"/>
      <c r="OAY881" s="4"/>
      <c r="OAZ881" s="4"/>
      <c r="OBA881" s="4"/>
      <c r="OBB881" s="4"/>
      <c r="OBC881" s="4"/>
      <c r="OBD881" s="4"/>
      <c r="OBE881" s="4"/>
      <c r="OBF881" s="4"/>
      <c r="OBG881" s="4"/>
      <c r="OBH881" s="4"/>
      <c r="OBI881" s="4"/>
      <c r="OBJ881" s="4"/>
      <c r="OBK881" s="4"/>
      <c r="OBL881" s="4"/>
      <c r="OBM881" s="4"/>
      <c r="OBN881" s="4"/>
      <c r="OBO881" s="4"/>
      <c r="OBP881" s="4"/>
      <c r="OBQ881" s="4"/>
      <c r="OBR881" s="4"/>
      <c r="OBS881" s="4"/>
      <c r="OBT881" s="4"/>
      <c r="OBU881" s="4"/>
      <c r="OBV881" s="4"/>
      <c r="OBW881" s="4"/>
      <c r="OBX881" s="4"/>
      <c r="OBY881" s="4"/>
      <c r="OBZ881" s="4"/>
      <c r="OCA881" s="4"/>
      <c r="OCB881" s="4"/>
      <c r="OCC881" s="4"/>
      <c r="OCD881" s="4"/>
      <c r="OCE881" s="4"/>
      <c r="OCF881" s="4"/>
      <c r="OCG881" s="4"/>
      <c r="OCH881" s="4"/>
      <c r="OCI881" s="4"/>
      <c r="OCJ881" s="4"/>
      <c r="OCK881" s="4"/>
      <c r="OCL881" s="4"/>
      <c r="OCM881" s="4"/>
      <c r="OCN881" s="4"/>
      <c r="OCO881" s="4"/>
      <c r="OCP881" s="4"/>
      <c r="OCR881" s="4"/>
      <c r="OCT881" s="4"/>
      <c r="OCU881" s="4"/>
      <c r="OCV881" s="4"/>
      <c r="OCW881" s="4"/>
      <c r="OCX881" s="4"/>
      <c r="OCY881" s="4"/>
      <c r="OCZ881" s="4"/>
      <c r="ODA881" s="4"/>
      <c r="ODF881" s="4"/>
      <c r="ODG881" s="4"/>
      <c r="ODH881" s="4"/>
      <c r="ODI881" s="4"/>
      <c r="ODJ881" s="4"/>
      <c r="ODK881" s="4"/>
      <c r="ODL881" s="4"/>
      <c r="ODM881" s="4"/>
      <c r="ODN881" s="4"/>
      <c r="ODO881" s="4"/>
      <c r="ODP881" s="4"/>
      <c r="ODQ881" s="4"/>
      <c r="ODR881" s="4"/>
      <c r="ODS881" s="4"/>
      <c r="ODT881" s="4"/>
      <c r="ODU881" s="4"/>
      <c r="ODV881" s="4"/>
      <c r="ODW881" s="4"/>
      <c r="ODX881" s="4"/>
      <c r="ODY881" s="4"/>
      <c r="ODZ881" s="4"/>
      <c r="OEA881" s="4"/>
      <c r="OEB881" s="4"/>
      <c r="OEC881" s="4"/>
      <c r="OED881" s="4"/>
      <c r="OEE881" s="4"/>
      <c r="OEF881" s="4"/>
      <c r="OEG881" s="4"/>
      <c r="OEH881" s="4"/>
      <c r="OEI881" s="4"/>
      <c r="OEJ881" s="4"/>
      <c r="OEK881" s="4"/>
      <c r="OEL881" s="4"/>
      <c r="OEM881" s="4"/>
      <c r="OEN881" s="4"/>
      <c r="OEO881" s="4"/>
      <c r="OEP881" s="4"/>
      <c r="OEQ881" s="4"/>
      <c r="OER881" s="4"/>
      <c r="OES881" s="4"/>
      <c r="OET881" s="4"/>
      <c r="OEU881" s="4"/>
      <c r="OEV881" s="4"/>
      <c r="OEW881" s="4"/>
      <c r="OEX881" s="4"/>
      <c r="OEY881" s="4"/>
      <c r="OEZ881" s="4"/>
      <c r="OFA881" s="4"/>
      <c r="OFB881" s="4"/>
      <c r="OFC881" s="4"/>
      <c r="OFD881" s="4"/>
      <c r="OFE881" s="4"/>
      <c r="OFF881" s="4"/>
      <c r="OFG881" s="4"/>
      <c r="OFH881" s="4"/>
      <c r="OFI881" s="4"/>
      <c r="OFJ881" s="4"/>
      <c r="OFK881" s="4"/>
      <c r="OFL881" s="4"/>
      <c r="OFM881" s="4"/>
      <c r="OFN881" s="4"/>
      <c r="OFO881" s="4"/>
      <c r="OFP881" s="4"/>
      <c r="OFQ881" s="4"/>
      <c r="OFR881" s="4"/>
      <c r="OFS881" s="4"/>
      <c r="OFT881" s="4"/>
      <c r="OFU881" s="4"/>
      <c r="OFV881" s="4"/>
      <c r="OFW881" s="4"/>
      <c r="OFX881" s="4"/>
      <c r="OFY881" s="4"/>
      <c r="OFZ881" s="4"/>
      <c r="OGA881" s="4"/>
      <c r="OGB881" s="4"/>
      <c r="OGC881" s="4"/>
      <c r="OGD881" s="4"/>
      <c r="OGE881" s="4"/>
      <c r="OGF881" s="4"/>
      <c r="OGG881" s="4"/>
      <c r="OGH881" s="4"/>
      <c r="OGI881" s="4"/>
      <c r="OGJ881" s="4"/>
      <c r="OGK881" s="4"/>
      <c r="OGL881" s="4"/>
      <c r="OGM881" s="4"/>
      <c r="OGN881" s="4"/>
      <c r="OGO881" s="4"/>
      <c r="OGP881" s="4"/>
      <c r="OGQ881" s="4"/>
      <c r="OGR881" s="4"/>
      <c r="OGS881" s="4"/>
      <c r="OGT881" s="4"/>
      <c r="OGU881" s="4"/>
      <c r="OGV881" s="4"/>
      <c r="OGW881" s="4"/>
      <c r="OGX881" s="4"/>
      <c r="OGY881" s="4"/>
      <c r="OGZ881" s="4"/>
      <c r="OHA881" s="4"/>
      <c r="OHB881" s="4"/>
      <c r="OHC881" s="4"/>
      <c r="OHD881" s="4"/>
      <c r="OHE881" s="4"/>
      <c r="OHF881" s="4"/>
      <c r="OHG881" s="4"/>
      <c r="OHH881" s="4"/>
      <c r="OHI881" s="4"/>
      <c r="OHJ881" s="4"/>
      <c r="OHK881" s="4"/>
      <c r="OHL881" s="4"/>
      <c r="OHM881" s="4"/>
      <c r="OHN881" s="4"/>
      <c r="OHO881" s="4"/>
      <c r="OHP881" s="4"/>
      <c r="OHQ881" s="4"/>
      <c r="OHR881" s="4"/>
      <c r="OHS881" s="4"/>
      <c r="OHT881" s="4"/>
      <c r="OHU881" s="4"/>
      <c r="OHV881" s="4"/>
      <c r="OHW881" s="4"/>
      <c r="OHX881" s="4"/>
      <c r="OHY881" s="4"/>
      <c r="OHZ881" s="4"/>
      <c r="OIA881" s="4"/>
      <c r="OIB881" s="4"/>
      <c r="OIC881" s="4"/>
      <c r="OID881" s="4"/>
      <c r="OIE881" s="4"/>
      <c r="OIF881" s="4"/>
      <c r="OIG881" s="4"/>
      <c r="OIH881" s="4"/>
      <c r="OII881" s="4"/>
      <c r="OIJ881" s="4"/>
      <c r="OIK881" s="4"/>
      <c r="OIL881" s="4"/>
      <c r="OIM881" s="4"/>
      <c r="OIN881" s="4"/>
      <c r="OIO881" s="4"/>
      <c r="OIP881" s="4"/>
      <c r="OIQ881" s="4"/>
      <c r="OIR881" s="4"/>
      <c r="OIS881" s="4"/>
      <c r="OIT881" s="4"/>
      <c r="OIU881" s="4"/>
      <c r="OIV881" s="4"/>
      <c r="OIW881" s="4"/>
      <c r="OIX881" s="4"/>
      <c r="OIY881" s="4"/>
      <c r="OIZ881" s="4"/>
      <c r="OJA881" s="4"/>
      <c r="OJB881" s="4"/>
      <c r="OJC881" s="4"/>
      <c r="OJD881" s="4"/>
      <c r="OJE881" s="4"/>
      <c r="OJF881" s="4"/>
      <c r="OJG881" s="4"/>
      <c r="OJH881" s="4"/>
      <c r="OJI881" s="4"/>
      <c r="OJJ881" s="4"/>
      <c r="OJK881" s="4"/>
      <c r="OJL881" s="4"/>
      <c r="OJM881" s="4"/>
      <c r="OJN881" s="4"/>
      <c r="OJO881" s="4"/>
      <c r="OJP881" s="4"/>
      <c r="OJQ881" s="4"/>
      <c r="OJR881" s="4"/>
      <c r="OJS881" s="4"/>
      <c r="OJT881" s="4"/>
      <c r="OJU881" s="4"/>
      <c r="OJV881" s="4"/>
      <c r="OJW881" s="4"/>
      <c r="OJX881" s="4"/>
      <c r="OJY881" s="4"/>
      <c r="OJZ881" s="4"/>
      <c r="OKA881" s="4"/>
      <c r="OKB881" s="4"/>
      <c r="OKC881" s="4"/>
      <c r="OKD881" s="4"/>
      <c r="OKE881" s="4"/>
      <c r="OKF881" s="4"/>
      <c r="OKG881" s="4"/>
      <c r="OKH881" s="4"/>
      <c r="OKI881" s="4"/>
      <c r="OKJ881" s="4"/>
      <c r="OKK881" s="4"/>
      <c r="OKL881" s="4"/>
      <c r="OKM881" s="4"/>
      <c r="OKN881" s="4"/>
      <c r="OKO881" s="4"/>
      <c r="OKP881" s="4"/>
      <c r="OKQ881" s="4"/>
      <c r="OKR881" s="4"/>
      <c r="OKS881" s="4"/>
      <c r="OKT881" s="4"/>
      <c r="OKU881" s="4"/>
      <c r="OKV881" s="4"/>
      <c r="OKW881" s="4"/>
      <c r="OKX881" s="4"/>
      <c r="OKY881" s="4"/>
      <c r="OKZ881" s="4"/>
      <c r="OLA881" s="4"/>
      <c r="OLB881" s="4"/>
      <c r="OLC881" s="4"/>
      <c r="OLD881" s="4"/>
      <c r="OLE881" s="4"/>
      <c r="OLF881" s="4"/>
      <c r="OLG881" s="4"/>
      <c r="OLH881" s="4"/>
      <c r="OLI881" s="4"/>
      <c r="OLJ881" s="4"/>
      <c r="OLK881" s="4"/>
      <c r="OLL881" s="4"/>
      <c r="OLM881" s="4"/>
      <c r="OLN881" s="4"/>
      <c r="OLO881" s="4"/>
      <c r="OLP881" s="4"/>
      <c r="OLQ881" s="4"/>
      <c r="OLR881" s="4"/>
      <c r="OLS881" s="4"/>
      <c r="OLT881" s="4"/>
      <c r="OLU881" s="4"/>
      <c r="OLV881" s="4"/>
      <c r="OLW881" s="4"/>
      <c r="OLX881" s="4"/>
      <c r="OLY881" s="4"/>
      <c r="OLZ881" s="4"/>
      <c r="OMA881" s="4"/>
      <c r="OMB881" s="4"/>
      <c r="OMC881" s="4"/>
      <c r="OMD881" s="4"/>
      <c r="OME881" s="4"/>
      <c r="OMF881" s="4"/>
      <c r="OMG881" s="4"/>
      <c r="OMH881" s="4"/>
      <c r="OMI881" s="4"/>
      <c r="OMJ881" s="4"/>
      <c r="OMK881" s="4"/>
      <c r="OML881" s="4"/>
      <c r="OMN881" s="4"/>
      <c r="OMP881" s="4"/>
      <c r="OMQ881" s="4"/>
      <c r="OMR881" s="4"/>
      <c r="OMS881" s="4"/>
      <c r="OMT881" s="4"/>
      <c r="OMU881" s="4"/>
      <c r="OMV881" s="4"/>
      <c r="OMW881" s="4"/>
      <c r="ONB881" s="4"/>
      <c r="ONC881" s="4"/>
      <c r="OND881" s="4"/>
      <c r="ONE881" s="4"/>
      <c r="ONF881" s="4"/>
      <c r="ONG881" s="4"/>
      <c r="ONH881" s="4"/>
      <c r="ONI881" s="4"/>
      <c r="ONJ881" s="4"/>
      <c r="ONK881" s="4"/>
      <c r="ONL881" s="4"/>
      <c r="ONM881" s="4"/>
      <c r="ONN881" s="4"/>
      <c r="ONO881" s="4"/>
      <c r="ONP881" s="4"/>
      <c r="ONQ881" s="4"/>
      <c r="ONR881" s="4"/>
      <c r="ONS881" s="4"/>
      <c r="ONT881" s="4"/>
      <c r="ONU881" s="4"/>
      <c r="ONV881" s="4"/>
      <c r="ONW881" s="4"/>
      <c r="ONX881" s="4"/>
      <c r="ONY881" s="4"/>
      <c r="ONZ881" s="4"/>
      <c r="OOA881" s="4"/>
      <c r="OOB881" s="4"/>
      <c r="OOC881" s="4"/>
      <c r="OOD881" s="4"/>
      <c r="OOE881" s="4"/>
      <c r="OOF881" s="4"/>
      <c r="OOG881" s="4"/>
      <c r="OOH881" s="4"/>
      <c r="OOI881" s="4"/>
      <c r="OOJ881" s="4"/>
      <c r="OOK881" s="4"/>
      <c r="OOL881" s="4"/>
      <c r="OOM881" s="4"/>
      <c r="OON881" s="4"/>
      <c r="OOO881" s="4"/>
      <c r="OOP881" s="4"/>
      <c r="OOQ881" s="4"/>
      <c r="OOR881" s="4"/>
      <c r="OOS881" s="4"/>
      <c r="OOT881" s="4"/>
      <c r="OOU881" s="4"/>
      <c r="OOV881" s="4"/>
      <c r="OOW881" s="4"/>
      <c r="OOX881" s="4"/>
      <c r="OOY881" s="4"/>
      <c r="OOZ881" s="4"/>
      <c r="OPA881" s="4"/>
      <c r="OPB881" s="4"/>
      <c r="OPC881" s="4"/>
      <c r="OPD881" s="4"/>
      <c r="OPE881" s="4"/>
      <c r="OPF881" s="4"/>
      <c r="OPG881" s="4"/>
      <c r="OPH881" s="4"/>
      <c r="OPI881" s="4"/>
      <c r="OPJ881" s="4"/>
      <c r="OPK881" s="4"/>
      <c r="OPL881" s="4"/>
      <c r="OPM881" s="4"/>
      <c r="OPN881" s="4"/>
      <c r="OPO881" s="4"/>
      <c r="OPP881" s="4"/>
      <c r="OPQ881" s="4"/>
      <c r="OPR881" s="4"/>
      <c r="OPS881" s="4"/>
      <c r="OPT881" s="4"/>
      <c r="OPU881" s="4"/>
      <c r="OPV881" s="4"/>
      <c r="OPW881" s="4"/>
      <c r="OPX881" s="4"/>
      <c r="OPY881" s="4"/>
      <c r="OPZ881" s="4"/>
      <c r="OQA881" s="4"/>
      <c r="OQB881" s="4"/>
      <c r="OQC881" s="4"/>
      <c r="OQD881" s="4"/>
      <c r="OQE881" s="4"/>
      <c r="OQF881" s="4"/>
      <c r="OQG881" s="4"/>
      <c r="OQH881" s="4"/>
      <c r="OQI881" s="4"/>
      <c r="OQJ881" s="4"/>
      <c r="OQK881" s="4"/>
      <c r="OQL881" s="4"/>
      <c r="OQM881" s="4"/>
      <c r="OQN881" s="4"/>
      <c r="OQO881" s="4"/>
      <c r="OQP881" s="4"/>
      <c r="OQQ881" s="4"/>
      <c r="OQR881" s="4"/>
      <c r="OQS881" s="4"/>
      <c r="OQT881" s="4"/>
      <c r="OQU881" s="4"/>
      <c r="OQV881" s="4"/>
      <c r="OQW881" s="4"/>
      <c r="OQX881" s="4"/>
      <c r="OQY881" s="4"/>
      <c r="OQZ881" s="4"/>
      <c r="ORA881" s="4"/>
      <c r="ORB881" s="4"/>
      <c r="ORC881" s="4"/>
      <c r="ORD881" s="4"/>
      <c r="ORE881" s="4"/>
      <c r="ORF881" s="4"/>
      <c r="ORG881" s="4"/>
      <c r="ORH881" s="4"/>
      <c r="ORI881" s="4"/>
      <c r="ORJ881" s="4"/>
      <c r="ORK881" s="4"/>
      <c r="ORL881" s="4"/>
      <c r="ORM881" s="4"/>
      <c r="ORN881" s="4"/>
      <c r="ORO881" s="4"/>
      <c r="ORP881" s="4"/>
      <c r="ORQ881" s="4"/>
      <c r="ORR881" s="4"/>
      <c r="ORS881" s="4"/>
      <c r="ORT881" s="4"/>
      <c r="ORU881" s="4"/>
      <c r="ORV881" s="4"/>
      <c r="ORW881" s="4"/>
      <c r="ORX881" s="4"/>
      <c r="ORY881" s="4"/>
      <c r="ORZ881" s="4"/>
      <c r="OSA881" s="4"/>
      <c r="OSB881" s="4"/>
      <c r="OSC881" s="4"/>
      <c r="OSD881" s="4"/>
      <c r="OSE881" s="4"/>
      <c r="OSF881" s="4"/>
      <c r="OSG881" s="4"/>
      <c r="OSH881" s="4"/>
      <c r="OSI881" s="4"/>
      <c r="OSJ881" s="4"/>
      <c r="OSK881" s="4"/>
      <c r="OSL881" s="4"/>
      <c r="OSM881" s="4"/>
      <c r="OSN881" s="4"/>
      <c r="OSO881" s="4"/>
      <c r="OSP881" s="4"/>
      <c r="OSQ881" s="4"/>
      <c r="OSR881" s="4"/>
      <c r="OSS881" s="4"/>
      <c r="OST881" s="4"/>
      <c r="OSU881" s="4"/>
      <c r="OSV881" s="4"/>
      <c r="OSW881" s="4"/>
      <c r="OSX881" s="4"/>
      <c r="OSY881" s="4"/>
      <c r="OSZ881" s="4"/>
      <c r="OTA881" s="4"/>
      <c r="OTB881" s="4"/>
      <c r="OTC881" s="4"/>
      <c r="OTD881" s="4"/>
      <c r="OTE881" s="4"/>
      <c r="OTF881" s="4"/>
      <c r="OTG881" s="4"/>
      <c r="OTH881" s="4"/>
      <c r="OTI881" s="4"/>
      <c r="OTJ881" s="4"/>
      <c r="OTK881" s="4"/>
      <c r="OTL881" s="4"/>
      <c r="OTM881" s="4"/>
      <c r="OTN881" s="4"/>
      <c r="OTO881" s="4"/>
      <c r="OTP881" s="4"/>
      <c r="OTQ881" s="4"/>
      <c r="OTR881" s="4"/>
      <c r="OTS881" s="4"/>
      <c r="OTT881" s="4"/>
      <c r="OTU881" s="4"/>
      <c r="OTV881" s="4"/>
      <c r="OTW881" s="4"/>
      <c r="OTX881" s="4"/>
      <c r="OTY881" s="4"/>
      <c r="OTZ881" s="4"/>
      <c r="OUA881" s="4"/>
      <c r="OUB881" s="4"/>
      <c r="OUC881" s="4"/>
      <c r="OUD881" s="4"/>
      <c r="OUE881" s="4"/>
      <c r="OUF881" s="4"/>
      <c r="OUG881" s="4"/>
      <c r="OUH881" s="4"/>
      <c r="OUI881" s="4"/>
      <c r="OUJ881" s="4"/>
      <c r="OUK881" s="4"/>
      <c r="OUL881" s="4"/>
      <c r="OUM881" s="4"/>
      <c r="OUN881" s="4"/>
      <c r="OUO881" s="4"/>
      <c r="OUP881" s="4"/>
      <c r="OUQ881" s="4"/>
      <c r="OUR881" s="4"/>
      <c r="OUS881" s="4"/>
      <c r="OUT881" s="4"/>
      <c r="OUU881" s="4"/>
      <c r="OUV881" s="4"/>
      <c r="OUW881" s="4"/>
      <c r="OUX881" s="4"/>
      <c r="OUY881" s="4"/>
      <c r="OUZ881" s="4"/>
      <c r="OVA881" s="4"/>
      <c r="OVB881" s="4"/>
      <c r="OVC881" s="4"/>
      <c r="OVD881" s="4"/>
      <c r="OVE881" s="4"/>
      <c r="OVF881" s="4"/>
      <c r="OVG881" s="4"/>
      <c r="OVH881" s="4"/>
      <c r="OVI881" s="4"/>
      <c r="OVJ881" s="4"/>
      <c r="OVK881" s="4"/>
      <c r="OVL881" s="4"/>
      <c r="OVM881" s="4"/>
      <c r="OVN881" s="4"/>
      <c r="OVO881" s="4"/>
      <c r="OVP881" s="4"/>
      <c r="OVQ881" s="4"/>
      <c r="OVR881" s="4"/>
      <c r="OVS881" s="4"/>
      <c r="OVT881" s="4"/>
      <c r="OVU881" s="4"/>
      <c r="OVV881" s="4"/>
      <c r="OVW881" s="4"/>
      <c r="OVX881" s="4"/>
      <c r="OVY881" s="4"/>
      <c r="OVZ881" s="4"/>
      <c r="OWA881" s="4"/>
      <c r="OWB881" s="4"/>
      <c r="OWC881" s="4"/>
      <c r="OWD881" s="4"/>
      <c r="OWE881" s="4"/>
      <c r="OWF881" s="4"/>
      <c r="OWG881" s="4"/>
      <c r="OWH881" s="4"/>
      <c r="OWJ881" s="4"/>
      <c r="OWL881" s="4"/>
      <c r="OWM881" s="4"/>
      <c r="OWN881" s="4"/>
      <c r="OWO881" s="4"/>
      <c r="OWP881" s="4"/>
      <c r="OWQ881" s="4"/>
      <c r="OWR881" s="4"/>
      <c r="OWS881" s="4"/>
      <c r="OWX881" s="4"/>
      <c r="OWY881" s="4"/>
      <c r="OWZ881" s="4"/>
      <c r="OXA881" s="4"/>
      <c r="OXB881" s="4"/>
      <c r="OXC881" s="4"/>
      <c r="OXD881" s="4"/>
      <c r="OXE881" s="4"/>
      <c r="OXF881" s="4"/>
      <c r="OXG881" s="4"/>
      <c r="OXH881" s="4"/>
      <c r="OXI881" s="4"/>
      <c r="OXJ881" s="4"/>
      <c r="OXK881" s="4"/>
      <c r="OXL881" s="4"/>
      <c r="OXM881" s="4"/>
      <c r="OXN881" s="4"/>
      <c r="OXO881" s="4"/>
      <c r="OXP881" s="4"/>
      <c r="OXQ881" s="4"/>
      <c r="OXR881" s="4"/>
      <c r="OXS881" s="4"/>
      <c r="OXT881" s="4"/>
      <c r="OXU881" s="4"/>
      <c r="OXV881" s="4"/>
      <c r="OXW881" s="4"/>
      <c r="OXX881" s="4"/>
      <c r="OXY881" s="4"/>
      <c r="OXZ881" s="4"/>
      <c r="OYA881" s="4"/>
      <c r="OYB881" s="4"/>
      <c r="OYC881" s="4"/>
      <c r="OYD881" s="4"/>
      <c r="OYE881" s="4"/>
      <c r="OYF881" s="4"/>
      <c r="OYG881" s="4"/>
      <c r="OYH881" s="4"/>
      <c r="OYI881" s="4"/>
      <c r="OYJ881" s="4"/>
      <c r="OYK881" s="4"/>
      <c r="OYL881" s="4"/>
      <c r="OYM881" s="4"/>
      <c r="OYN881" s="4"/>
      <c r="OYO881" s="4"/>
      <c r="OYP881" s="4"/>
      <c r="OYQ881" s="4"/>
      <c r="OYR881" s="4"/>
      <c r="OYS881" s="4"/>
      <c r="OYT881" s="4"/>
      <c r="OYU881" s="4"/>
      <c r="OYV881" s="4"/>
      <c r="OYW881" s="4"/>
      <c r="OYX881" s="4"/>
      <c r="OYY881" s="4"/>
      <c r="OYZ881" s="4"/>
      <c r="OZA881" s="4"/>
      <c r="OZB881" s="4"/>
      <c r="OZC881" s="4"/>
      <c r="OZD881" s="4"/>
      <c r="OZE881" s="4"/>
      <c r="OZF881" s="4"/>
      <c r="OZG881" s="4"/>
      <c r="OZH881" s="4"/>
      <c r="OZI881" s="4"/>
      <c r="OZJ881" s="4"/>
      <c r="OZK881" s="4"/>
      <c r="OZL881" s="4"/>
      <c r="OZM881" s="4"/>
      <c r="OZN881" s="4"/>
      <c r="OZO881" s="4"/>
      <c r="OZP881" s="4"/>
      <c r="OZQ881" s="4"/>
      <c r="OZR881" s="4"/>
      <c r="OZS881" s="4"/>
      <c r="OZT881" s="4"/>
      <c r="OZU881" s="4"/>
      <c r="OZV881" s="4"/>
      <c r="OZW881" s="4"/>
      <c r="OZX881" s="4"/>
      <c r="OZY881" s="4"/>
      <c r="OZZ881" s="4"/>
      <c r="PAA881" s="4"/>
      <c r="PAB881" s="4"/>
      <c r="PAC881" s="4"/>
      <c r="PAD881" s="4"/>
      <c r="PAE881" s="4"/>
      <c r="PAF881" s="4"/>
      <c r="PAG881" s="4"/>
      <c r="PAH881" s="4"/>
      <c r="PAI881" s="4"/>
      <c r="PAJ881" s="4"/>
      <c r="PAK881" s="4"/>
      <c r="PAL881" s="4"/>
      <c r="PAM881" s="4"/>
      <c r="PAN881" s="4"/>
      <c r="PAO881" s="4"/>
      <c r="PAP881" s="4"/>
      <c r="PAQ881" s="4"/>
      <c r="PAR881" s="4"/>
      <c r="PAS881" s="4"/>
      <c r="PAT881" s="4"/>
      <c r="PAU881" s="4"/>
      <c r="PAV881" s="4"/>
      <c r="PAW881" s="4"/>
      <c r="PAX881" s="4"/>
      <c r="PAY881" s="4"/>
      <c r="PAZ881" s="4"/>
      <c r="PBA881" s="4"/>
      <c r="PBB881" s="4"/>
      <c r="PBC881" s="4"/>
      <c r="PBD881" s="4"/>
      <c r="PBE881" s="4"/>
      <c r="PBF881" s="4"/>
      <c r="PBG881" s="4"/>
      <c r="PBH881" s="4"/>
      <c r="PBI881" s="4"/>
      <c r="PBJ881" s="4"/>
      <c r="PBK881" s="4"/>
      <c r="PBL881" s="4"/>
      <c r="PBM881" s="4"/>
      <c r="PBN881" s="4"/>
      <c r="PBO881" s="4"/>
      <c r="PBP881" s="4"/>
      <c r="PBQ881" s="4"/>
      <c r="PBR881" s="4"/>
      <c r="PBS881" s="4"/>
      <c r="PBT881" s="4"/>
      <c r="PBU881" s="4"/>
      <c r="PBV881" s="4"/>
      <c r="PBW881" s="4"/>
      <c r="PBX881" s="4"/>
      <c r="PBY881" s="4"/>
      <c r="PBZ881" s="4"/>
      <c r="PCA881" s="4"/>
      <c r="PCB881" s="4"/>
      <c r="PCC881" s="4"/>
      <c r="PCD881" s="4"/>
      <c r="PCE881" s="4"/>
      <c r="PCF881" s="4"/>
      <c r="PCG881" s="4"/>
      <c r="PCH881" s="4"/>
      <c r="PCI881" s="4"/>
      <c r="PCJ881" s="4"/>
      <c r="PCK881" s="4"/>
      <c r="PCL881" s="4"/>
      <c r="PCM881" s="4"/>
      <c r="PCN881" s="4"/>
      <c r="PCO881" s="4"/>
      <c r="PCP881" s="4"/>
      <c r="PCQ881" s="4"/>
      <c r="PCR881" s="4"/>
      <c r="PCS881" s="4"/>
      <c r="PCT881" s="4"/>
      <c r="PCU881" s="4"/>
      <c r="PCV881" s="4"/>
      <c r="PCW881" s="4"/>
      <c r="PCX881" s="4"/>
      <c r="PCY881" s="4"/>
      <c r="PCZ881" s="4"/>
      <c r="PDA881" s="4"/>
      <c r="PDB881" s="4"/>
      <c r="PDC881" s="4"/>
      <c r="PDD881" s="4"/>
      <c r="PDE881" s="4"/>
      <c r="PDF881" s="4"/>
      <c r="PDG881" s="4"/>
      <c r="PDH881" s="4"/>
      <c r="PDI881" s="4"/>
      <c r="PDJ881" s="4"/>
      <c r="PDK881" s="4"/>
      <c r="PDL881" s="4"/>
      <c r="PDM881" s="4"/>
      <c r="PDN881" s="4"/>
      <c r="PDO881" s="4"/>
      <c r="PDP881" s="4"/>
      <c r="PDQ881" s="4"/>
      <c r="PDR881" s="4"/>
      <c r="PDS881" s="4"/>
      <c r="PDT881" s="4"/>
      <c r="PDU881" s="4"/>
      <c r="PDV881" s="4"/>
      <c r="PDW881" s="4"/>
      <c r="PDX881" s="4"/>
      <c r="PDY881" s="4"/>
      <c r="PDZ881" s="4"/>
      <c r="PEA881" s="4"/>
      <c r="PEB881" s="4"/>
      <c r="PEC881" s="4"/>
      <c r="PED881" s="4"/>
      <c r="PEE881" s="4"/>
      <c r="PEF881" s="4"/>
      <c r="PEG881" s="4"/>
      <c r="PEH881" s="4"/>
      <c r="PEI881" s="4"/>
      <c r="PEJ881" s="4"/>
      <c r="PEK881" s="4"/>
      <c r="PEL881" s="4"/>
      <c r="PEM881" s="4"/>
      <c r="PEN881" s="4"/>
      <c r="PEO881" s="4"/>
      <c r="PEP881" s="4"/>
      <c r="PEQ881" s="4"/>
      <c r="PER881" s="4"/>
      <c r="PES881" s="4"/>
      <c r="PET881" s="4"/>
      <c r="PEU881" s="4"/>
      <c r="PEV881" s="4"/>
      <c r="PEW881" s="4"/>
      <c r="PEX881" s="4"/>
      <c r="PEY881" s="4"/>
      <c r="PEZ881" s="4"/>
      <c r="PFA881" s="4"/>
      <c r="PFB881" s="4"/>
      <c r="PFC881" s="4"/>
      <c r="PFD881" s="4"/>
      <c r="PFE881" s="4"/>
      <c r="PFF881" s="4"/>
      <c r="PFG881" s="4"/>
      <c r="PFH881" s="4"/>
      <c r="PFI881" s="4"/>
      <c r="PFJ881" s="4"/>
      <c r="PFK881" s="4"/>
      <c r="PFL881" s="4"/>
      <c r="PFM881" s="4"/>
      <c r="PFN881" s="4"/>
      <c r="PFO881" s="4"/>
      <c r="PFP881" s="4"/>
      <c r="PFQ881" s="4"/>
      <c r="PFR881" s="4"/>
      <c r="PFS881" s="4"/>
      <c r="PFT881" s="4"/>
      <c r="PFU881" s="4"/>
      <c r="PFV881" s="4"/>
      <c r="PFW881" s="4"/>
      <c r="PFX881" s="4"/>
      <c r="PFY881" s="4"/>
      <c r="PFZ881" s="4"/>
      <c r="PGA881" s="4"/>
      <c r="PGB881" s="4"/>
      <c r="PGC881" s="4"/>
      <c r="PGD881" s="4"/>
      <c r="PGF881" s="4"/>
      <c r="PGH881" s="4"/>
      <c r="PGI881" s="4"/>
      <c r="PGJ881" s="4"/>
      <c r="PGK881" s="4"/>
      <c r="PGL881" s="4"/>
      <c r="PGM881" s="4"/>
      <c r="PGN881" s="4"/>
      <c r="PGO881" s="4"/>
      <c r="PGT881" s="4"/>
      <c r="PGU881" s="4"/>
      <c r="PGV881" s="4"/>
      <c r="PGW881" s="4"/>
      <c r="PGX881" s="4"/>
      <c r="PGY881" s="4"/>
      <c r="PGZ881" s="4"/>
      <c r="PHA881" s="4"/>
      <c r="PHB881" s="4"/>
      <c r="PHC881" s="4"/>
      <c r="PHD881" s="4"/>
      <c r="PHE881" s="4"/>
      <c r="PHF881" s="4"/>
      <c r="PHG881" s="4"/>
      <c r="PHH881" s="4"/>
      <c r="PHI881" s="4"/>
      <c r="PHJ881" s="4"/>
      <c r="PHK881" s="4"/>
      <c r="PHL881" s="4"/>
      <c r="PHM881" s="4"/>
      <c r="PHN881" s="4"/>
      <c r="PHO881" s="4"/>
      <c r="PHP881" s="4"/>
      <c r="PHQ881" s="4"/>
      <c r="PHR881" s="4"/>
      <c r="PHS881" s="4"/>
      <c r="PHT881" s="4"/>
      <c r="PHU881" s="4"/>
      <c r="PHV881" s="4"/>
      <c r="PHW881" s="4"/>
      <c r="PHX881" s="4"/>
      <c r="PHY881" s="4"/>
      <c r="PHZ881" s="4"/>
      <c r="PIA881" s="4"/>
      <c r="PIB881" s="4"/>
      <c r="PIC881" s="4"/>
      <c r="PID881" s="4"/>
      <c r="PIE881" s="4"/>
      <c r="PIF881" s="4"/>
      <c r="PIG881" s="4"/>
      <c r="PIH881" s="4"/>
      <c r="PII881" s="4"/>
      <c r="PIJ881" s="4"/>
      <c r="PIK881" s="4"/>
      <c r="PIL881" s="4"/>
      <c r="PIM881" s="4"/>
      <c r="PIN881" s="4"/>
      <c r="PIO881" s="4"/>
      <c r="PIP881" s="4"/>
      <c r="PIQ881" s="4"/>
      <c r="PIR881" s="4"/>
      <c r="PIS881" s="4"/>
      <c r="PIT881" s="4"/>
      <c r="PIU881" s="4"/>
      <c r="PIV881" s="4"/>
      <c r="PIW881" s="4"/>
      <c r="PIX881" s="4"/>
      <c r="PIY881" s="4"/>
      <c r="PIZ881" s="4"/>
      <c r="PJA881" s="4"/>
      <c r="PJB881" s="4"/>
      <c r="PJC881" s="4"/>
      <c r="PJD881" s="4"/>
      <c r="PJE881" s="4"/>
      <c r="PJF881" s="4"/>
      <c r="PJG881" s="4"/>
      <c r="PJH881" s="4"/>
      <c r="PJI881" s="4"/>
      <c r="PJJ881" s="4"/>
      <c r="PJK881" s="4"/>
      <c r="PJL881" s="4"/>
      <c r="PJM881" s="4"/>
      <c r="PJN881" s="4"/>
      <c r="PJO881" s="4"/>
      <c r="PJP881" s="4"/>
      <c r="PJQ881" s="4"/>
      <c r="PJR881" s="4"/>
      <c r="PJS881" s="4"/>
      <c r="PJT881" s="4"/>
      <c r="PJU881" s="4"/>
      <c r="PJV881" s="4"/>
      <c r="PJW881" s="4"/>
      <c r="PJX881" s="4"/>
      <c r="PJY881" s="4"/>
      <c r="PJZ881" s="4"/>
      <c r="PKA881" s="4"/>
      <c r="PKB881" s="4"/>
      <c r="PKC881" s="4"/>
      <c r="PKD881" s="4"/>
      <c r="PKE881" s="4"/>
      <c r="PKF881" s="4"/>
      <c r="PKG881" s="4"/>
      <c r="PKH881" s="4"/>
      <c r="PKI881" s="4"/>
      <c r="PKJ881" s="4"/>
      <c r="PKK881" s="4"/>
      <c r="PKL881" s="4"/>
      <c r="PKM881" s="4"/>
      <c r="PKN881" s="4"/>
      <c r="PKO881" s="4"/>
      <c r="PKP881" s="4"/>
      <c r="PKQ881" s="4"/>
      <c r="PKR881" s="4"/>
      <c r="PKS881" s="4"/>
      <c r="PKT881" s="4"/>
      <c r="PKU881" s="4"/>
      <c r="PKV881" s="4"/>
      <c r="PKW881" s="4"/>
      <c r="PKX881" s="4"/>
      <c r="PKY881" s="4"/>
      <c r="PKZ881" s="4"/>
      <c r="PLA881" s="4"/>
      <c r="PLB881" s="4"/>
      <c r="PLC881" s="4"/>
      <c r="PLD881" s="4"/>
      <c r="PLE881" s="4"/>
      <c r="PLF881" s="4"/>
      <c r="PLG881" s="4"/>
      <c r="PLH881" s="4"/>
      <c r="PLI881" s="4"/>
      <c r="PLJ881" s="4"/>
      <c r="PLK881" s="4"/>
      <c r="PLL881" s="4"/>
      <c r="PLM881" s="4"/>
      <c r="PLN881" s="4"/>
      <c r="PLO881" s="4"/>
      <c r="PLP881" s="4"/>
      <c r="PLQ881" s="4"/>
      <c r="PLR881" s="4"/>
      <c r="PLS881" s="4"/>
      <c r="PLT881" s="4"/>
      <c r="PLU881" s="4"/>
      <c r="PLV881" s="4"/>
      <c r="PLW881" s="4"/>
      <c r="PLX881" s="4"/>
      <c r="PLY881" s="4"/>
      <c r="PLZ881" s="4"/>
      <c r="PMA881" s="4"/>
      <c r="PMB881" s="4"/>
      <c r="PMC881" s="4"/>
      <c r="PMD881" s="4"/>
      <c r="PME881" s="4"/>
      <c r="PMF881" s="4"/>
      <c r="PMG881" s="4"/>
      <c r="PMH881" s="4"/>
      <c r="PMI881" s="4"/>
      <c r="PMJ881" s="4"/>
      <c r="PMK881" s="4"/>
      <c r="PML881" s="4"/>
      <c r="PMM881" s="4"/>
      <c r="PMN881" s="4"/>
      <c r="PMO881" s="4"/>
      <c r="PMP881" s="4"/>
      <c r="PMQ881" s="4"/>
      <c r="PMR881" s="4"/>
      <c r="PMS881" s="4"/>
      <c r="PMT881" s="4"/>
      <c r="PMU881" s="4"/>
      <c r="PMV881" s="4"/>
      <c r="PMW881" s="4"/>
      <c r="PMX881" s="4"/>
      <c r="PMY881" s="4"/>
      <c r="PMZ881" s="4"/>
      <c r="PNA881" s="4"/>
      <c r="PNB881" s="4"/>
      <c r="PNC881" s="4"/>
      <c r="PND881" s="4"/>
      <c r="PNE881" s="4"/>
      <c r="PNF881" s="4"/>
      <c r="PNG881" s="4"/>
      <c r="PNH881" s="4"/>
      <c r="PNI881" s="4"/>
      <c r="PNJ881" s="4"/>
      <c r="PNK881" s="4"/>
      <c r="PNL881" s="4"/>
      <c r="PNM881" s="4"/>
      <c r="PNN881" s="4"/>
      <c r="PNO881" s="4"/>
      <c r="PNP881" s="4"/>
      <c r="PNQ881" s="4"/>
      <c r="PNR881" s="4"/>
      <c r="PNS881" s="4"/>
      <c r="PNT881" s="4"/>
      <c r="PNU881" s="4"/>
      <c r="PNV881" s="4"/>
      <c r="PNW881" s="4"/>
      <c r="PNX881" s="4"/>
      <c r="PNY881" s="4"/>
      <c r="PNZ881" s="4"/>
      <c r="POA881" s="4"/>
      <c r="POB881" s="4"/>
      <c r="POC881" s="4"/>
      <c r="POD881" s="4"/>
      <c r="POE881" s="4"/>
      <c r="POF881" s="4"/>
      <c r="POG881" s="4"/>
      <c r="POH881" s="4"/>
      <c r="POI881" s="4"/>
      <c r="POJ881" s="4"/>
      <c r="POK881" s="4"/>
      <c r="POL881" s="4"/>
      <c r="POM881" s="4"/>
      <c r="PON881" s="4"/>
      <c r="POO881" s="4"/>
      <c r="POP881" s="4"/>
      <c r="POQ881" s="4"/>
      <c r="POR881" s="4"/>
      <c r="POS881" s="4"/>
      <c r="POT881" s="4"/>
      <c r="POU881" s="4"/>
      <c r="POV881" s="4"/>
      <c r="POW881" s="4"/>
      <c r="POX881" s="4"/>
      <c r="POY881" s="4"/>
      <c r="POZ881" s="4"/>
      <c r="PPA881" s="4"/>
      <c r="PPB881" s="4"/>
      <c r="PPC881" s="4"/>
      <c r="PPD881" s="4"/>
      <c r="PPE881" s="4"/>
      <c r="PPF881" s="4"/>
      <c r="PPG881" s="4"/>
      <c r="PPH881" s="4"/>
      <c r="PPI881" s="4"/>
      <c r="PPJ881" s="4"/>
      <c r="PPK881" s="4"/>
      <c r="PPL881" s="4"/>
      <c r="PPM881" s="4"/>
      <c r="PPN881" s="4"/>
      <c r="PPO881" s="4"/>
      <c r="PPP881" s="4"/>
      <c r="PPQ881" s="4"/>
      <c r="PPR881" s="4"/>
      <c r="PPS881" s="4"/>
      <c r="PPT881" s="4"/>
      <c r="PPU881" s="4"/>
      <c r="PPV881" s="4"/>
      <c r="PPW881" s="4"/>
      <c r="PPX881" s="4"/>
      <c r="PPY881" s="4"/>
      <c r="PPZ881" s="4"/>
      <c r="PQB881" s="4"/>
      <c r="PQD881" s="4"/>
      <c r="PQE881" s="4"/>
      <c r="PQF881" s="4"/>
      <c r="PQG881" s="4"/>
      <c r="PQH881" s="4"/>
      <c r="PQI881" s="4"/>
      <c r="PQJ881" s="4"/>
      <c r="PQK881" s="4"/>
      <c r="PQP881" s="4"/>
      <c r="PQQ881" s="4"/>
      <c r="PQR881" s="4"/>
      <c r="PQS881" s="4"/>
      <c r="PQT881" s="4"/>
      <c r="PQU881" s="4"/>
      <c r="PQV881" s="4"/>
      <c r="PQW881" s="4"/>
      <c r="PQX881" s="4"/>
      <c r="PQY881" s="4"/>
      <c r="PQZ881" s="4"/>
      <c r="PRA881" s="4"/>
      <c r="PRB881" s="4"/>
      <c r="PRC881" s="4"/>
      <c r="PRD881" s="4"/>
      <c r="PRE881" s="4"/>
      <c r="PRF881" s="4"/>
      <c r="PRG881" s="4"/>
      <c r="PRH881" s="4"/>
      <c r="PRI881" s="4"/>
      <c r="PRJ881" s="4"/>
      <c r="PRK881" s="4"/>
      <c r="PRL881" s="4"/>
      <c r="PRM881" s="4"/>
      <c r="PRN881" s="4"/>
      <c r="PRO881" s="4"/>
      <c r="PRP881" s="4"/>
      <c r="PRQ881" s="4"/>
      <c r="PRR881" s="4"/>
      <c r="PRS881" s="4"/>
      <c r="PRT881" s="4"/>
      <c r="PRU881" s="4"/>
      <c r="PRV881" s="4"/>
      <c r="PRW881" s="4"/>
      <c r="PRX881" s="4"/>
      <c r="PRY881" s="4"/>
      <c r="PRZ881" s="4"/>
      <c r="PSA881" s="4"/>
      <c r="PSB881" s="4"/>
      <c r="PSC881" s="4"/>
      <c r="PSD881" s="4"/>
      <c r="PSE881" s="4"/>
      <c r="PSF881" s="4"/>
      <c r="PSG881" s="4"/>
      <c r="PSH881" s="4"/>
      <c r="PSI881" s="4"/>
      <c r="PSJ881" s="4"/>
      <c r="PSK881" s="4"/>
      <c r="PSL881" s="4"/>
      <c r="PSM881" s="4"/>
      <c r="PSN881" s="4"/>
      <c r="PSO881" s="4"/>
      <c r="PSP881" s="4"/>
      <c r="PSQ881" s="4"/>
      <c r="PSR881" s="4"/>
      <c r="PSS881" s="4"/>
      <c r="PST881" s="4"/>
      <c r="PSU881" s="4"/>
      <c r="PSV881" s="4"/>
      <c r="PSW881" s="4"/>
      <c r="PSX881" s="4"/>
      <c r="PSY881" s="4"/>
      <c r="PSZ881" s="4"/>
      <c r="PTA881" s="4"/>
      <c r="PTB881" s="4"/>
      <c r="PTC881" s="4"/>
      <c r="PTD881" s="4"/>
      <c r="PTE881" s="4"/>
      <c r="PTF881" s="4"/>
      <c r="PTG881" s="4"/>
      <c r="PTH881" s="4"/>
      <c r="PTI881" s="4"/>
      <c r="PTJ881" s="4"/>
      <c r="PTK881" s="4"/>
      <c r="PTL881" s="4"/>
      <c r="PTM881" s="4"/>
      <c r="PTN881" s="4"/>
      <c r="PTO881" s="4"/>
      <c r="PTP881" s="4"/>
      <c r="PTQ881" s="4"/>
      <c r="PTR881" s="4"/>
      <c r="PTS881" s="4"/>
      <c r="PTT881" s="4"/>
      <c r="PTU881" s="4"/>
      <c r="PTV881" s="4"/>
      <c r="PTW881" s="4"/>
      <c r="PTX881" s="4"/>
      <c r="PTY881" s="4"/>
      <c r="PTZ881" s="4"/>
      <c r="PUA881" s="4"/>
      <c r="PUB881" s="4"/>
      <c r="PUC881" s="4"/>
      <c r="PUD881" s="4"/>
      <c r="PUE881" s="4"/>
      <c r="PUF881" s="4"/>
      <c r="PUG881" s="4"/>
      <c r="PUH881" s="4"/>
      <c r="PUI881" s="4"/>
      <c r="PUJ881" s="4"/>
      <c r="PUK881" s="4"/>
      <c r="PUL881" s="4"/>
      <c r="PUM881" s="4"/>
      <c r="PUN881" s="4"/>
      <c r="PUO881" s="4"/>
      <c r="PUP881" s="4"/>
      <c r="PUQ881" s="4"/>
      <c r="PUR881" s="4"/>
      <c r="PUS881" s="4"/>
      <c r="PUT881" s="4"/>
      <c r="PUU881" s="4"/>
      <c r="PUV881" s="4"/>
      <c r="PUW881" s="4"/>
      <c r="PUX881" s="4"/>
      <c r="PUY881" s="4"/>
      <c r="PUZ881" s="4"/>
      <c r="PVA881" s="4"/>
      <c r="PVB881" s="4"/>
      <c r="PVC881" s="4"/>
      <c r="PVD881" s="4"/>
      <c r="PVE881" s="4"/>
      <c r="PVF881" s="4"/>
      <c r="PVG881" s="4"/>
      <c r="PVH881" s="4"/>
      <c r="PVI881" s="4"/>
      <c r="PVJ881" s="4"/>
      <c r="PVK881" s="4"/>
      <c r="PVL881" s="4"/>
      <c r="PVM881" s="4"/>
      <c r="PVN881" s="4"/>
      <c r="PVO881" s="4"/>
      <c r="PVP881" s="4"/>
      <c r="PVQ881" s="4"/>
      <c r="PVR881" s="4"/>
      <c r="PVS881" s="4"/>
      <c r="PVT881" s="4"/>
      <c r="PVU881" s="4"/>
      <c r="PVV881" s="4"/>
      <c r="PVW881" s="4"/>
      <c r="PVX881" s="4"/>
      <c r="PVY881" s="4"/>
      <c r="PVZ881" s="4"/>
      <c r="PWA881" s="4"/>
      <c r="PWB881" s="4"/>
      <c r="PWC881" s="4"/>
      <c r="PWD881" s="4"/>
      <c r="PWE881" s="4"/>
      <c r="PWF881" s="4"/>
      <c r="PWG881" s="4"/>
      <c r="PWH881" s="4"/>
      <c r="PWI881" s="4"/>
      <c r="PWJ881" s="4"/>
      <c r="PWK881" s="4"/>
      <c r="PWL881" s="4"/>
      <c r="PWM881" s="4"/>
      <c r="PWN881" s="4"/>
      <c r="PWO881" s="4"/>
      <c r="PWP881" s="4"/>
      <c r="PWQ881" s="4"/>
      <c r="PWR881" s="4"/>
      <c r="PWS881" s="4"/>
      <c r="PWT881" s="4"/>
      <c r="PWU881" s="4"/>
      <c r="PWV881" s="4"/>
      <c r="PWW881" s="4"/>
      <c r="PWX881" s="4"/>
      <c r="PWY881" s="4"/>
      <c r="PWZ881" s="4"/>
      <c r="PXA881" s="4"/>
      <c r="PXB881" s="4"/>
      <c r="PXC881" s="4"/>
      <c r="PXD881" s="4"/>
      <c r="PXE881" s="4"/>
      <c r="PXF881" s="4"/>
      <c r="PXG881" s="4"/>
      <c r="PXH881" s="4"/>
      <c r="PXI881" s="4"/>
      <c r="PXJ881" s="4"/>
      <c r="PXK881" s="4"/>
      <c r="PXL881" s="4"/>
      <c r="PXM881" s="4"/>
      <c r="PXN881" s="4"/>
      <c r="PXO881" s="4"/>
      <c r="PXP881" s="4"/>
      <c r="PXQ881" s="4"/>
      <c r="PXR881" s="4"/>
      <c r="PXS881" s="4"/>
      <c r="PXT881" s="4"/>
      <c r="PXU881" s="4"/>
      <c r="PXV881" s="4"/>
      <c r="PXW881" s="4"/>
      <c r="PXX881" s="4"/>
      <c r="PXY881" s="4"/>
      <c r="PXZ881" s="4"/>
      <c r="PYA881" s="4"/>
      <c r="PYB881" s="4"/>
      <c r="PYC881" s="4"/>
      <c r="PYD881" s="4"/>
      <c r="PYE881" s="4"/>
      <c r="PYF881" s="4"/>
      <c r="PYG881" s="4"/>
      <c r="PYH881" s="4"/>
      <c r="PYI881" s="4"/>
      <c r="PYJ881" s="4"/>
      <c r="PYK881" s="4"/>
      <c r="PYL881" s="4"/>
      <c r="PYM881" s="4"/>
      <c r="PYN881" s="4"/>
      <c r="PYO881" s="4"/>
      <c r="PYP881" s="4"/>
      <c r="PYQ881" s="4"/>
      <c r="PYR881" s="4"/>
      <c r="PYS881" s="4"/>
      <c r="PYT881" s="4"/>
      <c r="PYU881" s="4"/>
      <c r="PYV881" s="4"/>
      <c r="PYW881" s="4"/>
      <c r="PYX881" s="4"/>
      <c r="PYY881" s="4"/>
      <c r="PYZ881" s="4"/>
      <c r="PZA881" s="4"/>
      <c r="PZB881" s="4"/>
      <c r="PZC881" s="4"/>
      <c r="PZD881" s="4"/>
      <c r="PZE881" s="4"/>
      <c r="PZF881" s="4"/>
      <c r="PZG881" s="4"/>
      <c r="PZH881" s="4"/>
      <c r="PZI881" s="4"/>
      <c r="PZJ881" s="4"/>
      <c r="PZK881" s="4"/>
      <c r="PZL881" s="4"/>
      <c r="PZM881" s="4"/>
      <c r="PZN881" s="4"/>
      <c r="PZO881" s="4"/>
      <c r="PZP881" s="4"/>
      <c r="PZQ881" s="4"/>
      <c r="PZR881" s="4"/>
      <c r="PZS881" s="4"/>
      <c r="PZT881" s="4"/>
      <c r="PZU881" s="4"/>
      <c r="PZV881" s="4"/>
      <c r="PZX881" s="4"/>
      <c r="PZZ881" s="4"/>
      <c r="QAA881" s="4"/>
      <c r="QAB881" s="4"/>
      <c r="QAC881" s="4"/>
      <c r="QAD881" s="4"/>
      <c r="QAE881" s="4"/>
      <c r="QAF881" s="4"/>
      <c r="QAG881" s="4"/>
      <c r="QAL881" s="4"/>
      <c r="QAM881" s="4"/>
      <c r="QAN881" s="4"/>
      <c r="QAO881" s="4"/>
      <c r="QAP881" s="4"/>
      <c r="QAQ881" s="4"/>
      <c r="QAR881" s="4"/>
      <c r="QAS881" s="4"/>
      <c r="QAT881" s="4"/>
      <c r="QAU881" s="4"/>
      <c r="QAV881" s="4"/>
      <c r="QAW881" s="4"/>
      <c r="QAX881" s="4"/>
      <c r="QAY881" s="4"/>
      <c r="QAZ881" s="4"/>
      <c r="QBA881" s="4"/>
      <c r="QBB881" s="4"/>
      <c r="QBC881" s="4"/>
      <c r="QBD881" s="4"/>
      <c r="QBE881" s="4"/>
      <c r="QBF881" s="4"/>
      <c r="QBG881" s="4"/>
      <c r="QBH881" s="4"/>
      <c r="QBI881" s="4"/>
      <c r="QBJ881" s="4"/>
      <c r="QBK881" s="4"/>
      <c r="QBL881" s="4"/>
      <c r="QBM881" s="4"/>
      <c r="QBN881" s="4"/>
      <c r="QBO881" s="4"/>
      <c r="QBP881" s="4"/>
      <c r="QBQ881" s="4"/>
      <c r="QBR881" s="4"/>
      <c r="QBS881" s="4"/>
      <c r="QBT881" s="4"/>
      <c r="QBU881" s="4"/>
      <c r="QBV881" s="4"/>
      <c r="QBW881" s="4"/>
      <c r="QBX881" s="4"/>
      <c r="QBY881" s="4"/>
      <c r="QBZ881" s="4"/>
      <c r="QCA881" s="4"/>
      <c r="QCB881" s="4"/>
      <c r="QCC881" s="4"/>
      <c r="QCD881" s="4"/>
      <c r="QCE881" s="4"/>
      <c r="QCF881" s="4"/>
      <c r="QCG881" s="4"/>
      <c r="QCH881" s="4"/>
      <c r="QCI881" s="4"/>
      <c r="QCJ881" s="4"/>
      <c r="QCK881" s="4"/>
      <c r="QCL881" s="4"/>
      <c r="QCM881" s="4"/>
      <c r="QCN881" s="4"/>
      <c r="QCO881" s="4"/>
      <c r="QCP881" s="4"/>
      <c r="QCQ881" s="4"/>
      <c r="QCR881" s="4"/>
      <c r="QCS881" s="4"/>
      <c r="QCT881" s="4"/>
      <c r="QCU881" s="4"/>
      <c r="QCV881" s="4"/>
      <c r="QCW881" s="4"/>
      <c r="QCX881" s="4"/>
      <c r="QCY881" s="4"/>
      <c r="QCZ881" s="4"/>
      <c r="QDA881" s="4"/>
      <c r="QDB881" s="4"/>
      <c r="QDC881" s="4"/>
      <c r="QDD881" s="4"/>
      <c r="QDE881" s="4"/>
      <c r="QDF881" s="4"/>
      <c r="QDG881" s="4"/>
      <c r="QDH881" s="4"/>
      <c r="QDI881" s="4"/>
      <c r="QDJ881" s="4"/>
      <c r="QDK881" s="4"/>
      <c r="QDL881" s="4"/>
      <c r="QDM881" s="4"/>
      <c r="QDN881" s="4"/>
      <c r="QDO881" s="4"/>
      <c r="QDP881" s="4"/>
      <c r="QDQ881" s="4"/>
      <c r="QDR881" s="4"/>
      <c r="QDS881" s="4"/>
      <c r="QDT881" s="4"/>
      <c r="QDU881" s="4"/>
      <c r="QDV881" s="4"/>
      <c r="QDW881" s="4"/>
      <c r="QDX881" s="4"/>
      <c r="QDY881" s="4"/>
      <c r="QDZ881" s="4"/>
      <c r="QEA881" s="4"/>
      <c r="QEB881" s="4"/>
      <c r="QEC881" s="4"/>
      <c r="QED881" s="4"/>
      <c r="QEE881" s="4"/>
      <c r="QEF881" s="4"/>
      <c r="QEG881" s="4"/>
      <c r="QEH881" s="4"/>
      <c r="QEI881" s="4"/>
      <c r="QEJ881" s="4"/>
      <c r="QEK881" s="4"/>
      <c r="QEL881" s="4"/>
      <c r="QEM881" s="4"/>
      <c r="QEN881" s="4"/>
      <c r="QEO881" s="4"/>
      <c r="QEP881" s="4"/>
      <c r="QEQ881" s="4"/>
      <c r="QER881" s="4"/>
      <c r="QES881" s="4"/>
      <c r="QET881" s="4"/>
      <c r="QEU881" s="4"/>
      <c r="QEV881" s="4"/>
      <c r="QEW881" s="4"/>
      <c r="QEX881" s="4"/>
      <c r="QEY881" s="4"/>
      <c r="QEZ881" s="4"/>
      <c r="QFA881" s="4"/>
      <c r="QFB881" s="4"/>
      <c r="QFC881" s="4"/>
      <c r="QFD881" s="4"/>
      <c r="QFE881" s="4"/>
      <c r="QFF881" s="4"/>
      <c r="QFG881" s="4"/>
      <c r="QFH881" s="4"/>
      <c r="QFI881" s="4"/>
      <c r="QFJ881" s="4"/>
      <c r="QFK881" s="4"/>
      <c r="QFL881" s="4"/>
      <c r="QFM881" s="4"/>
      <c r="QFN881" s="4"/>
      <c r="QFO881" s="4"/>
      <c r="QFP881" s="4"/>
      <c r="QFQ881" s="4"/>
      <c r="QFR881" s="4"/>
      <c r="QFS881" s="4"/>
      <c r="QFT881" s="4"/>
      <c r="QFU881" s="4"/>
      <c r="QFV881" s="4"/>
      <c r="QFW881" s="4"/>
      <c r="QFX881" s="4"/>
      <c r="QFY881" s="4"/>
      <c r="QFZ881" s="4"/>
      <c r="QGA881" s="4"/>
      <c r="QGB881" s="4"/>
      <c r="QGC881" s="4"/>
      <c r="QGD881" s="4"/>
      <c r="QGE881" s="4"/>
      <c r="QGF881" s="4"/>
      <c r="QGG881" s="4"/>
      <c r="QGH881" s="4"/>
      <c r="QGI881" s="4"/>
      <c r="QGJ881" s="4"/>
      <c r="QGK881" s="4"/>
      <c r="QGL881" s="4"/>
      <c r="QGM881" s="4"/>
      <c r="QGN881" s="4"/>
      <c r="QGO881" s="4"/>
      <c r="QGP881" s="4"/>
      <c r="QGQ881" s="4"/>
      <c r="QGR881" s="4"/>
      <c r="QGS881" s="4"/>
      <c r="QGT881" s="4"/>
      <c r="QGU881" s="4"/>
      <c r="QGV881" s="4"/>
      <c r="QGW881" s="4"/>
      <c r="QGX881" s="4"/>
      <c r="QGY881" s="4"/>
      <c r="QGZ881" s="4"/>
      <c r="QHA881" s="4"/>
      <c r="QHB881" s="4"/>
      <c r="QHC881" s="4"/>
      <c r="QHD881" s="4"/>
      <c r="QHE881" s="4"/>
      <c r="QHF881" s="4"/>
      <c r="QHG881" s="4"/>
      <c r="QHH881" s="4"/>
      <c r="QHI881" s="4"/>
      <c r="QHJ881" s="4"/>
      <c r="QHK881" s="4"/>
      <c r="QHL881" s="4"/>
      <c r="QHM881" s="4"/>
      <c r="QHN881" s="4"/>
      <c r="QHO881" s="4"/>
      <c r="QHP881" s="4"/>
      <c r="QHQ881" s="4"/>
      <c r="QHR881" s="4"/>
      <c r="QHS881" s="4"/>
      <c r="QHT881" s="4"/>
      <c r="QHU881" s="4"/>
      <c r="QHV881" s="4"/>
      <c r="QHW881" s="4"/>
      <c r="QHX881" s="4"/>
      <c r="QHY881" s="4"/>
      <c r="QHZ881" s="4"/>
      <c r="QIA881" s="4"/>
      <c r="QIB881" s="4"/>
      <c r="QIC881" s="4"/>
      <c r="QID881" s="4"/>
      <c r="QIE881" s="4"/>
      <c r="QIF881" s="4"/>
      <c r="QIG881" s="4"/>
      <c r="QIH881" s="4"/>
      <c r="QII881" s="4"/>
      <c r="QIJ881" s="4"/>
      <c r="QIK881" s="4"/>
      <c r="QIL881" s="4"/>
      <c r="QIM881" s="4"/>
      <c r="QIN881" s="4"/>
      <c r="QIO881" s="4"/>
      <c r="QIP881" s="4"/>
      <c r="QIQ881" s="4"/>
      <c r="QIR881" s="4"/>
      <c r="QIS881" s="4"/>
      <c r="QIT881" s="4"/>
      <c r="QIU881" s="4"/>
      <c r="QIV881" s="4"/>
      <c r="QIW881" s="4"/>
      <c r="QIX881" s="4"/>
      <c r="QIY881" s="4"/>
      <c r="QIZ881" s="4"/>
      <c r="QJA881" s="4"/>
      <c r="QJB881" s="4"/>
      <c r="QJC881" s="4"/>
      <c r="QJD881" s="4"/>
      <c r="QJE881" s="4"/>
      <c r="QJF881" s="4"/>
      <c r="QJG881" s="4"/>
      <c r="QJH881" s="4"/>
      <c r="QJI881" s="4"/>
      <c r="QJJ881" s="4"/>
      <c r="QJK881" s="4"/>
      <c r="QJL881" s="4"/>
      <c r="QJM881" s="4"/>
      <c r="QJN881" s="4"/>
      <c r="QJO881" s="4"/>
      <c r="QJP881" s="4"/>
      <c r="QJQ881" s="4"/>
      <c r="QJR881" s="4"/>
      <c r="QJT881" s="4"/>
      <c r="QJV881" s="4"/>
      <c r="QJW881" s="4"/>
      <c r="QJX881" s="4"/>
      <c r="QJY881" s="4"/>
      <c r="QJZ881" s="4"/>
      <c r="QKA881" s="4"/>
      <c r="QKB881" s="4"/>
      <c r="QKC881" s="4"/>
      <c r="QKH881" s="4"/>
      <c r="QKI881" s="4"/>
      <c r="QKJ881" s="4"/>
      <c r="QKK881" s="4"/>
      <c r="QKL881" s="4"/>
      <c r="QKM881" s="4"/>
      <c r="QKN881" s="4"/>
      <c r="QKO881" s="4"/>
      <c r="QKP881" s="4"/>
      <c r="QKQ881" s="4"/>
      <c r="QKR881" s="4"/>
      <c r="QKS881" s="4"/>
      <c r="QKT881" s="4"/>
      <c r="QKU881" s="4"/>
      <c r="QKV881" s="4"/>
      <c r="QKW881" s="4"/>
      <c r="QKX881" s="4"/>
      <c r="QKY881" s="4"/>
      <c r="QKZ881" s="4"/>
      <c r="QLA881" s="4"/>
      <c r="QLB881" s="4"/>
      <c r="QLC881" s="4"/>
      <c r="QLD881" s="4"/>
      <c r="QLE881" s="4"/>
      <c r="QLF881" s="4"/>
      <c r="QLG881" s="4"/>
      <c r="QLH881" s="4"/>
      <c r="QLI881" s="4"/>
      <c r="QLJ881" s="4"/>
      <c r="QLK881" s="4"/>
      <c r="QLL881" s="4"/>
      <c r="QLM881" s="4"/>
      <c r="QLN881" s="4"/>
      <c r="QLO881" s="4"/>
      <c r="QLP881" s="4"/>
      <c r="QLQ881" s="4"/>
      <c r="QLR881" s="4"/>
      <c r="QLS881" s="4"/>
      <c r="QLT881" s="4"/>
      <c r="QLU881" s="4"/>
      <c r="QLV881" s="4"/>
      <c r="QLW881" s="4"/>
      <c r="QLX881" s="4"/>
      <c r="QLY881" s="4"/>
      <c r="QLZ881" s="4"/>
      <c r="QMA881" s="4"/>
      <c r="QMB881" s="4"/>
      <c r="QMC881" s="4"/>
      <c r="QMD881" s="4"/>
      <c r="QME881" s="4"/>
      <c r="QMF881" s="4"/>
      <c r="QMG881" s="4"/>
      <c r="QMH881" s="4"/>
      <c r="QMI881" s="4"/>
      <c r="QMJ881" s="4"/>
      <c r="QMK881" s="4"/>
      <c r="QML881" s="4"/>
      <c r="QMM881" s="4"/>
      <c r="QMN881" s="4"/>
      <c r="QMO881" s="4"/>
      <c r="QMP881" s="4"/>
      <c r="QMQ881" s="4"/>
      <c r="QMR881" s="4"/>
      <c r="QMS881" s="4"/>
      <c r="QMT881" s="4"/>
      <c r="QMU881" s="4"/>
      <c r="QMV881" s="4"/>
      <c r="QMW881" s="4"/>
      <c r="QMX881" s="4"/>
      <c r="QMY881" s="4"/>
      <c r="QMZ881" s="4"/>
      <c r="QNA881" s="4"/>
      <c r="QNB881" s="4"/>
      <c r="QNC881" s="4"/>
      <c r="QND881" s="4"/>
      <c r="QNE881" s="4"/>
      <c r="QNF881" s="4"/>
      <c r="QNG881" s="4"/>
      <c r="QNH881" s="4"/>
      <c r="QNI881" s="4"/>
      <c r="QNJ881" s="4"/>
      <c r="QNK881" s="4"/>
      <c r="QNL881" s="4"/>
      <c r="QNM881" s="4"/>
      <c r="QNN881" s="4"/>
      <c r="QNO881" s="4"/>
      <c r="QNP881" s="4"/>
      <c r="QNQ881" s="4"/>
      <c r="QNR881" s="4"/>
      <c r="QNS881" s="4"/>
      <c r="QNT881" s="4"/>
      <c r="QNU881" s="4"/>
      <c r="QNV881" s="4"/>
      <c r="QNW881" s="4"/>
      <c r="QNX881" s="4"/>
      <c r="QNY881" s="4"/>
      <c r="QNZ881" s="4"/>
      <c r="QOA881" s="4"/>
      <c r="QOB881" s="4"/>
      <c r="QOC881" s="4"/>
      <c r="QOD881" s="4"/>
      <c r="QOE881" s="4"/>
      <c r="QOF881" s="4"/>
      <c r="QOG881" s="4"/>
      <c r="QOH881" s="4"/>
      <c r="QOI881" s="4"/>
      <c r="QOJ881" s="4"/>
      <c r="QOK881" s="4"/>
      <c r="QOL881" s="4"/>
      <c r="QOM881" s="4"/>
      <c r="QON881" s="4"/>
      <c r="QOO881" s="4"/>
      <c r="QOP881" s="4"/>
      <c r="QOQ881" s="4"/>
      <c r="QOR881" s="4"/>
      <c r="QOS881" s="4"/>
      <c r="QOT881" s="4"/>
      <c r="QOU881" s="4"/>
      <c r="QOV881" s="4"/>
      <c r="QOW881" s="4"/>
      <c r="QOX881" s="4"/>
      <c r="QOY881" s="4"/>
      <c r="QOZ881" s="4"/>
      <c r="QPA881" s="4"/>
      <c r="QPB881" s="4"/>
      <c r="QPC881" s="4"/>
      <c r="QPD881" s="4"/>
      <c r="QPE881" s="4"/>
      <c r="QPF881" s="4"/>
      <c r="QPG881" s="4"/>
      <c r="QPH881" s="4"/>
      <c r="QPI881" s="4"/>
      <c r="QPJ881" s="4"/>
      <c r="QPK881" s="4"/>
      <c r="QPL881" s="4"/>
      <c r="QPM881" s="4"/>
      <c r="QPN881" s="4"/>
      <c r="QPO881" s="4"/>
      <c r="QPP881" s="4"/>
      <c r="QPQ881" s="4"/>
      <c r="QPR881" s="4"/>
      <c r="QPS881" s="4"/>
      <c r="QPT881" s="4"/>
      <c r="QPU881" s="4"/>
      <c r="QPV881" s="4"/>
      <c r="QPW881" s="4"/>
      <c r="QPX881" s="4"/>
      <c r="QPY881" s="4"/>
      <c r="QPZ881" s="4"/>
      <c r="QQA881" s="4"/>
      <c r="QQB881" s="4"/>
      <c r="QQC881" s="4"/>
      <c r="QQD881" s="4"/>
      <c r="QQE881" s="4"/>
      <c r="QQF881" s="4"/>
      <c r="QQG881" s="4"/>
      <c r="QQH881" s="4"/>
      <c r="QQI881" s="4"/>
      <c r="QQJ881" s="4"/>
      <c r="QQK881" s="4"/>
      <c r="QQL881" s="4"/>
      <c r="QQM881" s="4"/>
      <c r="QQN881" s="4"/>
      <c r="QQO881" s="4"/>
      <c r="QQP881" s="4"/>
      <c r="QQQ881" s="4"/>
      <c r="QQR881" s="4"/>
      <c r="QQS881" s="4"/>
      <c r="QQT881" s="4"/>
      <c r="QQU881" s="4"/>
      <c r="QQV881" s="4"/>
      <c r="QQW881" s="4"/>
      <c r="QQX881" s="4"/>
      <c r="QQY881" s="4"/>
      <c r="QQZ881" s="4"/>
      <c r="QRA881" s="4"/>
      <c r="QRB881" s="4"/>
      <c r="QRC881" s="4"/>
      <c r="QRD881" s="4"/>
      <c r="QRE881" s="4"/>
      <c r="QRF881" s="4"/>
      <c r="QRG881" s="4"/>
      <c r="QRH881" s="4"/>
      <c r="QRI881" s="4"/>
      <c r="QRJ881" s="4"/>
      <c r="QRK881" s="4"/>
      <c r="QRL881" s="4"/>
      <c r="QRM881" s="4"/>
      <c r="QRN881" s="4"/>
      <c r="QRO881" s="4"/>
      <c r="QRP881" s="4"/>
      <c r="QRQ881" s="4"/>
      <c r="QRR881" s="4"/>
      <c r="QRS881" s="4"/>
      <c r="QRT881" s="4"/>
      <c r="QRU881" s="4"/>
      <c r="QRV881" s="4"/>
      <c r="QRW881" s="4"/>
      <c r="QRX881" s="4"/>
      <c r="QRY881" s="4"/>
      <c r="QRZ881" s="4"/>
      <c r="QSA881" s="4"/>
      <c r="QSB881" s="4"/>
      <c r="QSC881" s="4"/>
      <c r="QSD881" s="4"/>
      <c r="QSE881" s="4"/>
      <c r="QSF881" s="4"/>
      <c r="QSG881" s="4"/>
      <c r="QSH881" s="4"/>
      <c r="QSI881" s="4"/>
      <c r="QSJ881" s="4"/>
      <c r="QSK881" s="4"/>
      <c r="QSL881" s="4"/>
      <c r="QSM881" s="4"/>
      <c r="QSN881" s="4"/>
      <c r="QSO881" s="4"/>
      <c r="QSP881" s="4"/>
      <c r="QSQ881" s="4"/>
      <c r="QSR881" s="4"/>
      <c r="QSS881" s="4"/>
      <c r="QST881" s="4"/>
      <c r="QSU881" s="4"/>
      <c r="QSV881" s="4"/>
      <c r="QSW881" s="4"/>
      <c r="QSX881" s="4"/>
      <c r="QSY881" s="4"/>
      <c r="QSZ881" s="4"/>
      <c r="QTA881" s="4"/>
      <c r="QTB881" s="4"/>
      <c r="QTC881" s="4"/>
      <c r="QTD881" s="4"/>
      <c r="QTE881" s="4"/>
      <c r="QTF881" s="4"/>
      <c r="QTG881" s="4"/>
      <c r="QTH881" s="4"/>
      <c r="QTI881" s="4"/>
      <c r="QTJ881" s="4"/>
      <c r="QTK881" s="4"/>
      <c r="QTL881" s="4"/>
      <c r="QTM881" s="4"/>
      <c r="QTN881" s="4"/>
      <c r="QTP881" s="4"/>
      <c r="QTR881" s="4"/>
      <c r="QTS881" s="4"/>
      <c r="QTT881" s="4"/>
      <c r="QTU881" s="4"/>
      <c r="QTV881" s="4"/>
      <c r="QTW881" s="4"/>
      <c r="QTX881" s="4"/>
      <c r="QTY881" s="4"/>
      <c r="QUD881" s="4"/>
      <c r="QUE881" s="4"/>
      <c r="QUF881" s="4"/>
      <c r="QUG881" s="4"/>
      <c r="QUH881" s="4"/>
      <c r="QUI881" s="4"/>
      <c r="QUJ881" s="4"/>
      <c r="QUK881" s="4"/>
      <c r="QUL881" s="4"/>
      <c r="QUM881" s="4"/>
      <c r="QUN881" s="4"/>
      <c r="QUO881" s="4"/>
      <c r="QUP881" s="4"/>
      <c r="QUQ881" s="4"/>
      <c r="QUR881" s="4"/>
      <c r="QUS881" s="4"/>
      <c r="QUT881" s="4"/>
      <c r="QUU881" s="4"/>
      <c r="QUV881" s="4"/>
      <c r="QUW881" s="4"/>
      <c r="QUX881" s="4"/>
      <c r="QUY881" s="4"/>
      <c r="QUZ881" s="4"/>
      <c r="QVA881" s="4"/>
      <c r="QVB881" s="4"/>
      <c r="QVC881" s="4"/>
      <c r="QVD881" s="4"/>
      <c r="QVE881" s="4"/>
      <c r="QVF881" s="4"/>
      <c r="QVG881" s="4"/>
      <c r="QVH881" s="4"/>
      <c r="QVI881" s="4"/>
      <c r="QVJ881" s="4"/>
      <c r="QVK881" s="4"/>
      <c r="QVL881" s="4"/>
      <c r="QVM881" s="4"/>
      <c r="QVN881" s="4"/>
      <c r="QVO881" s="4"/>
      <c r="QVP881" s="4"/>
      <c r="QVQ881" s="4"/>
      <c r="QVR881" s="4"/>
      <c r="QVS881" s="4"/>
      <c r="QVT881" s="4"/>
      <c r="QVU881" s="4"/>
      <c r="QVV881" s="4"/>
      <c r="QVW881" s="4"/>
      <c r="QVX881" s="4"/>
      <c r="QVY881" s="4"/>
      <c r="QVZ881" s="4"/>
      <c r="QWA881" s="4"/>
      <c r="QWB881" s="4"/>
      <c r="QWC881" s="4"/>
      <c r="QWD881" s="4"/>
      <c r="QWE881" s="4"/>
      <c r="QWF881" s="4"/>
      <c r="QWG881" s="4"/>
      <c r="QWH881" s="4"/>
      <c r="QWI881" s="4"/>
      <c r="QWJ881" s="4"/>
      <c r="QWK881" s="4"/>
      <c r="QWL881" s="4"/>
      <c r="QWM881" s="4"/>
      <c r="QWN881" s="4"/>
      <c r="QWO881" s="4"/>
      <c r="QWP881" s="4"/>
      <c r="QWQ881" s="4"/>
      <c r="QWR881" s="4"/>
      <c r="QWS881" s="4"/>
      <c r="QWT881" s="4"/>
      <c r="QWU881" s="4"/>
      <c r="QWV881" s="4"/>
      <c r="QWW881" s="4"/>
      <c r="QWX881" s="4"/>
      <c r="QWY881" s="4"/>
      <c r="QWZ881" s="4"/>
      <c r="QXA881" s="4"/>
      <c r="QXB881" s="4"/>
      <c r="QXC881" s="4"/>
      <c r="QXD881" s="4"/>
      <c r="QXE881" s="4"/>
      <c r="QXF881" s="4"/>
      <c r="QXG881" s="4"/>
      <c r="QXH881" s="4"/>
      <c r="QXI881" s="4"/>
      <c r="QXJ881" s="4"/>
      <c r="QXK881" s="4"/>
      <c r="QXL881" s="4"/>
      <c r="QXM881" s="4"/>
      <c r="QXN881" s="4"/>
      <c r="QXO881" s="4"/>
      <c r="QXP881" s="4"/>
      <c r="QXQ881" s="4"/>
      <c r="QXR881" s="4"/>
      <c r="QXS881" s="4"/>
      <c r="QXT881" s="4"/>
      <c r="QXU881" s="4"/>
      <c r="QXV881" s="4"/>
      <c r="QXW881" s="4"/>
      <c r="QXX881" s="4"/>
      <c r="QXY881" s="4"/>
      <c r="QXZ881" s="4"/>
      <c r="QYA881" s="4"/>
      <c r="QYB881" s="4"/>
      <c r="QYC881" s="4"/>
      <c r="QYD881" s="4"/>
      <c r="QYE881" s="4"/>
      <c r="QYF881" s="4"/>
      <c r="QYG881" s="4"/>
      <c r="QYH881" s="4"/>
      <c r="QYI881" s="4"/>
      <c r="QYJ881" s="4"/>
      <c r="QYK881" s="4"/>
      <c r="QYL881" s="4"/>
      <c r="QYM881" s="4"/>
      <c r="QYN881" s="4"/>
      <c r="QYO881" s="4"/>
      <c r="QYP881" s="4"/>
      <c r="QYQ881" s="4"/>
      <c r="QYR881" s="4"/>
      <c r="QYS881" s="4"/>
      <c r="QYT881" s="4"/>
      <c r="QYU881" s="4"/>
      <c r="QYV881" s="4"/>
      <c r="QYW881" s="4"/>
      <c r="QYX881" s="4"/>
      <c r="QYY881" s="4"/>
      <c r="QYZ881" s="4"/>
      <c r="QZA881" s="4"/>
      <c r="QZB881" s="4"/>
      <c r="QZC881" s="4"/>
      <c r="QZD881" s="4"/>
      <c r="QZE881" s="4"/>
      <c r="QZF881" s="4"/>
      <c r="QZG881" s="4"/>
      <c r="QZH881" s="4"/>
      <c r="QZI881" s="4"/>
      <c r="QZJ881" s="4"/>
      <c r="QZK881" s="4"/>
      <c r="QZL881" s="4"/>
      <c r="QZM881" s="4"/>
      <c r="QZN881" s="4"/>
      <c r="QZO881" s="4"/>
      <c r="QZP881" s="4"/>
      <c r="QZQ881" s="4"/>
      <c r="QZR881" s="4"/>
      <c r="QZS881" s="4"/>
      <c r="QZT881" s="4"/>
      <c r="QZU881" s="4"/>
      <c r="QZV881" s="4"/>
      <c r="QZW881" s="4"/>
      <c r="QZX881" s="4"/>
      <c r="QZY881" s="4"/>
      <c r="QZZ881" s="4"/>
      <c r="RAA881" s="4"/>
      <c r="RAB881" s="4"/>
      <c r="RAC881" s="4"/>
      <c r="RAD881" s="4"/>
      <c r="RAE881" s="4"/>
      <c r="RAF881" s="4"/>
      <c r="RAG881" s="4"/>
      <c r="RAH881" s="4"/>
      <c r="RAI881" s="4"/>
      <c r="RAJ881" s="4"/>
      <c r="RAK881" s="4"/>
      <c r="RAL881" s="4"/>
      <c r="RAM881" s="4"/>
      <c r="RAN881" s="4"/>
      <c r="RAO881" s="4"/>
      <c r="RAP881" s="4"/>
      <c r="RAQ881" s="4"/>
      <c r="RAR881" s="4"/>
      <c r="RAS881" s="4"/>
      <c r="RAT881" s="4"/>
      <c r="RAU881" s="4"/>
      <c r="RAV881" s="4"/>
      <c r="RAW881" s="4"/>
      <c r="RAX881" s="4"/>
      <c r="RAY881" s="4"/>
      <c r="RAZ881" s="4"/>
      <c r="RBA881" s="4"/>
      <c r="RBB881" s="4"/>
      <c r="RBC881" s="4"/>
      <c r="RBD881" s="4"/>
      <c r="RBE881" s="4"/>
      <c r="RBF881" s="4"/>
      <c r="RBG881" s="4"/>
      <c r="RBH881" s="4"/>
      <c r="RBI881" s="4"/>
      <c r="RBJ881" s="4"/>
      <c r="RBK881" s="4"/>
      <c r="RBL881" s="4"/>
      <c r="RBM881" s="4"/>
      <c r="RBN881" s="4"/>
      <c r="RBO881" s="4"/>
      <c r="RBP881" s="4"/>
      <c r="RBQ881" s="4"/>
      <c r="RBR881" s="4"/>
      <c r="RBS881" s="4"/>
      <c r="RBT881" s="4"/>
      <c r="RBU881" s="4"/>
      <c r="RBV881" s="4"/>
      <c r="RBW881" s="4"/>
      <c r="RBX881" s="4"/>
      <c r="RBY881" s="4"/>
      <c r="RBZ881" s="4"/>
      <c r="RCA881" s="4"/>
      <c r="RCB881" s="4"/>
      <c r="RCC881" s="4"/>
      <c r="RCD881" s="4"/>
      <c r="RCE881" s="4"/>
      <c r="RCF881" s="4"/>
      <c r="RCG881" s="4"/>
      <c r="RCH881" s="4"/>
      <c r="RCI881" s="4"/>
      <c r="RCJ881" s="4"/>
      <c r="RCK881" s="4"/>
      <c r="RCL881" s="4"/>
      <c r="RCM881" s="4"/>
      <c r="RCN881" s="4"/>
      <c r="RCO881" s="4"/>
      <c r="RCP881" s="4"/>
      <c r="RCQ881" s="4"/>
      <c r="RCR881" s="4"/>
      <c r="RCS881" s="4"/>
      <c r="RCT881" s="4"/>
      <c r="RCU881" s="4"/>
      <c r="RCV881" s="4"/>
      <c r="RCW881" s="4"/>
      <c r="RCX881" s="4"/>
      <c r="RCY881" s="4"/>
      <c r="RCZ881" s="4"/>
      <c r="RDA881" s="4"/>
      <c r="RDB881" s="4"/>
      <c r="RDC881" s="4"/>
      <c r="RDD881" s="4"/>
      <c r="RDE881" s="4"/>
      <c r="RDF881" s="4"/>
      <c r="RDG881" s="4"/>
      <c r="RDH881" s="4"/>
      <c r="RDI881" s="4"/>
      <c r="RDJ881" s="4"/>
      <c r="RDL881" s="4"/>
      <c r="RDN881" s="4"/>
      <c r="RDO881" s="4"/>
      <c r="RDP881" s="4"/>
      <c r="RDQ881" s="4"/>
      <c r="RDR881" s="4"/>
      <c r="RDS881" s="4"/>
      <c r="RDT881" s="4"/>
      <c r="RDU881" s="4"/>
      <c r="RDZ881" s="4"/>
      <c r="REA881" s="4"/>
      <c r="REB881" s="4"/>
      <c r="REC881" s="4"/>
      <c r="RED881" s="4"/>
      <c r="REE881" s="4"/>
      <c r="REF881" s="4"/>
      <c r="REG881" s="4"/>
      <c r="REH881" s="4"/>
      <c r="REI881" s="4"/>
      <c r="REJ881" s="4"/>
      <c r="REK881" s="4"/>
      <c r="REL881" s="4"/>
      <c r="REM881" s="4"/>
      <c r="REN881" s="4"/>
      <c r="REO881" s="4"/>
      <c r="REP881" s="4"/>
      <c r="REQ881" s="4"/>
      <c r="RER881" s="4"/>
      <c r="RES881" s="4"/>
      <c r="RET881" s="4"/>
      <c r="REU881" s="4"/>
      <c r="REV881" s="4"/>
      <c r="REW881" s="4"/>
      <c r="REX881" s="4"/>
      <c r="REY881" s="4"/>
      <c r="REZ881" s="4"/>
      <c r="RFA881" s="4"/>
      <c r="RFB881" s="4"/>
      <c r="RFC881" s="4"/>
      <c r="RFD881" s="4"/>
      <c r="RFE881" s="4"/>
      <c r="RFF881" s="4"/>
      <c r="RFG881" s="4"/>
      <c r="RFH881" s="4"/>
      <c r="RFI881" s="4"/>
      <c r="RFJ881" s="4"/>
      <c r="RFK881" s="4"/>
      <c r="RFL881" s="4"/>
      <c r="RFM881" s="4"/>
      <c r="RFN881" s="4"/>
      <c r="RFO881" s="4"/>
      <c r="RFP881" s="4"/>
      <c r="RFQ881" s="4"/>
      <c r="RFR881" s="4"/>
      <c r="RFS881" s="4"/>
      <c r="RFT881" s="4"/>
      <c r="RFU881" s="4"/>
      <c r="RFV881" s="4"/>
      <c r="RFW881" s="4"/>
      <c r="RFX881" s="4"/>
      <c r="RFY881" s="4"/>
      <c r="RFZ881" s="4"/>
      <c r="RGA881" s="4"/>
      <c r="RGB881" s="4"/>
      <c r="RGC881" s="4"/>
      <c r="RGD881" s="4"/>
      <c r="RGE881" s="4"/>
      <c r="RGF881" s="4"/>
      <c r="RGG881" s="4"/>
      <c r="RGH881" s="4"/>
      <c r="RGI881" s="4"/>
      <c r="RGJ881" s="4"/>
      <c r="RGK881" s="4"/>
      <c r="RGL881" s="4"/>
      <c r="RGM881" s="4"/>
      <c r="RGN881" s="4"/>
      <c r="RGO881" s="4"/>
      <c r="RGP881" s="4"/>
      <c r="RGQ881" s="4"/>
      <c r="RGR881" s="4"/>
      <c r="RGS881" s="4"/>
      <c r="RGT881" s="4"/>
      <c r="RGU881" s="4"/>
      <c r="RGV881" s="4"/>
      <c r="RGW881" s="4"/>
      <c r="RGX881" s="4"/>
      <c r="RGY881" s="4"/>
      <c r="RGZ881" s="4"/>
      <c r="RHA881" s="4"/>
      <c r="RHB881" s="4"/>
      <c r="RHC881" s="4"/>
      <c r="RHD881" s="4"/>
      <c r="RHE881" s="4"/>
      <c r="RHF881" s="4"/>
      <c r="RHG881" s="4"/>
      <c r="RHH881" s="4"/>
      <c r="RHI881" s="4"/>
      <c r="RHJ881" s="4"/>
      <c r="RHK881" s="4"/>
      <c r="RHL881" s="4"/>
      <c r="RHM881" s="4"/>
      <c r="RHN881" s="4"/>
      <c r="RHO881" s="4"/>
      <c r="RHP881" s="4"/>
      <c r="RHQ881" s="4"/>
      <c r="RHR881" s="4"/>
      <c r="RHS881" s="4"/>
      <c r="RHT881" s="4"/>
      <c r="RHU881" s="4"/>
      <c r="RHV881" s="4"/>
      <c r="RHW881" s="4"/>
      <c r="RHX881" s="4"/>
      <c r="RHY881" s="4"/>
      <c r="RHZ881" s="4"/>
      <c r="RIA881" s="4"/>
      <c r="RIB881" s="4"/>
      <c r="RIC881" s="4"/>
      <c r="RID881" s="4"/>
      <c r="RIE881" s="4"/>
      <c r="RIF881" s="4"/>
      <c r="RIG881" s="4"/>
      <c r="RIH881" s="4"/>
      <c r="RII881" s="4"/>
      <c r="RIJ881" s="4"/>
      <c r="RIK881" s="4"/>
      <c r="RIL881" s="4"/>
      <c r="RIM881" s="4"/>
      <c r="RIN881" s="4"/>
      <c r="RIO881" s="4"/>
      <c r="RIP881" s="4"/>
      <c r="RIQ881" s="4"/>
      <c r="RIR881" s="4"/>
      <c r="RIS881" s="4"/>
      <c r="RIT881" s="4"/>
      <c r="RIU881" s="4"/>
      <c r="RIV881" s="4"/>
      <c r="RIW881" s="4"/>
      <c r="RIX881" s="4"/>
      <c r="RIY881" s="4"/>
      <c r="RIZ881" s="4"/>
      <c r="RJA881" s="4"/>
      <c r="RJB881" s="4"/>
      <c r="RJC881" s="4"/>
      <c r="RJD881" s="4"/>
      <c r="RJE881" s="4"/>
      <c r="RJF881" s="4"/>
      <c r="RJG881" s="4"/>
      <c r="RJH881" s="4"/>
      <c r="RJI881" s="4"/>
      <c r="RJJ881" s="4"/>
      <c r="RJK881" s="4"/>
      <c r="RJL881" s="4"/>
      <c r="RJM881" s="4"/>
      <c r="RJN881" s="4"/>
      <c r="RJO881" s="4"/>
      <c r="RJP881" s="4"/>
      <c r="RJQ881" s="4"/>
      <c r="RJR881" s="4"/>
      <c r="RJS881" s="4"/>
      <c r="RJT881" s="4"/>
      <c r="RJU881" s="4"/>
      <c r="RJV881" s="4"/>
      <c r="RJW881" s="4"/>
      <c r="RJX881" s="4"/>
      <c r="RJY881" s="4"/>
      <c r="RJZ881" s="4"/>
      <c r="RKA881" s="4"/>
      <c r="RKB881" s="4"/>
      <c r="RKC881" s="4"/>
      <c r="RKD881" s="4"/>
      <c r="RKE881" s="4"/>
      <c r="RKF881" s="4"/>
      <c r="RKG881" s="4"/>
      <c r="RKH881" s="4"/>
      <c r="RKI881" s="4"/>
      <c r="RKJ881" s="4"/>
      <c r="RKK881" s="4"/>
      <c r="RKL881" s="4"/>
      <c r="RKM881" s="4"/>
      <c r="RKN881" s="4"/>
      <c r="RKO881" s="4"/>
      <c r="RKP881" s="4"/>
      <c r="RKQ881" s="4"/>
      <c r="RKR881" s="4"/>
      <c r="RKS881" s="4"/>
      <c r="RKT881" s="4"/>
      <c r="RKU881" s="4"/>
      <c r="RKV881" s="4"/>
      <c r="RKW881" s="4"/>
      <c r="RKX881" s="4"/>
      <c r="RKY881" s="4"/>
      <c r="RKZ881" s="4"/>
      <c r="RLA881" s="4"/>
      <c r="RLB881" s="4"/>
      <c r="RLC881" s="4"/>
      <c r="RLD881" s="4"/>
      <c r="RLE881" s="4"/>
      <c r="RLF881" s="4"/>
      <c r="RLG881" s="4"/>
      <c r="RLH881" s="4"/>
      <c r="RLI881" s="4"/>
      <c r="RLJ881" s="4"/>
      <c r="RLK881" s="4"/>
      <c r="RLL881" s="4"/>
      <c r="RLM881" s="4"/>
      <c r="RLN881" s="4"/>
      <c r="RLO881" s="4"/>
      <c r="RLP881" s="4"/>
      <c r="RLQ881" s="4"/>
      <c r="RLR881" s="4"/>
      <c r="RLS881" s="4"/>
      <c r="RLT881" s="4"/>
      <c r="RLU881" s="4"/>
      <c r="RLV881" s="4"/>
      <c r="RLW881" s="4"/>
      <c r="RLX881" s="4"/>
      <c r="RLY881" s="4"/>
      <c r="RLZ881" s="4"/>
      <c r="RMA881" s="4"/>
      <c r="RMB881" s="4"/>
      <c r="RMC881" s="4"/>
      <c r="RMD881" s="4"/>
      <c r="RME881" s="4"/>
      <c r="RMF881" s="4"/>
      <c r="RMG881" s="4"/>
      <c r="RMH881" s="4"/>
      <c r="RMI881" s="4"/>
      <c r="RMJ881" s="4"/>
      <c r="RMK881" s="4"/>
      <c r="RML881" s="4"/>
      <c r="RMM881" s="4"/>
      <c r="RMN881" s="4"/>
      <c r="RMO881" s="4"/>
      <c r="RMP881" s="4"/>
      <c r="RMQ881" s="4"/>
      <c r="RMR881" s="4"/>
      <c r="RMS881" s="4"/>
      <c r="RMT881" s="4"/>
      <c r="RMU881" s="4"/>
      <c r="RMV881" s="4"/>
      <c r="RMW881" s="4"/>
      <c r="RMX881" s="4"/>
      <c r="RMY881" s="4"/>
      <c r="RMZ881" s="4"/>
      <c r="RNA881" s="4"/>
      <c r="RNB881" s="4"/>
      <c r="RNC881" s="4"/>
      <c r="RND881" s="4"/>
      <c r="RNE881" s="4"/>
      <c r="RNF881" s="4"/>
      <c r="RNH881" s="4"/>
      <c r="RNJ881" s="4"/>
      <c r="RNK881" s="4"/>
      <c r="RNL881" s="4"/>
      <c r="RNM881" s="4"/>
      <c r="RNN881" s="4"/>
      <c r="RNO881" s="4"/>
      <c r="RNP881" s="4"/>
      <c r="RNQ881" s="4"/>
      <c r="RNV881" s="4"/>
      <c r="RNW881" s="4"/>
      <c r="RNX881" s="4"/>
      <c r="RNY881" s="4"/>
      <c r="RNZ881" s="4"/>
      <c r="ROA881" s="4"/>
      <c r="ROB881" s="4"/>
      <c r="ROC881" s="4"/>
      <c r="ROD881" s="4"/>
      <c r="ROE881" s="4"/>
      <c r="ROF881" s="4"/>
      <c r="ROG881" s="4"/>
      <c r="ROH881" s="4"/>
      <c r="ROI881" s="4"/>
      <c r="ROJ881" s="4"/>
      <c r="ROK881" s="4"/>
      <c r="ROL881" s="4"/>
      <c r="ROM881" s="4"/>
      <c r="RON881" s="4"/>
      <c r="ROO881" s="4"/>
      <c r="ROP881" s="4"/>
      <c r="ROQ881" s="4"/>
      <c r="ROR881" s="4"/>
      <c r="ROS881" s="4"/>
      <c r="ROT881" s="4"/>
      <c r="ROU881" s="4"/>
      <c r="ROV881" s="4"/>
      <c r="ROW881" s="4"/>
      <c r="ROX881" s="4"/>
      <c r="ROY881" s="4"/>
      <c r="ROZ881" s="4"/>
      <c r="RPA881" s="4"/>
      <c r="RPB881" s="4"/>
      <c r="RPC881" s="4"/>
      <c r="RPD881" s="4"/>
      <c r="RPE881" s="4"/>
      <c r="RPF881" s="4"/>
      <c r="RPG881" s="4"/>
      <c r="RPH881" s="4"/>
      <c r="RPI881" s="4"/>
      <c r="RPJ881" s="4"/>
      <c r="RPK881" s="4"/>
      <c r="RPL881" s="4"/>
      <c r="RPM881" s="4"/>
      <c r="RPN881" s="4"/>
      <c r="RPO881" s="4"/>
      <c r="RPP881" s="4"/>
      <c r="RPQ881" s="4"/>
      <c r="RPR881" s="4"/>
      <c r="RPS881" s="4"/>
      <c r="RPT881" s="4"/>
      <c r="RPU881" s="4"/>
      <c r="RPV881" s="4"/>
      <c r="RPW881" s="4"/>
      <c r="RPX881" s="4"/>
      <c r="RPY881" s="4"/>
      <c r="RPZ881" s="4"/>
      <c r="RQA881" s="4"/>
      <c r="RQB881" s="4"/>
      <c r="RQC881" s="4"/>
      <c r="RQD881" s="4"/>
      <c r="RQE881" s="4"/>
      <c r="RQF881" s="4"/>
      <c r="RQG881" s="4"/>
      <c r="RQH881" s="4"/>
      <c r="RQI881" s="4"/>
      <c r="RQJ881" s="4"/>
      <c r="RQK881" s="4"/>
      <c r="RQL881" s="4"/>
      <c r="RQM881" s="4"/>
      <c r="RQN881" s="4"/>
      <c r="RQO881" s="4"/>
      <c r="RQP881" s="4"/>
      <c r="RQQ881" s="4"/>
      <c r="RQR881" s="4"/>
      <c r="RQS881" s="4"/>
      <c r="RQT881" s="4"/>
      <c r="RQU881" s="4"/>
      <c r="RQV881" s="4"/>
      <c r="RQW881" s="4"/>
      <c r="RQX881" s="4"/>
      <c r="RQY881" s="4"/>
      <c r="RQZ881" s="4"/>
      <c r="RRA881" s="4"/>
      <c r="RRB881" s="4"/>
      <c r="RRC881" s="4"/>
      <c r="RRD881" s="4"/>
      <c r="RRE881" s="4"/>
      <c r="RRF881" s="4"/>
      <c r="RRG881" s="4"/>
      <c r="RRH881" s="4"/>
      <c r="RRI881" s="4"/>
      <c r="RRJ881" s="4"/>
      <c r="RRK881" s="4"/>
      <c r="RRL881" s="4"/>
      <c r="RRM881" s="4"/>
      <c r="RRN881" s="4"/>
      <c r="RRO881" s="4"/>
      <c r="RRP881" s="4"/>
      <c r="RRQ881" s="4"/>
      <c r="RRR881" s="4"/>
      <c r="RRS881" s="4"/>
      <c r="RRT881" s="4"/>
      <c r="RRU881" s="4"/>
      <c r="RRV881" s="4"/>
      <c r="RRW881" s="4"/>
      <c r="RRX881" s="4"/>
      <c r="RRY881" s="4"/>
      <c r="RRZ881" s="4"/>
      <c r="RSA881" s="4"/>
      <c r="RSB881" s="4"/>
      <c r="RSC881" s="4"/>
      <c r="RSD881" s="4"/>
      <c r="RSE881" s="4"/>
      <c r="RSF881" s="4"/>
      <c r="RSG881" s="4"/>
      <c r="RSH881" s="4"/>
      <c r="RSI881" s="4"/>
      <c r="RSJ881" s="4"/>
      <c r="RSK881" s="4"/>
      <c r="RSL881" s="4"/>
      <c r="RSM881" s="4"/>
      <c r="RSN881" s="4"/>
      <c r="RSO881" s="4"/>
      <c r="RSP881" s="4"/>
      <c r="RSQ881" s="4"/>
      <c r="RSR881" s="4"/>
      <c r="RSS881" s="4"/>
      <c r="RST881" s="4"/>
      <c r="RSU881" s="4"/>
      <c r="RSV881" s="4"/>
      <c r="RSW881" s="4"/>
      <c r="RSX881" s="4"/>
      <c r="RSY881" s="4"/>
      <c r="RSZ881" s="4"/>
      <c r="RTA881" s="4"/>
      <c r="RTB881" s="4"/>
      <c r="RTC881" s="4"/>
      <c r="RTD881" s="4"/>
      <c r="RTE881" s="4"/>
      <c r="RTF881" s="4"/>
      <c r="RTG881" s="4"/>
      <c r="RTH881" s="4"/>
      <c r="RTI881" s="4"/>
      <c r="RTJ881" s="4"/>
      <c r="RTK881" s="4"/>
      <c r="RTL881" s="4"/>
      <c r="RTM881" s="4"/>
      <c r="RTN881" s="4"/>
      <c r="RTO881" s="4"/>
      <c r="RTP881" s="4"/>
      <c r="RTQ881" s="4"/>
      <c r="RTR881" s="4"/>
      <c r="RTS881" s="4"/>
      <c r="RTT881" s="4"/>
      <c r="RTU881" s="4"/>
      <c r="RTV881" s="4"/>
      <c r="RTW881" s="4"/>
      <c r="RTX881" s="4"/>
      <c r="RTY881" s="4"/>
      <c r="RTZ881" s="4"/>
      <c r="RUA881" s="4"/>
      <c r="RUB881" s="4"/>
      <c r="RUC881" s="4"/>
      <c r="RUD881" s="4"/>
      <c r="RUE881" s="4"/>
      <c r="RUF881" s="4"/>
      <c r="RUG881" s="4"/>
      <c r="RUH881" s="4"/>
      <c r="RUI881" s="4"/>
      <c r="RUJ881" s="4"/>
      <c r="RUK881" s="4"/>
      <c r="RUL881" s="4"/>
      <c r="RUM881" s="4"/>
      <c r="RUN881" s="4"/>
      <c r="RUO881" s="4"/>
      <c r="RUP881" s="4"/>
      <c r="RUQ881" s="4"/>
      <c r="RUR881" s="4"/>
      <c r="RUS881" s="4"/>
      <c r="RUT881" s="4"/>
      <c r="RUU881" s="4"/>
      <c r="RUV881" s="4"/>
      <c r="RUW881" s="4"/>
      <c r="RUX881" s="4"/>
      <c r="RUY881" s="4"/>
      <c r="RUZ881" s="4"/>
      <c r="RVA881" s="4"/>
      <c r="RVB881" s="4"/>
      <c r="RVC881" s="4"/>
      <c r="RVD881" s="4"/>
      <c r="RVE881" s="4"/>
      <c r="RVF881" s="4"/>
      <c r="RVG881" s="4"/>
      <c r="RVH881" s="4"/>
      <c r="RVI881" s="4"/>
      <c r="RVJ881" s="4"/>
      <c r="RVK881" s="4"/>
      <c r="RVL881" s="4"/>
      <c r="RVM881" s="4"/>
      <c r="RVN881" s="4"/>
      <c r="RVO881" s="4"/>
      <c r="RVP881" s="4"/>
      <c r="RVQ881" s="4"/>
      <c r="RVR881" s="4"/>
      <c r="RVS881" s="4"/>
      <c r="RVT881" s="4"/>
      <c r="RVU881" s="4"/>
      <c r="RVV881" s="4"/>
      <c r="RVW881" s="4"/>
      <c r="RVX881" s="4"/>
      <c r="RVY881" s="4"/>
      <c r="RVZ881" s="4"/>
      <c r="RWA881" s="4"/>
      <c r="RWB881" s="4"/>
      <c r="RWC881" s="4"/>
      <c r="RWD881" s="4"/>
      <c r="RWE881" s="4"/>
      <c r="RWF881" s="4"/>
      <c r="RWG881" s="4"/>
      <c r="RWH881" s="4"/>
      <c r="RWI881" s="4"/>
      <c r="RWJ881" s="4"/>
      <c r="RWK881" s="4"/>
      <c r="RWL881" s="4"/>
      <c r="RWM881" s="4"/>
      <c r="RWN881" s="4"/>
      <c r="RWO881" s="4"/>
      <c r="RWP881" s="4"/>
      <c r="RWQ881" s="4"/>
      <c r="RWR881" s="4"/>
      <c r="RWS881" s="4"/>
      <c r="RWT881" s="4"/>
      <c r="RWU881" s="4"/>
      <c r="RWV881" s="4"/>
      <c r="RWW881" s="4"/>
      <c r="RWX881" s="4"/>
      <c r="RWY881" s="4"/>
      <c r="RWZ881" s="4"/>
      <c r="RXA881" s="4"/>
      <c r="RXB881" s="4"/>
      <c r="RXD881" s="4"/>
      <c r="RXF881" s="4"/>
      <c r="RXG881" s="4"/>
      <c r="RXH881" s="4"/>
      <c r="RXI881" s="4"/>
      <c r="RXJ881" s="4"/>
      <c r="RXK881" s="4"/>
      <c r="RXL881" s="4"/>
      <c r="RXM881" s="4"/>
      <c r="RXR881" s="4"/>
      <c r="RXS881" s="4"/>
      <c r="RXT881" s="4"/>
      <c r="RXU881" s="4"/>
      <c r="RXV881" s="4"/>
      <c r="RXW881" s="4"/>
      <c r="RXX881" s="4"/>
      <c r="RXY881" s="4"/>
      <c r="RXZ881" s="4"/>
      <c r="RYA881" s="4"/>
      <c r="RYB881" s="4"/>
      <c r="RYC881" s="4"/>
      <c r="RYD881" s="4"/>
      <c r="RYE881" s="4"/>
      <c r="RYF881" s="4"/>
      <c r="RYG881" s="4"/>
      <c r="RYH881" s="4"/>
      <c r="RYI881" s="4"/>
      <c r="RYJ881" s="4"/>
      <c r="RYK881" s="4"/>
      <c r="RYL881" s="4"/>
      <c r="RYM881" s="4"/>
      <c r="RYN881" s="4"/>
      <c r="RYO881" s="4"/>
      <c r="RYP881" s="4"/>
      <c r="RYQ881" s="4"/>
      <c r="RYR881" s="4"/>
      <c r="RYS881" s="4"/>
      <c r="RYT881" s="4"/>
      <c r="RYU881" s="4"/>
      <c r="RYV881" s="4"/>
      <c r="RYW881" s="4"/>
      <c r="RYX881" s="4"/>
      <c r="RYY881" s="4"/>
      <c r="RYZ881" s="4"/>
      <c r="RZA881" s="4"/>
      <c r="RZB881" s="4"/>
      <c r="RZC881" s="4"/>
      <c r="RZD881" s="4"/>
      <c r="RZE881" s="4"/>
      <c r="RZF881" s="4"/>
      <c r="RZG881" s="4"/>
      <c r="RZH881" s="4"/>
      <c r="RZI881" s="4"/>
      <c r="RZJ881" s="4"/>
      <c r="RZK881" s="4"/>
      <c r="RZL881" s="4"/>
      <c r="RZM881" s="4"/>
      <c r="RZN881" s="4"/>
      <c r="RZO881" s="4"/>
      <c r="RZP881" s="4"/>
      <c r="RZQ881" s="4"/>
      <c r="RZR881" s="4"/>
      <c r="RZS881" s="4"/>
      <c r="RZT881" s="4"/>
      <c r="RZU881" s="4"/>
      <c r="RZV881" s="4"/>
      <c r="RZW881" s="4"/>
      <c r="RZX881" s="4"/>
      <c r="RZY881" s="4"/>
      <c r="RZZ881" s="4"/>
      <c r="SAA881" s="4"/>
      <c r="SAB881" s="4"/>
      <c r="SAC881" s="4"/>
      <c r="SAD881" s="4"/>
      <c r="SAE881" s="4"/>
      <c r="SAF881" s="4"/>
      <c r="SAG881" s="4"/>
      <c r="SAH881" s="4"/>
      <c r="SAI881" s="4"/>
      <c r="SAJ881" s="4"/>
      <c r="SAK881" s="4"/>
      <c r="SAL881" s="4"/>
      <c r="SAM881" s="4"/>
      <c r="SAN881" s="4"/>
      <c r="SAO881" s="4"/>
      <c r="SAP881" s="4"/>
      <c r="SAQ881" s="4"/>
      <c r="SAR881" s="4"/>
      <c r="SAS881" s="4"/>
      <c r="SAT881" s="4"/>
      <c r="SAU881" s="4"/>
      <c r="SAV881" s="4"/>
      <c r="SAW881" s="4"/>
      <c r="SAX881" s="4"/>
      <c r="SAY881" s="4"/>
      <c r="SAZ881" s="4"/>
      <c r="SBA881" s="4"/>
      <c r="SBB881" s="4"/>
      <c r="SBC881" s="4"/>
      <c r="SBD881" s="4"/>
      <c r="SBE881" s="4"/>
      <c r="SBF881" s="4"/>
      <c r="SBG881" s="4"/>
      <c r="SBH881" s="4"/>
      <c r="SBI881" s="4"/>
      <c r="SBJ881" s="4"/>
      <c r="SBK881" s="4"/>
      <c r="SBL881" s="4"/>
      <c r="SBM881" s="4"/>
      <c r="SBN881" s="4"/>
      <c r="SBO881" s="4"/>
      <c r="SBP881" s="4"/>
      <c r="SBQ881" s="4"/>
      <c r="SBR881" s="4"/>
      <c r="SBS881" s="4"/>
      <c r="SBT881" s="4"/>
      <c r="SBU881" s="4"/>
      <c r="SBV881" s="4"/>
      <c r="SBW881" s="4"/>
      <c r="SBX881" s="4"/>
      <c r="SBY881" s="4"/>
      <c r="SBZ881" s="4"/>
      <c r="SCA881" s="4"/>
      <c r="SCB881" s="4"/>
      <c r="SCC881" s="4"/>
      <c r="SCD881" s="4"/>
      <c r="SCE881" s="4"/>
      <c r="SCF881" s="4"/>
      <c r="SCG881" s="4"/>
      <c r="SCH881" s="4"/>
      <c r="SCI881" s="4"/>
      <c r="SCJ881" s="4"/>
      <c r="SCK881" s="4"/>
      <c r="SCL881" s="4"/>
      <c r="SCM881" s="4"/>
      <c r="SCN881" s="4"/>
      <c r="SCO881" s="4"/>
      <c r="SCP881" s="4"/>
      <c r="SCQ881" s="4"/>
      <c r="SCR881" s="4"/>
      <c r="SCS881" s="4"/>
      <c r="SCT881" s="4"/>
      <c r="SCU881" s="4"/>
      <c r="SCV881" s="4"/>
      <c r="SCW881" s="4"/>
      <c r="SCX881" s="4"/>
      <c r="SCY881" s="4"/>
      <c r="SCZ881" s="4"/>
      <c r="SDA881" s="4"/>
      <c r="SDB881" s="4"/>
      <c r="SDC881" s="4"/>
      <c r="SDD881" s="4"/>
      <c r="SDE881" s="4"/>
      <c r="SDF881" s="4"/>
      <c r="SDG881" s="4"/>
      <c r="SDH881" s="4"/>
      <c r="SDI881" s="4"/>
      <c r="SDJ881" s="4"/>
      <c r="SDK881" s="4"/>
      <c r="SDL881" s="4"/>
      <c r="SDM881" s="4"/>
      <c r="SDN881" s="4"/>
      <c r="SDO881" s="4"/>
      <c r="SDP881" s="4"/>
      <c r="SDQ881" s="4"/>
      <c r="SDR881" s="4"/>
      <c r="SDS881" s="4"/>
      <c r="SDT881" s="4"/>
      <c r="SDU881" s="4"/>
      <c r="SDV881" s="4"/>
      <c r="SDW881" s="4"/>
      <c r="SDX881" s="4"/>
      <c r="SDY881" s="4"/>
      <c r="SDZ881" s="4"/>
      <c r="SEA881" s="4"/>
      <c r="SEB881" s="4"/>
      <c r="SEC881" s="4"/>
      <c r="SED881" s="4"/>
      <c r="SEE881" s="4"/>
      <c r="SEF881" s="4"/>
      <c r="SEG881" s="4"/>
      <c r="SEH881" s="4"/>
      <c r="SEI881" s="4"/>
      <c r="SEJ881" s="4"/>
      <c r="SEK881" s="4"/>
      <c r="SEL881" s="4"/>
      <c r="SEM881" s="4"/>
      <c r="SEN881" s="4"/>
      <c r="SEO881" s="4"/>
      <c r="SEP881" s="4"/>
      <c r="SEQ881" s="4"/>
      <c r="SER881" s="4"/>
      <c r="SES881" s="4"/>
      <c r="SET881" s="4"/>
      <c r="SEU881" s="4"/>
      <c r="SEV881" s="4"/>
      <c r="SEW881" s="4"/>
      <c r="SEX881" s="4"/>
      <c r="SEY881" s="4"/>
      <c r="SEZ881" s="4"/>
      <c r="SFA881" s="4"/>
      <c r="SFB881" s="4"/>
      <c r="SFC881" s="4"/>
      <c r="SFD881" s="4"/>
      <c r="SFE881" s="4"/>
      <c r="SFF881" s="4"/>
      <c r="SFG881" s="4"/>
      <c r="SFH881" s="4"/>
      <c r="SFI881" s="4"/>
      <c r="SFJ881" s="4"/>
      <c r="SFK881" s="4"/>
      <c r="SFL881" s="4"/>
      <c r="SFM881" s="4"/>
      <c r="SFN881" s="4"/>
      <c r="SFO881" s="4"/>
      <c r="SFP881" s="4"/>
      <c r="SFQ881" s="4"/>
      <c r="SFR881" s="4"/>
      <c r="SFS881" s="4"/>
      <c r="SFT881" s="4"/>
      <c r="SFU881" s="4"/>
      <c r="SFV881" s="4"/>
      <c r="SFW881" s="4"/>
      <c r="SFX881" s="4"/>
      <c r="SFY881" s="4"/>
      <c r="SFZ881" s="4"/>
      <c r="SGA881" s="4"/>
      <c r="SGB881" s="4"/>
      <c r="SGC881" s="4"/>
      <c r="SGD881" s="4"/>
      <c r="SGE881" s="4"/>
      <c r="SGF881" s="4"/>
      <c r="SGG881" s="4"/>
      <c r="SGH881" s="4"/>
      <c r="SGI881" s="4"/>
      <c r="SGJ881" s="4"/>
      <c r="SGK881" s="4"/>
      <c r="SGL881" s="4"/>
      <c r="SGM881" s="4"/>
      <c r="SGN881" s="4"/>
      <c r="SGO881" s="4"/>
      <c r="SGP881" s="4"/>
      <c r="SGQ881" s="4"/>
      <c r="SGR881" s="4"/>
      <c r="SGS881" s="4"/>
      <c r="SGT881" s="4"/>
      <c r="SGU881" s="4"/>
      <c r="SGV881" s="4"/>
      <c r="SGW881" s="4"/>
      <c r="SGX881" s="4"/>
      <c r="SGZ881" s="4"/>
      <c r="SHB881" s="4"/>
      <c r="SHC881" s="4"/>
      <c r="SHD881" s="4"/>
      <c r="SHE881" s="4"/>
      <c r="SHF881" s="4"/>
      <c r="SHG881" s="4"/>
      <c r="SHH881" s="4"/>
      <c r="SHI881" s="4"/>
      <c r="SHN881" s="4"/>
      <c r="SHO881" s="4"/>
      <c r="SHP881" s="4"/>
      <c r="SHQ881" s="4"/>
      <c r="SHR881" s="4"/>
      <c r="SHS881" s="4"/>
      <c r="SHT881" s="4"/>
      <c r="SHU881" s="4"/>
      <c r="SHV881" s="4"/>
      <c r="SHW881" s="4"/>
      <c r="SHX881" s="4"/>
      <c r="SHY881" s="4"/>
      <c r="SHZ881" s="4"/>
      <c r="SIA881" s="4"/>
      <c r="SIB881" s="4"/>
      <c r="SIC881" s="4"/>
      <c r="SID881" s="4"/>
      <c r="SIE881" s="4"/>
      <c r="SIF881" s="4"/>
      <c r="SIG881" s="4"/>
      <c r="SIH881" s="4"/>
      <c r="SII881" s="4"/>
      <c r="SIJ881" s="4"/>
      <c r="SIK881" s="4"/>
      <c r="SIL881" s="4"/>
      <c r="SIM881" s="4"/>
      <c r="SIN881" s="4"/>
      <c r="SIO881" s="4"/>
      <c r="SIP881" s="4"/>
      <c r="SIQ881" s="4"/>
      <c r="SIR881" s="4"/>
      <c r="SIS881" s="4"/>
      <c r="SIT881" s="4"/>
      <c r="SIU881" s="4"/>
      <c r="SIV881" s="4"/>
      <c r="SIW881" s="4"/>
      <c r="SIX881" s="4"/>
      <c r="SIY881" s="4"/>
      <c r="SIZ881" s="4"/>
      <c r="SJA881" s="4"/>
      <c r="SJB881" s="4"/>
      <c r="SJC881" s="4"/>
      <c r="SJD881" s="4"/>
      <c r="SJE881" s="4"/>
      <c r="SJF881" s="4"/>
      <c r="SJG881" s="4"/>
      <c r="SJH881" s="4"/>
      <c r="SJI881" s="4"/>
      <c r="SJJ881" s="4"/>
      <c r="SJK881" s="4"/>
      <c r="SJL881" s="4"/>
      <c r="SJM881" s="4"/>
      <c r="SJN881" s="4"/>
      <c r="SJO881" s="4"/>
      <c r="SJP881" s="4"/>
      <c r="SJQ881" s="4"/>
      <c r="SJR881" s="4"/>
      <c r="SJS881" s="4"/>
      <c r="SJT881" s="4"/>
      <c r="SJU881" s="4"/>
      <c r="SJV881" s="4"/>
      <c r="SJW881" s="4"/>
      <c r="SJX881" s="4"/>
      <c r="SJY881" s="4"/>
      <c r="SJZ881" s="4"/>
      <c r="SKA881" s="4"/>
      <c r="SKB881" s="4"/>
      <c r="SKC881" s="4"/>
      <c r="SKD881" s="4"/>
      <c r="SKE881" s="4"/>
      <c r="SKF881" s="4"/>
      <c r="SKG881" s="4"/>
      <c r="SKH881" s="4"/>
      <c r="SKI881" s="4"/>
      <c r="SKJ881" s="4"/>
      <c r="SKK881" s="4"/>
      <c r="SKL881" s="4"/>
      <c r="SKM881" s="4"/>
      <c r="SKN881" s="4"/>
      <c r="SKO881" s="4"/>
      <c r="SKP881" s="4"/>
      <c r="SKQ881" s="4"/>
      <c r="SKR881" s="4"/>
      <c r="SKS881" s="4"/>
      <c r="SKT881" s="4"/>
      <c r="SKU881" s="4"/>
      <c r="SKV881" s="4"/>
      <c r="SKW881" s="4"/>
      <c r="SKX881" s="4"/>
      <c r="SKY881" s="4"/>
      <c r="SKZ881" s="4"/>
      <c r="SLA881" s="4"/>
      <c r="SLB881" s="4"/>
      <c r="SLC881" s="4"/>
      <c r="SLD881" s="4"/>
      <c r="SLE881" s="4"/>
      <c r="SLF881" s="4"/>
      <c r="SLG881" s="4"/>
      <c r="SLH881" s="4"/>
      <c r="SLI881" s="4"/>
      <c r="SLJ881" s="4"/>
      <c r="SLK881" s="4"/>
      <c r="SLL881" s="4"/>
      <c r="SLM881" s="4"/>
      <c r="SLN881" s="4"/>
      <c r="SLO881" s="4"/>
      <c r="SLP881" s="4"/>
      <c r="SLQ881" s="4"/>
      <c r="SLR881" s="4"/>
      <c r="SLS881" s="4"/>
      <c r="SLT881" s="4"/>
      <c r="SLU881" s="4"/>
      <c r="SLV881" s="4"/>
      <c r="SLW881" s="4"/>
      <c r="SLX881" s="4"/>
      <c r="SLY881" s="4"/>
      <c r="SLZ881" s="4"/>
      <c r="SMA881" s="4"/>
      <c r="SMB881" s="4"/>
      <c r="SMC881" s="4"/>
      <c r="SMD881" s="4"/>
      <c r="SME881" s="4"/>
      <c r="SMF881" s="4"/>
      <c r="SMG881" s="4"/>
      <c r="SMH881" s="4"/>
      <c r="SMI881" s="4"/>
      <c r="SMJ881" s="4"/>
      <c r="SMK881" s="4"/>
      <c r="SML881" s="4"/>
      <c r="SMM881" s="4"/>
      <c r="SMN881" s="4"/>
      <c r="SMO881" s="4"/>
      <c r="SMP881" s="4"/>
      <c r="SMQ881" s="4"/>
      <c r="SMR881" s="4"/>
      <c r="SMS881" s="4"/>
      <c r="SMT881" s="4"/>
      <c r="SMU881" s="4"/>
      <c r="SMV881" s="4"/>
      <c r="SMW881" s="4"/>
      <c r="SMX881" s="4"/>
      <c r="SMY881" s="4"/>
      <c r="SMZ881" s="4"/>
      <c r="SNA881" s="4"/>
      <c r="SNB881" s="4"/>
      <c r="SNC881" s="4"/>
      <c r="SND881" s="4"/>
      <c r="SNE881" s="4"/>
      <c r="SNF881" s="4"/>
      <c r="SNG881" s="4"/>
      <c r="SNH881" s="4"/>
      <c r="SNI881" s="4"/>
      <c r="SNJ881" s="4"/>
      <c r="SNK881" s="4"/>
      <c r="SNL881" s="4"/>
      <c r="SNM881" s="4"/>
      <c r="SNN881" s="4"/>
      <c r="SNO881" s="4"/>
      <c r="SNP881" s="4"/>
      <c r="SNQ881" s="4"/>
      <c r="SNR881" s="4"/>
      <c r="SNS881" s="4"/>
      <c r="SNT881" s="4"/>
      <c r="SNU881" s="4"/>
      <c r="SNV881" s="4"/>
      <c r="SNW881" s="4"/>
      <c r="SNX881" s="4"/>
      <c r="SNY881" s="4"/>
      <c r="SNZ881" s="4"/>
      <c r="SOA881" s="4"/>
      <c r="SOB881" s="4"/>
      <c r="SOC881" s="4"/>
      <c r="SOD881" s="4"/>
      <c r="SOE881" s="4"/>
      <c r="SOF881" s="4"/>
      <c r="SOG881" s="4"/>
      <c r="SOH881" s="4"/>
      <c r="SOI881" s="4"/>
      <c r="SOJ881" s="4"/>
      <c r="SOK881" s="4"/>
      <c r="SOL881" s="4"/>
      <c r="SOM881" s="4"/>
      <c r="SON881" s="4"/>
      <c r="SOO881" s="4"/>
      <c r="SOP881" s="4"/>
      <c r="SOQ881" s="4"/>
      <c r="SOR881" s="4"/>
      <c r="SOS881" s="4"/>
      <c r="SOT881" s="4"/>
      <c r="SOU881" s="4"/>
      <c r="SOV881" s="4"/>
      <c r="SOW881" s="4"/>
      <c r="SOX881" s="4"/>
      <c r="SOY881" s="4"/>
      <c r="SOZ881" s="4"/>
      <c r="SPA881" s="4"/>
      <c r="SPB881" s="4"/>
      <c r="SPC881" s="4"/>
      <c r="SPD881" s="4"/>
      <c r="SPE881" s="4"/>
      <c r="SPF881" s="4"/>
      <c r="SPG881" s="4"/>
      <c r="SPH881" s="4"/>
      <c r="SPI881" s="4"/>
      <c r="SPJ881" s="4"/>
      <c r="SPK881" s="4"/>
      <c r="SPL881" s="4"/>
      <c r="SPM881" s="4"/>
      <c r="SPN881" s="4"/>
      <c r="SPO881" s="4"/>
      <c r="SPP881" s="4"/>
      <c r="SPQ881" s="4"/>
      <c r="SPR881" s="4"/>
      <c r="SPS881" s="4"/>
      <c r="SPT881" s="4"/>
      <c r="SPU881" s="4"/>
      <c r="SPV881" s="4"/>
      <c r="SPW881" s="4"/>
      <c r="SPX881" s="4"/>
      <c r="SPY881" s="4"/>
      <c r="SPZ881" s="4"/>
      <c r="SQA881" s="4"/>
      <c r="SQB881" s="4"/>
      <c r="SQC881" s="4"/>
      <c r="SQD881" s="4"/>
      <c r="SQE881" s="4"/>
      <c r="SQF881" s="4"/>
      <c r="SQG881" s="4"/>
      <c r="SQH881" s="4"/>
      <c r="SQI881" s="4"/>
      <c r="SQJ881" s="4"/>
      <c r="SQK881" s="4"/>
      <c r="SQL881" s="4"/>
      <c r="SQM881" s="4"/>
      <c r="SQN881" s="4"/>
      <c r="SQO881" s="4"/>
      <c r="SQP881" s="4"/>
      <c r="SQQ881" s="4"/>
      <c r="SQR881" s="4"/>
      <c r="SQS881" s="4"/>
      <c r="SQT881" s="4"/>
      <c r="SQV881" s="4"/>
      <c r="SQX881" s="4"/>
      <c r="SQY881" s="4"/>
      <c r="SQZ881" s="4"/>
      <c r="SRA881" s="4"/>
      <c r="SRB881" s="4"/>
      <c r="SRC881" s="4"/>
      <c r="SRD881" s="4"/>
      <c r="SRE881" s="4"/>
      <c r="SRJ881" s="4"/>
      <c r="SRK881" s="4"/>
      <c r="SRL881" s="4"/>
      <c r="SRM881" s="4"/>
      <c r="SRN881" s="4"/>
      <c r="SRO881" s="4"/>
      <c r="SRP881" s="4"/>
      <c r="SRQ881" s="4"/>
      <c r="SRR881" s="4"/>
      <c r="SRS881" s="4"/>
      <c r="SRT881" s="4"/>
      <c r="SRU881" s="4"/>
      <c r="SRV881" s="4"/>
      <c r="SRW881" s="4"/>
      <c r="SRX881" s="4"/>
      <c r="SRY881" s="4"/>
      <c r="SRZ881" s="4"/>
      <c r="SSA881" s="4"/>
      <c r="SSB881" s="4"/>
      <c r="SSC881" s="4"/>
      <c r="SSD881" s="4"/>
      <c r="SSE881" s="4"/>
      <c r="SSF881" s="4"/>
      <c r="SSG881" s="4"/>
      <c r="SSH881" s="4"/>
      <c r="SSI881" s="4"/>
      <c r="SSJ881" s="4"/>
      <c r="SSK881" s="4"/>
      <c r="SSL881" s="4"/>
      <c r="SSM881" s="4"/>
      <c r="SSN881" s="4"/>
      <c r="SSO881" s="4"/>
      <c r="SSP881" s="4"/>
      <c r="SSQ881" s="4"/>
      <c r="SSR881" s="4"/>
      <c r="SSS881" s="4"/>
      <c r="SST881" s="4"/>
      <c r="SSU881" s="4"/>
      <c r="SSV881" s="4"/>
      <c r="SSW881" s="4"/>
      <c r="SSX881" s="4"/>
      <c r="SSY881" s="4"/>
      <c r="SSZ881" s="4"/>
      <c r="STA881" s="4"/>
      <c r="STB881" s="4"/>
      <c r="STC881" s="4"/>
      <c r="STD881" s="4"/>
      <c r="STE881" s="4"/>
      <c r="STF881" s="4"/>
      <c r="STG881" s="4"/>
      <c r="STH881" s="4"/>
      <c r="STI881" s="4"/>
      <c r="STJ881" s="4"/>
      <c r="STK881" s="4"/>
      <c r="STL881" s="4"/>
      <c r="STM881" s="4"/>
      <c r="STN881" s="4"/>
      <c r="STO881" s="4"/>
      <c r="STP881" s="4"/>
      <c r="STQ881" s="4"/>
      <c r="STR881" s="4"/>
      <c r="STS881" s="4"/>
      <c r="STT881" s="4"/>
      <c r="STU881" s="4"/>
      <c r="STV881" s="4"/>
      <c r="STW881" s="4"/>
      <c r="STX881" s="4"/>
      <c r="STY881" s="4"/>
      <c r="STZ881" s="4"/>
      <c r="SUA881" s="4"/>
      <c r="SUB881" s="4"/>
      <c r="SUC881" s="4"/>
      <c r="SUD881" s="4"/>
      <c r="SUE881" s="4"/>
      <c r="SUF881" s="4"/>
      <c r="SUG881" s="4"/>
      <c r="SUH881" s="4"/>
      <c r="SUI881" s="4"/>
      <c r="SUJ881" s="4"/>
      <c r="SUK881" s="4"/>
      <c r="SUL881" s="4"/>
      <c r="SUM881" s="4"/>
      <c r="SUN881" s="4"/>
      <c r="SUO881" s="4"/>
      <c r="SUP881" s="4"/>
      <c r="SUQ881" s="4"/>
      <c r="SUR881" s="4"/>
      <c r="SUS881" s="4"/>
      <c r="SUT881" s="4"/>
      <c r="SUU881" s="4"/>
      <c r="SUV881" s="4"/>
      <c r="SUW881" s="4"/>
      <c r="SUX881" s="4"/>
      <c r="SUY881" s="4"/>
      <c r="SUZ881" s="4"/>
      <c r="SVA881" s="4"/>
      <c r="SVB881" s="4"/>
      <c r="SVC881" s="4"/>
      <c r="SVD881" s="4"/>
      <c r="SVE881" s="4"/>
      <c r="SVF881" s="4"/>
      <c r="SVG881" s="4"/>
      <c r="SVH881" s="4"/>
      <c r="SVI881" s="4"/>
      <c r="SVJ881" s="4"/>
      <c r="SVK881" s="4"/>
      <c r="SVL881" s="4"/>
      <c r="SVM881" s="4"/>
      <c r="SVN881" s="4"/>
      <c r="SVO881" s="4"/>
      <c r="SVP881" s="4"/>
      <c r="SVQ881" s="4"/>
      <c r="SVR881" s="4"/>
      <c r="SVS881" s="4"/>
      <c r="SVT881" s="4"/>
      <c r="SVU881" s="4"/>
      <c r="SVV881" s="4"/>
      <c r="SVW881" s="4"/>
      <c r="SVX881" s="4"/>
      <c r="SVY881" s="4"/>
      <c r="SVZ881" s="4"/>
      <c r="SWA881" s="4"/>
      <c r="SWB881" s="4"/>
      <c r="SWC881" s="4"/>
      <c r="SWD881" s="4"/>
      <c r="SWE881" s="4"/>
      <c r="SWF881" s="4"/>
      <c r="SWG881" s="4"/>
      <c r="SWH881" s="4"/>
      <c r="SWI881" s="4"/>
      <c r="SWJ881" s="4"/>
      <c r="SWK881" s="4"/>
      <c r="SWL881" s="4"/>
      <c r="SWM881" s="4"/>
      <c r="SWN881" s="4"/>
      <c r="SWO881" s="4"/>
      <c r="SWP881" s="4"/>
      <c r="SWQ881" s="4"/>
      <c r="SWR881" s="4"/>
      <c r="SWS881" s="4"/>
      <c r="SWT881" s="4"/>
      <c r="SWU881" s="4"/>
      <c r="SWV881" s="4"/>
      <c r="SWW881" s="4"/>
      <c r="SWX881" s="4"/>
      <c r="SWY881" s="4"/>
      <c r="SWZ881" s="4"/>
      <c r="SXA881" s="4"/>
      <c r="SXB881" s="4"/>
      <c r="SXC881" s="4"/>
      <c r="SXD881" s="4"/>
      <c r="SXE881" s="4"/>
      <c r="SXF881" s="4"/>
      <c r="SXG881" s="4"/>
      <c r="SXH881" s="4"/>
      <c r="SXI881" s="4"/>
      <c r="SXJ881" s="4"/>
      <c r="SXK881" s="4"/>
      <c r="SXL881" s="4"/>
      <c r="SXM881" s="4"/>
      <c r="SXN881" s="4"/>
      <c r="SXO881" s="4"/>
      <c r="SXP881" s="4"/>
      <c r="SXQ881" s="4"/>
      <c r="SXR881" s="4"/>
      <c r="SXS881" s="4"/>
      <c r="SXT881" s="4"/>
      <c r="SXU881" s="4"/>
      <c r="SXV881" s="4"/>
      <c r="SXW881" s="4"/>
      <c r="SXX881" s="4"/>
      <c r="SXY881" s="4"/>
      <c r="SXZ881" s="4"/>
      <c r="SYA881" s="4"/>
      <c r="SYB881" s="4"/>
      <c r="SYC881" s="4"/>
      <c r="SYD881" s="4"/>
      <c r="SYE881" s="4"/>
      <c r="SYF881" s="4"/>
      <c r="SYG881" s="4"/>
      <c r="SYH881" s="4"/>
      <c r="SYI881" s="4"/>
      <c r="SYJ881" s="4"/>
      <c r="SYK881" s="4"/>
      <c r="SYL881" s="4"/>
      <c r="SYM881" s="4"/>
      <c r="SYN881" s="4"/>
      <c r="SYO881" s="4"/>
      <c r="SYP881" s="4"/>
      <c r="SYQ881" s="4"/>
      <c r="SYR881" s="4"/>
      <c r="SYS881" s="4"/>
      <c r="SYT881" s="4"/>
      <c r="SYU881" s="4"/>
      <c r="SYV881" s="4"/>
      <c r="SYW881" s="4"/>
      <c r="SYX881" s="4"/>
      <c r="SYY881" s="4"/>
      <c r="SYZ881" s="4"/>
      <c r="SZA881" s="4"/>
      <c r="SZB881" s="4"/>
      <c r="SZC881" s="4"/>
      <c r="SZD881" s="4"/>
      <c r="SZE881" s="4"/>
      <c r="SZF881" s="4"/>
      <c r="SZG881" s="4"/>
      <c r="SZH881" s="4"/>
      <c r="SZI881" s="4"/>
      <c r="SZJ881" s="4"/>
      <c r="SZK881" s="4"/>
      <c r="SZL881" s="4"/>
      <c r="SZM881" s="4"/>
      <c r="SZN881" s="4"/>
      <c r="SZO881" s="4"/>
      <c r="SZP881" s="4"/>
      <c r="SZQ881" s="4"/>
      <c r="SZR881" s="4"/>
      <c r="SZS881" s="4"/>
      <c r="SZT881" s="4"/>
      <c r="SZU881" s="4"/>
      <c r="SZV881" s="4"/>
      <c r="SZW881" s="4"/>
      <c r="SZX881" s="4"/>
      <c r="SZY881" s="4"/>
      <c r="SZZ881" s="4"/>
      <c r="TAA881" s="4"/>
      <c r="TAB881" s="4"/>
      <c r="TAC881" s="4"/>
      <c r="TAD881" s="4"/>
      <c r="TAE881" s="4"/>
      <c r="TAF881" s="4"/>
      <c r="TAG881" s="4"/>
      <c r="TAH881" s="4"/>
      <c r="TAI881" s="4"/>
      <c r="TAJ881" s="4"/>
      <c r="TAK881" s="4"/>
      <c r="TAL881" s="4"/>
      <c r="TAM881" s="4"/>
      <c r="TAN881" s="4"/>
      <c r="TAO881" s="4"/>
      <c r="TAP881" s="4"/>
      <c r="TAR881" s="4"/>
      <c r="TAT881" s="4"/>
      <c r="TAU881" s="4"/>
      <c r="TAV881" s="4"/>
      <c r="TAW881" s="4"/>
      <c r="TAX881" s="4"/>
      <c r="TAY881" s="4"/>
      <c r="TAZ881" s="4"/>
      <c r="TBA881" s="4"/>
      <c r="TBF881" s="4"/>
      <c r="TBG881" s="4"/>
      <c r="TBH881" s="4"/>
      <c r="TBI881" s="4"/>
      <c r="TBJ881" s="4"/>
      <c r="TBK881" s="4"/>
      <c r="TBL881" s="4"/>
      <c r="TBM881" s="4"/>
      <c r="TBN881" s="4"/>
      <c r="TBO881" s="4"/>
      <c r="TBP881" s="4"/>
      <c r="TBQ881" s="4"/>
      <c r="TBR881" s="4"/>
      <c r="TBS881" s="4"/>
      <c r="TBT881" s="4"/>
      <c r="TBU881" s="4"/>
      <c r="TBV881" s="4"/>
      <c r="TBW881" s="4"/>
      <c r="TBX881" s="4"/>
      <c r="TBY881" s="4"/>
      <c r="TBZ881" s="4"/>
      <c r="TCA881" s="4"/>
      <c r="TCB881" s="4"/>
      <c r="TCC881" s="4"/>
      <c r="TCD881" s="4"/>
      <c r="TCE881" s="4"/>
      <c r="TCF881" s="4"/>
      <c r="TCG881" s="4"/>
      <c r="TCH881" s="4"/>
      <c r="TCI881" s="4"/>
      <c r="TCJ881" s="4"/>
      <c r="TCK881" s="4"/>
      <c r="TCL881" s="4"/>
      <c r="TCM881" s="4"/>
      <c r="TCN881" s="4"/>
      <c r="TCO881" s="4"/>
      <c r="TCP881" s="4"/>
      <c r="TCQ881" s="4"/>
      <c r="TCR881" s="4"/>
      <c r="TCS881" s="4"/>
      <c r="TCT881" s="4"/>
      <c r="TCU881" s="4"/>
      <c r="TCV881" s="4"/>
      <c r="TCW881" s="4"/>
      <c r="TCX881" s="4"/>
      <c r="TCY881" s="4"/>
      <c r="TCZ881" s="4"/>
      <c r="TDA881" s="4"/>
      <c r="TDB881" s="4"/>
      <c r="TDC881" s="4"/>
      <c r="TDD881" s="4"/>
      <c r="TDE881" s="4"/>
      <c r="TDF881" s="4"/>
      <c r="TDG881" s="4"/>
      <c r="TDH881" s="4"/>
      <c r="TDI881" s="4"/>
      <c r="TDJ881" s="4"/>
      <c r="TDK881" s="4"/>
      <c r="TDL881" s="4"/>
      <c r="TDM881" s="4"/>
      <c r="TDN881" s="4"/>
      <c r="TDO881" s="4"/>
      <c r="TDP881" s="4"/>
      <c r="TDQ881" s="4"/>
      <c r="TDR881" s="4"/>
      <c r="TDS881" s="4"/>
      <c r="TDT881" s="4"/>
      <c r="TDU881" s="4"/>
      <c r="TDV881" s="4"/>
      <c r="TDW881" s="4"/>
      <c r="TDX881" s="4"/>
      <c r="TDY881" s="4"/>
      <c r="TDZ881" s="4"/>
      <c r="TEA881" s="4"/>
      <c r="TEB881" s="4"/>
      <c r="TEC881" s="4"/>
      <c r="TED881" s="4"/>
      <c r="TEE881" s="4"/>
      <c r="TEF881" s="4"/>
      <c r="TEG881" s="4"/>
      <c r="TEH881" s="4"/>
      <c r="TEI881" s="4"/>
      <c r="TEJ881" s="4"/>
      <c r="TEK881" s="4"/>
      <c r="TEL881" s="4"/>
      <c r="TEM881" s="4"/>
      <c r="TEN881" s="4"/>
      <c r="TEO881" s="4"/>
      <c r="TEP881" s="4"/>
      <c r="TEQ881" s="4"/>
      <c r="TER881" s="4"/>
      <c r="TES881" s="4"/>
      <c r="TET881" s="4"/>
      <c r="TEU881" s="4"/>
      <c r="TEV881" s="4"/>
      <c r="TEW881" s="4"/>
      <c r="TEX881" s="4"/>
      <c r="TEY881" s="4"/>
      <c r="TEZ881" s="4"/>
      <c r="TFA881" s="4"/>
      <c r="TFB881" s="4"/>
      <c r="TFC881" s="4"/>
      <c r="TFD881" s="4"/>
      <c r="TFE881" s="4"/>
      <c r="TFF881" s="4"/>
      <c r="TFG881" s="4"/>
      <c r="TFH881" s="4"/>
      <c r="TFI881" s="4"/>
      <c r="TFJ881" s="4"/>
      <c r="TFK881" s="4"/>
      <c r="TFL881" s="4"/>
      <c r="TFM881" s="4"/>
      <c r="TFN881" s="4"/>
      <c r="TFO881" s="4"/>
      <c r="TFP881" s="4"/>
      <c r="TFQ881" s="4"/>
      <c r="TFR881" s="4"/>
      <c r="TFS881" s="4"/>
      <c r="TFT881" s="4"/>
      <c r="TFU881" s="4"/>
      <c r="TFV881" s="4"/>
      <c r="TFW881" s="4"/>
      <c r="TFX881" s="4"/>
      <c r="TFY881" s="4"/>
      <c r="TFZ881" s="4"/>
      <c r="TGA881" s="4"/>
      <c r="TGB881" s="4"/>
      <c r="TGC881" s="4"/>
      <c r="TGD881" s="4"/>
      <c r="TGE881" s="4"/>
      <c r="TGF881" s="4"/>
      <c r="TGG881" s="4"/>
      <c r="TGH881" s="4"/>
      <c r="TGI881" s="4"/>
      <c r="TGJ881" s="4"/>
      <c r="TGK881" s="4"/>
      <c r="TGL881" s="4"/>
      <c r="TGM881" s="4"/>
      <c r="TGN881" s="4"/>
      <c r="TGO881" s="4"/>
      <c r="TGP881" s="4"/>
      <c r="TGQ881" s="4"/>
      <c r="TGR881" s="4"/>
      <c r="TGS881" s="4"/>
      <c r="TGT881" s="4"/>
      <c r="TGU881" s="4"/>
      <c r="TGV881" s="4"/>
      <c r="TGW881" s="4"/>
      <c r="TGX881" s="4"/>
      <c r="TGY881" s="4"/>
      <c r="TGZ881" s="4"/>
      <c r="THA881" s="4"/>
      <c r="THB881" s="4"/>
      <c r="THC881" s="4"/>
      <c r="THD881" s="4"/>
      <c r="THE881" s="4"/>
      <c r="THF881" s="4"/>
      <c r="THG881" s="4"/>
      <c r="THH881" s="4"/>
      <c r="THI881" s="4"/>
      <c r="THJ881" s="4"/>
      <c r="THK881" s="4"/>
      <c r="THL881" s="4"/>
      <c r="THM881" s="4"/>
      <c r="THN881" s="4"/>
      <c r="THO881" s="4"/>
      <c r="THP881" s="4"/>
      <c r="THQ881" s="4"/>
      <c r="THR881" s="4"/>
      <c r="THS881" s="4"/>
      <c r="THT881" s="4"/>
      <c r="THU881" s="4"/>
      <c r="THV881" s="4"/>
      <c r="THW881" s="4"/>
      <c r="THX881" s="4"/>
      <c r="THY881" s="4"/>
      <c r="THZ881" s="4"/>
      <c r="TIA881" s="4"/>
      <c r="TIB881" s="4"/>
      <c r="TIC881" s="4"/>
      <c r="TID881" s="4"/>
      <c r="TIE881" s="4"/>
      <c r="TIF881" s="4"/>
      <c r="TIG881" s="4"/>
      <c r="TIH881" s="4"/>
      <c r="TII881" s="4"/>
      <c r="TIJ881" s="4"/>
      <c r="TIK881" s="4"/>
      <c r="TIL881" s="4"/>
      <c r="TIM881" s="4"/>
      <c r="TIN881" s="4"/>
      <c r="TIO881" s="4"/>
      <c r="TIP881" s="4"/>
      <c r="TIQ881" s="4"/>
      <c r="TIR881" s="4"/>
      <c r="TIS881" s="4"/>
      <c r="TIT881" s="4"/>
      <c r="TIU881" s="4"/>
      <c r="TIV881" s="4"/>
      <c r="TIW881" s="4"/>
      <c r="TIX881" s="4"/>
      <c r="TIY881" s="4"/>
      <c r="TIZ881" s="4"/>
      <c r="TJA881" s="4"/>
      <c r="TJB881" s="4"/>
      <c r="TJC881" s="4"/>
      <c r="TJD881" s="4"/>
      <c r="TJE881" s="4"/>
      <c r="TJF881" s="4"/>
      <c r="TJG881" s="4"/>
      <c r="TJH881" s="4"/>
      <c r="TJI881" s="4"/>
      <c r="TJJ881" s="4"/>
      <c r="TJK881" s="4"/>
      <c r="TJL881" s="4"/>
      <c r="TJM881" s="4"/>
      <c r="TJN881" s="4"/>
      <c r="TJO881" s="4"/>
      <c r="TJP881" s="4"/>
      <c r="TJQ881" s="4"/>
      <c r="TJR881" s="4"/>
      <c r="TJS881" s="4"/>
      <c r="TJT881" s="4"/>
      <c r="TJU881" s="4"/>
      <c r="TJV881" s="4"/>
      <c r="TJW881" s="4"/>
      <c r="TJX881" s="4"/>
      <c r="TJY881" s="4"/>
      <c r="TJZ881" s="4"/>
      <c r="TKA881" s="4"/>
      <c r="TKB881" s="4"/>
      <c r="TKC881" s="4"/>
      <c r="TKD881" s="4"/>
      <c r="TKE881" s="4"/>
      <c r="TKF881" s="4"/>
      <c r="TKG881" s="4"/>
      <c r="TKH881" s="4"/>
      <c r="TKI881" s="4"/>
      <c r="TKJ881" s="4"/>
      <c r="TKK881" s="4"/>
      <c r="TKL881" s="4"/>
      <c r="TKN881" s="4"/>
      <c r="TKP881" s="4"/>
      <c r="TKQ881" s="4"/>
      <c r="TKR881" s="4"/>
      <c r="TKS881" s="4"/>
      <c r="TKT881" s="4"/>
      <c r="TKU881" s="4"/>
      <c r="TKV881" s="4"/>
      <c r="TKW881" s="4"/>
      <c r="TLB881" s="4"/>
      <c r="TLC881" s="4"/>
      <c r="TLD881" s="4"/>
      <c r="TLE881" s="4"/>
      <c r="TLF881" s="4"/>
      <c r="TLG881" s="4"/>
      <c r="TLH881" s="4"/>
      <c r="TLI881" s="4"/>
      <c r="TLJ881" s="4"/>
      <c r="TLK881" s="4"/>
      <c r="TLL881" s="4"/>
      <c r="TLM881" s="4"/>
      <c r="TLN881" s="4"/>
      <c r="TLO881" s="4"/>
      <c r="TLP881" s="4"/>
      <c r="TLQ881" s="4"/>
      <c r="TLR881" s="4"/>
      <c r="TLS881" s="4"/>
      <c r="TLT881" s="4"/>
      <c r="TLU881" s="4"/>
      <c r="TLV881" s="4"/>
      <c r="TLW881" s="4"/>
      <c r="TLX881" s="4"/>
      <c r="TLY881" s="4"/>
      <c r="TLZ881" s="4"/>
      <c r="TMA881" s="4"/>
      <c r="TMB881" s="4"/>
      <c r="TMC881" s="4"/>
      <c r="TMD881" s="4"/>
      <c r="TME881" s="4"/>
      <c r="TMF881" s="4"/>
      <c r="TMG881" s="4"/>
      <c r="TMH881" s="4"/>
      <c r="TMI881" s="4"/>
      <c r="TMJ881" s="4"/>
      <c r="TMK881" s="4"/>
      <c r="TML881" s="4"/>
      <c r="TMM881" s="4"/>
      <c r="TMN881" s="4"/>
      <c r="TMO881" s="4"/>
      <c r="TMP881" s="4"/>
      <c r="TMQ881" s="4"/>
      <c r="TMR881" s="4"/>
      <c r="TMS881" s="4"/>
      <c r="TMT881" s="4"/>
      <c r="TMU881" s="4"/>
      <c r="TMV881" s="4"/>
      <c r="TMW881" s="4"/>
      <c r="TMX881" s="4"/>
      <c r="TMY881" s="4"/>
      <c r="TMZ881" s="4"/>
      <c r="TNA881" s="4"/>
      <c r="TNB881" s="4"/>
      <c r="TNC881" s="4"/>
      <c r="TND881" s="4"/>
      <c r="TNE881" s="4"/>
      <c r="TNF881" s="4"/>
      <c r="TNG881" s="4"/>
      <c r="TNH881" s="4"/>
      <c r="TNI881" s="4"/>
      <c r="TNJ881" s="4"/>
      <c r="TNK881" s="4"/>
      <c r="TNL881" s="4"/>
      <c r="TNM881" s="4"/>
      <c r="TNN881" s="4"/>
      <c r="TNO881" s="4"/>
      <c r="TNP881" s="4"/>
      <c r="TNQ881" s="4"/>
      <c r="TNR881" s="4"/>
      <c r="TNS881" s="4"/>
      <c r="TNT881" s="4"/>
      <c r="TNU881" s="4"/>
      <c r="TNV881" s="4"/>
      <c r="TNW881" s="4"/>
      <c r="TNX881" s="4"/>
      <c r="TNY881" s="4"/>
      <c r="TNZ881" s="4"/>
      <c r="TOA881" s="4"/>
      <c r="TOB881" s="4"/>
      <c r="TOC881" s="4"/>
      <c r="TOD881" s="4"/>
      <c r="TOE881" s="4"/>
      <c r="TOF881" s="4"/>
      <c r="TOG881" s="4"/>
      <c r="TOH881" s="4"/>
      <c r="TOI881" s="4"/>
      <c r="TOJ881" s="4"/>
      <c r="TOK881" s="4"/>
      <c r="TOL881" s="4"/>
      <c r="TOM881" s="4"/>
      <c r="TON881" s="4"/>
      <c r="TOO881" s="4"/>
      <c r="TOP881" s="4"/>
      <c r="TOQ881" s="4"/>
      <c r="TOR881" s="4"/>
      <c r="TOS881" s="4"/>
      <c r="TOT881" s="4"/>
      <c r="TOU881" s="4"/>
      <c r="TOV881" s="4"/>
      <c r="TOW881" s="4"/>
      <c r="TOX881" s="4"/>
      <c r="TOY881" s="4"/>
      <c r="TOZ881" s="4"/>
      <c r="TPA881" s="4"/>
      <c r="TPB881" s="4"/>
      <c r="TPC881" s="4"/>
      <c r="TPD881" s="4"/>
      <c r="TPE881" s="4"/>
      <c r="TPF881" s="4"/>
      <c r="TPG881" s="4"/>
      <c r="TPH881" s="4"/>
      <c r="TPI881" s="4"/>
      <c r="TPJ881" s="4"/>
      <c r="TPK881" s="4"/>
      <c r="TPL881" s="4"/>
      <c r="TPM881" s="4"/>
      <c r="TPN881" s="4"/>
      <c r="TPO881" s="4"/>
      <c r="TPP881" s="4"/>
      <c r="TPQ881" s="4"/>
      <c r="TPR881" s="4"/>
      <c r="TPS881" s="4"/>
      <c r="TPT881" s="4"/>
      <c r="TPU881" s="4"/>
      <c r="TPV881" s="4"/>
      <c r="TPW881" s="4"/>
      <c r="TPX881" s="4"/>
      <c r="TPY881" s="4"/>
      <c r="TPZ881" s="4"/>
      <c r="TQA881" s="4"/>
      <c r="TQB881" s="4"/>
      <c r="TQC881" s="4"/>
      <c r="TQD881" s="4"/>
      <c r="TQE881" s="4"/>
      <c r="TQF881" s="4"/>
      <c r="TQG881" s="4"/>
      <c r="TQH881" s="4"/>
      <c r="TQI881" s="4"/>
      <c r="TQJ881" s="4"/>
      <c r="TQK881" s="4"/>
      <c r="TQL881" s="4"/>
      <c r="TQM881" s="4"/>
      <c r="TQN881" s="4"/>
      <c r="TQO881" s="4"/>
      <c r="TQP881" s="4"/>
      <c r="TQQ881" s="4"/>
      <c r="TQR881" s="4"/>
      <c r="TQS881" s="4"/>
      <c r="TQT881" s="4"/>
      <c r="TQU881" s="4"/>
      <c r="TQV881" s="4"/>
      <c r="TQW881" s="4"/>
      <c r="TQX881" s="4"/>
      <c r="TQY881" s="4"/>
      <c r="TQZ881" s="4"/>
      <c r="TRA881" s="4"/>
      <c r="TRB881" s="4"/>
      <c r="TRC881" s="4"/>
      <c r="TRD881" s="4"/>
      <c r="TRE881" s="4"/>
      <c r="TRF881" s="4"/>
      <c r="TRG881" s="4"/>
      <c r="TRH881" s="4"/>
      <c r="TRI881" s="4"/>
      <c r="TRJ881" s="4"/>
      <c r="TRK881" s="4"/>
      <c r="TRL881" s="4"/>
      <c r="TRM881" s="4"/>
      <c r="TRN881" s="4"/>
      <c r="TRO881" s="4"/>
      <c r="TRP881" s="4"/>
      <c r="TRQ881" s="4"/>
      <c r="TRR881" s="4"/>
      <c r="TRS881" s="4"/>
      <c r="TRT881" s="4"/>
      <c r="TRU881" s="4"/>
      <c r="TRV881" s="4"/>
      <c r="TRW881" s="4"/>
      <c r="TRX881" s="4"/>
      <c r="TRY881" s="4"/>
      <c r="TRZ881" s="4"/>
      <c r="TSA881" s="4"/>
      <c r="TSB881" s="4"/>
      <c r="TSC881" s="4"/>
      <c r="TSD881" s="4"/>
      <c r="TSE881" s="4"/>
      <c r="TSF881" s="4"/>
      <c r="TSG881" s="4"/>
      <c r="TSH881" s="4"/>
      <c r="TSI881" s="4"/>
      <c r="TSJ881" s="4"/>
      <c r="TSK881" s="4"/>
      <c r="TSL881" s="4"/>
      <c r="TSM881" s="4"/>
      <c r="TSN881" s="4"/>
      <c r="TSO881" s="4"/>
      <c r="TSP881" s="4"/>
      <c r="TSQ881" s="4"/>
      <c r="TSR881" s="4"/>
      <c r="TSS881" s="4"/>
      <c r="TST881" s="4"/>
      <c r="TSU881" s="4"/>
      <c r="TSV881" s="4"/>
      <c r="TSW881" s="4"/>
      <c r="TSX881" s="4"/>
      <c r="TSY881" s="4"/>
      <c r="TSZ881" s="4"/>
      <c r="TTA881" s="4"/>
      <c r="TTB881" s="4"/>
      <c r="TTC881" s="4"/>
      <c r="TTD881" s="4"/>
      <c r="TTE881" s="4"/>
      <c r="TTF881" s="4"/>
      <c r="TTG881" s="4"/>
      <c r="TTH881" s="4"/>
      <c r="TTI881" s="4"/>
      <c r="TTJ881" s="4"/>
      <c r="TTK881" s="4"/>
      <c r="TTL881" s="4"/>
      <c r="TTM881" s="4"/>
      <c r="TTN881" s="4"/>
      <c r="TTO881" s="4"/>
      <c r="TTP881" s="4"/>
      <c r="TTQ881" s="4"/>
      <c r="TTR881" s="4"/>
      <c r="TTS881" s="4"/>
      <c r="TTT881" s="4"/>
      <c r="TTU881" s="4"/>
      <c r="TTV881" s="4"/>
      <c r="TTW881" s="4"/>
      <c r="TTX881" s="4"/>
      <c r="TTY881" s="4"/>
      <c r="TTZ881" s="4"/>
      <c r="TUA881" s="4"/>
      <c r="TUB881" s="4"/>
      <c r="TUC881" s="4"/>
      <c r="TUD881" s="4"/>
      <c r="TUE881" s="4"/>
      <c r="TUF881" s="4"/>
      <c r="TUG881" s="4"/>
      <c r="TUH881" s="4"/>
      <c r="TUJ881" s="4"/>
      <c r="TUL881" s="4"/>
      <c r="TUM881" s="4"/>
      <c r="TUN881" s="4"/>
      <c r="TUO881" s="4"/>
      <c r="TUP881" s="4"/>
      <c r="TUQ881" s="4"/>
      <c r="TUR881" s="4"/>
      <c r="TUS881" s="4"/>
      <c r="TUX881" s="4"/>
      <c r="TUY881" s="4"/>
      <c r="TUZ881" s="4"/>
      <c r="TVA881" s="4"/>
      <c r="TVB881" s="4"/>
      <c r="TVC881" s="4"/>
      <c r="TVD881" s="4"/>
      <c r="TVE881" s="4"/>
      <c r="TVF881" s="4"/>
      <c r="TVG881" s="4"/>
      <c r="TVH881" s="4"/>
      <c r="TVI881" s="4"/>
      <c r="TVJ881" s="4"/>
      <c r="TVK881" s="4"/>
      <c r="TVL881" s="4"/>
      <c r="TVM881" s="4"/>
      <c r="TVN881" s="4"/>
      <c r="TVO881" s="4"/>
      <c r="TVP881" s="4"/>
      <c r="TVQ881" s="4"/>
      <c r="TVR881" s="4"/>
      <c r="TVS881" s="4"/>
      <c r="TVT881" s="4"/>
      <c r="TVU881" s="4"/>
      <c r="TVV881" s="4"/>
      <c r="TVW881" s="4"/>
      <c r="TVX881" s="4"/>
      <c r="TVY881" s="4"/>
      <c r="TVZ881" s="4"/>
      <c r="TWA881" s="4"/>
      <c r="TWB881" s="4"/>
      <c r="TWC881" s="4"/>
      <c r="TWD881" s="4"/>
      <c r="TWE881" s="4"/>
      <c r="TWF881" s="4"/>
      <c r="TWG881" s="4"/>
      <c r="TWH881" s="4"/>
      <c r="TWI881" s="4"/>
      <c r="TWJ881" s="4"/>
      <c r="TWK881" s="4"/>
      <c r="TWL881" s="4"/>
      <c r="TWM881" s="4"/>
      <c r="TWN881" s="4"/>
      <c r="TWO881" s="4"/>
      <c r="TWP881" s="4"/>
      <c r="TWQ881" s="4"/>
      <c r="TWR881" s="4"/>
      <c r="TWS881" s="4"/>
      <c r="TWT881" s="4"/>
      <c r="TWU881" s="4"/>
      <c r="TWV881" s="4"/>
      <c r="TWW881" s="4"/>
      <c r="TWX881" s="4"/>
      <c r="TWY881" s="4"/>
      <c r="TWZ881" s="4"/>
      <c r="TXA881" s="4"/>
      <c r="TXB881" s="4"/>
      <c r="TXC881" s="4"/>
      <c r="TXD881" s="4"/>
      <c r="TXE881" s="4"/>
      <c r="TXF881" s="4"/>
      <c r="TXG881" s="4"/>
      <c r="TXH881" s="4"/>
      <c r="TXI881" s="4"/>
      <c r="TXJ881" s="4"/>
      <c r="TXK881" s="4"/>
      <c r="TXL881" s="4"/>
      <c r="TXM881" s="4"/>
      <c r="TXN881" s="4"/>
      <c r="TXO881" s="4"/>
      <c r="TXP881" s="4"/>
      <c r="TXQ881" s="4"/>
      <c r="TXR881" s="4"/>
      <c r="TXS881" s="4"/>
      <c r="TXT881" s="4"/>
      <c r="TXU881" s="4"/>
      <c r="TXV881" s="4"/>
      <c r="TXW881" s="4"/>
      <c r="TXX881" s="4"/>
      <c r="TXY881" s="4"/>
      <c r="TXZ881" s="4"/>
      <c r="TYA881" s="4"/>
      <c r="TYB881" s="4"/>
      <c r="TYC881" s="4"/>
      <c r="TYD881" s="4"/>
      <c r="TYE881" s="4"/>
      <c r="TYF881" s="4"/>
      <c r="TYG881" s="4"/>
      <c r="TYH881" s="4"/>
      <c r="TYI881" s="4"/>
      <c r="TYJ881" s="4"/>
      <c r="TYK881" s="4"/>
      <c r="TYL881" s="4"/>
      <c r="TYM881" s="4"/>
      <c r="TYN881" s="4"/>
      <c r="TYO881" s="4"/>
      <c r="TYP881" s="4"/>
      <c r="TYQ881" s="4"/>
      <c r="TYR881" s="4"/>
      <c r="TYS881" s="4"/>
      <c r="TYT881" s="4"/>
      <c r="TYU881" s="4"/>
      <c r="TYV881" s="4"/>
      <c r="TYW881" s="4"/>
      <c r="TYX881" s="4"/>
      <c r="TYY881" s="4"/>
      <c r="TYZ881" s="4"/>
      <c r="TZA881" s="4"/>
      <c r="TZB881" s="4"/>
      <c r="TZC881" s="4"/>
      <c r="TZD881" s="4"/>
      <c r="TZE881" s="4"/>
      <c r="TZF881" s="4"/>
      <c r="TZG881" s="4"/>
      <c r="TZH881" s="4"/>
      <c r="TZI881" s="4"/>
      <c r="TZJ881" s="4"/>
      <c r="TZK881" s="4"/>
      <c r="TZL881" s="4"/>
      <c r="TZM881" s="4"/>
      <c r="TZN881" s="4"/>
      <c r="TZO881" s="4"/>
      <c r="TZP881" s="4"/>
      <c r="TZQ881" s="4"/>
      <c r="TZR881" s="4"/>
      <c r="TZS881" s="4"/>
      <c r="TZT881" s="4"/>
      <c r="TZU881" s="4"/>
      <c r="TZV881" s="4"/>
      <c r="TZW881" s="4"/>
      <c r="TZX881" s="4"/>
      <c r="TZY881" s="4"/>
      <c r="TZZ881" s="4"/>
      <c r="UAA881" s="4"/>
      <c r="UAB881" s="4"/>
      <c r="UAC881" s="4"/>
      <c r="UAD881" s="4"/>
      <c r="UAE881" s="4"/>
      <c r="UAF881" s="4"/>
      <c r="UAG881" s="4"/>
      <c r="UAH881" s="4"/>
      <c r="UAI881" s="4"/>
      <c r="UAJ881" s="4"/>
      <c r="UAK881" s="4"/>
      <c r="UAL881" s="4"/>
      <c r="UAM881" s="4"/>
      <c r="UAN881" s="4"/>
      <c r="UAO881" s="4"/>
      <c r="UAP881" s="4"/>
      <c r="UAQ881" s="4"/>
      <c r="UAR881" s="4"/>
      <c r="UAS881" s="4"/>
      <c r="UAT881" s="4"/>
      <c r="UAU881" s="4"/>
      <c r="UAV881" s="4"/>
      <c r="UAW881" s="4"/>
      <c r="UAX881" s="4"/>
      <c r="UAY881" s="4"/>
      <c r="UAZ881" s="4"/>
      <c r="UBA881" s="4"/>
      <c r="UBB881" s="4"/>
      <c r="UBC881" s="4"/>
      <c r="UBD881" s="4"/>
      <c r="UBE881" s="4"/>
      <c r="UBF881" s="4"/>
      <c r="UBG881" s="4"/>
      <c r="UBH881" s="4"/>
      <c r="UBI881" s="4"/>
      <c r="UBJ881" s="4"/>
      <c r="UBK881" s="4"/>
      <c r="UBL881" s="4"/>
      <c r="UBM881" s="4"/>
      <c r="UBN881" s="4"/>
      <c r="UBO881" s="4"/>
      <c r="UBP881" s="4"/>
      <c r="UBQ881" s="4"/>
      <c r="UBR881" s="4"/>
      <c r="UBS881" s="4"/>
      <c r="UBT881" s="4"/>
      <c r="UBU881" s="4"/>
      <c r="UBV881" s="4"/>
      <c r="UBW881" s="4"/>
      <c r="UBX881" s="4"/>
      <c r="UBY881" s="4"/>
      <c r="UBZ881" s="4"/>
      <c r="UCA881" s="4"/>
      <c r="UCB881" s="4"/>
      <c r="UCC881" s="4"/>
      <c r="UCD881" s="4"/>
      <c r="UCE881" s="4"/>
      <c r="UCF881" s="4"/>
      <c r="UCG881" s="4"/>
      <c r="UCH881" s="4"/>
      <c r="UCI881" s="4"/>
      <c r="UCJ881" s="4"/>
      <c r="UCK881" s="4"/>
      <c r="UCL881" s="4"/>
      <c r="UCM881" s="4"/>
      <c r="UCN881" s="4"/>
      <c r="UCO881" s="4"/>
      <c r="UCP881" s="4"/>
      <c r="UCQ881" s="4"/>
      <c r="UCR881" s="4"/>
      <c r="UCS881" s="4"/>
      <c r="UCT881" s="4"/>
      <c r="UCU881" s="4"/>
      <c r="UCV881" s="4"/>
      <c r="UCW881" s="4"/>
      <c r="UCX881" s="4"/>
      <c r="UCY881" s="4"/>
      <c r="UCZ881" s="4"/>
      <c r="UDA881" s="4"/>
      <c r="UDB881" s="4"/>
      <c r="UDC881" s="4"/>
      <c r="UDD881" s="4"/>
      <c r="UDE881" s="4"/>
      <c r="UDF881" s="4"/>
      <c r="UDG881" s="4"/>
      <c r="UDH881" s="4"/>
      <c r="UDI881" s="4"/>
      <c r="UDJ881" s="4"/>
      <c r="UDK881" s="4"/>
      <c r="UDL881" s="4"/>
      <c r="UDM881" s="4"/>
      <c r="UDN881" s="4"/>
      <c r="UDO881" s="4"/>
      <c r="UDP881" s="4"/>
      <c r="UDQ881" s="4"/>
      <c r="UDR881" s="4"/>
      <c r="UDS881" s="4"/>
      <c r="UDT881" s="4"/>
      <c r="UDU881" s="4"/>
      <c r="UDV881" s="4"/>
      <c r="UDW881" s="4"/>
      <c r="UDX881" s="4"/>
      <c r="UDY881" s="4"/>
      <c r="UDZ881" s="4"/>
      <c r="UEA881" s="4"/>
      <c r="UEB881" s="4"/>
      <c r="UEC881" s="4"/>
      <c r="UED881" s="4"/>
      <c r="UEF881" s="4"/>
      <c r="UEH881" s="4"/>
      <c r="UEI881" s="4"/>
      <c r="UEJ881" s="4"/>
      <c r="UEK881" s="4"/>
      <c r="UEL881" s="4"/>
      <c r="UEM881" s="4"/>
      <c r="UEN881" s="4"/>
      <c r="UEO881" s="4"/>
      <c r="UET881" s="4"/>
      <c r="UEU881" s="4"/>
      <c r="UEV881" s="4"/>
      <c r="UEW881" s="4"/>
      <c r="UEX881" s="4"/>
      <c r="UEY881" s="4"/>
      <c r="UEZ881" s="4"/>
      <c r="UFA881" s="4"/>
      <c r="UFB881" s="4"/>
      <c r="UFC881" s="4"/>
      <c r="UFD881" s="4"/>
      <c r="UFE881" s="4"/>
      <c r="UFF881" s="4"/>
      <c r="UFG881" s="4"/>
      <c r="UFH881" s="4"/>
      <c r="UFI881" s="4"/>
      <c r="UFJ881" s="4"/>
      <c r="UFK881" s="4"/>
      <c r="UFL881" s="4"/>
      <c r="UFM881" s="4"/>
      <c r="UFN881" s="4"/>
      <c r="UFO881" s="4"/>
      <c r="UFP881" s="4"/>
      <c r="UFQ881" s="4"/>
      <c r="UFR881" s="4"/>
      <c r="UFS881" s="4"/>
      <c r="UFT881" s="4"/>
      <c r="UFU881" s="4"/>
      <c r="UFV881" s="4"/>
      <c r="UFW881" s="4"/>
      <c r="UFX881" s="4"/>
      <c r="UFY881" s="4"/>
      <c r="UFZ881" s="4"/>
      <c r="UGA881" s="4"/>
      <c r="UGB881" s="4"/>
      <c r="UGC881" s="4"/>
      <c r="UGD881" s="4"/>
      <c r="UGE881" s="4"/>
      <c r="UGF881" s="4"/>
      <c r="UGG881" s="4"/>
      <c r="UGH881" s="4"/>
      <c r="UGI881" s="4"/>
      <c r="UGJ881" s="4"/>
      <c r="UGK881" s="4"/>
      <c r="UGL881" s="4"/>
      <c r="UGM881" s="4"/>
      <c r="UGN881" s="4"/>
      <c r="UGO881" s="4"/>
      <c r="UGP881" s="4"/>
      <c r="UGQ881" s="4"/>
      <c r="UGR881" s="4"/>
      <c r="UGS881" s="4"/>
      <c r="UGT881" s="4"/>
      <c r="UGU881" s="4"/>
      <c r="UGV881" s="4"/>
      <c r="UGW881" s="4"/>
      <c r="UGX881" s="4"/>
      <c r="UGY881" s="4"/>
      <c r="UGZ881" s="4"/>
      <c r="UHA881" s="4"/>
      <c r="UHB881" s="4"/>
      <c r="UHC881" s="4"/>
      <c r="UHD881" s="4"/>
      <c r="UHE881" s="4"/>
      <c r="UHF881" s="4"/>
      <c r="UHG881" s="4"/>
      <c r="UHH881" s="4"/>
      <c r="UHI881" s="4"/>
      <c r="UHJ881" s="4"/>
      <c r="UHK881" s="4"/>
      <c r="UHL881" s="4"/>
      <c r="UHM881" s="4"/>
      <c r="UHN881" s="4"/>
      <c r="UHO881" s="4"/>
      <c r="UHP881" s="4"/>
      <c r="UHQ881" s="4"/>
      <c r="UHR881" s="4"/>
      <c r="UHS881" s="4"/>
      <c r="UHT881" s="4"/>
      <c r="UHU881" s="4"/>
      <c r="UHV881" s="4"/>
      <c r="UHW881" s="4"/>
      <c r="UHX881" s="4"/>
      <c r="UHY881" s="4"/>
      <c r="UHZ881" s="4"/>
      <c r="UIA881" s="4"/>
      <c r="UIB881" s="4"/>
      <c r="UIC881" s="4"/>
      <c r="UID881" s="4"/>
      <c r="UIE881" s="4"/>
      <c r="UIF881" s="4"/>
      <c r="UIG881" s="4"/>
      <c r="UIH881" s="4"/>
      <c r="UII881" s="4"/>
      <c r="UIJ881" s="4"/>
      <c r="UIK881" s="4"/>
      <c r="UIL881" s="4"/>
      <c r="UIM881" s="4"/>
      <c r="UIN881" s="4"/>
      <c r="UIO881" s="4"/>
      <c r="UIP881" s="4"/>
      <c r="UIQ881" s="4"/>
      <c r="UIR881" s="4"/>
      <c r="UIS881" s="4"/>
      <c r="UIT881" s="4"/>
      <c r="UIU881" s="4"/>
      <c r="UIV881" s="4"/>
      <c r="UIW881" s="4"/>
      <c r="UIX881" s="4"/>
      <c r="UIY881" s="4"/>
      <c r="UIZ881" s="4"/>
      <c r="UJA881" s="4"/>
      <c r="UJB881" s="4"/>
      <c r="UJC881" s="4"/>
      <c r="UJD881" s="4"/>
      <c r="UJE881" s="4"/>
      <c r="UJF881" s="4"/>
      <c r="UJG881" s="4"/>
      <c r="UJH881" s="4"/>
      <c r="UJI881" s="4"/>
      <c r="UJJ881" s="4"/>
      <c r="UJK881" s="4"/>
      <c r="UJL881" s="4"/>
      <c r="UJM881" s="4"/>
      <c r="UJN881" s="4"/>
      <c r="UJO881" s="4"/>
      <c r="UJP881" s="4"/>
      <c r="UJQ881" s="4"/>
      <c r="UJR881" s="4"/>
      <c r="UJS881" s="4"/>
      <c r="UJT881" s="4"/>
      <c r="UJU881" s="4"/>
      <c r="UJV881" s="4"/>
      <c r="UJW881" s="4"/>
      <c r="UJX881" s="4"/>
      <c r="UJY881" s="4"/>
      <c r="UJZ881" s="4"/>
      <c r="UKA881" s="4"/>
      <c r="UKB881" s="4"/>
      <c r="UKC881" s="4"/>
      <c r="UKD881" s="4"/>
      <c r="UKE881" s="4"/>
      <c r="UKF881" s="4"/>
      <c r="UKG881" s="4"/>
      <c r="UKH881" s="4"/>
      <c r="UKI881" s="4"/>
      <c r="UKJ881" s="4"/>
      <c r="UKK881" s="4"/>
      <c r="UKL881" s="4"/>
      <c r="UKM881" s="4"/>
      <c r="UKN881" s="4"/>
      <c r="UKO881" s="4"/>
      <c r="UKP881" s="4"/>
      <c r="UKQ881" s="4"/>
      <c r="UKR881" s="4"/>
      <c r="UKS881" s="4"/>
      <c r="UKT881" s="4"/>
      <c r="UKU881" s="4"/>
      <c r="UKV881" s="4"/>
      <c r="UKW881" s="4"/>
      <c r="UKX881" s="4"/>
      <c r="UKY881" s="4"/>
      <c r="UKZ881" s="4"/>
      <c r="ULA881" s="4"/>
      <c r="ULB881" s="4"/>
      <c r="ULC881" s="4"/>
      <c r="ULD881" s="4"/>
      <c r="ULE881" s="4"/>
      <c r="ULF881" s="4"/>
      <c r="ULG881" s="4"/>
      <c r="ULH881" s="4"/>
      <c r="ULI881" s="4"/>
      <c r="ULJ881" s="4"/>
      <c r="ULK881" s="4"/>
      <c r="ULL881" s="4"/>
      <c r="ULM881" s="4"/>
      <c r="ULN881" s="4"/>
      <c r="ULO881" s="4"/>
      <c r="ULP881" s="4"/>
      <c r="ULQ881" s="4"/>
      <c r="ULR881" s="4"/>
      <c r="ULS881" s="4"/>
      <c r="ULT881" s="4"/>
      <c r="ULU881" s="4"/>
      <c r="ULV881" s="4"/>
      <c r="ULW881" s="4"/>
      <c r="ULX881" s="4"/>
      <c r="ULY881" s="4"/>
      <c r="ULZ881" s="4"/>
      <c r="UMA881" s="4"/>
      <c r="UMB881" s="4"/>
      <c r="UMC881" s="4"/>
      <c r="UMD881" s="4"/>
      <c r="UME881" s="4"/>
      <c r="UMF881" s="4"/>
      <c r="UMG881" s="4"/>
      <c r="UMH881" s="4"/>
      <c r="UMI881" s="4"/>
      <c r="UMJ881" s="4"/>
      <c r="UMK881" s="4"/>
      <c r="UML881" s="4"/>
      <c r="UMM881" s="4"/>
      <c r="UMN881" s="4"/>
      <c r="UMO881" s="4"/>
      <c r="UMP881" s="4"/>
      <c r="UMQ881" s="4"/>
      <c r="UMR881" s="4"/>
      <c r="UMS881" s="4"/>
      <c r="UMT881" s="4"/>
      <c r="UMU881" s="4"/>
      <c r="UMV881" s="4"/>
      <c r="UMW881" s="4"/>
      <c r="UMX881" s="4"/>
      <c r="UMY881" s="4"/>
      <c r="UMZ881" s="4"/>
      <c r="UNA881" s="4"/>
      <c r="UNB881" s="4"/>
      <c r="UNC881" s="4"/>
      <c r="UND881" s="4"/>
      <c r="UNE881" s="4"/>
      <c r="UNF881" s="4"/>
      <c r="UNG881" s="4"/>
      <c r="UNH881" s="4"/>
      <c r="UNI881" s="4"/>
      <c r="UNJ881" s="4"/>
      <c r="UNK881" s="4"/>
      <c r="UNL881" s="4"/>
      <c r="UNM881" s="4"/>
      <c r="UNN881" s="4"/>
      <c r="UNO881" s="4"/>
      <c r="UNP881" s="4"/>
      <c r="UNQ881" s="4"/>
      <c r="UNR881" s="4"/>
      <c r="UNS881" s="4"/>
      <c r="UNT881" s="4"/>
      <c r="UNU881" s="4"/>
      <c r="UNV881" s="4"/>
      <c r="UNW881" s="4"/>
      <c r="UNX881" s="4"/>
      <c r="UNY881" s="4"/>
      <c r="UNZ881" s="4"/>
      <c r="UOB881" s="4"/>
      <c r="UOD881" s="4"/>
      <c r="UOE881" s="4"/>
      <c r="UOF881" s="4"/>
      <c r="UOG881" s="4"/>
      <c r="UOH881" s="4"/>
      <c r="UOI881" s="4"/>
      <c r="UOJ881" s="4"/>
      <c r="UOK881" s="4"/>
      <c r="UOP881" s="4"/>
      <c r="UOQ881" s="4"/>
      <c r="UOR881" s="4"/>
      <c r="UOS881" s="4"/>
      <c r="UOT881" s="4"/>
      <c r="UOU881" s="4"/>
      <c r="UOV881" s="4"/>
      <c r="UOW881" s="4"/>
      <c r="UOX881" s="4"/>
      <c r="UOY881" s="4"/>
      <c r="UOZ881" s="4"/>
      <c r="UPA881" s="4"/>
      <c r="UPB881" s="4"/>
      <c r="UPC881" s="4"/>
      <c r="UPD881" s="4"/>
      <c r="UPE881" s="4"/>
      <c r="UPF881" s="4"/>
      <c r="UPG881" s="4"/>
      <c r="UPH881" s="4"/>
      <c r="UPI881" s="4"/>
      <c r="UPJ881" s="4"/>
      <c r="UPK881" s="4"/>
      <c r="UPL881" s="4"/>
      <c r="UPM881" s="4"/>
      <c r="UPN881" s="4"/>
      <c r="UPO881" s="4"/>
      <c r="UPP881" s="4"/>
      <c r="UPQ881" s="4"/>
      <c r="UPR881" s="4"/>
      <c r="UPS881" s="4"/>
      <c r="UPT881" s="4"/>
      <c r="UPU881" s="4"/>
      <c r="UPV881" s="4"/>
      <c r="UPW881" s="4"/>
      <c r="UPX881" s="4"/>
      <c r="UPY881" s="4"/>
      <c r="UPZ881" s="4"/>
      <c r="UQA881" s="4"/>
      <c r="UQB881" s="4"/>
      <c r="UQC881" s="4"/>
      <c r="UQD881" s="4"/>
      <c r="UQE881" s="4"/>
      <c r="UQF881" s="4"/>
      <c r="UQG881" s="4"/>
      <c r="UQH881" s="4"/>
      <c r="UQI881" s="4"/>
      <c r="UQJ881" s="4"/>
      <c r="UQK881" s="4"/>
      <c r="UQL881" s="4"/>
      <c r="UQM881" s="4"/>
      <c r="UQN881" s="4"/>
      <c r="UQO881" s="4"/>
      <c r="UQP881" s="4"/>
      <c r="UQQ881" s="4"/>
      <c r="UQR881" s="4"/>
      <c r="UQS881" s="4"/>
      <c r="UQT881" s="4"/>
      <c r="UQU881" s="4"/>
      <c r="UQV881" s="4"/>
      <c r="UQW881" s="4"/>
      <c r="UQX881" s="4"/>
      <c r="UQY881" s="4"/>
      <c r="UQZ881" s="4"/>
      <c r="URA881" s="4"/>
      <c r="URB881" s="4"/>
      <c r="URC881" s="4"/>
      <c r="URD881" s="4"/>
      <c r="URE881" s="4"/>
      <c r="URF881" s="4"/>
      <c r="URG881" s="4"/>
      <c r="URH881" s="4"/>
      <c r="URI881" s="4"/>
      <c r="URJ881" s="4"/>
      <c r="URK881" s="4"/>
      <c r="URL881" s="4"/>
      <c r="URM881" s="4"/>
      <c r="URN881" s="4"/>
      <c r="URO881" s="4"/>
      <c r="URP881" s="4"/>
      <c r="URQ881" s="4"/>
      <c r="URR881" s="4"/>
      <c r="URS881" s="4"/>
      <c r="URT881" s="4"/>
      <c r="URU881" s="4"/>
      <c r="URV881" s="4"/>
      <c r="URW881" s="4"/>
      <c r="URX881" s="4"/>
      <c r="URY881" s="4"/>
      <c r="URZ881" s="4"/>
      <c r="USA881" s="4"/>
      <c r="USB881" s="4"/>
      <c r="USC881" s="4"/>
      <c r="USD881" s="4"/>
      <c r="USE881" s="4"/>
      <c r="USF881" s="4"/>
      <c r="USG881" s="4"/>
      <c r="USH881" s="4"/>
      <c r="USI881" s="4"/>
      <c r="USJ881" s="4"/>
      <c r="USK881" s="4"/>
      <c r="USL881" s="4"/>
      <c r="USM881" s="4"/>
      <c r="USN881" s="4"/>
      <c r="USO881" s="4"/>
      <c r="USP881" s="4"/>
      <c r="USQ881" s="4"/>
      <c r="USR881" s="4"/>
      <c r="USS881" s="4"/>
      <c r="UST881" s="4"/>
      <c r="USU881" s="4"/>
      <c r="USV881" s="4"/>
      <c r="USW881" s="4"/>
      <c r="USX881" s="4"/>
      <c r="USY881" s="4"/>
      <c r="USZ881" s="4"/>
      <c r="UTA881" s="4"/>
      <c r="UTB881" s="4"/>
      <c r="UTC881" s="4"/>
      <c r="UTD881" s="4"/>
      <c r="UTE881" s="4"/>
      <c r="UTF881" s="4"/>
      <c r="UTG881" s="4"/>
      <c r="UTH881" s="4"/>
      <c r="UTI881" s="4"/>
      <c r="UTJ881" s="4"/>
      <c r="UTK881" s="4"/>
      <c r="UTL881" s="4"/>
      <c r="UTM881" s="4"/>
      <c r="UTN881" s="4"/>
      <c r="UTO881" s="4"/>
      <c r="UTP881" s="4"/>
      <c r="UTQ881" s="4"/>
      <c r="UTR881" s="4"/>
      <c r="UTS881" s="4"/>
      <c r="UTT881" s="4"/>
      <c r="UTU881" s="4"/>
      <c r="UTV881" s="4"/>
      <c r="UTW881" s="4"/>
      <c r="UTX881" s="4"/>
      <c r="UTY881" s="4"/>
      <c r="UTZ881" s="4"/>
      <c r="UUA881" s="4"/>
      <c r="UUB881" s="4"/>
      <c r="UUC881" s="4"/>
      <c r="UUD881" s="4"/>
      <c r="UUE881" s="4"/>
      <c r="UUF881" s="4"/>
      <c r="UUG881" s="4"/>
      <c r="UUH881" s="4"/>
      <c r="UUI881" s="4"/>
      <c r="UUJ881" s="4"/>
      <c r="UUK881" s="4"/>
      <c r="UUL881" s="4"/>
      <c r="UUM881" s="4"/>
      <c r="UUN881" s="4"/>
      <c r="UUO881" s="4"/>
      <c r="UUP881" s="4"/>
      <c r="UUQ881" s="4"/>
      <c r="UUR881" s="4"/>
      <c r="UUS881" s="4"/>
      <c r="UUT881" s="4"/>
      <c r="UUU881" s="4"/>
      <c r="UUV881" s="4"/>
      <c r="UUW881" s="4"/>
      <c r="UUX881" s="4"/>
      <c r="UUY881" s="4"/>
      <c r="UUZ881" s="4"/>
      <c r="UVA881" s="4"/>
      <c r="UVB881" s="4"/>
      <c r="UVC881" s="4"/>
      <c r="UVD881" s="4"/>
      <c r="UVE881" s="4"/>
      <c r="UVF881" s="4"/>
      <c r="UVG881" s="4"/>
      <c r="UVH881" s="4"/>
      <c r="UVI881" s="4"/>
      <c r="UVJ881" s="4"/>
      <c r="UVK881" s="4"/>
      <c r="UVL881" s="4"/>
      <c r="UVM881" s="4"/>
      <c r="UVN881" s="4"/>
      <c r="UVO881" s="4"/>
      <c r="UVP881" s="4"/>
      <c r="UVQ881" s="4"/>
      <c r="UVR881" s="4"/>
      <c r="UVS881" s="4"/>
      <c r="UVT881" s="4"/>
      <c r="UVU881" s="4"/>
      <c r="UVV881" s="4"/>
      <c r="UVW881" s="4"/>
      <c r="UVX881" s="4"/>
      <c r="UVY881" s="4"/>
      <c r="UVZ881" s="4"/>
      <c r="UWA881" s="4"/>
      <c r="UWB881" s="4"/>
      <c r="UWC881" s="4"/>
      <c r="UWD881" s="4"/>
      <c r="UWE881" s="4"/>
      <c r="UWF881" s="4"/>
      <c r="UWG881" s="4"/>
      <c r="UWH881" s="4"/>
      <c r="UWI881" s="4"/>
      <c r="UWJ881" s="4"/>
      <c r="UWK881" s="4"/>
      <c r="UWL881" s="4"/>
      <c r="UWM881" s="4"/>
      <c r="UWN881" s="4"/>
      <c r="UWO881" s="4"/>
      <c r="UWP881" s="4"/>
      <c r="UWQ881" s="4"/>
      <c r="UWR881" s="4"/>
      <c r="UWS881" s="4"/>
      <c r="UWT881" s="4"/>
      <c r="UWU881" s="4"/>
      <c r="UWV881" s="4"/>
      <c r="UWW881" s="4"/>
      <c r="UWX881" s="4"/>
      <c r="UWY881" s="4"/>
      <c r="UWZ881" s="4"/>
      <c r="UXA881" s="4"/>
      <c r="UXB881" s="4"/>
      <c r="UXC881" s="4"/>
      <c r="UXD881" s="4"/>
      <c r="UXE881" s="4"/>
      <c r="UXF881" s="4"/>
      <c r="UXG881" s="4"/>
      <c r="UXH881" s="4"/>
      <c r="UXI881" s="4"/>
      <c r="UXJ881" s="4"/>
      <c r="UXK881" s="4"/>
      <c r="UXL881" s="4"/>
      <c r="UXM881" s="4"/>
      <c r="UXN881" s="4"/>
      <c r="UXO881" s="4"/>
      <c r="UXP881" s="4"/>
      <c r="UXQ881" s="4"/>
      <c r="UXR881" s="4"/>
      <c r="UXS881" s="4"/>
      <c r="UXT881" s="4"/>
      <c r="UXU881" s="4"/>
      <c r="UXV881" s="4"/>
      <c r="UXX881" s="4"/>
      <c r="UXZ881" s="4"/>
      <c r="UYA881" s="4"/>
      <c r="UYB881" s="4"/>
      <c r="UYC881" s="4"/>
      <c r="UYD881" s="4"/>
      <c r="UYE881" s="4"/>
      <c r="UYF881" s="4"/>
      <c r="UYG881" s="4"/>
      <c r="UYL881" s="4"/>
      <c r="UYM881" s="4"/>
      <c r="UYN881" s="4"/>
      <c r="UYO881" s="4"/>
      <c r="UYP881" s="4"/>
      <c r="UYQ881" s="4"/>
      <c r="UYR881" s="4"/>
      <c r="UYS881" s="4"/>
      <c r="UYT881" s="4"/>
      <c r="UYU881" s="4"/>
      <c r="UYV881" s="4"/>
      <c r="UYW881" s="4"/>
      <c r="UYX881" s="4"/>
      <c r="UYY881" s="4"/>
      <c r="UYZ881" s="4"/>
      <c r="UZA881" s="4"/>
      <c r="UZB881" s="4"/>
      <c r="UZC881" s="4"/>
      <c r="UZD881" s="4"/>
      <c r="UZE881" s="4"/>
      <c r="UZF881" s="4"/>
      <c r="UZG881" s="4"/>
      <c r="UZH881" s="4"/>
      <c r="UZI881" s="4"/>
      <c r="UZJ881" s="4"/>
      <c r="UZK881" s="4"/>
      <c r="UZL881" s="4"/>
      <c r="UZM881" s="4"/>
      <c r="UZN881" s="4"/>
      <c r="UZO881" s="4"/>
      <c r="UZP881" s="4"/>
      <c r="UZQ881" s="4"/>
      <c r="UZR881" s="4"/>
      <c r="UZS881" s="4"/>
      <c r="UZT881" s="4"/>
      <c r="UZU881" s="4"/>
      <c r="UZV881" s="4"/>
      <c r="UZW881" s="4"/>
      <c r="UZX881" s="4"/>
      <c r="UZY881" s="4"/>
      <c r="UZZ881" s="4"/>
      <c r="VAA881" s="4"/>
      <c r="VAB881" s="4"/>
      <c r="VAC881" s="4"/>
      <c r="VAD881" s="4"/>
      <c r="VAE881" s="4"/>
      <c r="VAF881" s="4"/>
      <c r="VAG881" s="4"/>
      <c r="VAH881" s="4"/>
      <c r="VAI881" s="4"/>
      <c r="VAJ881" s="4"/>
      <c r="VAK881" s="4"/>
      <c r="VAL881" s="4"/>
      <c r="VAM881" s="4"/>
      <c r="VAN881" s="4"/>
      <c r="VAO881" s="4"/>
      <c r="VAP881" s="4"/>
      <c r="VAQ881" s="4"/>
      <c r="VAR881" s="4"/>
      <c r="VAS881" s="4"/>
      <c r="VAT881" s="4"/>
      <c r="VAU881" s="4"/>
      <c r="VAV881" s="4"/>
      <c r="VAW881" s="4"/>
      <c r="VAX881" s="4"/>
      <c r="VAY881" s="4"/>
      <c r="VAZ881" s="4"/>
      <c r="VBA881" s="4"/>
      <c r="VBB881" s="4"/>
      <c r="VBC881" s="4"/>
      <c r="VBD881" s="4"/>
      <c r="VBE881" s="4"/>
      <c r="VBF881" s="4"/>
      <c r="VBG881" s="4"/>
      <c r="VBH881" s="4"/>
      <c r="VBI881" s="4"/>
      <c r="VBJ881" s="4"/>
      <c r="VBK881" s="4"/>
      <c r="VBL881" s="4"/>
      <c r="VBM881" s="4"/>
      <c r="VBN881" s="4"/>
      <c r="VBO881" s="4"/>
      <c r="VBP881" s="4"/>
      <c r="VBQ881" s="4"/>
      <c r="VBR881" s="4"/>
      <c r="VBS881" s="4"/>
      <c r="VBT881" s="4"/>
      <c r="VBU881" s="4"/>
      <c r="VBV881" s="4"/>
      <c r="VBW881" s="4"/>
      <c r="VBX881" s="4"/>
      <c r="VBY881" s="4"/>
      <c r="VBZ881" s="4"/>
      <c r="VCA881" s="4"/>
      <c r="VCB881" s="4"/>
      <c r="VCC881" s="4"/>
      <c r="VCD881" s="4"/>
      <c r="VCE881" s="4"/>
      <c r="VCF881" s="4"/>
      <c r="VCG881" s="4"/>
      <c r="VCH881" s="4"/>
      <c r="VCI881" s="4"/>
      <c r="VCJ881" s="4"/>
      <c r="VCK881" s="4"/>
      <c r="VCL881" s="4"/>
      <c r="VCM881" s="4"/>
      <c r="VCN881" s="4"/>
      <c r="VCO881" s="4"/>
      <c r="VCP881" s="4"/>
      <c r="VCQ881" s="4"/>
      <c r="VCR881" s="4"/>
      <c r="VCS881" s="4"/>
      <c r="VCT881" s="4"/>
      <c r="VCU881" s="4"/>
      <c r="VCV881" s="4"/>
      <c r="VCW881" s="4"/>
      <c r="VCX881" s="4"/>
      <c r="VCY881" s="4"/>
      <c r="VCZ881" s="4"/>
      <c r="VDA881" s="4"/>
      <c r="VDB881" s="4"/>
      <c r="VDC881" s="4"/>
      <c r="VDD881" s="4"/>
      <c r="VDE881" s="4"/>
      <c r="VDF881" s="4"/>
      <c r="VDG881" s="4"/>
      <c r="VDH881" s="4"/>
      <c r="VDI881" s="4"/>
      <c r="VDJ881" s="4"/>
      <c r="VDK881" s="4"/>
      <c r="VDL881" s="4"/>
      <c r="VDM881" s="4"/>
      <c r="VDN881" s="4"/>
      <c r="VDO881" s="4"/>
      <c r="VDP881" s="4"/>
      <c r="VDQ881" s="4"/>
      <c r="VDR881" s="4"/>
      <c r="VDS881" s="4"/>
      <c r="VDT881" s="4"/>
      <c r="VDU881" s="4"/>
      <c r="VDV881" s="4"/>
      <c r="VDW881" s="4"/>
      <c r="VDX881" s="4"/>
      <c r="VDY881" s="4"/>
      <c r="VDZ881" s="4"/>
      <c r="VEA881" s="4"/>
      <c r="VEB881" s="4"/>
      <c r="VEC881" s="4"/>
      <c r="VED881" s="4"/>
      <c r="VEE881" s="4"/>
      <c r="VEF881" s="4"/>
      <c r="VEG881" s="4"/>
      <c r="VEH881" s="4"/>
      <c r="VEI881" s="4"/>
      <c r="VEJ881" s="4"/>
      <c r="VEK881" s="4"/>
      <c r="VEL881" s="4"/>
      <c r="VEM881" s="4"/>
      <c r="VEN881" s="4"/>
      <c r="VEO881" s="4"/>
      <c r="VEP881" s="4"/>
      <c r="VEQ881" s="4"/>
      <c r="VER881" s="4"/>
      <c r="VES881" s="4"/>
      <c r="VET881" s="4"/>
      <c r="VEU881" s="4"/>
      <c r="VEV881" s="4"/>
      <c r="VEW881" s="4"/>
      <c r="VEX881" s="4"/>
      <c r="VEY881" s="4"/>
      <c r="VEZ881" s="4"/>
      <c r="VFA881" s="4"/>
      <c r="VFB881" s="4"/>
      <c r="VFC881" s="4"/>
      <c r="VFD881" s="4"/>
      <c r="VFE881" s="4"/>
      <c r="VFF881" s="4"/>
      <c r="VFG881" s="4"/>
      <c r="VFH881" s="4"/>
      <c r="VFI881" s="4"/>
      <c r="VFJ881" s="4"/>
      <c r="VFK881" s="4"/>
      <c r="VFL881" s="4"/>
      <c r="VFM881" s="4"/>
      <c r="VFN881" s="4"/>
      <c r="VFO881" s="4"/>
      <c r="VFP881" s="4"/>
      <c r="VFQ881" s="4"/>
      <c r="VFR881" s="4"/>
      <c r="VFS881" s="4"/>
      <c r="VFT881" s="4"/>
      <c r="VFU881" s="4"/>
      <c r="VFV881" s="4"/>
      <c r="VFW881" s="4"/>
      <c r="VFX881" s="4"/>
      <c r="VFY881" s="4"/>
      <c r="VFZ881" s="4"/>
      <c r="VGA881" s="4"/>
      <c r="VGB881" s="4"/>
      <c r="VGC881" s="4"/>
      <c r="VGD881" s="4"/>
      <c r="VGE881" s="4"/>
      <c r="VGF881" s="4"/>
      <c r="VGG881" s="4"/>
      <c r="VGH881" s="4"/>
      <c r="VGI881" s="4"/>
      <c r="VGJ881" s="4"/>
      <c r="VGK881" s="4"/>
      <c r="VGL881" s="4"/>
      <c r="VGM881" s="4"/>
      <c r="VGN881" s="4"/>
      <c r="VGO881" s="4"/>
      <c r="VGP881" s="4"/>
      <c r="VGQ881" s="4"/>
      <c r="VGR881" s="4"/>
      <c r="VGS881" s="4"/>
      <c r="VGT881" s="4"/>
      <c r="VGU881" s="4"/>
      <c r="VGV881" s="4"/>
      <c r="VGW881" s="4"/>
      <c r="VGX881" s="4"/>
      <c r="VGY881" s="4"/>
      <c r="VGZ881" s="4"/>
      <c r="VHA881" s="4"/>
      <c r="VHB881" s="4"/>
      <c r="VHC881" s="4"/>
      <c r="VHD881" s="4"/>
      <c r="VHE881" s="4"/>
      <c r="VHF881" s="4"/>
      <c r="VHG881" s="4"/>
      <c r="VHH881" s="4"/>
      <c r="VHI881" s="4"/>
      <c r="VHJ881" s="4"/>
      <c r="VHK881" s="4"/>
      <c r="VHL881" s="4"/>
      <c r="VHM881" s="4"/>
      <c r="VHN881" s="4"/>
      <c r="VHO881" s="4"/>
      <c r="VHP881" s="4"/>
      <c r="VHQ881" s="4"/>
      <c r="VHR881" s="4"/>
      <c r="VHT881" s="4"/>
      <c r="VHV881" s="4"/>
      <c r="VHW881" s="4"/>
      <c r="VHX881" s="4"/>
      <c r="VHY881" s="4"/>
      <c r="VHZ881" s="4"/>
      <c r="VIA881" s="4"/>
      <c r="VIB881" s="4"/>
      <c r="VIC881" s="4"/>
      <c r="VIH881" s="4"/>
      <c r="VII881" s="4"/>
      <c r="VIJ881" s="4"/>
      <c r="VIK881" s="4"/>
      <c r="VIL881" s="4"/>
      <c r="VIM881" s="4"/>
      <c r="VIN881" s="4"/>
      <c r="VIO881" s="4"/>
      <c r="VIP881" s="4"/>
      <c r="VIQ881" s="4"/>
      <c r="VIR881" s="4"/>
      <c r="VIS881" s="4"/>
      <c r="VIT881" s="4"/>
      <c r="VIU881" s="4"/>
      <c r="VIV881" s="4"/>
      <c r="VIW881" s="4"/>
      <c r="VIX881" s="4"/>
      <c r="VIY881" s="4"/>
      <c r="VIZ881" s="4"/>
      <c r="VJA881" s="4"/>
      <c r="VJB881" s="4"/>
      <c r="VJC881" s="4"/>
      <c r="VJD881" s="4"/>
      <c r="VJE881" s="4"/>
      <c r="VJF881" s="4"/>
      <c r="VJG881" s="4"/>
      <c r="VJH881" s="4"/>
      <c r="VJI881" s="4"/>
      <c r="VJJ881" s="4"/>
      <c r="VJK881" s="4"/>
      <c r="VJL881" s="4"/>
      <c r="VJM881" s="4"/>
      <c r="VJN881" s="4"/>
      <c r="VJO881" s="4"/>
      <c r="VJP881" s="4"/>
      <c r="VJQ881" s="4"/>
      <c r="VJR881" s="4"/>
      <c r="VJS881" s="4"/>
      <c r="VJT881" s="4"/>
      <c r="VJU881" s="4"/>
      <c r="VJV881" s="4"/>
      <c r="VJW881" s="4"/>
      <c r="VJX881" s="4"/>
      <c r="VJY881" s="4"/>
      <c r="VJZ881" s="4"/>
      <c r="VKA881" s="4"/>
      <c r="VKB881" s="4"/>
      <c r="VKC881" s="4"/>
      <c r="VKD881" s="4"/>
      <c r="VKE881" s="4"/>
      <c r="VKF881" s="4"/>
      <c r="VKG881" s="4"/>
      <c r="VKH881" s="4"/>
      <c r="VKI881" s="4"/>
      <c r="VKJ881" s="4"/>
      <c r="VKK881" s="4"/>
      <c r="VKL881" s="4"/>
      <c r="VKM881" s="4"/>
      <c r="VKN881" s="4"/>
      <c r="VKO881" s="4"/>
      <c r="VKP881" s="4"/>
      <c r="VKQ881" s="4"/>
      <c r="VKR881" s="4"/>
      <c r="VKS881" s="4"/>
      <c r="VKT881" s="4"/>
      <c r="VKU881" s="4"/>
      <c r="VKV881" s="4"/>
      <c r="VKW881" s="4"/>
      <c r="VKX881" s="4"/>
      <c r="VKY881" s="4"/>
      <c r="VKZ881" s="4"/>
      <c r="VLA881" s="4"/>
      <c r="VLB881" s="4"/>
      <c r="VLC881" s="4"/>
      <c r="VLD881" s="4"/>
      <c r="VLE881" s="4"/>
      <c r="VLF881" s="4"/>
      <c r="VLG881" s="4"/>
      <c r="VLH881" s="4"/>
      <c r="VLI881" s="4"/>
      <c r="VLJ881" s="4"/>
      <c r="VLK881" s="4"/>
      <c r="VLL881" s="4"/>
      <c r="VLM881" s="4"/>
      <c r="VLN881" s="4"/>
      <c r="VLO881" s="4"/>
      <c r="VLP881" s="4"/>
      <c r="VLQ881" s="4"/>
      <c r="VLR881" s="4"/>
      <c r="VLS881" s="4"/>
      <c r="VLT881" s="4"/>
      <c r="VLU881" s="4"/>
      <c r="VLV881" s="4"/>
      <c r="VLW881" s="4"/>
      <c r="VLX881" s="4"/>
      <c r="VLY881" s="4"/>
      <c r="VLZ881" s="4"/>
      <c r="VMA881" s="4"/>
      <c r="VMB881" s="4"/>
      <c r="VMC881" s="4"/>
      <c r="VMD881" s="4"/>
      <c r="VME881" s="4"/>
      <c r="VMF881" s="4"/>
      <c r="VMG881" s="4"/>
      <c r="VMH881" s="4"/>
      <c r="VMI881" s="4"/>
      <c r="VMJ881" s="4"/>
      <c r="VMK881" s="4"/>
      <c r="VML881" s="4"/>
      <c r="VMM881" s="4"/>
      <c r="VMN881" s="4"/>
      <c r="VMO881" s="4"/>
      <c r="VMP881" s="4"/>
      <c r="VMQ881" s="4"/>
      <c r="VMR881" s="4"/>
      <c r="VMS881" s="4"/>
      <c r="VMT881" s="4"/>
      <c r="VMU881" s="4"/>
      <c r="VMV881" s="4"/>
      <c r="VMW881" s="4"/>
      <c r="VMX881" s="4"/>
      <c r="VMY881" s="4"/>
      <c r="VMZ881" s="4"/>
      <c r="VNA881" s="4"/>
      <c r="VNB881" s="4"/>
      <c r="VNC881" s="4"/>
      <c r="VND881" s="4"/>
      <c r="VNE881" s="4"/>
      <c r="VNF881" s="4"/>
      <c r="VNG881" s="4"/>
      <c r="VNH881" s="4"/>
      <c r="VNI881" s="4"/>
      <c r="VNJ881" s="4"/>
      <c r="VNK881" s="4"/>
      <c r="VNL881" s="4"/>
      <c r="VNM881" s="4"/>
      <c r="VNN881" s="4"/>
      <c r="VNO881" s="4"/>
      <c r="VNP881" s="4"/>
      <c r="VNQ881" s="4"/>
      <c r="VNR881" s="4"/>
      <c r="VNS881" s="4"/>
      <c r="VNT881" s="4"/>
      <c r="VNU881" s="4"/>
      <c r="VNV881" s="4"/>
      <c r="VNW881" s="4"/>
      <c r="VNX881" s="4"/>
      <c r="VNY881" s="4"/>
      <c r="VNZ881" s="4"/>
      <c r="VOA881" s="4"/>
      <c r="VOB881" s="4"/>
      <c r="VOC881" s="4"/>
      <c r="VOD881" s="4"/>
      <c r="VOE881" s="4"/>
      <c r="VOF881" s="4"/>
      <c r="VOG881" s="4"/>
      <c r="VOH881" s="4"/>
      <c r="VOI881" s="4"/>
      <c r="VOJ881" s="4"/>
      <c r="VOK881" s="4"/>
      <c r="VOL881" s="4"/>
      <c r="VOM881" s="4"/>
      <c r="VON881" s="4"/>
      <c r="VOO881" s="4"/>
      <c r="VOP881" s="4"/>
      <c r="VOQ881" s="4"/>
      <c r="VOR881" s="4"/>
      <c r="VOS881" s="4"/>
      <c r="VOT881" s="4"/>
      <c r="VOU881" s="4"/>
      <c r="VOV881" s="4"/>
      <c r="VOW881" s="4"/>
      <c r="VOX881" s="4"/>
      <c r="VOY881" s="4"/>
      <c r="VOZ881" s="4"/>
      <c r="VPA881" s="4"/>
      <c r="VPB881" s="4"/>
      <c r="VPC881" s="4"/>
      <c r="VPD881" s="4"/>
      <c r="VPE881" s="4"/>
      <c r="VPF881" s="4"/>
      <c r="VPG881" s="4"/>
      <c r="VPH881" s="4"/>
      <c r="VPI881" s="4"/>
      <c r="VPJ881" s="4"/>
      <c r="VPK881" s="4"/>
      <c r="VPL881" s="4"/>
      <c r="VPM881" s="4"/>
      <c r="VPN881" s="4"/>
      <c r="VPO881" s="4"/>
      <c r="VPP881" s="4"/>
      <c r="VPQ881" s="4"/>
      <c r="VPR881" s="4"/>
      <c r="VPS881" s="4"/>
      <c r="VPT881" s="4"/>
      <c r="VPU881" s="4"/>
      <c r="VPV881" s="4"/>
      <c r="VPW881" s="4"/>
      <c r="VPX881" s="4"/>
      <c r="VPY881" s="4"/>
      <c r="VPZ881" s="4"/>
      <c r="VQA881" s="4"/>
      <c r="VQB881" s="4"/>
      <c r="VQC881" s="4"/>
      <c r="VQD881" s="4"/>
      <c r="VQE881" s="4"/>
      <c r="VQF881" s="4"/>
      <c r="VQG881" s="4"/>
      <c r="VQH881" s="4"/>
      <c r="VQI881" s="4"/>
      <c r="VQJ881" s="4"/>
      <c r="VQK881" s="4"/>
      <c r="VQL881" s="4"/>
      <c r="VQM881" s="4"/>
      <c r="VQN881" s="4"/>
      <c r="VQO881" s="4"/>
      <c r="VQP881" s="4"/>
      <c r="VQQ881" s="4"/>
      <c r="VQR881" s="4"/>
      <c r="VQS881" s="4"/>
      <c r="VQT881" s="4"/>
      <c r="VQU881" s="4"/>
      <c r="VQV881" s="4"/>
      <c r="VQW881" s="4"/>
      <c r="VQX881" s="4"/>
      <c r="VQY881" s="4"/>
      <c r="VQZ881" s="4"/>
      <c r="VRA881" s="4"/>
      <c r="VRB881" s="4"/>
      <c r="VRC881" s="4"/>
      <c r="VRD881" s="4"/>
      <c r="VRE881" s="4"/>
      <c r="VRF881" s="4"/>
      <c r="VRG881" s="4"/>
      <c r="VRH881" s="4"/>
      <c r="VRI881" s="4"/>
      <c r="VRJ881" s="4"/>
      <c r="VRK881" s="4"/>
      <c r="VRL881" s="4"/>
      <c r="VRM881" s="4"/>
      <c r="VRN881" s="4"/>
      <c r="VRP881" s="4"/>
      <c r="VRR881" s="4"/>
      <c r="VRS881" s="4"/>
      <c r="VRT881" s="4"/>
      <c r="VRU881" s="4"/>
      <c r="VRV881" s="4"/>
      <c r="VRW881" s="4"/>
      <c r="VRX881" s="4"/>
      <c r="VRY881" s="4"/>
      <c r="VSD881" s="4"/>
      <c r="VSE881" s="4"/>
      <c r="VSF881" s="4"/>
      <c r="VSG881" s="4"/>
      <c r="VSH881" s="4"/>
      <c r="VSI881" s="4"/>
      <c r="VSJ881" s="4"/>
      <c r="VSK881" s="4"/>
      <c r="VSL881" s="4"/>
      <c r="VSM881" s="4"/>
      <c r="VSN881" s="4"/>
      <c r="VSO881" s="4"/>
      <c r="VSP881" s="4"/>
      <c r="VSQ881" s="4"/>
      <c r="VSR881" s="4"/>
      <c r="VSS881" s="4"/>
      <c r="VST881" s="4"/>
      <c r="VSU881" s="4"/>
      <c r="VSV881" s="4"/>
      <c r="VSW881" s="4"/>
      <c r="VSX881" s="4"/>
      <c r="VSY881" s="4"/>
      <c r="VSZ881" s="4"/>
      <c r="VTA881" s="4"/>
      <c r="VTB881" s="4"/>
      <c r="VTC881" s="4"/>
      <c r="VTD881" s="4"/>
      <c r="VTE881" s="4"/>
      <c r="VTF881" s="4"/>
      <c r="VTG881" s="4"/>
      <c r="VTH881" s="4"/>
      <c r="VTI881" s="4"/>
      <c r="VTJ881" s="4"/>
      <c r="VTK881" s="4"/>
      <c r="VTL881" s="4"/>
      <c r="VTM881" s="4"/>
      <c r="VTN881" s="4"/>
      <c r="VTO881" s="4"/>
      <c r="VTP881" s="4"/>
      <c r="VTQ881" s="4"/>
      <c r="VTR881" s="4"/>
      <c r="VTS881" s="4"/>
      <c r="VTT881" s="4"/>
      <c r="VTU881" s="4"/>
      <c r="VTV881" s="4"/>
      <c r="VTW881" s="4"/>
      <c r="VTX881" s="4"/>
      <c r="VTY881" s="4"/>
      <c r="VTZ881" s="4"/>
      <c r="VUA881" s="4"/>
      <c r="VUB881" s="4"/>
      <c r="VUC881" s="4"/>
      <c r="VUD881" s="4"/>
      <c r="VUE881" s="4"/>
      <c r="VUF881" s="4"/>
      <c r="VUG881" s="4"/>
      <c r="VUH881" s="4"/>
      <c r="VUI881" s="4"/>
      <c r="VUJ881" s="4"/>
      <c r="VUK881" s="4"/>
      <c r="VUL881" s="4"/>
      <c r="VUM881" s="4"/>
      <c r="VUN881" s="4"/>
      <c r="VUO881" s="4"/>
      <c r="VUP881" s="4"/>
      <c r="VUQ881" s="4"/>
      <c r="VUR881" s="4"/>
      <c r="VUS881" s="4"/>
      <c r="VUT881" s="4"/>
      <c r="VUU881" s="4"/>
      <c r="VUV881" s="4"/>
      <c r="VUW881" s="4"/>
      <c r="VUX881" s="4"/>
      <c r="VUY881" s="4"/>
      <c r="VUZ881" s="4"/>
      <c r="VVA881" s="4"/>
      <c r="VVB881" s="4"/>
      <c r="VVC881" s="4"/>
      <c r="VVD881" s="4"/>
      <c r="VVE881" s="4"/>
      <c r="VVF881" s="4"/>
      <c r="VVG881" s="4"/>
      <c r="VVH881" s="4"/>
      <c r="VVI881" s="4"/>
      <c r="VVJ881" s="4"/>
      <c r="VVK881" s="4"/>
      <c r="VVL881" s="4"/>
      <c r="VVM881" s="4"/>
      <c r="VVN881" s="4"/>
      <c r="VVO881" s="4"/>
      <c r="VVP881" s="4"/>
      <c r="VVQ881" s="4"/>
      <c r="VVR881" s="4"/>
      <c r="VVS881" s="4"/>
      <c r="VVT881" s="4"/>
      <c r="VVU881" s="4"/>
      <c r="VVV881" s="4"/>
      <c r="VVW881" s="4"/>
      <c r="VVX881" s="4"/>
      <c r="VVY881" s="4"/>
      <c r="VVZ881" s="4"/>
      <c r="VWA881" s="4"/>
      <c r="VWB881" s="4"/>
      <c r="VWC881" s="4"/>
      <c r="VWD881" s="4"/>
      <c r="VWE881" s="4"/>
      <c r="VWF881" s="4"/>
      <c r="VWG881" s="4"/>
      <c r="VWH881" s="4"/>
      <c r="VWI881" s="4"/>
      <c r="VWJ881" s="4"/>
      <c r="VWK881" s="4"/>
      <c r="VWL881" s="4"/>
      <c r="VWM881" s="4"/>
      <c r="VWN881" s="4"/>
      <c r="VWO881" s="4"/>
      <c r="VWP881" s="4"/>
      <c r="VWQ881" s="4"/>
      <c r="VWR881" s="4"/>
      <c r="VWS881" s="4"/>
      <c r="VWT881" s="4"/>
      <c r="VWU881" s="4"/>
      <c r="VWV881" s="4"/>
      <c r="VWW881" s="4"/>
      <c r="VWX881" s="4"/>
      <c r="VWY881" s="4"/>
      <c r="VWZ881" s="4"/>
      <c r="VXA881" s="4"/>
      <c r="VXB881" s="4"/>
      <c r="VXC881" s="4"/>
      <c r="VXD881" s="4"/>
      <c r="VXE881" s="4"/>
      <c r="VXF881" s="4"/>
      <c r="VXG881" s="4"/>
      <c r="VXH881" s="4"/>
      <c r="VXI881" s="4"/>
      <c r="VXJ881" s="4"/>
      <c r="VXK881" s="4"/>
      <c r="VXL881" s="4"/>
      <c r="VXM881" s="4"/>
      <c r="VXN881" s="4"/>
      <c r="VXO881" s="4"/>
      <c r="VXP881" s="4"/>
      <c r="VXQ881" s="4"/>
      <c r="VXR881" s="4"/>
      <c r="VXS881" s="4"/>
      <c r="VXT881" s="4"/>
      <c r="VXU881" s="4"/>
      <c r="VXV881" s="4"/>
      <c r="VXW881" s="4"/>
      <c r="VXX881" s="4"/>
      <c r="VXY881" s="4"/>
      <c r="VXZ881" s="4"/>
      <c r="VYA881" s="4"/>
      <c r="VYB881" s="4"/>
      <c r="VYC881" s="4"/>
      <c r="VYD881" s="4"/>
      <c r="VYE881" s="4"/>
      <c r="VYF881" s="4"/>
      <c r="VYG881" s="4"/>
      <c r="VYH881" s="4"/>
      <c r="VYI881" s="4"/>
      <c r="VYJ881" s="4"/>
      <c r="VYK881" s="4"/>
      <c r="VYL881" s="4"/>
      <c r="VYM881" s="4"/>
      <c r="VYN881" s="4"/>
      <c r="VYO881" s="4"/>
      <c r="VYP881" s="4"/>
      <c r="VYQ881" s="4"/>
      <c r="VYR881" s="4"/>
      <c r="VYS881" s="4"/>
      <c r="VYT881" s="4"/>
      <c r="VYU881" s="4"/>
      <c r="VYV881" s="4"/>
      <c r="VYW881" s="4"/>
      <c r="VYX881" s="4"/>
      <c r="VYY881" s="4"/>
      <c r="VYZ881" s="4"/>
      <c r="VZA881" s="4"/>
      <c r="VZB881" s="4"/>
      <c r="VZC881" s="4"/>
      <c r="VZD881" s="4"/>
      <c r="VZE881" s="4"/>
      <c r="VZF881" s="4"/>
      <c r="VZG881" s="4"/>
      <c r="VZH881" s="4"/>
      <c r="VZI881" s="4"/>
      <c r="VZJ881" s="4"/>
      <c r="VZK881" s="4"/>
      <c r="VZL881" s="4"/>
      <c r="VZM881" s="4"/>
      <c r="VZN881" s="4"/>
      <c r="VZO881" s="4"/>
      <c r="VZP881" s="4"/>
      <c r="VZQ881" s="4"/>
      <c r="VZR881" s="4"/>
      <c r="VZS881" s="4"/>
      <c r="VZT881" s="4"/>
      <c r="VZU881" s="4"/>
      <c r="VZV881" s="4"/>
      <c r="VZW881" s="4"/>
      <c r="VZX881" s="4"/>
      <c r="VZY881" s="4"/>
      <c r="VZZ881" s="4"/>
      <c r="WAA881" s="4"/>
      <c r="WAB881" s="4"/>
      <c r="WAC881" s="4"/>
      <c r="WAD881" s="4"/>
      <c r="WAE881" s="4"/>
      <c r="WAF881" s="4"/>
      <c r="WAG881" s="4"/>
      <c r="WAH881" s="4"/>
      <c r="WAI881" s="4"/>
      <c r="WAJ881" s="4"/>
      <c r="WAK881" s="4"/>
      <c r="WAL881" s="4"/>
      <c r="WAM881" s="4"/>
      <c r="WAN881" s="4"/>
      <c r="WAO881" s="4"/>
      <c r="WAP881" s="4"/>
      <c r="WAQ881" s="4"/>
      <c r="WAR881" s="4"/>
      <c r="WAS881" s="4"/>
      <c r="WAT881" s="4"/>
      <c r="WAU881" s="4"/>
      <c r="WAV881" s="4"/>
      <c r="WAW881" s="4"/>
      <c r="WAX881" s="4"/>
      <c r="WAY881" s="4"/>
      <c r="WAZ881" s="4"/>
      <c r="WBA881" s="4"/>
      <c r="WBB881" s="4"/>
      <c r="WBC881" s="4"/>
      <c r="WBD881" s="4"/>
      <c r="WBE881" s="4"/>
      <c r="WBF881" s="4"/>
      <c r="WBG881" s="4"/>
      <c r="WBH881" s="4"/>
      <c r="WBI881" s="4"/>
      <c r="WBJ881" s="4"/>
      <c r="WBL881" s="4"/>
      <c r="WBN881" s="4"/>
      <c r="WBO881" s="4"/>
      <c r="WBP881" s="4"/>
      <c r="WBQ881" s="4"/>
      <c r="WBR881" s="4"/>
      <c r="WBS881" s="4"/>
      <c r="WBT881" s="4"/>
      <c r="WBU881" s="4"/>
      <c r="WBZ881" s="4"/>
      <c r="WCA881" s="4"/>
      <c r="WCB881" s="4"/>
      <c r="WCC881" s="4"/>
      <c r="WCD881" s="4"/>
      <c r="WCE881" s="4"/>
      <c r="WCF881" s="4"/>
      <c r="WCG881" s="4"/>
      <c r="WCH881" s="4"/>
      <c r="WCI881" s="4"/>
      <c r="WCJ881" s="4"/>
      <c r="WCK881" s="4"/>
      <c r="WCL881" s="4"/>
      <c r="WCM881" s="4"/>
      <c r="WCN881" s="4"/>
      <c r="WCO881" s="4"/>
      <c r="WCP881" s="4"/>
      <c r="WCQ881" s="4"/>
      <c r="WCR881" s="4"/>
      <c r="WCS881" s="4"/>
      <c r="WCT881" s="4"/>
      <c r="WCU881" s="4"/>
      <c r="WCV881" s="4"/>
      <c r="WCW881" s="4"/>
      <c r="WCX881" s="4"/>
      <c r="WCY881" s="4"/>
      <c r="WCZ881" s="4"/>
      <c r="WDA881" s="4"/>
      <c r="WDB881" s="4"/>
      <c r="WDC881" s="4"/>
      <c r="WDD881" s="4"/>
      <c r="WDE881" s="4"/>
      <c r="WDF881" s="4"/>
      <c r="WDG881" s="4"/>
      <c r="WDH881" s="4"/>
      <c r="WDI881" s="4"/>
      <c r="WDJ881" s="4"/>
      <c r="WDK881" s="4"/>
      <c r="WDL881" s="4"/>
      <c r="WDM881" s="4"/>
      <c r="WDN881" s="4"/>
      <c r="WDO881" s="4"/>
      <c r="WDP881" s="4"/>
      <c r="WDQ881" s="4"/>
      <c r="WDR881" s="4"/>
      <c r="WDS881" s="4"/>
      <c r="WDT881" s="4"/>
      <c r="WDU881" s="4"/>
      <c r="WDV881" s="4"/>
      <c r="WDW881" s="4"/>
      <c r="WDX881" s="4"/>
      <c r="WDY881" s="4"/>
      <c r="WDZ881" s="4"/>
      <c r="WEA881" s="4"/>
      <c r="WEB881" s="4"/>
      <c r="WEC881" s="4"/>
      <c r="WED881" s="4"/>
      <c r="WEE881" s="4"/>
      <c r="WEF881" s="4"/>
      <c r="WEG881" s="4"/>
      <c r="WEH881" s="4"/>
      <c r="WEI881" s="4"/>
      <c r="WEJ881" s="4"/>
      <c r="WEK881" s="4"/>
      <c r="WEL881" s="4"/>
      <c r="WEM881" s="4"/>
      <c r="WEN881" s="4"/>
      <c r="WEO881" s="4"/>
      <c r="WEP881" s="4"/>
      <c r="WEQ881" s="4"/>
      <c r="WER881" s="4"/>
      <c r="WES881" s="4"/>
      <c r="WET881" s="4"/>
      <c r="WEU881" s="4"/>
      <c r="WEV881" s="4"/>
      <c r="WEW881" s="4"/>
      <c r="WEX881" s="4"/>
      <c r="WEY881" s="4"/>
      <c r="WEZ881" s="4"/>
      <c r="WFA881" s="4"/>
      <c r="WFB881" s="4"/>
      <c r="WFC881" s="4"/>
      <c r="WFD881" s="4"/>
      <c r="WFE881" s="4"/>
      <c r="WFF881" s="4"/>
      <c r="WFG881" s="4"/>
      <c r="WFH881" s="4"/>
      <c r="WFI881" s="4"/>
      <c r="WFJ881" s="4"/>
      <c r="WFK881" s="4"/>
      <c r="WFL881" s="4"/>
      <c r="WFM881" s="4"/>
      <c r="WFN881" s="4"/>
      <c r="WFO881" s="4"/>
      <c r="WFP881" s="4"/>
      <c r="WFQ881" s="4"/>
      <c r="WFR881" s="4"/>
      <c r="WFS881" s="4"/>
      <c r="WFT881" s="4"/>
      <c r="WFU881" s="4"/>
      <c r="WFV881" s="4"/>
      <c r="WFW881" s="4"/>
      <c r="WFX881" s="4"/>
      <c r="WFY881" s="4"/>
      <c r="WFZ881" s="4"/>
      <c r="WGA881" s="4"/>
      <c r="WGB881" s="4"/>
      <c r="WGC881" s="4"/>
      <c r="WGD881" s="4"/>
      <c r="WGE881" s="4"/>
      <c r="WGF881" s="4"/>
      <c r="WGG881" s="4"/>
      <c r="WGH881" s="4"/>
      <c r="WGI881" s="4"/>
      <c r="WGJ881" s="4"/>
      <c r="WGK881" s="4"/>
      <c r="WGL881" s="4"/>
      <c r="WGM881" s="4"/>
      <c r="WGN881" s="4"/>
      <c r="WGO881" s="4"/>
      <c r="WGP881" s="4"/>
      <c r="WGQ881" s="4"/>
      <c r="WGR881" s="4"/>
      <c r="WGS881" s="4"/>
      <c r="WGT881" s="4"/>
      <c r="WGU881" s="4"/>
      <c r="WGV881" s="4"/>
      <c r="WGW881" s="4"/>
      <c r="WGX881" s="4"/>
      <c r="WGY881" s="4"/>
      <c r="WGZ881" s="4"/>
      <c r="WHA881" s="4"/>
      <c r="WHB881" s="4"/>
      <c r="WHC881" s="4"/>
      <c r="WHD881" s="4"/>
      <c r="WHE881" s="4"/>
      <c r="WHF881" s="4"/>
      <c r="WHG881" s="4"/>
      <c r="WHH881" s="4"/>
      <c r="WHI881" s="4"/>
      <c r="WHJ881" s="4"/>
      <c r="WHK881" s="4"/>
      <c r="WHL881" s="4"/>
      <c r="WHM881" s="4"/>
      <c r="WHN881" s="4"/>
      <c r="WHO881" s="4"/>
      <c r="WHP881" s="4"/>
      <c r="WHQ881" s="4"/>
      <c r="WHR881" s="4"/>
      <c r="WHS881" s="4"/>
      <c r="WHT881" s="4"/>
      <c r="WHU881" s="4"/>
      <c r="WHV881" s="4"/>
      <c r="WHW881" s="4"/>
      <c r="WHX881" s="4"/>
      <c r="WHY881" s="4"/>
      <c r="WHZ881" s="4"/>
      <c r="WIA881" s="4"/>
      <c r="WIB881" s="4"/>
      <c r="WIC881" s="4"/>
      <c r="WID881" s="4"/>
      <c r="WIE881" s="4"/>
      <c r="WIF881" s="4"/>
      <c r="WIG881" s="4"/>
      <c r="WIH881" s="4"/>
      <c r="WII881" s="4"/>
      <c r="WIJ881" s="4"/>
      <c r="WIK881" s="4"/>
      <c r="WIL881" s="4"/>
      <c r="WIM881" s="4"/>
      <c r="WIN881" s="4"/>
      <c r="WIO881" s="4"/>
      <c r="WIP881" s="4"/>
      <c r="WIQ881" s="4"/>
      <c r="WIR881" s="4"/>
      <c r="WIS881" s="4"/>
      <c r="WIT881" s="4"/>
      <c r="WIU881" s="4"/>
      <c r="WIV881" s="4"/>
      <c r="WIW881" s="4"/>
      <c r="WIX881" s="4"/>
      <c r="WIY881" s="4"/>
      <c r="WIZ881" s="4"/>
      <c r="WJA881" s="4"/>
      <c r="WJB881" s="4"/>
      <c r="WJC881" s="4"/>
      <c r="WJD881" s="4"/>
      <c r="WJE881" s="4"/>
      <c r="WJF881" s="4"/>
      <c r="WJG881" s="4"/>
      <c r="WJH881" s="4"/>
      <c r="WJI881" s="4"/>
      <c r="WJJ881" s="4"/>
      <c r="WJK881" s="4"/>
      <c r="WJL881" s="4"/>
      <c r="WJM881" s="4"/>
      <c r="WJN881" s="4"/>
      <c r="WJO881" s="4"/>
      <c r="WJP881" s="4"/>
      <c r="WJQ881" s="4"/>
      <c r="WJR881" s="4"/>
      <c r="WJS881" s="4"/>
      <c r="WJT881" s="4"/>
      <c r="WJU881" s="4"/>
      <c r="WJV881" s="4"/>
      <c r="WJW881" s="4"/>
      <c r="WJX881" s="4"/>
      <c r="WJY881" s="4"/>
      <c r="WJZ881" s="4"/>
      <c r="WKA881" s="4"/>
      <c r="WKB881" s="4"/>
      <c r="WKC881" s="4"/>
      <c r="WKD881" s="4"/>
      <c r="WKE881" s="4"/>
      <c r="WKF881" s="4"/>
      <c r="WKG881" s="4"/>
      <c r="WKH881" s="4"/>
      <c r="WKI881" s="4"/>
      <c r="WKJ881" s="4"/>
      <c r="WKK881" s="4"/>
      <c r="WKL881" s="4"/>
      <c r="WKM881" s="4"/>
      <c r="WKN881" s="4"/>
      <c r="WKO881" s="4"/>
      <c r="WKP881" s="4"/>
      <c r="WKQ881" s="4"/>
      <c r="WKR881" s="4"/>
      <c r="WKS881" s="4"/>
      <c r="WKT881" s="4"/>
      <c r="WKU881" s="4"/>
      <c r="WKV881" s="4"/>
      <c r="WKW881" s="4"/>
      <c r="WKX881" s="4"/>
      <c r="WKY881" s="4"/>
      <c r="WKZ881" s="4"/>
      <c r="WLA881" s="4"/>
      <c r="WLB881" s="4"/>
      <c r="WLC881" s="4"/>
      <c r="WLD881" s="4"/>
      <c r="WLE881" s="4"/>
      <c r="WLF881" s="4"/>
      <c r="WLH881" s="4"/>
      <c r="WLJ881" s="4"/>
      <c r="WLK881" s="4"/>
      <c r="WLL881" s="4"/>
      <c r="WLM881" s="4"/>
      <c r="WLN881" s="4"/>
      <c r="WLO881" s="4"/>
      <c r="WLP881" s="4"/>
      <c r="WLQ881" s="4"/>
      <c r="WLV881" s="4"/>
      <c r="WLW881" s="4"/>
      <c r="WLX881" s="4"/>
      <c r="WLY881" s="4"/>
      <c r="WLZ881" s="4"/>
      <c r="WMA881" s="4"/>
      <c r="WMB881" s="4"/>
      <c r="WMC881" s="4"/>
      <c r="WMD881" s="4"/>
      <c r="WME881" s="4"/>
      <c r="WMF881" s="4"/>
      <c r="WMG881" s="4"/>
      <c r="WMH881" s="4"/>
      <c r="WMI881" s="4"/>
      <c r="WMJ881" s="4"/>
      <c r="WMK881" s="4"/>
      <c r="WML881" s="4"/>
      <c r="WMM881" s="4"/>
      <c r="WMN881" s="4"/>
      <c r="WMO881" s="4"/>
      <c r="WMP881" s="4"/>
      <c r="WMQ881" s="4"/>
      <c r="WMR881" s="4"/>
      <c r="WMS881" s="4"/>
      <c r="WMT881" s="4"/>
      <c r="WMU881" s="4"/>
      <c r="WMV881" s="4"/>
      <c r="WMW881" s="4"/>
      <c r="WMX881" s="4"/>
      <c r="WMY881" s="4"/>
      <c r="WMZ881" s="4"/>
      <c r="WNA881" s="4"/>
      <c r="WNB881" s="4"/>
      <c r="WNC881" s="4"/>
      <c r="WND881" s="4"/>
      <c r="WNE881" s="4"/>
      <c r="WNF881" s="4"/>
      <c r="WNG881" s="4"/>
      <c r="WNH881" s="4"/>
      <c r="WNI881" s="4"/>
      <c r="WNJ881" s="4"/>
      <c r="WNK881" s="4"/>
      <c r="WNL881" s="4"/>
      <c r="WNM881" s="4"/>
      <c r="WNN881" s="4"/>
      <c r="WNO881" s="4"/>
      <c r="WNP881" s="4"/>
      <c r="WNQ881" s="4"/>
      <c r="WNR881" s="4"/>
      <c r="WNS881" s="4"/>
      <c r="WNT881" s="4"/>
      <c r="WNU881" s="4"/>
      <c r="WNV881" s="4"/>
      <c r="WNW881" s="4"/>
      <c r="WNX881" s="4"/>
      <c r="WNY881" s="4"/>
      <c r="WNZ881" s="4"/>
      <c r="WOA881" s="4"/>
      <c r="WOB881" s="4"/>
      <c r="WOC881" s="4"/>
      <c r="WOD881" s="4"/>
      <c r="WOE881" s="4"/>
      <c r="WOF881" s="4"/>
      <c r="WOG881" s="4"/>
      <c r="WOH881" s="4"/>
      <c r="WOI881" s="4"/>
      <c r="WOJ881" s="4"/>
      <c r="WOK881" s="4"/>
      <c r="WOL881" s="4"/>
      <c r="WOM881" s="4"/>
      <c r="WON881" s="4"/>
      <c r="WOO881" s="4"/>
      <c r="WOP881" s="4"/>
      <c r="WOQ881" s="4"/>
      <c r="WOR881" s="4"/>
      <c r="WOS881" s="4"/>
      <c r="WOT881" s="4"/>
      <c r="WOU881" s="4"/>
      <c r="WOV881" s="4"/>
      <c r="WOW881" s="4"/>
      <c r="WOX881" s="4"/>
      <c r="WOY881" s="4"/>
      <c r="WOZ881" s="4"/>
      <c r="WPA881" s="4"/>
      <c r="WPB881" s="4"/>
      <c r="WPC881" s="4"/>
      <c r="WPD881" s="4"/>
      <c r="WPE881" s="4"/>
      <c r="WPF881" s="4"/>
      <c r="WPG881" s="4"/>
      <c r="WPH881" s="4"/>
      <c r="WPI881" s="4"/>
      <c r="WPJ881" s="4"/>
      <c r="WPK881" s="4"/>
      <c r="WPL881" s="4"/>
      <c r="WPM881" s="4"/>
      <c r="WPN881" s="4"/>
      <c r="WPO881" s="4"/>
      <c r="WPP881" s="4"/>
      <c r="WPQ881" s="4"/>
      <c r="WPR881" s="4"/>
      <c r="WPS881" s="4"/>
      <c r="WPT881" s="4"/>
      <c r="WPU881" s="4"/>
      <c r="WPV881" s="4"/>
      <c r="WPW881" s="4"/>
      <c r="WPX881" s="4"/>
      <c r="WPY881" s="4"/>
      <c r="WPZ881" s="4"/>
      <c r="WQA881" s="4"/>
      <c r="WQB881" s="4"/>
      <c r="WQC881" s="4"/>
      <c r="WQD881" s="4"/>
      <c r="WQE881" s="4"/>
      <c r="WQF881" s="4"/>
      <c r="WQG881" s="4"/>
      <c r="WQH881" s="4"/>
      <c r="WQI881" s="4"/>
      <c r="WQJ881" s="4"/>
      <c r="WQK881" s="4"/>
      <c r="WQL881" s="4"/>
      <c r="WQM881" s="4"/>
      <c r="WQN881" s="4"/>
      <c r="WQO881" s="4"/>
      <c r="WQP881" s="4"/>
      <c r="WQQ881" s="4"/>
      <c r="WQR881" s="4"/>
      <c r="WQS881" s="4"/>
      <c r="WQT881" s="4"/>
      <c r="WQU881" s="4"/>
      <c r="WQV881" s="4"/>
      <c r="WQW881" s="4"/>
      <c r="WQX881" s="4"/>
      <c r="WQY881" s="4"/>
      <c r="WQZ881" s="4"/>
      <c r="WRA881" s="4"/>
      <c r="WRB881" s="4"/>
      <c r="WRC881" s="4"/>
      <c r="WRD881" s="4"/>
      <c r="WRE881" s="4"/>
      <c r="WRF881" s="4"/>
      <c r="WRG881" s="4"/>
      <c r="WRH881" s="4"/>
      <c r="WRI881" s="4"/>
      <c r="WRJ881" s="4"/>
      <c r="WRK881" s="4"/>
      <c r="WRL881" s="4"/>
      <c r="WRM881" s="4"/>
      <c r="WRN881" s="4"/>
      <c r="WRO881" s="4"/>
      <c r="WRP881" s="4"/>
      <c r="WRQ881" s="4"/>
      <c r="WRR881" s="4"/>
      <c r="WRS881" s="4"/>
      <c r="WRT881" s="4"/>
      <c r="WRU881" s="4"/>
      <c r="WRV881" s="4"/>
      <c r="WRW881" s="4"/>
      <c r="WRX881" s="4"/>
      <c r="WRY881" s="4"/>
      <c r="WRZ881" s="4"/>
      <c r="WSA881" s="4"/>
      <c r="WSB881" s="4"/>
      <c r="WSC881" s="4"/>
      <c r="WSD881" s="4"/>
      <c r="WSE881" s="4"/>
      <c r="WSF881" s="4"/>
      <c r="WSG881" s="4"/>
      <c r="WSH881" s="4"/>
      <c r="WSI881" s="4"/>
      <c r="WSJ881" s="4"/>
      <c r="WSK881" s="4"/>
      <c r="WSL881" s="4"/>
      <c r="WSM881" s="4"/>
      <c r="WSN881" s="4"/>
      <c r="WSO881" s="4"/>
      <c r="WSP881" s="4"/>
      <c r="WSQ881" s="4"/>
      <c r="WSR881" s="4"/>
      <c r="WSS881" s="4"/>
      <c r="WST881" s="4"/>
      <c r="WSU881" s="4"/>
      <c r="WSV881" s="4"/>
      <c r="WSW881" s="4"/>
      <c r="WSX881" s="4"/>
      <c r="WSY881" s="4"/>
      <c r="WSZ881" s="4"/>
      <c r="WTA881" s="4"/>
      <c r="WTB881" s="4"/>
      <c r="WTC881" s="4"/>
      <c r="WTD881" s="4"/>
      <c r="WTE881" s="4"/>
      <c r="WTF881" s="4"/>
      <c r="WTG881" s="4"/>
      <c r="WTH881" s="4"/>
      <c r="WTI881" s="4"/>
      <c r="WTJ881" s="4"/>
      <c r="WTK881" s="4"/>
      <c r="WTL881" s="4"/>
      <c r="WTM881" s="4"/>
      <c r="WTN881" s="4"/>
      <c r="WTO881" s="4"/>
      <c r="WTP881" s="4"/>
      <c r="WTQ881" s="4"/>
      <c r="WTR881" s="4"/>
      <c r="WTS881" s="4"/>
      <c r="WTT881" s="4"/>
      <c r="WTU881" s="4"/>
      <c r="WTV881" s="4"/>
      <c r="WTW881" s="4"/>
      <c r="WTX881" s="4"/>
      <c r="WTY881" s="4"/>
      <c r="WTZ881" s="4"/>
      <c r="WUA881" s="4"/>
      <c r="WUB881" s="4"/>
      <c r="WUC881" s="4"/>
      <c r="WUD881" s="4"/>
      <c r="WUE881" s="4"/>
      <c r="WUF881" s="4"/>
      <c r="WUG881" s="4"/>
      <c r="WUH881" s="4"/>
      <c r="WUI881" s="4"/>
      <c r="WUJ881" s="4"/>
      <c r="WUK881" s="4"/>
      <c r="WUL881" s="4"/>
      <c r="WUM881" s="4"/>
      <c r="WUN881" s="4"/>
      <c r="WUO881" s="4"/>
      <c r="WUP881" s="4"/>
      <c r="WUQ881" s="4"/>
      <c r="WUR881" s="4"/>
      <c r="WUS881" s="4"/>
      <c r="WUT881" s="4"/>
      <c r="WUU881" s="4"/>
      <c r="WUV881" s="4"/>
      <c r="WUW881" s="4"/>
      <c r="WUX881" s="4"/>
      <c r="WUY881" s="4"/>
      <c r="WUZ881" s="4"/>
      <c r="WVA881" s="4"/>
      <c r="WVB881" s="4"/>
      <c r="WVD881" s="4"/>
      <c r="WVF881" s="4"/>
      <c r="WVG881" s="4"/>
      <c r="WVH881" s="4"/>
      <c r="WVI881" s="4"/>
      <c r="WVJ881" s="4"/>
      <c r="WVK881" s="4"/>
      <c r="WVL881" s="4"/>
      <c r="WVM881" s="4"/>
      <c r="WVR881" s="4"/>
      <c r="WVS881" s="4"/>
      <c r="WVT881" s="4"/>
      <c r="WVU881" s="4"/>
      <c r="WVV881" s="4"/>
      <c r="WVW881" s="4"/>
      <c r="WVX881" s="4"/>
      <c r="WVY881" s="4"/>
      <c r="WVZ881" s="4"/>
      <c r="WWA881" s="4"/>
      <c r="WWB881" s="4"/>
      <c r="WWC881" s="4"/>
      <c r="WWD881" s="4"/>
      <c r="WWE881" s="4"/>
      <c r="WWF881" s="4"/>
      <c r="WWG881" s="4"/>
      <c r="WWH881" s="4"/>
      <c r="WWI881" s="4"/>
      <c r="WWJ881" s="4"/>
      <c r="WWK881" s="4"/>
      <c r="WWL881" s="4"/>
      <c r="WWM881" s="4"/>
      <c r="WWN881" s="4"/>
      <c r="WWO881" s="4"/>
      <c r="WWP881" s="4"/>
      <c r="WWQ881" s="4"/>
      <c r="WWR881" s="4"/>
      <c r="WWS881" s="4"/>
      <c r="WWT881" s="4"/>
      <c r="WWU881" s="4"/>
      <c r="WWV881" s="4"/>
      <c r="WWW881" s="4"/>
      <c r="WWX881" s="4"/>
      <c r="WWY881" s="4"/>
      <c r="WWZ881" s="4"/>
      <c r="WXA881" s="4"/>
      <c r="WXB881" s="4"/>
      <c r="WXC881" s="4"/>
      <c r="WXD881" s="4"/>
      <c r="WXE881" s="4"/>
      <c r="WXF881" s="4"/>
      <c r="WXG881" s="4"/>
      <c r="WXH881" s="4"/>
      <c r="WXI881" s="4"/>
      <c r="WXJ881" s="4"/>
      <c r="WXK881" s="4"/>
      <c r="WXL881" s="4"/>
      <c r="WXM881" s="4"/>
      <c r="WXN881" s="4"/>
      <c r="WXO881" s="4"/>
      <c r="WXP881" s="4"/>
      <c r="WXQ881" s="4"/>
      <c r="WXR881" s="4"/>
      <c r="WXS881" s="4"/>
      <c r="WXT881" s="4"/>
      <c r="WXU881" s="4"/>
      <c r="WXV881" s="4"/>
      <c r="WXW881" s="4"/>
      <c r="WXX881" s="4"/>
      <c r="WXY881" s="4"/>
      <c r="WXZ881" s="4"/>
      <c r="WYA881" s="4"/>
      <c r="WYB881" s="4"/>
      <c r="WYC881" s="4"/>
      <c r="WYD881" s="4"/>
      <c r="WYE881" s="4"/>
      <c r="WYF881" s="4"/>
      <c r="WYG881" s="4"/>
      <c r="WYH881" s="4"/>
      <c r="WYI881" s="4"/>
      <c r="WYJ881" s="4"/>
      <c r="WYK881" s="4"/>
      <c r="WYL881" s="4"/>
      <c r="WYM881" s="4"/>
      <c r="WYN881" s="4"/>
      <c r="WYO881" s="4"/>
      <c r="WYP881" s="4"/>
      <c r="WYQ881" s="4"/>
      <c r="WYR881" s="4"/>
      <c r="WYS881" s="4"/>
      <c r="WYT881" s="4"/>
      <c r="WYU881" s="4"/>
      <c r="WYV881" s="4"/>
      <c r="WYW881" s="4"/>
      <c r="WYX881" s="4"/>
      <c r="WYY881" s="4"/>
      <c r="WYZ881" s="4"/>
      <c r="WZA881" s="4"/>
      <c r="WZB881" s="4"/>
      <c r="WZC881" s="4"/>
      <c r="WZD881" s="4"/>
      <c r="WZE881" s="4"/>
      <c r="WZF881" s="4"/>
      <c r="WZG881" s="4"/>
      <c r="WZH881" s="4"/>
      <c r="WZI881" s="4"/>
      <c r="WZJ881" s="4"/>
      <c r="WZK881" s="4"/>
      <c r="WZL881" s="4"/>
      <c r="WZM881" s="4"/>
      <c r="WZN881" s="4"/>
      <c r="WZO881" s="4"/>
      <c r="WZP881" s="4"/>
      <c r="WZQ881" s="4"/>
      <c r="WZR881" s="4"/>
      <c r="WZS881" s="4"/>
      <c r="WZT881" s="4"/>
      <c r="WZU881" s="4"/>
      <c r="WZV881" s="4"/>
      <c r="WZW881" s="4"/>
      <c r="WZX881" s="4"/>
      <c r="WZY881" s="4"/>
      <c r="WZZ881" s="4"/>
      <c r="XAA881" s="4"/>
      <c r="XAB881" s="4"/>
      <c r="XAC881" s="4"/>
      <c r="XAD881" s="4"/>
      <c r="XAE881" s="4"/>
      <c r="XAF881" s="4"/>
      <c r="XAG881" s="4"/>
      <c r="XAH881" s="4"/>
      <c r="XAI881" s="4"/>
      <c r="XAJ881" s="4"/>
      <c r="XAK881" s="4"/>
      <c r="XAL881" s="4"/>
      <c r="XAM881" s="4"/>
      <c r="XAN881" s="4"/>
      <c r="XAO881" s="4"/>
      <c r="XAP881" s="4"/>
      <c r="XAQ881" s="4"/>
      <c r="XAR881" s="4"/>
      <c r="XAS881" s="4"/>
      <c r="XAT881" s="4"/>
      <c r="XAU881" s="4"/>
      <c r="XAV881" s="4"/>
      <c r="XAW881" s="4"/>
      <c r="XAX881" s="4"/>
      <c r="XAY881" s="4"/>
      <c r="XAZ881" s="4"/>
      <c r="XBA881" s="4"/>
      <c r="XBB881" s="4"/>
      <c r="XBC881" s="4"/>
      <c r="XBD881" s="4"/>
      <c r="XBE881" s="4"/>
      <c r="XBF881" s="4"/>
      <c r="XBG881" s="4"/>
      <c r="XBH881" s="4"/>
      <c r="XBI881" s="4"/>
      <c r="XBJ881" s="4"/>
      <c r="XBK881" s="4"/>
      <c r="XBL881" s="4"/>
      <c r="XBM881" s="4"/>
      <c r="XBN881" s="4"/>
      <c r="XBO881" s="4"/>
      <c r="XBP881" s="4"/>
      <c r="XBQ881" s="4"/>
      <c r="XBR881" s="4"/>
      <c r="XBS881" s="4"/>
      <c r="XBT881" s="4"/>
      <c r="XBU881" s="4"/>
      <c r="XBV881" s="4"/>
      <c r="XBW881" s="4"/>
      <c r="XBX881" s="4"/>
      <c r="XBY881" s="4"/>
      <c r="XBZ881" s="4"/>
      <c r="XCA881" s="4"/>
      <c r="XCB881" s="4"/>
      <c r="XCC881" s="4"/>
      <c r="XCD881" s="4"/>
      <c r="XCE881" s="4"/>
      <c r="XCF881" s="4"/>
      <c r="XCG881" s="4"/>
      <c r="XCH881" s="4"/>
      <c r="XCI881" s="4"/>
      <c r="XCJ881" s="4"/>
      <c r="XCK881" s="4"/>
      <c r="XCL881" s="4"/>
      <c r="XCM881" s="4"/>
      <c r="XCN881" s="4"/>
      <c r="XCO881" s="4"/>
      <c r="XCP881" s="4"/>
      <c r="XCQ881" s="4"/>
      <c r="XCR881" s="4"/>
      <c r="XCS881" s="4"/>
      <c r="XCT881" s="4"/>
      <c r="XCU881" s="4"/>
      <c r="XCV881" s="4"/>
      <c r="XCW881" s="4"/>
      <c r="XCX881" s="4"/>
      <c r="XCY881" s="4"/>
      <c r="XCZ881" s="4"/>
      <c r="XDA881" s="4"/>
      <c r="XDB881" s="4"/>
      <c r="XDC881" s="4"/>
      <c r="XDD881" s="4"/>
      <c r="XDE881" s="4"/>
      <c r="XDF881" s="4"/>
      <c r="XDG881" s="4"/>
      <c r="XDH881" s="4"/>
      <c r="XDI881" s="4"/>
      <c r="XDJ881" s="4"/>
      <c r="XDK881" s="4"/>
      <c r="XDL881" s="4"/>
      <c r="XDM881" s="4"/>
      <c r="XDN881" s="4"/>
      <c r="XDO881" s="4"/>
      <c r="XDP881" s="4"/>
      <c r="XDQ881" s="4"/>
      <c r="XDR881" s="4"/>
      <c r="XDS881" s="4"/>
      <c r="XDT881" s="4"/>
      <c r="XDU881" s="4"/>
      <c r="XDV881" s="4"/>
      <c r="XDW881" s="4"/>
      <c r="XDX881" s="4"/>
      <c r="XDY881" s="4"/>
      <c r="XDZ881" s="4"/>
      <c r="XEA881" s="4"/>
      <c r="XEB881" s="4"/>
      <c r="XEC881" s="4"/>
      <c r="XED881" s="4"/>
      <c r="XEE881" s="4"/>
      <c r="XEF881" s="4"/>
      <c r="XEG881" s="4"/>
      <c r="XEH881" s="4"/>
      <c r="XEI881" s="4"/>
      <c r="XEJ881" s="4"/>
      <c r="XEK881" s="4"/>
      <c r="XEL881" s="4"/>
      <c r="XEM881" s="4"/>
      <c r="XEN881" s="4"/>
      <c r="XEO881" s="4"/>
      <c r="XEP881" s="4"/>
      <c r="XEQ881" s="4"/>
      <c r="XER881" s="4"/>
      <c r="XES881" s="4"/>
      <c r="XET881" s="4"/>
      <c r="XEU881" s="4"/>
      <c r="XEV881" s="4"/>
      <c r="XEW881" s="4"/>
      <c r="XEX881" s="4"/>
      <c r="XEY881" s="4"/>
      <c r="XEZ881" s="4"/>
      <c r="XFA881" s="4"/>
      <c r="XFB881" s="4"/>
      <c r="XFC881" s="4"/>
      <c r="XFD881" s="4"/>
    </row>
    <row r="882" s="2" customFormat="1" ht="16.5" hidden="1" customHeight="1" spans="1:14">
      <c r="A882" s="30" t="s">
        <v>801</v>
      </c>
      <c r="B882" s="31"/>
      <c r="C882" s="31"/>
      <c r="D882" s="31"/>
      <c r="E882" s="32"/>
      <c r="F882" s="31"/>
      <c r="G882" s="28"/>
      <c r="H882" s="29"/>
      <c r="I882" s="31">
        <v>0</v>
      </c>
      <c r="J882" s="28"/>
      <c r="K882" s="32"/>
      <c r="M882" s="2">
        <v>1</v>
      </c>
      <c r="N882" s="63"/>
    </row>
    <row r="883" s="2" customFormat="1" ht="16.5" hidden="1" customHeight="1" spans="1:14">
      <c r="A883" s="30" t="s">
        <v>802</v>
      </c>
      <c r="B883" s="31"/>
      <c r="C883" s="31"/>
      <c r="D883" s="31"/>
      <c r="E883" s="32"/>
      <c r="F883" s="31"/>
      <c r="G883" s="28"/>
      <c r="H883" s="29"/>
      <c r="I883" s="31">
        <v>8935</v>
      </c>
      <c r="J883" s="28"/>
      <c r="K883" s="32"/>
      <c r="M883" s="2">
        <v>1</v>
      </c>
      <c r="N883" s="63"/>
    </row>
    <row r="884" s="2" customFormat="1" ht="16.5" hidden="1" customHeight="1" spans="1:14">
      <c r="A884" s="30" t="s">
        <v>803</v>
      </c>
      <c r="B884" s="31"/>
      <c r="C884" s="31"/>
      <c r="D884" s="31"/>
      <c r="E884" s="32"/>
      <c r="F884" s="31"/>
      <c r="G884" s="28"/>
      <c r="H884" s="29"/>
      <c r="I884" s="31">
        <v>1500</v>
      </c>
      <c r="J884" s="28"/>
      <c r="K884" s="32"/>
      <c r="M884" s="2">
        <v>1</v>
      </c>
      <c r="N884" s="63"/>
    </row>
    <row r="885" s="2" customFormat="1" ht="16.5" hidden="1" customHeight="1" spans="1:14">
      <c r="A885" s="30" t="s">
        <v>804</v>
      </c>
      <c r="B885" s="31"/>
      <c r="C885" s="31"/>
      <c r="D885" s="31"/>
      <c r="E885" s="32"/>
      <c r="F885" s="31"/>
      <c r="G885" s="28"/>
      <c r="H885" s="29"/>
      <c r="I885" s="31">
        <v>2130</v>
      </c>
      <c r="J885" s="28"/>
      <c r="K885" s="32"/>
      <c r="M885" s="2">
        <v>1</v>
      </c>
      <c r="N885" s="63"/>
    </row>
    <row r="886" s="2" customFormat="1" ht="16.5" hidden="1" customHeight="1" spans="1:14">
      <c r="A886" s="30" t="s">
        <v>805</v>
      </c>
      <c r="B886" s="31"/>
      <c r="C886" s="31"/>
      <c r="D886" s="31"/>
      <c r="E886" s="32"/>
      <c r="F886" s="31"/>
      <c r="G886" s="28"/>
      <c r="H886" s="29"/>
      <c r="I886" s="31">
        <v>2449</v>
      </c>
      <c r="J886" s="28"/>
      <c r="K886" s="32"/>
      <c r="M886" s="2">
        <v>1</v>
      </c>
      <c r="N886" s="63"/>
    </row>
    <row r="887" s="2" customFormat="1" ht="16.5" hidden="1" customHeight="1" spans="1:14">
      <c r="A887" s="30" t="s">
        <v>806</v>
      </c>
      <c r="B887" s="31"/>
      <c r="C887" s="31"/>
      <c r="D887" s="31"/>
      <c r="E887" s="32" t="e">
        <f>D887/C887*100</f>
        <v>#DIV/0!</v>
      </c>
      <c r="F887" s="31"/>
      <c r="G887" s="28"/>
      <c r="H887" s="29" t="e">
        <f>G887/F887*100</f>
        <v>#DIV/0!</v>
      </c>
      <c r="I887" s="31">
        <v>0</v>
      </c>
      <c r="J887" s="28"/>
      <c r="K887" s="32" t="e">
        <f>J887/B887*100</f>
        <v>#DIV/0!</v>
      </c>
      <c r="M887" s="2">
        <v>1</v>
      </c>
      <c r="N887" s="63"/>
    </row>
    <row r="888" s="2" customFormat="1" ht="16.5" customHeight="1" spans="1:16384">
      <c r="A888" s="30" t="s">
        <v>807</v>
      </c>
      <c r="B888" s="31">
        <v>4654.3</v>
      </c>
      <c r="C888" s="31">
        <f>4654-4500</f>
        <v>154</v>
      </c>
      <c r="D888" s="31">
        <v>66</v>
      </c>
      <c r="E888" s="108">
        <f>D888/C888*100</f>
        <v>42.8571428571429</v>
      </c>
      <c r="F888" s="31">
        <v>1810</v>
      </c>
      <c r="G888" s="31">
        <f>D888-F888</f>
        <v>-1744</v>
      </c>
      <c r="H888" s="109">
        <f>G888/F888*100</f>
        <v>-96.353591160221</v>
      </c>
      <c r="I888" s="31">
        <v>1500</v>
      </c>
      <c r="J888" s="31">
        <f>I888-B888</f>
        <v>-3154.3</v>
      </c>
      <c r="K888" s="108">
        <f>J888/B888*100</f>
        <v>-67.7717379627441</v>
      </c>
      <c r="L888" s="4"/>
      <c r="M888" s="4"/>
      <c r="N888" s="63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/>
      <c r="FI888" s="4"/>
      <c r="FJ888" s="4"/>
      <c r="FK888" s="4"/>
      <c r="FL888" s="4"/>
      <c r="FM888" s="4"/>
      <c r="FN888" s="4"/>
      <c r="FO888" s="4"/>
      <c r="FP888" s="4"/>
      <c r="FQ888" s="4"/>
      <c r="FR888" s="4"/>
      <c r="FS888" s="4"/>
      <c r="FT888" s="4"/>
      <c r="FU888" s="4"/>
      <c r="FV888" s="4"/>
      <c r="FW888" s="4"/>
      <c r="FX888" s="4"/>
      <c r="FY888" s="4"/>
      <c r="FZ888" s="4"/>
      <c r="GA888" s="4"/>
      <c r="GB888" s="4"/>
      <c r="GC888" s="4"/>
      <c r="GD888" s="4"/>
      <c r="GE888" s="4"/>
      <c r="GF888" s="4"/>
      <c r="GG888" s="4"/>
      <c r="GH888" s="4"/>
      <c r="GI888" s="4"/>
      <c r="GJ888" s="4"/>
      <c r="GK888" s="4"/>
      <c r="GL888" s="4"/>
      <c r="GM888" s="4"/>
      <c r="GN888" s="4"/>
      <c r="GO888" s="4"/>
      <c r="GP888" s="4"/>
      <c r="GQ888" s="4"/>
      <c r="GR888" s="4"/>
      <c r="GS888" s="4"/>
      <c r="GT888" s="4"/>
      <c r="GU888" s="4"/>
      <c r="GV888" s="4"/>
      <c r="GW888" s="4"/>
      <c r="GX888" s="4"/>
      <c r="GY888" s="4"/>
      <c r="GZ888" s="4"/>
      <c r="HA888" s="4"/>
      <c r="HB888" s="4"/>
      <c r="HC888" s="4"/>
      <c r="HD888" s="4"/>
      <c r="HE888" s="4"/>
      <c r="HF888" s="4"/>
      <c r="HG888" s="4"/>
      <c r="HH888" s="4"/>
      <c r="HI888" s="4"/>
      <c r="HJ888" s="4"/>
      <c r="HK888" s="4"/>
      <c r="HL888" s="4"/>
      <c r="HM888" s="4"/>
      <c r="HN888" s="4"/>
      <c r="HO888" s="4"/>
      <c r="HP888" s="4"/>
      <c r="HQ888" s="4"/>
      <c r="HR888" s="4"/>
      <c r="HS888" s="4"/>
      <c r="HT888" s="4"/>
      <c r="HU888" s="4"/>
      <c r="HV888" s="4"/>
      <c r="HW888" s="4"/>
      <c r="HX888" s="4"/>
      <c r="HY888" s="4"/>
      <c r="HZ888" s="4"/>
      <c r="IA888" s="4"/>
      <c r="IB888" s="4"/>
      <c r="IC888" s="4"/>
      <c r="ID888" s="4"/>
      <c r="IE888" s="4"/>
      <c r="IF888" s="4"/>
      <c r="IG888" s="4"/>
      <c r="IH888" s="4"/>
      <c r="II888" s="4"/>
      <c r="IJ888" s="4"/>
      <c r="IK888" s="4"/>
      <c r="IL888" s="4"/>
      <c r="IM888" s="4"/>
      <c r="IN888" s="4"/>
      <c r="IO888" s="4"/>
      <c r="IP888" s="4"/>
      <c r="IR888" s="4"/>
      <c r="IT888" s="4"/>
      <c r="IU888" s="4"/>
      <c r="IV888" s="4"/>
      <c r="IW888" s="4"/>
      <c r="IX888" s="4"/>
      <c r="IY888" s="4"/>
      <c r="IZ888" s="4"/>
      <c r="JA888" s="4"/>
      <c r="JF888" s="4"/>
      <c r="JG888" s="4"/>
      <c r="JH888" s="4"/>
      <c r="JI888" s="4"/>
      <c r="JJ888" s="4"/>
      <c r="JK888" s="4"/>
      <c r="JL888" s="4"/>
      <c r="JM888" s="4"/>
      <c r="JN888" s="4"/>
      <c r="JO888" s="4"/>
      <c r="JP888" s="4"/>
      <c r="JQ888" s="4"/>
      <c r="JR888" s="4"/>
      <c r="JS888" s="4"/>
      <c r="JT888" s="4"/>
      <c r="JU888" s="4"/>
      <c r="JV888" s="4"/>
      <c r="JW888" s="4"/>
      <c r="JX888" s="4"/>
      <c r="JY888" s="4"/>
      <c r="JZ888" s="4"/>
      <c r="KA888" s="4"/>
      <c r="KB888" s="4"/>
      <c r="KC888" s="4"/>
      <c r="KD888" s="4"/>
      <c r="KE888" s="4"/>
      <c r="KF888" s="4"/>
      <c r="KG888" s="4"/>
      <c r="KH888" s="4"/>
      <c r="KI888" s="4"/>
      <c r="KJ888" s="4"/>
      <c r="KK888" s="4"/>
      <c r="KL888" s="4"/>
      <c r="KM888" s="4"/>
      <c r="KN888" s="4"/>
      <c r="KO888" s="4"/>
      <c r="KP888" s="4"/>
      <c r="KQ888" s="4"/>
      <c r="KR888" s="4"/>
      <c r="KS888" s="4"/>
      <c r="KT888" s="4"/>
      <c r="KU888" s="4"/>
      <c r="KV888" s="4"/>
      <c r="KW888" s="4"/>
      <c r="KX888" s="4"/>
      <c r="KY888" s="4"/>
      <c r="KZ888" s="4"/>
      <c r="LA888" s="4"/>
      <c r="LB888" s="4"/>
      <c r="LC888" s="4"/>
      <c r="LD888" s="4"/>
      <c r="LE888" s="4"/>
      <c r="LF888" s="4"/>
      <c r="LG888" s="4"/>
      <c r="LH888" s="4"/>
      <c r="LI888" s="4"/>
      <c r="LJ888" s="4"/>
      <c r="LK888" s="4"/>
      <c r="LL888" s="4"/>
      <c r="LM888" s="4"/>
      <c r="LN888" s="4"/>
      <c r="LO888" s="4"/>
      <c r="LP888" s="4"/>
      <c r="LQ888" s="4"/>
      <c r="LR888" s="4"/>
      <c r="LS888" s="4"/>
      <c r="LT888" s="4"/>
      <c r="LU888" s="4"/>
      <c r="LV888" s="4"/>
      <c r="LW888" s="4"/>
      <c r="LX888" s="4"/>
      <c r="LY888" s="4"/>
      <c r="LZ888" s="4"/>
      <c r="MA888" s="4"/>
      <c r="MB888" s="4"/>
      <c r="MC888" s="4"/>
      <c r="MD888" s="4"/>
      <c r="ME888" s="4"/>
      <c r="MF888" s="4"/>
      <c r="MG888" s="4"/>
      <c r="MH888" s="4"/>
      <c r="MI888" s="4"/>
      <c r="MJ888" s="4"/>
      <c r="MK888" s="4"/>
      <c r="ML888" s="4"/>
      <c r="MM888" s="4"/>
      <c r="MN888" s="4"/>
      <c r="MO888" s="4"/>
      <c r="MP888" s="4"/>
      <c r="MQ888" s="4"/>
      <c r="MR888" s="4"/>
      <c r="MS888" s="4"/>
      <c r="MT888" s="4"/>
      <c r="MU888" s="4"/>
      <c r="MV888" s="4"/>
      <c r="MW888" s="4"/>
      <c r="MX888" s="4"/>
      <c r="MY888" s="4"/>
      <c r="MZ888" s="4"/>
      <c r="NA888" s="4"/>
      <c r="NB888" s="4"/>
      <c r="NC888" s="4"/>
      <c r="ND888" s="4"/>
      <c r="NE888" s="4"/>
      <c r="NF888" s="4"/>
      <c r="NG888" s="4"/>
      <c r="NH888" s="4"/>
      <c r="NI888" s="4"/>
      <c r="NJ888" s="4"/>
      <c r="NK888" s="4"/>
      <c r="NL888" s="4"/>
      <c r="NM888" s="4"/>
      <c r="NN888" s="4"/>
      <c r="NO888" s="4"/>
      <c r="NP888" s="4"/>
      <c r="NQ888" s="4"/>
      <c r="NR888" s="4"/>
      <c r="NS888" s="4"/>
      <c r="NT888" s="4"/>
      <c r="NU888" s="4"/>
      <c r="NV888" s="4"/>
      <c r="NW888" s="4"/>
      <c r="NX888" s="4"/>
      <c r="NY888" s="4"/>
      <c r="NZ888" s="4"/>
      <c r="OA888" s="4"/>
      <c r="OB888" s="4"/>
      <c r="OC888" s="4"/>
      <c r="OD888" s="4"/>
      <c r="OE888" s="4"/>
      <c r="OF888" s="4"/>
      <c r="OG888" s="4"/>
      <c r="OH888" s="4"/>
      <c r="OI888" s="4"/>
      <c r="OJ888" s="4"/>
      <c r="OK888" s="4"/>
      <c r="OL888" s="4"/>
      <c r="OM888" s="4"/>
      <c r="ON888" s="4"/>
      <c r="OO888" s="4"/>
      <c r="OP888" s="4"/>
      <c r="OQ888" s="4"/>
      <c r="OR888" s="4"/>
      <c r="OS888" s="4"/>
      <c r="OT888" s="4"/>
      <c r="OU888" s="4"/>
      <c r="OV888" s="4"/>
      <c r="OW888" s="4"/>
      <c r="OX888" s="4"/>
      <c r="OY888" s="4"/>
      <c r="OZ888" s="4"/>
      <c r="PA888" s="4"/>
      <c r="PB888" s="4"/>
      <c r="PC888" s="4"/>
      <c r="PD888" s="4"/>
      <c r="PE888" s="4"/>
      <c r="PF888" s="4"/>
      <c r="PG888" s="4"/>
      <c r="PH888" s="4"/>
      <c r="PI888" s="4"/>
      <c r="PJ888" s="4"/>
      <c r="PK888" s="4"/>
      <c r="PL888" s="4"/>
      <c r="PM888" s="4"/>
      <c r="PN888" s="4"/>
      <c r="PO888" s="4"/>
      <c r="PP888" s="4"/>
      <c r="PQ888" s="4"/>
      <c r="PR888" s="4"/>
      <c r="PS888" s="4"/>
      <c r="PT888" s="4"/>
      <c r="PU888" s="4"/>
      <c r="PV888" s="4"/>
      <c r="PW888" s="4"/>
      <c r="PX888" s="4"/>
      <c r="PY888" s="4"/>
      <c r="PZ888" s="4"/>
      <c r="QA888" s="4"/>
      <c r="QB888" s="4"/>
      <c r="QC888" s="4"/>
      <c r="QD888" s="4"/>
      <c r="QE888" s="4"/>
      <c r="QF888" s="4"/>
      <c r="QG888" s="4"/>
      <c r="QH888" s="4"/>
      <c r="QI888" s="4"/>
      <c r="QJ888" s="4"/>
      <c r="QK888" s="4"/>
      <c r="QL888" s="4"/>
      <c r="QM888" s="4"/>
      <c r="QN888" s="4"/>
      <c r="QO888" s="4"/>
      <c r="QP888" s="4"/>
      <c r="QQ888" s="4"/>
      <c r="QR888" s="4"/>
      <c r="QS888" s="4"/>
      <c r="QT888" s="4"/>
      <c r="QU888" s="4"/>
      <c r="QV888" s="4"/>
      <c r="QW888" s="4"/>
      <c r="QX888" s="4"/>
      <c r="QY888" s="4"/>
      <c r="QZ888" s="4"/>
      <c r="RA888" s="4"/>
      <c r="RB888" s="4"/>
      <c r="RC888" s="4"/>
      <c r="RD888" s="4"/>
      <c r="RE888" s="4"/>
      <c r="RF888" s="4"/>
      <c r="RG888" s="4"/>
      <c r="RH888" s="4"/>
      <c r="RI888" s="4"/>
      <c r="RJ888" s="4"/>
      <c r="RK888" s="4"/>
      <c r="RL888" s="4"/>
      <c r="RM888" s="4"/>
      <c r="RN888" s="4"/>
      <c r="RO888" s="4"/>
      <c r="RP888" s="4"/>
      <c r="RQ888" s="4"/>
      <c r="RR888" s="4"/>
      <c r="RS888" s="4"/>
      <c r="RT888" s="4"/>
      <c r="RU888" s="4"/>
      <c r="RV888" s="4"/>
      <c r="RW888" s="4"/>
      <c r="RX888" s="4"/>
      <c r="RY888" s="4"/>
      <c r="RZ888" s="4"/>
      <c r="SA888" s="4"/>
      <c r="SB888" s="4"/>
      <c r="SC888" s="4"/>
      <c r="SD888" s="4"/>
      <c r="SE888" s="4"/>
      <c r="SF888" s="4"/>
      <c r="SG888" s="4"/>
      <c r="SH888" s="4"/>
      <c r="SI888" s="4"/>
      <c r="SJ888" s="4"/>
      <c r="SK888" s="4"/>
      <c r="SL888" s="4"/>
      <c r="SN888" s="4"/>
      <c r="SP888" s="4"/>
      <c r="SQ888" s="4"/>
      <c r="SR888" s="4"/>
      <c r="SS888" s="4"/>
      <c r="ST888" s="4"/>
      <c r="SU888" s="4"/>
      <c r="SV888" s="4"/>
      <c r="SW888" s="4"/>
      <c r="TB888" s="4"/>
      <c r="TC888" s="4"/>
      <c r="TD888" s="4"/>
      <c r="TE888" s="4"/>
      <c r="TF888" s="4"/>
      <c r="TG888" s="4"/>
      <c r="TH888" s="4"/>
      <c r="TI888" s="4"/>
      <c r="TJ888" s="4"/>
      <c r="TK888" s="4"/>
      <c r="TL888" s="4"/>
      <c r="TM888" s="4"/>
      <c r="TN888" s="4"/>
      <c r="TO888" s="4"/>
      <c r="TP888" s="4"/>
      <c r="TQ888" s="4"/>
      <c r="TR888" s="4"/>
      <c r="TS888" s="4"/>
      <c r="TT888" s="4"/>
      <c r="TU888" s="4"/>
      <c r="TV888" s="4"/>
      <c r="TW888" s="4"/>
      <c r="TX888" s="4"/>
      <c r="TY888" s="4"/>
      <c r="TZ888" s="4"/>
      <c r="UA888" s="4"/>
      <c r="UB888" s="4"/>
      <c r="UC888" s="4"/>
      <c r="UD888" s="4"/>
      <c r="UE888" s="4"/>
      <c r="UF888" s="4"/>
      <c r="UG888" s="4"/>
      <c r="UH888" s="4"/>
      <c r="UI888" s="4"/>
      <c r="UJ888" s="4"/>
      <c r="UK888" s="4"/>
      <c r="UL888" s="4"/>
      <c r="UM888" s="4"/>
      <c r="UN888" s="4"/>
      <c r="UO888" s="4"/>
      <c r="UP888" s="4"/>
      <c r="UQ888" s="4"/>
      <c r="UR888" s="4"/>
      <c r="US888" s="4"/>
      <c r="UT888" s="4"/>
      <c r="UU888" s="4"/>
      <c r="UV888" s="4"/>
      <c r="UW888" s="4"/>
      <c r="UX888" s="4"/>
      <c r="UY888" s="4"/>
      <c r="UZ888" s="4"/>
      <c r="VA888" s="4"/>
      <c r="VB888" s="4"/>
      <c r="VC888" s="4"/>
      <c r="VD888" s="4"/>
      <c r="VE888" s="4"/>
      <c r="VF888" s="4"/>
      <c r="VG888" s="4"/>
      <c r="VH888" s="4"/>
      <c r="VI888" s="4"/>
      <c r="VJ888" s="4"/>
      <c r="VK888" s="4"/>
      <c r="VL888" s="4"/>
      <c r="VM888" s="4"/>
      <c r="VN888" s="4"/>
      <c r="VO888" s="4"/>
      <c r="VP888" s="4"/>
      <c r="VQ888" s="4"/>
      <c r="VR888" s="4"/>
      <c r="VS888" s="4"/>
      <c r="VT888" s="4"/>
      <c r="VU888" s="4"/>
      <c r="VV888" s="4"/>
      <c r="VW888" s="4"/>
      <c r="VX888" s="4"/>
      <c r="VY888" s="4"/>
      <c r="VZ888" s="4"/>
      <c r="WA888" s="4"/>
      <c r="WB888" s="4"/>
      <c r="WC888" s="4"/>
      <c r="WD888" s="4"/>
      <c r="WE888" s="4"/>
      <c r="WF888" s="4"/>
      <c r="WG888" s="4"/>
      <c r="WH888" s="4"/>
      <c r="WI888" s="4"/>
      <c r="WJ888" s="4"/>
      <c r="WK888" s="4"/>
      <c r="WL888" s="4"/>
      <c r="WM888" s="4"/>
      <c r="WN888" s="4"/>
      <c r="WO888" s="4"/>
      <c r="WP888" s="4"/>
      <c r="WQ888" s="4"/>
      <c r="WR888" s="4"/>
      <c r="WS888" s="4"/>
      <c r="WT888" s="4"/>
      <c r="WU888" s="4"/>
      <c r="WV888" s="4"/>
      <c r="WW888" s="4"/>
      <c r="WX888" s="4"/>
      <c r="WY888" s="4"/>
      <c r="WZ888" s="4"/>
      <c r="XA888" s="4"/>
      <c r="XB888" s="4"/>
      <c r="XC888" s="4"/>
      <c r="XD888" s="4"/>
      <c r="XE888" s="4"/>
      <c r="XF888" s="4"/>
      <c r="XG888" s="4"/>
      <c r="XH888" s="4"/>
      <c r="XI888" s="4"/>
      <c r="XJ888" s="4"/>
      <c r="XK888" s="4"/>
      <c r="XL888" s="4"/>
      <c r="XM888" s="4"/>
      <c r="XN888" s="4"/>
      <c r="XO888" s="4"/>
      <c r="XP888" s="4"/>
      <c r="XQ888" s="4"/>
      <c r="XR888" s="4"/>
      <c r="XS888" s="4"/>
      <c r="XT888" s="4"/>
      <c r="XU888" s="4"/>
      <c r="XV888" s="4"/>
      <c r="XW888" s="4"/>
      <c r="XX888" s="4"/>
      <c r="XY888" s="4"/>
      <c r="XZ888" s="4"/>
      <c r="YA888" s="4"/>
      <c r="YB888" s="4"/>
      <c r="YC888" s="4"/>
      <c r="YD888" s="4"/>
      <c r="YE888" s="4"/>
      <c r="YF888" s="4"/>
      <c r="YG888" s="4"/>
      <c r="YH888" s="4"/>
      <c r="YI888" s="4"/>
      <c r="YJ888" s="4"/>
      <c r="YK888" s="4"/>
      <c r="YL888" s="4"/>
      <c r="YM888" s="4"/>
      <c r="YN888" s="4"/>
      <c r="YO888" s="4"/>
      <c r="YP888" s="4"/>
      <c r="YQ888" s="4"/>
      <c r="YR888" s="4"/>
      <c r="YS888" s="4"/>
      <c r="YT888" s="4"/>
      <c r="YU888" s="4"/>
      <c r="YV888" s="4"/>
      <c r="YW888" s="4"/>
      <c r="YX888" s="4"/>
      <c r="YY888" s="4"/>
      <c r="YZ888" s="4"/>
      <c r="ZA888" s="4"/>
      <c r="ZB888" s="4"/>
      <c r="ZC888" s="4"/>
      <c r="ZD888" s="4"/>
      <c r="ZE888" s="4"/>
      <c r="ZF888" s="4"/>
      <c r="ZG888" s="4"/>
      <c r="ZH888" s="4"/>
      <c r="ZI888" s="4"/>
      <c r="ZJ888" s="4"/>
      <c r="ZK888" s="4"/>
      <c r="ZL888" s="4"/>
      <c r="ZM888" s="4"/>
      <c r="ZN888" s="4"/>
      <c r="ZO888" s="4"/>
      <c r="ZP888" s="4"/>
      <c r="ZQ888" s="4"/>
      <c r="ZR888" s="4"/>
      <c r="ZS888" s="4"/>
      <c r="ZT888" s="4"/>
      <c r="ZU888" s="4"/>
      <c r="ZV888" s="4"/>
      <c r="ZW888" s="4"/>
      <c r="ZX888" s="4"/>
      <c r="ZY888" s="4"/>
      <c r="ZZ888" s="4"/>
      <c r="AAA888" s="4"/>
      <c r="AAB888" s="4"/>
      <c r="AAC888" s="4"/>
      <c r="AAD888" s="4"/>
      <c r="AAE888" s="4"/>
      <c r="AAF888" s="4"/>
      <c r="AAG888" s="4"/>
      <c r="AAH888" s="4"/>
      <c r="AAI888" s="4"/>
      <c r="AAJ888" s="4"/>
      <c r="AAK888" s="4"/>
      <c r="AAL888" s="4"/>
      <c r="AAM888" s="4"/>
      <c r="AAN888" s="4"/>
      <c r="AAO888" s="4"/>
      <c r="AAP888" s="4"/>
      <c r="AAQ888" s="4"/>
      <c r="AAR888" s="4"/>
      <c r="AAS888" s="4"/>
      <c r="AAT888" s="4"/>
      <c r="AAU888" s="4"/>
      <c r="AAV888" s="4"/>
      <c r="AAW888" s="4"/>
      <c r="AAX888" s="4"/>
      <c r="AAY888" s="4"/>
      <c r="AAZ888" s="4"/>
      <c r="ABA888" s="4"/>
      <c r="ABB888" s="4"/>
      <c r="ABC888" s="4"/>
      <c r="ABD888" s="4"/>
      <c r="ABE888" s="4"/>
      <c r="ABF888" s="4"/>
      <c r="ABG888" s="4"/>
      <c r="ABH888" s="4"/>
      <c r="ABI888" s="4"/>
      <c r="ABJ888" s="4"/>
      <c r="ABK888" s="4"/>
      <c r="ABL888" s="4"/>
      <c r="ABM888" s="4"/>
      <c r="ABN888" s="4"/>
      <c r="ABO888" s="4"/>
      <c r="ABP888" s="4"/>
      <c r="ABQ888" s="4"/>
      <c r="ABR888" s="4"/>
      <c r="ABS888" s="4"/>
      <c r="ABT888" s="4"/>
      <c r="ABU888" s="4"/>
      <c r="ABV888" s="4"/>
      <c r="ABW888" s="4"/>
      <c r="ABX888" s="4"/>
      <c r="ABY888" s="4"/>
      <c r="ABZ888" s="4"/>
      <c r="ACA888" s="4"/>
      <c r="ACB888" s="4"/>
      <c r="ACC888" s="4"/>
      <c r="ACD888" s="4"/>
      <c r="ACE888" s="4"/>
      <c r="ACF888" s="4"/>
      <c r="ACG888" s="4"/>
      <c r="ACH888" s="4"/>
      <c r="ACJ888" s="4"/>
      <c r="ACL888" s="4"/>
      <c r="ACM888" s="4"/>
      <c r="ACN888" s="4"/>
      <c r="ACO888" s="4"/>
      <c r="ACP888" s="4"/>
      <c r="ACQ888" s="4"/>
      <c r="ACR888" s="4"/>
      <c r="ACS888" s="4"/>
      <c r="ACX888" s="4"/>
      <c r="ACY888" s="4"/>
      <c r="ACZ888" s="4"/>
      <c r="ADA888" s="4"/>
      <c r="ADB888" s="4"/>
      <c r="ADC888" s="4"/>
      <c r="ADD888" s="4"/>
      <c r="ADE888" s="4"/>
      <c r="ADF888" s="4"/>
      <c r="ADG888" s="4"/>
      <c r="ADH888" s="4"/>
      <c r="ADI888" s="4"/>
      <c r="ADJ888" s="4"/>
      <c r="ADK888" s="4"/>
      <c r="ADL888" s="4"/>
      <c r="ADM888" s="4"/>
      <c r="ADN888" s="4"/>
      <c r="ADO888" s="4"/>
      <c r="ADP888" s="4"/>
      <c r="ADQ888" s="4"/>
      <c r="ADR888" s="4"/>
      <c r="ADS888" s="4"/>
      <c r="ADT888" s="4"/>
      <c r="ADU888" s="4"/>
      <c r="ADV888" s="4"/>
      <c r="ADW888" s="4"/>
      <c r="ADX888" s="4"/>
      <c r="ADY888" s="4"/>
      <c r="ADZ888" s="4"/>
      <c r="AEA888" s="4"/>
      <c r="AEB888" s="4"/>
      <c r="AEC888" s="4"/>
      <c r="AED888" s="4"/>
      <c r="AEE888" s="4"/>
      <c r="AEF888" s="4"/>
      <c r="AEG888" s="4"/>
      <c r="AEH888" s="4"/>
      <c r="AEI888" s="4"/>
      <c r="AEJ888" s="4"/>
      <c r="AEK888" s="4"/>
      <c r="AEL888" s="4"/>
      <c r="AEM888" s="4"/>
      <c r="AEN888" s="4"/>
      <c r="AEO888" s="4"/>
      <c r="AEP888" s="4"/>
      <c r="AEQ888" s="4"/>
      <c r="AER888" s="4"/>
      <c r="AES888" s="4"/>
      <c r="AET888" s="4"/>
      <c r="AEU888" s="4"/>
      <c r="AEV888" s="4"/>
      <c r="AEW888" s="4"/>
      <c r="AEX888" s="4"/>
      <c r="AEY888" s="4"/>
      <c r="AEZ888" s="4"/>
      <c r="AFA888" s="4"/>
      <c r="AFB888" s="4"/>
      <c r="AFC888" s="4"/>
      <c r="AFD888" s="4"/>
      <c r="AFE888" s="4"/>
      <c r="AFF888" s="4"/>
      <c r="AFG888" s="4"/>
      <c r="AFH888" s="4"/>
      <c r="AFI888" s="4"/>
      <c r="AFJ888" s="4"/>
      <c r="AFK888" s="4"/>
      <c r="AFL888" s="4"/>
      <c r="AFM888" s="4"/>
      <c r="AFN888" s="4"/>
      <c r="AFO888" s="4"/>
      <c r="AFP888" s="4"/>
      <c r="AFQ888" s="4"/>
      <c r="AFR888" s="4"/>
      <c r="AFS888" s="4"/>
      <c r="AFT888" s="4"/>
      <c r="AFU888" s="4"/>
      <c r="AFV888" s="4"/>
      <c r="AFW888" s="4"/>
      <c r="AFX888" s="4"/>
      <c r="AFY888" s="4"/>
      <c r="AFZ888" s="4"/>
      <c r="AGA888" s="4"/>
      <c r="AGB888" s="4"/>
      <c r="AGC888" s="4"/>
      <c r="AGD888" s="4"/>
      <c r="AGE888" s="4"/>
      <c r="AGF888" s="4"/>
      <c r="AGG888" s="4"/>
      <c r="AGH888" s="4"/>
      <c r="AGI888" s="4"/>
      <c r="AGJ888" s="4"/>
      <c r="AGK888" s="4"/>
      <c r="AGL888" s="4"/>
      <c r="AGM888" s="4"/>
      <c r="AGN888" s="4"/>
      <c r="AGO888" s="4"/>
      <c r="AGP888" s="4"/>
      <c r="AGQ888" s="4"/>
      <c r="AGR888" s="4"/>
      <c r="AGS888" s="4"/>
      <c r="AGT888" s="4"/>
      <c r="AGU888" s="4"/>
      <c r="AGV888" s="4"/>
      <c r="AGW888" s="4"/>
      <c r="AGX888" s="4"/>
      <c r="AGY888" s="4"/>
      <c r="AGZ888" s="4"/>
      <c r="AHA888" s="4"/>
      <c r="AHB888" s="4"/>
      <c r="AHC888" s="4"/>
      <c r="AHD888" s="4"/>
      <c r="AHE888" s="4"/>
      <c r="AHF888" s="4"/>
      <c r="AHG888" s="4"/>
      <c r="AHH888" s="4"/>
      <c r="AHI888" s="4"/>
      <c r="AHJ888" s="4"/>
      <c r="AHK888" s="4"/>
      <c r="AHL888" s="4"/>
      <c r="AHM888" s="4"/>
      <c r="AHN888" s="4"/>
      <c r="AHO888" s="4"/>
      <c r="AHP888" s="4"/>
      <c r="AHQ888" s="4"/>
      <c r="AHR888" s="4"/>
      <c r="AHS888" s="4"/>
      <c r="AHT888" s="4"/>
      <c r="AHU888" s="4"/>
      <c r="AHV888" s="4"/>
      <c r="AHW888" s="4"/>
      <c r="AHX888" s="4"/>
      <c r="AHY888" s="4"/>
      <c r="AHZ888" s="4"/>
      <c r="AIA888" s="4"/>
      <c r="AIB888" s="4"/>
      <c r="AIC888" s="4"/>
      <c r="AID888" s="4"/>
      <c r="AIE888" s="4"/>
      <c r="AIF888" s="4"/>
      <c r="AIG888" s="4"/>
      <c r="AIH888" s="4"/>
      <c r="AII888" s="4"/>
      <c r="AIJ888" s="4"/>
      <c r="AIK888" s="4"/>
      <c r="AIL888" s="4"/>
      <c r="AIM888" s="4"/>
      <c r="AIN888" s="4"/>
      <c r="AIO888" s="4"/>
      <c r="AIP888" s="4"/>
      <c r="AIQ888" s="4"/>
      <c r="AIR888" s="4"/>
      <c r="AIS888" s="4"/>
      <c r="AIT888" s="4"/>
      <c r="AIU888" s="4"/>
      <c r="AIV888" s="4"/>
      <c r="AIW888" s="4"/>
      <c r="AIX888" s="4"/>
      <c r="AIY888" s="4"/>
      <c r="AIZ888" s="4"/>
      <c r="AJA888" s="4"/>
      <c r="AJB888" s="4"/>
      <c r="AJC888" s="4"/>
      <c r="AJD888" s="4"/>
      <c r="AJE888" s="4"/>
      <c r="AJF888" s="4"/>
      <c r="AJG888" s="4"/>
      <c r="AJH888" s="4"/>
      <c r="AJI888" s="4"/>
      <c r="AJJ888" s="4"/>
      <c r="AJK888" s="4"/>
      <c r="AJL888" s="4"/>
      <c r="AJM888" s="4"/>
      <c r="AJN888" s="4"/>
      <c r="AJO888" s="4"/>
      <c r="AJP888" s="4"/>
      <c r="AJQ888" s="4"/>
      <c r="AJR888" s="4"/>
      <c r="AJS888" s="4"/>
      <c r="AJT888" s="4"/>
      <c r="AJU888" s="4"/>
      <c r="AJV888" s="4"/>
      <c r="AJW888" s="4"/>
      <c r="AJX888" s="4"/>
      <c r="AJY888" s="4"/>
      <c r="AJZ888" s="4"/>
      <c r="AKA888" s="4"/>
      <c r="AKB888" s="4"/>
      <c r="AKC888" s="4"/>
      <c r="AKD888" s="4"/>
      <c r="AKE888" s="4"/>
      <c r="AKF888" s="4"/>
      <c r="AKG888" s="4"/>
      <c r="AKH888" s="4"/>
      <c r="AKI888" s="4"/>
      <c r="AKJ888" s="4"/>
      <c r="AKK888" s="4"/>
      <c r="AKL888" s="4"/>
      <c r="AKM888" s="4"/>
      <c r="AKN888" s="4"/>
      <c r="AKO888" s="4"/>
      <c r="AKP888" s="4"/>
      <c r="AKQ888" s="4"/>
      <c r="AKR888" s="4"/>
      <c r="AKS888" s="4"/>
      <c r="AKT888" s="4"/>
      <c r="AKU888" s="4"/>
      <c r="AKV888" s="4"/>
      <c r="AKW888" s="4"/>
      <c r="AKX888" s="4"/>
      <c r="AKY888" s="4"/>
      <c r="AKZ888" s="4"/>
      <c r="ALA888" s="4"/>
      <c r="ALB888" s="4"/>
      <c r="ALC888" s="4"/>
      <c r="ALD888" s="4"/>
      <c r="ALE888" s="4"/>
      <c r="ALF888" s="4"/>
      <c r="ALG888" s="4"/>
      <c r="ALH888" s="4"/>
      <c r="ALI888" s="4"/>
      <c r="ALJ888" s="4"/>
      <c r="ALK888" s="4"/>
      <c r="ALL888" s="4"/>
      <c r="ALM888" s="4"/>
      <c r="ALN888" s="4"/>
      <c r="ALO888" s="4"/>
      <c r="ALP888" s="4"/>
      <c r="ALQ888" s="4"/>
      <c r="ALR888" s="4"/>
      <c r="ALS888" s="4"/>
      <c r="ALT888" s="4"/>
      <c r="ALU888" s="4"/>
      <c r="ALV888" s="4"/>
      <c r="ALW888" s="4"/>
      <c r="ALX888" s="4"/>
      <c r="ALY888" s="4"/>
      <c r="ALZ888" s="4"/>
      <c r="AMA888" s="4"/>
      <c r="AMB888" s="4"/>
      <c r="AMC888" s="4"/>
      <c r="AMD888" s="4"/>
      <c r="AMF888" s="4"/>
      <c r="AMH888" s="4"/>
      <c r="AMI888" s="4"/>
      <c r="AMJ888" s="4"/>
      <c r="AMK888" s="4"/>
      <c r="AML888" s="4"/>
      <c r="AMM888" s="4"/>
      <c r="AMN888" s="4"/>
      <c r="AMO888" s="4"/>
      <c r="AMT888" s="4"/>
      <c r="AMU888" s="4"/>
      <c r="AMV888" s="4"/>
      <c r="AMW888" s="4"/>
      <c r="AMX888" s="4"/>
      <c r="AMY888" s="4"/>
      <c r="AMZ888" s="4"/>
      <c r="ANA888" s="4"/>
      <c r="ANB888" s="4"/>
      <c r="ANC888" s="4"/>
      <c r="AND888" s="4"/>
      <c r="ANE888" s="4"/>
      <c r="ANF888" s="4"/>
      <c r="ANG888" s="4"/>
      <c r="ANH888" s="4"/>
      <c r="ANI888" s="4"/>
      <c r="ANJ888" s="4"/>
      <c r="ANK888" s="4"/>
      <c r="ANL888" s="4"/>
      <c r="ANM888" s="4"/>
      <c r="ANN888" s="4"/>
      <c r="ANO888" s="4"/>
      <c r="ANP888" s="4"/>
      <c r="ANQ888" s="4"/>
      <c r="ANR888" s="4"/>
      <c r="ANS888" s="4"/>
      <c r="ANT888" s="4"/>
      <c r="ANU888" s="4"/>
      <c r="ANV888" s="4"/>
      <c r="ANW888" s="4"/>
      <c r="ANX888" s="4"/>
      <c r="ANY888" s="4"/>
      <c r="ANZ888" s="4"/>
      <c r="AOA888" s="4"/>
      <c r="AOB888" s="4"/>
      <c r="AOC888" s="4"/>
      <c r="AOD888" s="4"/>
      <c r="AOE888" s="4"/>
      <c r="AOF888" s="4"/>
      <c r="AOG888" s="4"/>
      <c r="AOH888" s="4"/>
      <c r="AOI888" s="4"/>
      <c r="AOJ888" s="4"/>
      <c r="AOK888" s="4"/>
      <c r="AOL888" s="4"/>
      <c r="AOM888" s="4"/>
      <c r="AON888" s="4"/>
      <c r="AOO888" s="4"/>
      <c r="AOP888" s="4"/>
      <c r="AOQ888" s="4"/>
      <c r="AOR888" s="4"/>
      <c r="AOS888" s="4"/>
      <c r="AOT888" s="4"/>
      <c r="AOU888" s="4"/>
      <c r="AOV888" s="4"/>
      <c r="AOW888" s="4"/>
      <c r="AOX888" s="4"/>
      <c r="AOY888" s="4"/>
      <c r="AOZ888" s="4"/>
      <c r="APA888" s="4"/>
      <c r="APB888" s="4"/>
      <c r="APC888" s="4"/>
      <c r="APD888" s="4"/>
      <c r="APE888" s="4"/>
      <c r="APF888" s="4"/>
      <c r="APG888" s="4"/>
      <c r="APH888" s="4"/>
      <c r="API888" s="4"/>
      <c r="APJ888" s="4"/>
      <c r="APK888" s="4"/>
      <c r="APL888" s="4"/>
      <c r="APM888" s="4"/>
      <c r="APN888" s="4"/>
      <c r="APO888" s="4"/>
      <c r="APP888" s="4"/>
      <c r="APQ888" s="4"/>
      <c r="APR888" s="4"/>
      <c r="APS888" s="4"/>
      <c r="APT888" s="4"/>
      <c r="APU888" s="4"/>
      <c r="APV888" s="4"/>
      <c r="APW888" s="4"/>
      <c r="APX888" s="4"/>
      <c r="APY888" s="4"/>
      <c r="APZ888" s="4"/>
      <c r="AQA888" s="4"/>
      <c r="AQB888" s="4"/>
      <c r="AQC888" s="4"/>
      <c r="AQD888" s="4"/>
      <c r="AQE888" s="4"/>
      <c r="AQF888" s="4"/>
      <c r="AQG888" s="4"/>
      <c r="AQH888" s="4"/>
      <c r="AQI888" s="4"/>
      <c r="AQJ888" s="4"/>
      <c r="AQK888" s="4"/>
      <c r="AQL888" s="4"/>
      <c r="AQM888" s="4"/>
      <c r="AQN888" s="4"/>
      <c r="AQO888" s="4"/>
      <c r="AQP888" s="4"/>
      <c r="AQQ888" s="4"/>
      <c r="AQR888" s="4"/>
      <c r="AQS888" s="4"/>
      <c r="AQT888" s="4"/>
      <c r="AQU888" s="4"/>
      <c r="AQV888" s="4"/>
      <c r="AQW888" s="4"/>
      <c r="AQX888" s="4"/>
      <c r="AQY888" s="4"/>
      <c r="AQZ888" s="4"/>
      <c r="ARA888" s="4"/>
      <c r="ARB888" s="4"/>
      <c r="ARC888" s="4"/>
      <c r="ARD888" s="4"/>
      <c r="ARE888" s="4"/>
      <c r="ARF888" s="4"/>
      <c r="ARG888" s="4"/>
      <c r="ARH888" s="4"/>
      <c r="ARI888" s="4"/>
      <c r="ARJ888" s="4"/>
      <c r="ARK888" s="4"/>
      <c r="ARL888" s="4"/>
      <c r="ARM888" s="4"/>
      <c r="ARN888" s="4"/>
      <c r="ARO888" s="4"/>
      <c r="ARP888" s="4"/>
      <c r="ARQ888" s="4"/>
      <c r="ARR888" s="4"/>
      <c r="ARS888" s="4"/>
      <c r="ART888" s="4"/>
      <c r="ARU888" s="4"/>
      <c r="ARV888" s="4"/>
      <c r="ARW888" s="4"/>
      <c r="ARX888" s="4"/>
      <c r="ARY888" s="4"/>
      <c r="ARZ888" s="4"/>
      <c r="ASA888" s="4"/>
      <c r="ASB888" s="4"/>
      <c r="ASC888" s="4"/>
      <c r="ASD888" s="4"/>
      <c r="ASE888" s="4"/>
      <c r="ASF888" s="4"/>
      <c r="ASG888" s="4"/>
      <c r="ASH888" s="4"/>
      <c r="ASI888" s="4"/>
      <c r="ASJ888" s="4"/>
      <c r="ASK888" s="4"/>
      <c r="ASL888" s="4"/>
      <c r="ASM888" s="4"/>
      <c r="ASN888" s="4"/>
      <c r="ASO888" s="4"/>
      <c r="ASP888" s="4"/>
      <c r="ASQ888" s="4"/>
      <c r="ASR888" s="4"/>
      <c r="ASS888" s="4"/>
      <c r="AST888" s="4"/>
      <c r="ASU888" s="4"/>
      <c r="ASV888" s="4"/>
      <c r="ASW888" s="4"/>
      <c r="ASX888" s="4"/>
      <c r="ASY888" s="4"/>
      <c r="ASZ888" s="4"/>
      <c r="ATA888" s="4"/>
      <c r="ATB888" s="4"/>
      <c r="ATC888" s="4"/>
      <c r="ATD888" s="4"/>
      <c r="ATE888" s="4"/>
      <c r="ATF888" s="4"/>
      <c r="ATG888" s="4"/>
      <c r="ATH888" s="4"/>
      <c r="ATI888" s="4"/>
      <c r="ATJ888" s="4"/>
      <c r="ATK888" s="4"/>
      <c r="ATL888" s="4"/>
      <c r="ATM888" s="4"/>
      <c r="ATN888" s="4"/>
      <c r="ATO888" s="4"/>
      <c r="ATP888" s="4"/>
      <c r="ATQ888" s="4"/>
      <c r="ATR888" s="4"/>
      <c r="ATS888" s="4"/>
      <c r="ATT888" s="4"/>
      <c r="ATU888" s="4"/>
      <c r="ATV888" s="4"/>
      <c r="ATW888" s="4"/>
      <c r="ATX888" s="4"/>
      <c r="ATY888" s="4"/>
      <c r="ATZ888" s="4"/>
      <c r="AUA888" s="4"/>
      <c r="AUB888" s="4"/>
      <c r="AUC888" s="4"/>
      <c r="AUD888" s="4"/>
      <c r="AUE888" s="4"/>
      <c r="AUF888" s="4"/>
      <c r="AUG888" s="4"/>
      <c r="AUH888" s="4"/>
      <c r="AUI888" s="4"/>
      <c r="AUJ888" s="4"/>
      <c r="AUK888" s="4"/>
      <c r="AUL888" s="4"/>
      <c r="AUM888" s="4"/>
      <c r="AUN888" s="4"/>
      <c r="AUO888" s="4"/>
      <c r="AUP888" s="4"/>
      <c r="AUQ888" s="4"/>
      <c r="AUR888" s="4"/>
      <c r="AUS888" s="4"/>
      <c r="AUT888" s="4"/>
      <c r="AUU888" s="4"/>
      <c r="AUV888" s="4"/>
      <c r="AUW888" s="4"/>
      <c r="AUX888" s="4"/>
      <c r="AUY888" s="4"/>
      <c r="AUZ888" s="4"/>
      <c r="AVA888" s="4"/>
      <c r="AVB888" s="4"/>
      <c r="AVC888" s="4"/>
      <c r="AVD888" s="4"/>
      <c r="AVE888" s="4"/>
      <c r="AVF888" s="4"/>
      <c r="AVG888" s="4"/>
      <c r="AVH888" s="4"/>
      <c r="AVI888" s="4"/>
      <c r="AVJ888" s="4"/>
      <c r="AVK888" s="4"/>
      <c r="AVL888" s="4"/>
      <c r="AVM888" s="4"/>
      <c r="AVN888" s="4"/>
      <c r="AVO888" s="4"/>
      <c r="AVP888" s="4"/>
      <c r="AVQ888" s="4"/>
      <c r="AVR888" s="4"/>
      <c r="AVS888" s="4"/>
      <c r="AVT888" s="4"/>
      <c r="AVU888" s="4"/>
      <c r="AVV888" s="4"/>
      <c r="AVW888" s="4"/>
      <c r="AVX888" s="4"/>
      <c r="AVY888" s="4"/>
      <c r="AVZ888" s="4"/>
      <c r="AWB888" s="4"/>
      <c r="AWD888" s="4"/>
      <c r="AWE888" s="4"/>
      <c r="AWF888" s="4"/>
      <c r="AWG888" s="4"/>
      <c r="AWH888" s="4"/>
      <c r="AWI888" s="4"/>
      <c r="AWJ888" s="4"/>
      <c r="AWK888" s="4"/>
      <c r="AWP888" s="4"/>
      <c r="AWQ888" s="4"/>
      <c r="AWR888" s="4"/>
      <c r="AWS888" s="4"/>
      <c r="AWT888" s="4"/>
      <c r="AWU888" s="4"/>
      <c r="AWV888" s="4"/>
      <c r="AWW888" s="4"/>
      <c r="AWX888" s="4"/>
      <c r="AWY888" s="4"/>
      <c r="AWZ888" s="4"/>
      <c r="AXA888" s="4"/>
      <c r="AXB888" s="4"/>
      <c r="AXC888" s="4"/>
      <c r="AXD888" s="4"/>
      <c r="AXE888" s="4"/>
      <c r="AXF888" s="4"/>
      <c r="AXG888" s="4"/>
      <c r="AXH888" s="4"/>
      <c r="AXI888" s="4"/>
      <c r="AXJ888" s="4"/>
      <c r="AXK888" s="4"/>
      <c r="AXL888" s="4"/>
      <c r="AXM888" s="4"/>
      <c r="AXN888" s="4"/>
      <c r="AXO888" s="4"/>
      <c r="AXP888" s="4"/>
      <c r="AXQ888" s="4"/>
      <c r="AXR888" s="4"/>
      <c r="AXS888" s="4"/>
      <c r="AXT888" s="4"/>
      <c r="AXU888" s="4"/>
      <c r="AXV888" s="4"/>
      <c r="AXW888" s="4"/>
      <c r="AXX888" s="4"/>
      <c r="AXY888" s="4"/>
      <c r="AXZ888" s="4"/>
      <c r="AYA888" s="4"/>
      <c r="AYB888" s="4"/>
      <c r="AYC888" s="4"/>
      <c r="AYD888" s="4"/>
      <c r="AYE888" s="4"/>
      <c r="AYF888" s="4"/>
      <c r="AYG888" s="4"/>
      <c r="AYH888" s="4"/>
      <c r="AYI888" s="4"/>
      <c r="AYJ888" s="4"/>
      <c r="AYK888" s="4"/>
      <c r="AYL888" s="4"/>
      <c r="AYM888" s="4"/>
      <c r="AYN888" s="4"/>
      <c r="AYO888" s="4"/>
      <c r="AYP888" s="4"/>
      <c r="AYQ888" s="4"/>
      <c r="AYR888" s="4"/>
      <c r="AYS888" s="4"/>
      <c r="AYT888" s="4"/>
      <c r="AYU888" s="4"/>
      <c r="AYV888" s="4"/>
      <c r="AYW888" s="4"/>
      <c r="AYX888" s="4"/>
      <c r="AYY888" s="4"/>
      <c r="AYZ888" s="4"/>
      <c r="AZA888" s="4"/>
      <c r="AZB888" s="4"/>
      <c r="AZC888" s="4"/>
      <c r="AZD888" s="4"/>
      <c r="AZE888" s="4"/>
      <c r="AZF888" s="4"/>
      <c r="AZG888" s="4"/>
      <c r="AZH888" s="4"/>
      <c r="AZI888" s="4"/>
      <c r="AZJ888" s="4"/>
      <c r="AZK888" s="4"/>
      <c r="AZL888" s="4"/>
      <c r="AZM888" s="4"/>
      <c r="AZN888" s="4"/>
      <c r="AZO888" s="4"/>
      <c r="AZP888" s="4"/>
      <c r="AZQ888" s="4"/>
      <c r="AZR888" s="4"/>
      <c r="AZS888" s="4"/>
      <c r="AZT888" s="4"/>
      <c r="AZU888" s="4"/>
      <c r="AZV888" s="4"/>
      <c r="AZW888" s="4"/>
      <c r="AZX888" s="4"/>
      <c r="AZY888" s="4"/>
      <c r="AZZ888" s="4"/>
      <c r="BAA888" s="4"/>
      <c r="BAB888" s="4"/>
      <c r="BAC888" s="4"/>
      <c r="BAD888" s="4"/>
      <c r="BAE888" s="4"/>
      <c r="BAF888" s="4"/>
      <c r="BAG888" s="4"/>
      <c r="BAH888" s="4"/>
      <c r="BAI888" s="4"/>
      <c r="BAJ888" s="4"/>
      <c r="BAK888" s="4"/>
      <c r="BAL888" s="4"/>
      <c r="BAM888" s="4"/>
      <c r="BAN888" s="4"/>
      <c r="BAO888" s="4"/>
      <c r="BAP888" s="4"/>
      <c r="BAQ888" s="4"/>
      <c r="BAR888" s="4"/>
      <c r="BAS888" s="4"/>
      <c r="BAT888" s="4"/>
      <c r="BAU888" s="4"/>
      <c r="BAV888" s="4"/>
      <c r="BAW888" s="4"/>
      <c r="BAX888" s="4"/>
      <c r="BAY888" s="4"/>
      <c r="BAZ888" s="4"/>
      <c r="BBA888" s="4"/>
      <c r="BBB888" s="4"/>
      <c r="BBC888" s="4"/>
      <c r="BBD888" s="4"/>
      <c r="BBE888" s="4"/>
      <c r="BBF888" s="4"/>
      <c r="BBG888" s="4"/>
      <c r="BBH888" s="4"/>
      <c r="BBI888" s="4"/>
      <c r="BBJ888" s="4"/>
      <c r="BBK888" s="4"/>
      <c r="BBL888" s="4"/>
      <c r="BBM888" s="4"/>
      <c r="BBN888" s="4"/>
      <c r="BBO888" s="4"/>
      <c r="BBP888" s="4"/>
      <c r="BBQ888" s="4"/>
      <c r="BBR888" s="4"/>
      <c r="BBS888" s="4"/>
      <c r="BBT888" s="4"/>
      <c r="BBU888" s="4"/>
      <c r="BBV888" s="4"/>
      <c r="BBW888" s="4"/>
      <c r="BBX888" s="4"/>
      <c r="BBY888" s="4"/>
      <c r="BBZ888" s="4"/>
      <c r="BCA888" s="4"/>
      <c r="BCB888" s="4"/>
      <c r="BCC888" s="4"/>
      <c r="BCD888" s="4"/>
      <c r="BCE888" s="4"/>
      <c r="BCF888" s="4"/>
      <c r="BCG888" s="4"/>
      <c r="BCH888" s="4"/>
      <c r="BCI888" s="4"/>
      <c r="BCJ888" s="4"/>
      <c r="BCK888" s="4"/>
      <c r="BCL888" s="4"/>
      <c r="BCM888" s="4"/>
      <c r="BCN888" s="4"/>
      <c r="BCO888" s="4"/>
      <c r="BCP888" s="4"/>
      <c r="BCQ888" s="4"/>
      <c r="BCR888" s="4"/>
      <c r="BCS888" s="4"/>
      <c r="BCT888" s="4"/>
      <c r="BCU888" s="4"/>
      <c r="BCV888" s="4"/>
      <c r="BCW888" s="4"/>
      <c r="BCX888" s="4"/>
      <c r="BCY888" s="4"/>
      <c r="BCZ888" s="4"/>
      <c r="BDA888" s="4"/>
      <c r="BDB888" s="4"/>
      <c r="BDC888" s="4"/>
      <c r="BDD888" s="4"/>
      <c r="BDE888" s="4"/>
      <c r="BDF888" s="4"/>
      <c r="BDG888" s="4"/>
      <c r="BDH888" s="4"/>
      <c r="BDI888" s="4"/>
      <c r="BDJ888" s="4"/>
      <c r="BDK888" s="4"/>
      <c r="BDL888" s="4"/>
      <c r="BDM888" s="4"/>
      <c r="BDN888" s="4"/>
      <c r="BDO888" s="4"/>
      <c r="BDP888" s="4"/>
      <c r="BDQ888" s="4"/>
      <c r="BDR888" s="4"/>
      <c r="BDS888" s="4"/>
      <c r="BDT888" s="4"/>
      <c r="BDU888" s="4"/>
      <c r="BDV888" s="4"/>
      <c r="BDW888" s="4"/>
      <c r="BDX888" s="4"/>
      <c r="BDY888" s="4"/>
      <c r="BDZ888" s="4"/>
      <c r="BEA888" s="4"/>
      <c r="BEB888" s="4"/>
      <c r="BEC888" s="4"/>
      <c r="BED888" s="4"/>
      <c r="BEE888" s="4"/>
      <c r="BEF888" s="4"/>
      <c r="BEG888" s="4"/>
      <c r="BEH888" s="4"/>
      <c r="BEI888" s="4"/>
      <c r="BEJ888" s="4"/>
      <c r="BEK888" s="4"/>
      <c r="BEL888" s="4"/>
      <c r="BEM888" s="4"/>
      <c r="BEN888" s="4"/>
      <c r="BEO888" s="4"/>
      <c r="BEP888" s="4"/>
      <c r="BEQ888" s="4"/>
      <c r="BER888" s="4"/>
      <c r="BES888" s="4"/>
      <c r="BET888" s="4"/>
      <c r="BEU888" s="4"/>
      <c r="BEV888" s="4"/>
      <c r="BEW888" s="4"/>
      <c r="BEX888" s="4"/>
      <c r="BEY888" s="4"/>
      <c r="BEZ888" s="4"/>
      <c r="BFA888" s="4"/>
      <c r="BFB888" s="4"/>
      <c r="BFC888" s="4"/>
      <c r="BFD888" s="4"/>
      <c r="BFE888" s="4"/>
      <c r="BFF888" s="4"/>
      <c r="BFG888" s="4"/>
      <c r="BFH888" s="4"/>
      <c r="BFI888" s="4"/>
      <c r="BFJ888" s="4"/>
      <c r="BFK888" s="4"/>
      <c r="BFL888" s="4"/>
      <c r="BFM888" s="4"/>
      <c r="BFN888" s="4"/>
      <c r="BFO888" s="4"/>
      <c r="BFP888" s="4"/>
      <c r="BFQ888" s="4"/>
      <c r="BFR888" s="4"/>
      <c r="BFS888" s="4"/>
      <c r="BFT888" s="4"/>
      <c r="BFU888" s="4"/>
      <c r="BFV888" s="4"/>
      <c r="BFX888" s="4"/>
      <c r="BFZ888" s="4"/>
      <c r="BGA888" s="4"/>
      <c r="BGB888" s="4"/>
      <c r="BGC888" s="4"/>
      <c r="BGD888" s="4"/>
      <c r="BGE888" s="4"/>
      <c r="BGF888" s="4"/>
      <c r="BGG888" s="4"/>
      <c r="BGL888" s="4"/>
      <c r="BGM888" s="4"/>
      <c r="BGN888" s="4"/>
      <c r="BGO888" s="4"/>
      <c r="BGP888" s="4"/>
      <c r="BGQ888" s="4"/>
      <c r="BGR888" s="4"/>
      <c r="BGS888" s="4"/>
      <c r="BGT888" s="4"/>
      <c r="BGU888" s="4"/>
      <c r="BGV888" s="4"/>
      <c r="BGW888" s="4"/>
      <c r="BGX888" s="4"/>
      <c r="BGY888" s="4"/>
      <c r="BGZ888" s="4"/>
      <c r="BHA888" s="4"/>
      <c r="BHB888" s="4"/>
      <c r="BHC888" s="4"/>
      <c r="BHD888" s="4"/>
      <c r="BHE888" s="4"/>
      <c r="BHF888" s="4"/>
      <c r="BHG888" s="4"/>
      <c r="BHH888" s="4"/>
      <c r="BHI888" s="4"/>
      <c r="BHJ888" s="4"/>
      <c r="BHK888" s="4"/>
      <c r="BHL888" s="4"/>
      <c r="BHM888" s="4"/>
      <c r="BHN888" s="4"/>
      <c r="BHO888" s="4"/>
      <c r="BHP888" s="4"/>
      <c r="BHQ888" s="4"/>
      <c r="BHR888" s="4"/>
      <c r="BHS888" s="4"/>
      <c r="BHT888" s="4"/>
      <c r="BHU888" s="4"/>
      <c r="BHV888" s="4"/>
      <c r="BHW888" s="4"/>
      <c r="BHX888" s="4"/>
      <c r="BHY888" s="4"/>
      <c r="BHZ888" s="4"/>
      <c r="BIA888" s="4"/>
      <c r="BIB888" s="4"/>
      <c r="BIC888" s="4"/>
      <c r="BID888" s="4"/>
      <c r="BIE888" s="4"/>
      <c r="BIF888" s="4"/>
      <c r="BIG888" s="4"/>
      <c r="BIH888" s="4"/>
      <c r="BII888" s="4"/>
      <c r="BIJ888" s="4"/>
      <c r="BIK888" s="4"/>
      <c r="BIL888" s="4"/>
      <c r="BIM888" s="4"/>
      <c r="BIN888" s="4"/>
      <c r="BIO888" s="4"/>
      <c r="BIP888" s="4"/>
      <c r="BIQ888" s="4"/>
      <c r="BIR888" s="4"/>
      <c r="BIS888" s="4"/>
      <c r="BIT888" s="4"/>
      <c r="BIU888" s="4"/>
      <c r="BIV888" s="4"/>
      <c r="BIW888" s="4"/>
      <c r="BIX888" s="4"/>
      <c r="BIY888" s="4"/>
      <c r="BIZ888" s="4"/>
      <c r="BJA888" s="4"/>
      <c r="BJB888" s="4"/>
      <c r="BJC888" s="4"/>
      <c r="BJD888" s="4"/>
      <c r="BJE888" s="4"/>
      <c r="BJF888" s="4"/>
      <c r="BJG888" s="4"/>
      <c r="BJH888" s="4"/>
      <c r="BJI888" s="4"/>
      <c r="BJJ888" s="4"/>
      <c r="BJK888" s="4"/>
      <c r="BJL888" s="4"/>
      <c r="BJM888" s="4"/>
      <c r="BJN888" s="4"/>
      <c r="BJO888" s="4"/>
      <c r="BJP888" s="4"/>
      <c r="BJQ888" s="4"/>
      <c r="BJR888" s="4"/>
      <c r="BJS888" s="4"/>
      <c r="BJT888" s="4"/>
      <c r="BJU888" s="4"/>
      <c r="BJV888" s="4"/>
      <c r="BJW888" s="4"/>
      <c r="BJX888" s="4"/>
      <c r="BJY888" s="4"/>
      <c r="BJZ888" s="4"/>
      <c r="BKA888" s="4"/>
      <c r="BKB888" s="4"/>
      <c r="BKC888" s="4"/>
      <c r="BKD888" s="4"/>
      <c r="BKE888" s="4"/>
      <c r="BKF888" s="4"/>
      <c r="BKG888" s="4"/>
      <c r="BKH888" s="4"/>
      <c r="BKI888" s="4"/>
      <c r="BKJ888" s="4"/>
      <c r="BKK888" s="4"/>
      <c r="BKL888" s="4"/>
      <c r="BKM888" s="4"/>
      <c r="BKN888" s="4"/>
      <c r="BKO888" s="4"/>
      <c r="BKP888" s="4"/>
      <c r="BKQ888" s="4"/>
      <c r="BKR888" s="4"/>
      <c r="BKS888" s="4"/>
      <c r="BKT888" s="4"/>
      <c r="BKU888" s="4"/>
      <c r="BKV888" s="4"/>
      <c r="BKW888" s="4"/>
      <c r="BKX888" s="4"/>
      <c r="BKY888" s="4"/>
      <c r="BKZ888" s="4"/>
      <c r="BLA888" s="4"/>
      <c r="BLB888" s="4"/>
      <c r="BLC888" s="4"/>
      <c r="BLD888" s="4"/>
      <c r="BLE888" s="4"/>
      <c r="BLF888" s="4"/>
      <c r="BLG888" s="4"/>
      <c r="BLH888" s="4"/>
      <c r="BLI888" s="4"/>
      <c r="BLJ888" s="4"/>
      <c r="BLK888" s="4"/>
      <c r="BLL888" s="4"/>
      <c r="BLM888" s="4"/>
      <c r="BLN888" s="4"/>
      <c r="BLO888" s="4"/>
      <c r="BLP888" s="4"/>
      <c r="BLQ888" s="4"/>
      <c r="BLR888" s="4"/>
      <c r="BLS888" s="4"/>
      <c r="BLT888" s="4"/>
      <c r="BLU888" s="4"/>
      <c r="BLV888" s="4"/>
      <c r="BLW888" s="4"/>
      <c r="BLX888" s="4"/>
      <c r="BLY888" s="4"/>
      <c r="BLZ888" s="4"/>
      <c r="BMA888" s="4"/>
      <c r="BMB888" s="4"/>
      <c r="BMC888" s="4"/>
      <c r="BMD888" s="4"/>
      <c r="BME888" s="4"/>
      <c r="BMF888" s="4"/>
      <c r="BMG888" s="4"/>
      <c r="BMH888" s="4"/>
      <c r="BMI888" s="4"/>
      <c r="BMJ888" s="4"/>
      <c r="BMK888" s="4"/>
      <c r="BML888" s="4"/>
      <c r="BMM888" s="4"/>
      <c r="BMN888" s="4"/>
      <c r="BMO888" s="4"/>
      <c r="BMP888" s="4"/>
      <c r="BMQ888" s="4"/>
      <c r="BMR888" s="4"/>
      <c r="BMS888" s="4"/>
      <c r="BMT888" s="4"/>
      <c r="BMU888" s="4"/>
      <c r="BMV888" s="4"/>
      <c r="BMW888" s="4"/>
      <c r="BMX888" s="4"/>
      <c r="BMY888" s="4"/>
      <c r="BMZ888" s="4"/>
      <c r="BNA888" s="4"/>
      <c r="BNB888" s="4"/>
      <c r="BNC888" s="4"/>
      <c r="BND888" s="4"/>
      <c r="BNE888" s="4"/>
      <c r="BNF888" s="4"/>
      <c r="BNG888" s="4"/>
      <c r="BNH888" s="4"/>
      <c r="BNI888" s="4"/>
      <c r="BNJ888" s="4"/>
      <c r="BNK888" s="4"/>
      <c r="BNL888" s="4"/>
      <c r="BNM888" s="4"/>
      <c r="BNN888" s="4"/>
      <c r="BNO888" s="4"/>
      <c r="BNP888" s="4"/>
      <c r="BNQ888" s="4"/>
      <c r="BNR888" s="4"/>
      <c r="BNS888" s="4"/>
      <c r="BNT888" s="4"/>
      <c r="BNU888" s="4"/>
      <c r="BNV888" s="4"/>
      <c r="BNW888" s="4"/>
      <c r="BNX888" s="4"/>
      <c r="BNY888" s="4"/>
      <c r="BNZ888" s="4"/>
      <c r="BOA888" s="4"/>
      <c r="BOB888" s="4"/>
      <c r="BOC888" s="4"/>
      <c r="BOD888" s="4"/>
      <c r="BOE888" s="4"/>
      <c r="BOF888" s="4"/>
      <c r="BOG888" s="4"/>
      <c r="BOH888" s="4"/>
      <c r="BOI888" s="4"/>
      <c r="BOJ888" s="4"/>
      <c r="BOK888" s="4"/>
      <c r="BOL888" s="4"/>
      <c r="BOM888" s="4"/>
      <c r="BON888" s="4"/>
      <c r="BOO888" s="4"/>
      <c r="BOP888" s="4"/>
      <c r="BOQ888" s="4"/>
      <c r="BOR888" s="4"/>
      <c r="BOS888" s="4"/>
      <c r="BOT888" s="4"/>
      <c r="BOU888" s="4"/>
      <c r="BOV888" s="4"/>
      <c r="BOW888" s="4"/>
      <c r="BOX888" s="4"/>
      <c r="BOY888" s="4"/>
      <c r="BOZ888" s="4"/>
      <c r="BPA888" s="4"/>
      <c r="BPB888" s="4"/>
      <c r="BPC888" s="4"/>
      <c r="BPD888" s="4"/>
      <c r="BPE888" s="4"/>
      <c r="BPF888" s="4"/>
      <c r="BPG888" s="4"/>
      <c r="BPH888" s="4"/>
      <c r="BPI888" s="4"/>
      <c r="BPJ888" s="4"/>
      <c r="BPK888" s="4"/>
      <c r="BPL888" s="4"/>
      <c r="BPM888" s="4"/>
      <c r="BPN888" s="4"/>
      <c r="BPO888" s="4"/>
      <c r="BPP888" s="4"/>
      <c r="BPQ888" s="4"/>
      <c r="BPR888" s="4"/>
      <c r="BPT888" s="4"/>
      <c r="BPV888" s="4"/>
      <c r="BPW888" s="4"/>
      <c r="BPX888" s="4"/>
      <c r="BPY888" s="4"/>
      <c r="BPZ888" s="4"/>
      <c r="BQA888" s="4"/>
      <c r="BQB888" s="4"/>
      <c r="BQC888" s="4"/>
      <c r="BQH888" s="4"/>
      <c r="BQI888" s="4"/>
      <c r="BQJ888" s="4"/>
      <c r="BQK888" s="4"/>
      <c r="BQL888" s="4"/>
      <c r="BQM888" s="4"/>
      <c r="BQN888" s="4"/>
      <c r="BQO888" s="4"/>
      <c r="BQP888" s="4"/>
      <c r="BQQ888" s="4"/>
      <c r="BQR888" s="4"/>
      <c r="BQS888" s="4"/>
      <c r="BQT888" s="4"/>
      <c r="BQU888" s="4"/>
      <c r="BQV888" s="4"/>
      <c r="BQW888" s="4"/>
      <c r="BQX888" s="4"/>
      <c r="BQY888" s="4"/>
      <c r="BQZ888" s="4"/>
      <c r="BRA888" s="4"/>
      <c r="BRB888" s="4"/>
      <c r="BRC888" s="4"/>
      <c r="BRD888" s="4"/>
      <c r="BRE888" s="4"/>
      <c r="BRF888" s="4"/>
      <c r="BRG888" s="4"/>
      <c r="BRH888" s="4"/>
      <c r="BRI888" s="4"/>
      <c r="BRJ888" s="4"/>
      <c r="BRK888" s="4"/>
      <c r="BRL888" s="4"/>
      <c r="BRM888" s="4"/>
      <c r="BRN888" s="4"/>
      <c r="BRO888" s="4"/>
      <c r="BRP888" s="4"/>
      <c r="BRQ888" s="4"/>
      <c r="BRR888" s="4"/>
      <c r="BRS888" s="4"/>
      <c r="BRT888" s="4"/>
      <c r="BRU888" s="4"/>
      <c r="BRV888" s="4"/>
      <c r="BRW888" s="4"/>
      <c r="BRX888" s="4"/>
      <c r="BRY888" s="4"/>
      <c r="BRZ888" s="4"/>
      <c r="BSA888" s="4"/>
      <c r="BSB888" s="4"/>
      <c r="BSC888" s="4"/>
      <c r="BSD888" s="4"/>
      <c r="BSE888" s="4"/>
      <c r="BSF888" s="4"/>
      <c r="BSG888" s="4"/>
      <c r="BSH888" s="4"/>
      <c r="BSI888" s="4"/>
      <c r="BSJ888" s="4"/>
      <c r="BSK888" s="4"/>
      <c r="BSL888" s="4"/>
      <c r="BSM888" s="4"/>
      <c r="BSN888" s="4"/>
      <c r="BSO888" s="4"/>
      <c r="BSP888" s="4"/>
      <c r="BSQ888" s="4"/>
      <c r="BSR888" s="4"/>
      <c r="BSS888" s="4"/>
      <c r="BST888" s="4"/>
      <c r="BSU888" s="4"/>
      <c r="BSV888" s="4"/>
      <c r="BSW888" s="4"/>
      <c r="BSX888" s="4"/>
      <c r="BSY888" s="4"/>
      <c r="BSZ888" s="4"/>
      <c r="BTA888" s="4"/>
      <c r="BTB888" s="4"/>
      <c r="BTC888" s="4"/>
      <c r="BTD888" s="4"/>
      <c r="BTE888" s="4"/>
      <c r="BTF888" s="4"/>
      <c r="BTG888" s="4"/>
      <c r="BTH888" s="4"/>
      <c r="BTI888" s="4"/>
      <c r="BTJ888" s="4"/>
      <c r="BTK888" s="4"/>
      <c r="BTL888" s="4"/>
      <c r="BTM888" s="4"/>
      <c r="BTN888" s="4"/>
      <c r="BTO888" s="4"/>
      <c r="BTP888" s="4"/>
      <c r="BTQ888" s="4"/>
      <c r="BTR888" s="4"/>
      <c r="BTS888" s="4"/>
      <c r="BTT888" s="4"/>
      <c r="BTU888" s="4"/>
      <c r="BTV888" s="4"/>
      <c r="BTW888" s="4"/>
      <c r="BTX888" s="4"/>
      <c r="BTY888" s="4"/>
      <c r="BTZ888" s="4"/>
      <c r="BUA888" s="4"/>
      <c r="BUB888" s="4"/>
      <c r="BUC888" s="4"/>
      <c r="BUD888" s="4"/>
      <c r="BUE888" s="4"/>
      <c r="BUF888" s="4"/>
      <c r="BUG888" s="4"/>
      <c r="BUH888" s="4"/>
      <c r="BUI888" s="4"/>
      <c r="BUJ888" s="4"/>
      <c r="BUK888" s="4"/>
      <c r="BUL888" s="4"/>
      <c r="BUM888" s="4"/>
      <c r="BUN888" s="4"/>
      <c r="BUO888" s="4"/>
      <c r="BUP888" s="4"/>
      <c r="BUQ888" s="4"/>
      <c r="BUR888" s="4"/>
      <c r="BUS888" s="4"/>
      <c r="BUT888" s="4"/>
      <c r="BUU888" s="4"/>
      <c r="BUV888" s="4"/>
      <c r="BUW888" s="4"/>
      <c r="BUX888" s="4"/>
      <c r="BUY888" s="4"/>
      <c r="BUZ888" s="4"/>
      <c r="BVA888" s="4"/>
      <c r="BVB888" s="4"/>
      <c r="BVC888" s="4"/>
      <c r="BVD888" s="4"/>
      <c r="BVE888" s="4"/>
      <c r="BVF888" s="4"/>
      <c r="BVG888" s="4"/>
      <c r="BVH888" s="4"/>
      <c r="BVI888" s="4"/>
      <c r="BVJ888" s="4"/>
      <c r="BVK888" s="4"/>
      <c r="BVL888" s="4"/>
      <c r="BVM888" s="4"/>
      <c r="BVN888" s="4"/>
      <c r="BVO888" s="4"/>
      <c r="BVP888" s="4"/>
      <c r="BVQ888" s="4"/>
      <c r="BVR888" s="4"/>
      <c r="BVS888" s="4"/>
      <c r="BVT888" s="4"/>
      <c r="BVU888" s="4"/>
      <c r="BVV888" s="4"/>
      <c r="BVW888" s="4"/>
      <c r="BVX888" s="4"/>
      <c r="BVY888" s="4"/>
      <c r="BVZ888" s="4"/>
      <c r="BWA888" s="4"/>
      <c r="BWB888" s="4"/>
      <c r="BWC888" s="4"/>
      <c r="BWD888" s="4"/>
      <c r="BWE888" s="4"/>
      <c r="BWF888" s="4"/>
      <c r="BWG888" s="4"/>
      <c r="BWH888" s="4"/>
      <c r="BWI888" s="4"/>
      <c r="BWJ888" s="4"/>
      <c r="BWK888" s="4"/>
      <c r="BWL888" s="4"/>
      <c r="BWM888" s="4"/>
      <c r="BWN888" s="4"/>
      <c r="BWO888" s="4"/>
      <c r="BWP888" s="4"/>
      <c r="BWQ888" s="4"/>
      <c r="BWR888" s="4"/>
      <c r="BWS888" s="4"/>
      <c r="BWT888" s="4"/>
      <c r="BWU888" s="4"/>
      <c r="BWV888" s="4"/>
      <c r="BWW888" s="4"/>
      <c r="BWX888" s="4"/>
      <c r="BWY888" s="4"/>
      <c r="BWZ888" s="4"/>
      <c r="BXA888" s="4"/>
      <c r="BXB888" s="4"/>
      <c r="BXC888" s="4"/>
      <c r="BXD888" s="4"/>
      <c r="BXE888" s="4"/>
      <c r="BXF888" s="4"/>
      <c r="BXG888" s="4"/>
      <c r="BXH888" s="4"/>
      <c r="BXI888" s="4"/>
      <c r="BXJ888" s="4"/>
      <c r="BXK888" s="4"/>
      <c r="BXL888" s="4"/>
      <c r="BXM888" s="4"/>
      <c r="BXN888" s="4"/>
      <c r="BXO888" s="4"/>
      <c r="BXP888" s="4"/>
      <c r="BXQ888" s="4"/>
      <c r="BXR888" s="4"/>
      <c r="BXS888" s="4"/>
      <c r="BXT888" s="4"/>
      <c r="BXU888" s="4"/>
      <c r="BXV888" s="4"/>
      <c r="BXW888" s="4"/>
      <c r="BXX888" s="4"/>
      <c r="BXY888" s="4"/>
      <c r="BXZ888" s="4"/>
      <c r="BYA888" s="4"/>
      <c r="BYB888" s="4"/>
      <c r="BYC888" s="4"/>
      <c r="BYD888" s="4"/>
      <c r="BYE888" s="4"/>
      <c r="BYF888" s="4"/>
      <c r="BYG888" s="4"/>
      <c r="BYH888" s="4"/>
      <c r="BYI888" s="4"/>
      <c r="BYJ888" s="4"/>
      <c r="BYK888" s="4"/>
      <c r="BYL888" s="4"/>
      <c r="BYM888" s="4"/>
      <c r="BYN888" s="4"/>
      <c r="BYO888" s="4"/>
      <c r="BYP888" s="4"/>
      <c r="BYQ888" s="4"/>
      <c r="BYR888" s="4"/>
      <c r="BYS888" s="4"/>
      <c r="BYT888" s="4"/>
      <c r="BYU888" s="4"/>
      <c r="BYV888" s="4"/>
      <c r="BYW888" s="4"/>
      <c r="BYX888" s="4"/>
      <c r="BYY888" s="4"/>
      <c r="BYZ888" s="4"/>
      <c r="BZA888" s="4"/>
      <c r="BZB888" s="4"/>
      <c r="BZC888" s="4"/>
      <c r="BZD888" s="4"/>
      <c r="BZE888" s="4"/>
      <c r="BZF888" s="4"/>
      <c r="BZG888" s="4"/>
      <c r="BZH888" s="4"/>
      <c r="BZI888" s="4"/>
      <c r="BZJ888" s="4"/>
      <c r="BZK888" s="4"/>
      <c r="BZL888" s="4"/>
      <c r="BZM888" s="4"/>
      <c r="BZN888" s="4"/>
      <c r="BZP888" s="4"/>
      <c r="BZR888" s="4"/>
      <c r="BZS888" s="4"/>
      <c r="BZT888" s="4"/>
      <c r="BZU888" s="4"/>
      <c r="BZV888" s="4"/>
      <c r="BZW888" s="4"/>
      <c r="BZX888" s="4"/>
      <c r="BZY888" s="4"/>
      <c r="CAD888" s="4"/>
      <c r="CAE888" s="4"/>
      <c r="CAF888" s="4"/>
      <c r="CAG888" s="4"/>
      <c r="CAH888" s="4"/>
      <c r="CAI888" s="4"/>
      <c r="CAJ888" s="4"/>
      <c r="CAK888" s="4"/>
      <c r="CAL888" s="4"/>
      <c r="CAM888" s="4"/>
      <c r="CAN888" s="4"/>
      <c r="CAO888" s="4"/>
      <c r="CAP888" s="4"/>
      <c r="CAQ888" s="4"/>
      <c r="CAR888" s="4"/>
      <c r="CAS888" s="4"/>
      <c r="CAT888" s="4"/>
      <c r="CAU888" s="4"/>
      <c r="CAV888" s="4"/>
      <c r="CAW888" s="4"/>
      <c r="CAX888" s="4"/>
      <c r="CAY888" s="4"/>
      <c r="CAZ888" s="4"/>
      <c r="CBA888" s="4"/>
      <c r="CBB888" s="4"/>
      <c r="CBC888" s="4"/>
      <c r="CBD888" s="4"/>
      <c r="CBE888" s="4"/>
      <c r="CBF888" s="4"/>
      <c r="CBG888" s="4"/>
      <c r="CBH888" s="4"/>
      <c r="CBI888" s="4"/>
      <c r="CBJ888" s="4"/>
      <c r="CBK888" s="4"/>
      <c r="CBL888" s="4"/>
      <c r="CBM888" s="4"/>
      <c r="CBN888" s="4"/>
      <c r="CBO888" s="4"/>
      <c r="CBP888" s="4"/>
      <c r="CBQ888" s="4"/>
      <c r="CBR888" s="4"/>
      <c r="CBS888" s="4"/>
      <c r="CBT888" s="4"/>
      <c r="CBU888" s="4"/>
      <c r="CBV888" s="4"/>
      <c r="CBW888" s="4"/>
      <c r="CBX888" s="4"/>
      <c r="CBY888" s="4"/>
      <c r="CBZ888" s="4"/>
      <c r="CCA888" s="4"/>
      <c r="CCB888" s="4"/>
      <c r="CCC888" s="4"/>
      <c r="CCD888" s="4"/>
      <c r="CCE888" s="4"/>
      <c r="CCF888" s="4"/>
      <c r="CCG888" s="4"/>
      <c r="CCH888" s="4"/>
      <c r="CCI888" s="4"/>
      <c r="CCJ888" s="4"/>
      <c r="CCK888" s="4"/>
      <c r="CCL888" s="4"/>
      <c r="CCM888" s="4"/>
      <c r="CCN888" s="4"/>
      <c r="CCO888" s="4"/>
      <c r="CCP888" s="4"/>
      <c r="CCQ888" s="4"/>
      <c r="CCR888" s="4"/>
      <c r="CCS888" s="4"/>
      <c r="CCT888" s="4"/>
      <c r="CCU888" s="4"/>
      <c r="CCV888" s="4"/>
      <c r="CCW888" s="4"/>
      <c r="CCX888" s="4"/>
      <c r="CCY888" s="4"/>
      <c r="CCZ888" s="4"/>
      <c r="CDA888" s="4"/>
      <c r="CDB888" s="4"/>
      <c r="CDC888" s="4"/>
      <c r="CDD888" s="4"/>
      <c r="CDE888" s="4"/>
      <c r="CDF888" s="4"/>
      <c r="CDG888" s="4"/>
      <c r="CDH888" s="4"/>
      <c r="CDI888" s="4"/>
      <c r="CDJ888" s="4"/>
      <c r="CDK888" s="4"/>
      <c r="CDL888" s="4"/>
      <c r="CDM888" s="4"/>
      <c r="CDN888" s="4"/>
      <c r="CDO888" s="4"/>
      <c r="CDP888" s="4"/>
      <c r="CDQ888" s="4"/>
      <c r="CDR888" s="4"/>
      <c r="CDS888" s="4"/>
      <c r="CDT888" s="4"/>
      <c r="CDU888" s="4"/>
      <c r="CDV888" s="4"/>
      <c r="CDW888" s="4"/>
      <c r="CDX888" s="4"/>
      <c r="CDY888" s="4"/>
      <c r="CDZ888" s="4"/>
      <c r="CEA888" s="4"/>
      <c r="CEB888" s="4"/>
      <c r="CEC888" s="4"/>
      <c r="CED888" s="4"/>
      <c r="CEE888" s="4"/>
      <c r="CEF888" s="4"/>
      <c r="CEG888" s="4"/>
      <c r="CEH888" s="4"/>
      <c r="CEI888" s="4"/>
      <c r="CEJ888" s="4"/>
      <c r="CEK888" s="4"/>
      <c r="CEL888" s="4"/>
      <c r="CEM888" s="4"/>
      <c r="CEN888" s="4"/>
      <c r="CEO888" s="4"/>
      <c r="CEP888" s="4"/>
      <c r="CEQ888" s="4"/>
      <c r="CER888" s="4"/>
      <c r="CES888" s="4"/>
      <c r="CET888" s="4"/>
      <c r="CEU888" s="4"/>
      <c r="CEV888" s="4"/>
      <c r="CEW888" s="4"/>
      <c r="CEX888" s="4"/>
      <c r="CEY888" s="4"/>
      <c r="CEZ888" s="4"/>
      <c r="CFA888" s="4"/>
      <c r="CFB888" s="4"/>
      <c r="CFC888" s="4"/>
      <c r="CFD888" s="4"/>
      <c r="CFE888" s="4"/>
      <c r="CFF888" s="4"/>
      <c r="CFG888" s="4"/>
      <c r="CFH888" s="4"/>
      <c r="CFI888" s="4"/>
      <c r="CFJ888" s="4"/>
      <c r="CFK888" s="4"/>
      <c r="CFL888" s="4"/>
      <c r="CFM888" s="4"/>
      <c r="CFN888" s="4"/>
      <c r="CFO888" s="4"/>
      <c r="CFP888" s="4"/>
      <c r="CFQ888" s="4"/>
      <c r="CFR888" s="4"/>
      <c r="CFS888" s="4"/>
      <c r="CFT888" s="4"/>
      <c r="CFU888" s="4"/>
      <c r="CFV888" s="4"/>
      <c r="CFW888" s="4"/>
      <c r="CFX888" s="4"/>
      <c r="CFY888" s="4"/>
      <c r="CFZ888" s="4"/>
      <c r="CGA888" s="4"/>
      <c r="CGB888" s="4"/>
      <c r="CGC888" s="4"/>
      <c r="CGD888" s="4"/>
      <c r="CGE888" s="4"/>
      <c r="CGF888" s="4"/>
      <c r="CGG888" s="4"/>
      <c r="CGH888" s="4"/>
      <c r="CGI888" s="4"/>
      <c r="CGJ888" s="4"/>
      <c r="CGK888" s="4"/>
      <c r="CGL888" s="4"/>
      <c r="CGM888" s="4"/>
      <c r="CGN888" s="4"/>
      <c r="CGO888" s="4"/>
      <c r="CGP888" s="4"/>
      <c r="CGQ888" s="4"/>
      <c r="CGR888" s="4"/>
      <c r="CGS888" s="4"/>
      <c r="CGT888" s="4"/>
      <c r="CGU888" s="4"/>
      <c r="CGV888" s="4"/>
      <c r="CGW888" s="4"/>
      <c r="CGX888" s="4"/>
      <c r="CGY888" s="4"/>
      <c r="CGZ888" s="4"/>
      <c r="CHA888" s="4"/>
      <c r="CHB888" s="4"/>
      <c r="CHC888" s="4"/>
      <c r="CHD888" s="4"/>
      <c r="CHE888" s="4"/>
      <c r="CHF888" s="4"/>
      <c r="CHG888" s="4"/>
      <c r="CHH888" s="4"/>
      <c r="CHI888" s="4"/>
      <c r="CHJ888" s="4"/>
      <c r="CHK888" s="4"/>
      <c r="CHL888" s="4"/>
      <c r="CHM888" s="4"/>
      <c r="CHN888" s="4"/>
      <c r="CHO888" s="4"/>
      <c r="CHP888" s="4"/>
      <c r="CHQ888" s="4"/>
      <c r="CHR888" s="4"/>
      <c r="CHS888" s="4"/>
      <c r="CHT888" s="4"/>
      <c r="CHU888" s="4"/>
      <c r="CHV888" s="4"/>
      <c r="CHW888" s="4"/>
      <c r="CHX888" s="4"/>
      <c r="CHY888" s="4"/>
      <c r="CHZ888" s="4"/>
      <c r="CIA888" s="4"/>
      <c r="CIB888" s="4"/>
      <c r="CIC888" s="4"/>
      <c r="CID888" s="4"/>
      <c r="CIE888" s="4"/>
      <c r="CIF888" s="4"/>
      <c r="CIG888" s="4"/>
      <c r="CIH888" s="4"/>
      <c r="CII888" s="4"/>
      <c r="CIJ888" s="4"/>
      <c r="CIK888" s="4"/>
      <c r="CIL888" s="4"/>
      <c r="CIM888" s="4"/>
      <c r="CIN888" s="4"/>
      <c r="CIO888" s="4"/>
      <c r="CIP888" s="4"/>
      <c r="CIQ888" s="4"/>
      <c r="CIR888" s="4"/>
      <c r="CIS888" s="4"/>
      <c r="CIT888" s="4"/>
      <c r="CIU888" s="4"/>
      <c r="CIV888" s="4"/>
      <c r="CIW888" s="4"/>
      <c r="CIX888" s="4"/>
      <c r="CIY888" s="4"/>
      <c r="CIZ888" s="4"/>
      <c r="CJA888" s="4"/>
      <c r="CJB888" s="4"/>
      <c r="CJC888" s="4"/>
      <c r="CJD888" s="4"/>
      <c r="CJE888" s="4"/>
      <c r="CJF888" s="4"/>
      <c r="CJG888" s="4"/>
      <c r="CJH888" s="4"/>
      <c r="CJI888" s="4"/>
      <c r="CJJ888" s="4"/>
      <c r="CJL888" s="4"/>
      <c r="CJN888" s="4"/>
      <c r="CJO888" s="4"/>
      <c r="CJP888" s="4"/>
      <c r="CJQ888" s="4"/>
      <c r="CJR888" s="4"/>
      <c r="CJS888" s="4"/>
      <c r="CJT888" s="4"/>
      <c r="CJU888" s="4"/>
      <c r="CJZ888" s="4"/>
      <c r="CKA888" s="4"/>
      <c r="CKB888" s="4"/>
      <c r="CKC888" s="4"/>
      <c r="CKD888" s="4"/>
      <c r="CKE888" s="4"/>
      <c r="CKF888" s="4"/>
      <c r="CKG888" s="4"/>
      <c r="CKH888" s="4"/>
      <c r="CKI888" s="4"/>
      <c r="CKJ888" s="4"/>
      <c r="CKK888" s="4"/>
      <c r="CKL888" s="4"/>
      <c r="CKM888" s="4"/>
      <c r="CKN888" s="4"/>
      <c r="CKO888" s="4"/>
      <c r="CKP888" s="4"/>
      <c r="CKQ888" s="4"/>
      <c r="CKR888" s="4"/>
      <c r="CKS888" s="4"/>
      <c r="CKT888" s="4"/>
      <c r="CKU888" s="4"/>
      <c r="CKV888" s="4"/>
      <c r="CKW888" s="4"/>
      <c r="CKX888" s="4"/>
      <c r="CKY888" s="4"/>
      <c r="CKZ888" s="4"/>
      <c r="CLA888" s="4"/>
      <c r="CLB888" s="4"/>
      <c r="CLC888" s="4"/>
      <c r="CLD888" s="4"/>
      <c r="CLE888" s="4"/>
      <c r="CLF888" s="4"/>
      <c r="CLG888" s="4"/>
      <c r="CLH888" s="4"/>
      <c r="CLI888" s="4"/>
      <c r="CLJ888" s="4"/>
      <c r="CLK888" s="4"/>
      <c r="CLL888" s="4"/>
      <c r="CLM888" s="4"/>
      <c r="CLN888" s="4"/>
      <c r="CLO888" s="4"/>
      <c r="CLP888" s="4"/>
      <c r="CLQ888" s="4"/>
      <c r="CLR888" s="4"/>
      <c r="CLS888" s="4"/>
      <c r="CLT888" s="4"/>
      <c r="CLU888" s="4"/>
      <c r="CLV888" s="4"/>
      <c r="CLW888" s="4"/>
      <c r="CLX888" s="4"/>
      <c r="CLY888" s="4"/>
      <c r="CLZ888" s="4"/>
      <c r="CMA888" s="4"/>
      <c r="CMB888" s="4"/>
      <c r="CMC888" s="4"/>
      <c r="CMD888" s="4"/>
      <c r="CME888" s="4"/>
      <c r="CMF888" s="4"/>
      <c r="CMG888" s="4"/>
      <c r="CMH888" s="4"/>
      <c r="CMI888" s="4"/>
      <c r="CMJ888" s="4"/>
      <c r="CMK888" s="4"/>
      <c r="CML888" s="4"/>
      <c r="CMM888" s="4"/>
      <c r="CMN888" s="4"/>
      <c r="CMO888" s="4"/>
      <c r="CMP888" s="4"/>
      <c r="CMQ888" s="4"/>
      <c r="CMR888" s="4"/>
      <c r="CMS888" s="4"/>
      <c r="CMT888" s="4"/>
      <c r="CMU888" s="4"/>
      <c r="CMV888" s="4"/>
      <c r="CMW888" s="4"/>
      <c r="CMX888" s="4"/>
      <c r="CMY888" s="4"/>
      <c r="CMZ888" s="4"/>
      <c r="CNA888" s="4"/>
      <c r="CNB888" s="4"/>
      <c r="CNC888" s="4"/>
      <c r="CND888" s="4"/>
      <c r="CNE888" s="4"/>
      <c r="CNF888" s="4"/>
      <c r="CNG888" s="4"/>
      <c r="CNH888" s="4"/>
      <c r="CNI888" s="4"/>
      <c r="CNJ888" s="4"/>
      <c r="CNK888" s="4"/>
      <c r="CNL888" s="4"/>
      <c r="CNM888" s="4"/>
      <c r="CNN888" s="4"/>
      <c r="CNO888" s="4"/>
      <c r="CNP888" s="4"/>
      <c r="CNQ888" s="4"/>
      <c r="CNR888" s="4"/>
      <c r="CNS888" s="4"/>
      <c r="CNT888" s="4"/>
      <c r="CNU888" s="4"/>
      <c r="CNV888" s="4"/>
      <c r="CNW888" s="4"/>
      <c r="CNX888" s="4"/>
      <c r="CNY888" s="4"/>
      <c r="CNZ888" s="4"/>
      <c r="COA888" s="4"/>
      <c r="COB888" s="4"/>
      <c r="COC888" s="4"/>
      <c r="COD888" s="4"/>
      <c r="COE888" s="4"/>
      <c r="COF888" s="4"/>
      <c r="COG888" s="4"/>
      <c r="COH888" s="4"/>
      <c r="COI888" s="4"/>
      <c r="COJ888" s="4"/>
      <c r="COK888" s="4"/>
      <c r="COL888" s="4"/>
      <c r="COM888" s="4"/>
      <c r="CON888" s="4"/>
      <c r="COO888" s="4"/>
      <c r="COP888" s="4"/>
      <c r="COQ888" s="4"/>
      <c r="COR888" s="4"/>
      <c r="COS888" s="4"/>
      <c r="COT888" s="4"/>
      <c r="COU888" s="4"/>
      <c r="COV888" s="4"/>
      <c r="COW888" s="4"/>
      <c r="COX888" s="4"/>
      <c r="COY888" s="4"/>
      <c r="COZ888" s="4"/>
      <c r="CPA888" s="4"/>
      <c r="CPB888" s="4"/>
      <c r="CPC888" s="4"/>
      <c r="CPD888" s="4"/>
      <c r="CPE888" s="4"/>
      <c r="CPF888" s="4"/>
      <c r="CPG888" s="4"/>
      <c r="CPH888" s="4"/>
      <c r="CPI888" s="4"/>
      <c r="CPJ888" s="4"/>
      <c r="CPK888" s="4"/>
      <c r="CPL888" s="4"/>
      <c r="CPM888" s="4"/>
      <c r="CPN888" s="4"/>
      <c r="CPO888" s="4"/>
      <c r="CPP888" s="4"/>
      <c r="CPQ888" s="4"/>
      <c r="CPR888" s="4"/>
      <c r="CPS888" s="4"/>
      <c r="CPT888" s="4"/>
      <c r="CPU888" s="4"/>
      <c r="CPV888" s="4"/>
      <c r="CPW888" s="4"/>
      <c r="CPX888" s="4"/>
      <c r="CPY888" s="4"/>
      <c r="CPZ888" s="4"/>
      <c r="CQA888" s="4"/>
      <c r="CQB888" s="4"/>
      <c r="CQC888" s="4"/>
      <c r="CQD888" s="4"/>
      <c r="CQE888" s="4"/>
      <c r="CQF888" s="4"/>
      <c r="CQG888" s="4"/>
      <c r="CQH888" s="4"/>
      <c r="CQI888" s="4"/>
      <c r="CQJ888" s="4"/>
      <c r="CQK888" s="4"/>
      <c r="CQL888" s="4"/>
      <c r="CQM888" s="4"/>
      <c r="CQN888" s="4"/>
      <c r="CQO888" s="4"/>
      <c r="CQP888" s="4"/>
      <c r="CQQ888" s="4"/>
      <c r="CQR888" s="4"/>
      <c r="CQS888" s="4"/>
      <c r="CQT888" s="4"/>
      <c r="CQU888" s="4"/>
      <c r="CQV888" s="4"/>
      <c r="CQW888" s="4"/>
      <c r="CQX888" s="4"/>
      <c r="CQY888" s="4"/>
      <c r="CQZ888" s="4"/>
      <c r="CRA888" s="4"/>
      <c r="CRB888" s="4"/>
      <c r="CRC888" s="4"/>
      <c r="CRD888" s="4"/>
      <c r="CRE888" s="4"/>
      <c r="CRF888" s="4"/>
      <c r="CRG888" s="4"/>
      <c r="CRH888" s="4"/>
      <c r="CRI888" s="4"/>
      <c r="CRJ888" s="4"/>
      <c r="CRK888" s="4"/>
      <c r="CRL888" s="4"/>
      <c r="CRM888" s="4"/>
      <c r="CRN888" s="4"/>
      <c r="CRO888" s="4"/>
      <c r="CRP888" s="4"/>
      <c r="CRQ888" s="4"/>
      <c r="CRR888" s="4"/>
      <c r="CRS888" s="4"/>
      <c r="CRT888" s="4"/>
      <c r="CRU888" s="4"/>
      <c r="CRV888" s="4"/>
      <c r="CRW888" s="4"/>
      <c r="CRX888" s="4"/>
      <c r="CRY888" s="4"/>
      <c r="CRZ888" s="4"/>
      <c r="CSA888" s="4"/>
      <c r="CSB888" s="4"/>
      <c r="CSC888" s="4"/>
      <c r="CSD888" s="4"/>
      <c r="CSE888" s="4"/>
      <c r="CSF888" s="4"/>
      <c r="CSG888" s="4"/>
      <c r="CSH888" s="4"/>
      <c r="CSI888" s="4"/>
      <c r="CSJ888" s="4"/>
      <c r="CSK888" s="4"/>
      <c r="CSL888" s="4"/>
      <c r="CSM888" s="4"/>
      <c r="CSN888" s="4"/>
      <c r="CSO888" s="4"/>
      <c r="CSP888" s="4"/>
      <c r="CSQ888" s="4"/>
      <c r="CSR888" s="4"/>
      <c r="CSS888" s="4"/>
      <c r="CST888" s="4"/>
      <c r="CSU888" s="4"/>
      <c r="CSV888" s="4"/>
      <c r="CSW888" s="4"/>
      <c r="CSX888" s="4"/>
      <c r="CSY888" s="4"/>
      <c r="CSZ888" s="4"/>
      <c r="CTA888" s="4"/>
      <c r="CTB888" s="4"/>
      <c r="CTC888" s="4"/>
      <c r="CTD888" s="4"/>
      <c r="CTE888" s="4"/>
      <c r="CTF888" s="4"/>
      <c r="CTH888" s="4"/>
      <c r="CTJ888" s="4"/>
      <c r="CTK888" s="4"/>
      <c r="CTL888" s="4"/>
      <c r="CTM888" s="4"/>
      <c r="CTN888" s="4"/>
      <c r="CTO888" s="4"/>
      <c r="CTP888" s="4"/>
      <c r="CTQ888" s="4"/>
      <c r="CTV888" s="4"/>
      <c r="CTW888" s="4"/>
      <c r="CTX888" s="4"/>
      <c r="CTY888" s="4"/>
      <c r="CTZ888" s="4"/>
      <c r="CUA888" s="4"/>
      <c r="CUB888" s="4"/>
      <c r="CUC888" s="4"/>
      <c r="CUD888" s="4"/>
      <c r="CUE888" s="4"/>
      <c r="CUF888" s="4"/>
      <c r="CUG888" s="4"/>
      <c r="CUH888" s="4"/>
      <c r="CUI888" s="4"/>
      <c r="CUJ888" s="4"/>
      <c r="CUK888" s="4"/>
      <c r="CUL888" s="4"/>
      <c r="CUM888" s="4"/>
      <c r="CUN888" s="4"/>
      <c r="CUO888" s="4"/>
      <c r="CUP888" s="4"/>
      <c r="CUQ888" s="4"/>
      <c r="CUR888" s="4"/>
      <c r="CUS888" s="4"/>
      <c r="CUT888" s="4"/>
      <c r="CUU888" s="4"/>
      <c r="CUV888" s="4"/>
      <c r="CUW888" s="4"/>
      <c r="CUX888" s="4"/>
      <c r="CUY888" s="4"/>
      <c r="CUZ888" s="4"/>
      <c r="CVA888" s="4"/>
      <c r="CVB888" s="4"/>
      <c r="CVC888" s="4"/>
      <c r="CVD888" s="4"/>
      <c r="CVE888" s="4"/>
      <c r="CVF888" s="4"/>
      <c r="CVG888" s="4"/>
      <c r="CVH888" s="4"/>
      <c r="CVI888" s="4"/>
      <c r="CVJ888" s="4"/>
      <c r="CVK888" s="4"/>
      <c r="CVL888" s="4"/>
      <c r="CVM888" s="4"/>
      <c r="CVN888" s="4"/>
      <c r="CVO888" s="4"/>
      <c r="CVP888" s="4"/>
      <c r="CVQ888" s="4"/>
      <c r="CVR888" s="4"/>
      <c r="CVS888" s="4"/>
      <c r="CVT888" s="4"/>
      <c r="CVU888" s="4"/>
      <c r="CVV888" s="4"/>
      <c r="CVW888" s="4"/>
      <c r="CVX888" s="4"/>
      <c r="CVY888" s="4"/>
      <c r="CVZ888" s="4"/>
      <c r="CWA888" s="4"/>
      <c r="CWB888" s="4"/>
      <c r="CWC888" s="4"/>
      <c r="CWD888" s="4"/>
      <c r="CWE888" s="4"/>
      <c r="CWF888" s="4"/>
      <c r="CWG888" s="4"/>
      <c r="CWH888" s="4"/>
      <c r="CWI888" s="4"/>
      <c r="CWJ888" s="4"/>
      <c r="CWK888" s="4"/>
      <c r="CWL888" s="4"/>
      <c r="CWM888" s="4"/>
      <c r="CWN888" s="4"/>
      <c r="CWO888" s="4"/>
      <c r="CWP888" s="4"/>
      <c r="CWQ888" s="4"/>
      <c r="CWR888" s="4"/>
      <c r="CWS888" s="4"/>
      <c r="CWT888" s="4"/>
      <c r="CWU888" s="4"/>
      <c r="CWV888" s="4"/>
      <c r="CWW888" s="4"/>
      <c r="CWX888" s="4"/>
      <c r="CWY888" s="4"/>
      <c r="CWZ888" s="4"/>
      <c r="CXA888" s="4"/>
      <c r="CXB888" s="4"/>
      <c r="CXC888" s="4"/>
      <c r="CXD888" s="4"/>
      <c r="CXE888" s="4"/>
      <c r="CXF888" s="4"/>
      <c r="CXG888" s="4"/>
      <c r="CXH888" s="4"/>
      <c r="CXI888" s="4"/>
      <c r="CXJ888" s="4"/>
      <c r="CXK888" s="4"/>
      <c r="CXL888" s="4"/>
      <c r="CXM888" s="4"/>
      <c r="CXN888" s="4"/>
      <c r="CXO888" s="4"/>
      <c r="CXP888" s="4"/>
      <c r="CXQ888" s="4"/>
      <c r="CXR888" s="4"/>
      <c r="CXS888" s="4"/>
      <c r="CXT888" s="4"/>
      <c r="CXU888" s="4"/>
      <c r="CXV888" s="4"/>
      <c r="CXW888" s="4"/>
      <c r="CXX888" s="4"/>
      <c r="CXY888" s="4"/>
      <c r="CXZ888" s="4"/>
      <c r="CYA888" s="4"/>
      <c r="CYB888" s="4"/>
      <c r="CYC888" s="4"/>
      <c r="CYD888" s="4"/>
      <c r="CYE888" s="4"/>
      <c r="CYF888" s="4"/>
      <c r="CYG888" s="4"/>
      <c r="CYH888" s="4"/>
      <c r="CYI888" s="4"/>
      <c r="CYJ888" s="4"/>
      <c r="CYK888" s="4"/>
      <c r="CYL888" s="4"/>
      <c r="CYM888" s="4"/>
      <c r="CYN888" s="4"/>
      <c r="CYO888" s="4"/>
      <c r="CYP888" s="4"/>
      <c r="CYQ888" s="4"/>
      <c r="CYR888" s="4"/>
      <c r="CYS888" s="4"/>
      <c r="CYT888" s="4"/>
      <c r="CYU888" s="4"/>
      <c r="CYV888" s="4"/>
      <c r="CYW888" s="4"/>
      <c r="CYX888" s="4"/>
      <c r="CYY888" s="4"/>
      <c r="CYZ888" s="4"/>
      <c r="CZA888" s="4"/>
      <c r="CZB888" s="4"/>
      <c r="CZC888" s="4"/>
      <c r="CZD888" s="4"/>
      <c r="CZE888" s="4"/>
      <c r="CZF888" s="4"/>
      <c r="CZG888" s="4"/>
      <c r="CZH888" s="4"/>
      <c r="CZI888" s="4"/>
      <c r="CZJ888" s="4"/>
      <c r="CZK888" s="4"/>
      <c r="CZL888" s="4"/>
      <c r="CZM888" s="4"/>
      <c r="CZN888" s="4"/>
      <c r="CZO888" s="4"/>
      <c r="CZP888" s="4"/>
      <c r="CZQ888" s="4"/>
      <c r="CZR888" s="4"/>
      <c r="CZS888" s="4"/>
      <c r="CZT888" s="4"/>
      <c r="CZU888" s="4"/>
      <c r="CZV888" s="4"/>
      <c r="CZW888" s="4"/>
      <c r="CZX888" s="4"/>
      <c r="CZY888" s="4"/>
      <c r="CZZ888" s="4"/>
      <c r="DAA888" s="4"/>
      <c r="DAB888" s="4"/>
      <c r="DAC888" s="4"/>
      <c r="DAD888" s="4"/>
      <c r="DAE888" s="4"/>
      <c r="DAF888" s="4"/>
      <c r="DAG888" s="4"/>
      <c r="DAH888" s="4"/>
      <c r="DAI888" s="4"/>
      <c r="DAJ888" s="4"/>
      <c r="DAK888" s="4"/>
      <c r="DAL888" s="4"/>
      <c r="DAM888" s="4"/>
      <c r="DAN888" s="4"/>
      <c r="DAO888" s="4"/>
      <c r="DAP888" s="4"/>
      <c r="DAQ888" s="4"/>
      <c r="DAR888" s="4"/>
      <c r="DAS888" s="4"/>
      <c r="DAT888" s="4"/>
      <c r="DAU888" s="4"/>
      <c r="DAV888" s="4"/>
      <c r="DAW888" s="4"/>
      <c r="DAX888" s="4"/>
      <c r="DAY888" s="4"/>
      <c r="DAZ888" s="4"/>
      <c r="DBA888" s="4"/>
      <c r="DBB888" s="4"/>
      <c r="DBC888" s="4"/>
      <c r="DBD888" s="4"/>
      <c r="DBE888" s="4"/>
      <c r="DBF888" s="4"/>
      <c r="DBG888" s="4"/>
      <c r="DBH888" s="4"/>
      <c r="DBI888" s="4"/>
      <c r="DBJ888" s="4"/>
      <c r="DBK888" s="4"/>
      <c r="DBL888" s="4"/>
      <c r="DBM888" s="4"/>
      <c r="DBN888" s="4"/>
      <c r="DBO888" s="4"/>
      <c r="DBP888" s="4"/>
      <c r="DBQ888" s="4"/>
      <c r="DBR888" s="4"/>
      <c r="DBS888" s="4"/>
      <c r="DBT888" s="4"/>
      <c r="DBU888" s="4"/>
      <c r="DBV888" s="4"/>
      <c r="DBW888" s="4"/>
      <c r="DBX888" s="4"/>
      <c r="DBY888" s="4"/>
      <c r="DBZ888" s="4"/>
      <c r="DCA888" s="4"/>
      <c r="DCB888" s="4"/>
      <c r="DCC888" s="4"/>
      <c r="DCD888" s="4"/>
      <c r="DCE888" s="4"/>
      <c r="DCF888" s="4"/>
      <c r="DCG888" s="4"/>
      <c r="DCH888" s="4"/>
      <c r="DCI888" s="4"/>
      <c r="DCJ888" s="4"/>
      <c r="DCK888" s="4"/>
      <c r="DCL888" s="4"/>
      <c r="DCM888" s="4"/>
      <c r="DCN888" s="4"/>
      <c r="DCO888" s="4"/>
      <c r="DCP888" s="4"/>
      <c r="DCQ888" s="4"/>
      <c r="DCR888" s="4"/>
      <c r="DCS888" s="4"/>
      <c r="DCT888" s="4"/>
      <c r="DCU888" s="4"/>
      <c r="DCV888" s="4"/>
      <c r="DCW888" s="4"/>
      <c r="DCX888" s="4"/>
      <c r="DCY888" s="4"/>
      <c r="DCZ888" s="4"/>
      <c r="DDA888" s="4"/>
      <c r="DDB888" s="4"/>
      <c r="DDD888" s="4"/>
      <c r="DDF888" s="4"/>
      <c r="DDG888" s="4"/>
      <c r="DDH888" s="4"/>
      <c r="DDI888" s="4"/>
      <c r="DDJ888" s="4"/>
      <c r="DDK888" s="4"/>
      <c r="DDL888" s="4"/>
      <c r="DDM888" s="4"/>
      <c r="DDR888" s="4"/>
      <c r="DDS888" s="4"/>
      <c r="DDT888" s="4"/>
      <c r="DDU888" s="4"/>
      <c r="DDV888" s="4"/>
      <c r="DDW888" s="4"/>
      <c r="DDX888" s="4"/>
      <c r="DDY888" s="4"/>
      <c r="DDZ888" s="4"/>
      <c r="DEA888" s="4"/>
      <c r="DEB888" s="4"/>
      <c r="DEC888" s="4"/>
      <c r="DED888" s="4"/>
      <c r="DEE888" s="4"/>
      <c r="DEF888" s="4"/>
      <c r="DEG888" s="4"/>
      <c r="DEH888" s="4"/>
      <c r="DEI888" s="4"/>
      <c r="DEJ888" s="4"/>
      <c r="DEK888" s="4"/>
      <c r="DEL888" s="4"/>
      <c r="DEM888" s="4"/>
      <c r="DEN888" s="4"/>
      <c r="DEO888" s="4"/>
      <c r="DEP888" s="4"/>
      <c r="DEQ888" s="4"/>
      <c r="DER888" s="4"/>
      <c r="DES888" s="4"/>
      <c r="DET888" s="4"/>
      <c r="DEU888" s="4"/>
      <c r="DEV888" s="4"/>
      <c r="DEW888" s="4"/>
      <c r="DEX888" s="4"/>
      <c r="DEY888" s="4"/>
      <c r="DEZ888" s="4"/>
      <c r="DFA888" s="4"/>
      <c r="DFB888" s="4"/>
      <c r="DFC888" s="4"/>
      <c r="DFD888" s="4"/>
      <c r="DFE888" s="4"/>
      <c r="DFF888" s="4"/>
      <c r="DFG888" s="4"/>
      <c r="DFH888" s="4"/>
      <c r="DFI888" s="4"/>
      <c r="DFJ888" s="4"/>
      <c r="DFK888" s="4"/>
      <c r="DFL888" s="4"/>
      <c r="DFM888" s="4"/>
      <c r="DFN888" s="4"/>
      <c r="DFO888" s="4"/>
      <c r="DFP888" s="4"/>
      <c r="DFQ888" s="4"/>
      <c r="DFR888" s="4"/>
      <c r="DFS888" s="4"/>
      <c r="DFT888" s="4"/>
      <c r="DFU888" s="4"/>
      <c r="DFV888" s="4"/>
      <c r="DFW888" s="4"/>
      <c r="DFX888" s="4"/>
      <c r="DFY888" s="4"/>
      <c r="DFZ888" s="4"/>
      <c r="DGA888" s="4"/>
      <c r="DGB888" s="4"/>
      <c r="DGC888" s="4"/>
      <c r="DGD888" s="4"/>
      <c r="DGE888" s="4"/>
      <c r="DGF888" s="4"/>
      <c r="DGG888" s="4"/>
      <c r="DGH888" s="4"/>
      <c r="DGI888" s="4"/>
      <c r="DGJ888" s="4"/>
      <c r="DGK888" s="4"/>
      <c r="DGL888" s="4"/>
      <c r="DGM888" s="4"/>
      <c r="DGN888" s="4"/>
      <c r="DGO888" s="4"/>
      <c r="DGP888" s="4"/>
      <c r="DGQ888" s="4"/>
      <c r="DGR888" s="4"/>
      <c r="DGS888" s="4"/>
      <c r="DGT888" s="4"/>
      <c r="DGU888" s="4"/>
      <c r="DGV888" s="4"/>
      <c r="DGW888" s="4"/>
      <c r="DGX888" s="4"/>
      <c r="DGY888" s="4"/>
      <c r="DGZ888" s="4"/>
      <c r="DHA888" s="4"/>
      <c r="DHB888" s="4"/>
      <c r="DHC888" s="4"/>
      <c r="DHD888" s="4"/>
      <c r="DHE888" s="4"/>
      <c r="DHF888" s="4"/>
      <c r="DHG888" s="4"/>
      <c r="DHH888" s="4"/>
      <c r="DHI888" s="4"/>
      <c r="DHJ888" s="4"/>
      <c r="DHK888" s="4"/>
      <c r="DHL888" s="4"/>
      <c r="DHM888" s="4"/>
      <c r="DHN888" s="4"/>
      <c r="DHO888" s="4"/>
      <c r="DHP888" s="4"/>
      <c r="DHQ888" s="4"/>
      <c r="DHR888" s="4"/>
      <c r="DHS888" s="4"/>
      <c r="DHT888" s="4"/>
      <c r="DHU888" s="4"/>
      <c r="DHV888" s="4"/>
      <c r="DHW888" s="4"/>
      <c r="DHX888" s="4"/>
      <c r="DHY888" s="4"/>
      <c r="DHZ888" s="4"/>
      <c r="DIA888" s="4"/>
      <c r="DIB888" s="4"/>
      <c r="DIC888" s="4"/>
      <c r="DID888" s="4"/>
      <c r="DIE888" s="4"/>
      <c r="DIF888" s="4"/>
      <c r="DIG888" s="4"/>
      <c r="DIH888" s="4"/>
      <c r="DII888" s="4"/>
      <c r="DIJ888" s="4"/>
      <c r="DIK888" s="4"/>
      <c r="DIL888" s="4"/>
      <c r="DIM888" s="4"/>
      <c r="DIN888" s="4"/>
      <c r="DIO888" s="4"/>
      <c r="DIP888" s="4"/>
      <c r="DIQ888" s="4"/>
      <c r="DIR888" s="4"/>
      <c r="DIS888" s="4"/>
      <c r="DIT888" s="4"/>
      <c r="DIU888" s="4"/>
      <c r="DIV888" s="4"/>
      <c r="DIW888" s="4"/>
      <c r="DIX888" s="4"/>
      <c r="DIY888" s="4"/>
      <c r="DIZ888" s="4"/>
      <c r="DJA888" s="4"/>
      <c r="DJB888" s="4"/>
      <c r="DJC888" s="4"/>
      <c r="DJD888" s="4"/>
      <c r="DJE888" s="4"/>
      <c r="DJF888" s="4"/>
      <c r="DJG888" s="4"/>
      <c r="DJH888" s="4"/>
      <c r="DJI888" s="4"/>
      <c r="DJJ888" s="4"/>
      <c r="DJK888" s="4"/>
      <c r="DJL888" s="4"/>
      <c r="DJM888" s="4"/>
      <c r="DJN888" s="4"/>
      <c r="DJO888" s="4"/>
      <c r="DJP888" s="4"/>
      <c r="DJQ888" s="4"/>
      <c r="DJR888" s="4"/>
      <c r="DJS888" s="4"/>
      <c r="DJT888" s="4"/>
      <c r="DJU888" s="4"/>
      <c r="DJV888" s="4"/>
      <c r="DJW888" s="4"/>
      <c r="DJX888" s="4"/>
      <c r="DJY888" s="4"/>
      <c r="DJZ888" s="4"/>
      <c r="DKA888" s="4"/>
      <c r="DKB888" s="4"/>
      <c r="DKC888" s="4"/>
      <c r="DKD888" s="4"/>
      <c r="DKE888" s="4"/>
      <c r="DKF888" s="4"/>
      <c r="DKG888" s="4"/>
      <c r="DKH888" s="4"/>
      <c r="DKI888" s="4"/>
      <c r="DKJ888" s="4"/>
      <c r="DKK888" s="4"/>
      <c r="DKL888" s="4"/>
      <c r="DKM888" s="4"/>
      <c r="DKN888" s="4"/>
      <c r="DKO888" s="4"/>
      <c r="DKP888" s="4"/>
      <c r="DKQ888" s="4"/>
      <c r="DKR888" s="4"/>
      <c r="DKS888" s="4"/>
      <c r="DKT888" s="4"/>
      <c r="DKU888" s="4"/>
      <c r="DKV888" s="4"/>
      <c r="DKW888" s="4"/>
      <c r="DKX888" s="4"/>
      <c r="DKY888" s="4"/>
      <c r="DKZ888" s="4"/>
      <c r="DLA888" s="4"/>
      <c r="DLB888" s="4"/>
      <c r="DLC888" s="4"/>
      <c r="DLD888" s="4"/>
      <c r="DLE888" s="4"/>
      <c r="DLF888" s="4"/>
      <c r="DLG888" s="4"/>
      <c r="DLH888" s="4"/>
      <c r="DLI888" s="4"/>
      <c r="DLJ888" s="4"/>
      <c r="DLK888" s="4"/>
      <c r="DLL888" s="4"/>
      <c r="DLM888" s="4"/>
      <c r="DLN888" s="4"/>
      <c r="DLO888" s="4"/>
      <c r="DLP888" s="4"/>
      <c r="DLQ888" s="4"/>
      <c r="DLR888" s="4"/>
      <c r="DLS888" s="4"/>
      <c r="DLT888" s="4"/>
      <c r="DLU888" s="4"/>
      <c r="DLV888" s="4"/>
      <c r="DLW888" s="4"/>
      <c r="DLX888" s="4"/>
      <c r="DLY888" s="4"/>
      <c r="DLZ888" s="4"/>
      <c r="DMA888" s="4"/>
      <c r="DMB888" s="4"/>
      <c r="DMC888" s="4"/>
      <c r="DMD888" s="4"/>
      <c r="DME888" s="4"/>
      <c r="DMF888" s="4"/>
      <c r="DMG888" s="4"/>
      <c r="DMH888" s="4"/>
      <c r="DMI888" s="4"/>
      <c r="DMJ888" s="4"/>
      <c r="DMK888" s="4"/>
      <c r="DML888" s="4"/>
      <c r="DMM888" s="4"/>
      <c r="DMN888" s="4"/>
      <c r="DMO888" s="4"/>
      <c r="DMP888" s="4"/>
      <c r="DMQ888" s="4"/>
      <c r="DMR888" s="4"/>
      <c r="DMS888" s="4"/>
      <c r="DMT888" s="4"/>
      <c r="DMU888" s="4"/>
      <c r="DMV888" s="4"/>
      <c r="DMW888" s="4"/>
      <c r="DMX888" s="4"/>
      <c r="DMZ888" s="4"/>
      <c r="DNB888" s="4"/>
      <c r="DNC888" s="4"/>
      <c r="DND888" s="4"/>
      <c r="DNE888" s="4"/>
      <c r="DNF888" s="4"/>
      <c r="DNG888" s="4"/>
      <c r="DNH888" s="4"/>
      <c r="DNI888" s="4"/>
      <c r="DNN888" s="4"/>
      <c r="DNO888" s="4"/>
      <c r="DNP888" s="4"/>
      <c r="DNQ888" s="4"/>
      <c r="DNR888" s="4"/>
      <c r="DNS888" s="4"/>
      <c r="DNT888" s="4"/>
      <c r="DNU888" s="4"/>
      <c r="DNV888" s="4"/>
      <c r="DNW888" s="4"/>
      <c r="DNX888" s="4"/>
      <c r="DNY888" s="4"/>
      <c r="DNZ888" s="4"/>
      <c r="DOA888" s="4"/>
      <c r="DOB888" s="4"/>
      <c r="DOC888" s="4"/>
      <c r="DOD888" s="4"/>
      <c r="DOE888" s="4"/>
      <c r="DOF888" s="4"/>
      <c r="DOG888" s="4"/>
      <c r="DOH888" s="4"/>
      <c r="DOI888" s="4"/>
      <c r="DOJ888" s="4"/>
      <c r="DOK888" s="4"/>
      <c r="DOL888" s="4"/>
      <c r="DOM888" s="4"/>
      <c r="DON888" s="4"/>
      <c r="DOO888" s="4"/>
      <c r="DOP888" s="4"/>
      <c r="DOQ888" s="4"/>
      <c r="DOR888" s="4"/>
      <c r="DOS888" s="4"/>
      <c r="DOT888" s="4"/>
      <c r="DOU888" s="4"/>
      <c r="DOV888" s="4"/>
      <c r="DOW888" s="4"/>
      <c r="DOX888" s="4"/>
      <c r="DOY888" s="4"/>
      <c r="DOZ888" s="4"/>
      <c r="DPA888" s="4"/>
      <c r="DPB888" s="4"/>
      <c r="DPC888" s="4"/>
      <c r="DPD888" s="4"/>
      <c r="DPE888" s="4"/>
      <c r="DPF888" s="4"/>
      <c r="DPG888" s="4"/>
      <c r="DPH888" s="4"/>
      <c r="DPI888" s="4"/>
      <c r="DPJ888" s="4"/>
      <c r="DPK888" s="4"/>
      <c r="DPL888" s="4"/>
      <c r="DPM888" s="4"/>
      <c r="DPN888" s="4"/>
      <c r="DPO888" s="4"/>
      <c r="DPP888" s="4"/>
      <c r="DPQ888" s="4"/>
      <c r="DPR888" s="4"/>
      <c r="DPS888" s="4"/>
      <c r="DPT888" s="4"/>
      <c r="DPU888" s="4"/>
      <c r="DPV888" s="4"/>
      <c r="DPW888" s="4"/>
      <c r="DPX888" s="4"/>
      <c r="DPY888" s="4"/>
      <c r="DPZ888" s="4"/>
      <c r="DQA888" s="4"/>
      <c r="DQB888" s="4"/>
      <c r="DQC888" s="4"/>
      <c r="DQD888" s="4"/>
      <c r="DQE888" s="4"/>
      <c r="DQF888" s="4"/>
      <c r="DQG888" s="4"/>
      <c r="DQH888" s="4"/>
      <c r="DQI888" s="4"/>
      <c r="DQJ888" s="4"/>
      <c r="DQK888" s="4"/>
      <c r="DQL888" s="4"/>
      <c r="DQM888" s="4"/>
      <c r="DQN888" s="4"/>
      <c r="DQO888" s="4"/>
      <c r="DQP888" s="4"/>
      <c r="DQQ888" s="4"/>
      <c r="DQR888" s="4"/>
      <c r="DQS888" s="4"/>
      <c r="DQT888" s="4"/>
      <c r="DQU888" s="4"/>
      <c r="DQV888" s="4"/>
      <c r="DQW888" s="4"/>
      <c r="DQX888" s="4"/>
      <c r="DQY888" s="4"/>
      <c r="DQZ888" s="4"/>
      <c r="DRA888" s="4"/>
      <c r="DRB888" s="4"/>
      <c r="DRC888" s="4"/>
      <c r="DRD888" s="4"/>
      <c r="DRE888" s="4"/>
      <c r="DRF888" s="4"/>
      <c r="DRG888" s="4"/>
      <c r="DRH888" s="4"/>
      <c r="DRI888" s="4"/>
      <c r="DRJ888" s="4"/>
      <c r="DRK888" s="4"/>
      <c r="DRL888" s="4"/>
      <c r="DRM888" s="4"/>
      <c r="DRN888" s="4"/>
      <c r="DRO888" s="4"/>
      <c r="DRP888" s="4"/>
      <c r="DRQ888" s="4"/>
      <c r="DRR888" s="4"/>
      <c r="DRS888" s="4"/>
      <c r="DRT888" s="4"/>
      <c r="DRU888" s="4"/>
      <c r="DRV888" s="4"/>
      <c r="DRW888" s="4"/>
      <c r="DRX888" s="4"/>
      <c r="DRY888" s="4"/>
      <c r="DRZ888" s="4"/>
      <c r="DSA888" s="4"/>
      <c r="DSB888" s="4"/>
      <c r="DSC888" s="4"/>
      <c r="DSD888" s="4"/>
      <c r="DSE888" s="4"/>
      <c r="DSF888" s="4"/>
      <c r="DSG888" s="4"/>
      <c r="DSH888" s="4"/>
      <c r="DSI888" s="4"/>
      <c r="DSJ888" s="4"/>
      <c r="DSK888" s="4"/>
      <c r="DSL888" s="4"/>
      <c r="DSM888" s="4"/>
      <c r="DSN888" s="4"/>
      <c r="DSO888" s="4"/>
      <c r="DSP888" s="4"/>
      <c r="DSQ888" s="4"/>
      <c r="DSR888" s="4"/>
      <c r="DSS888" s="4"/>
      <c r="DST888" s="4"/>
      <c r="DSU888" s="4"/>
      <c r="DSV888" s="4"/>
      <c r="DSW888" s="4"/>
      <c r="DSX888" s="4"/>
      <c r="DSY888" s="4"/>
      <c r="DSZ888" s="4"/>
      <c r="DTA888" s="4"/>
      <c r="DTB888" s="4"/>
      <c r="DTC888" s="4"/>
      <c r="DTD888" s="4"/>
      <c r="DTE888" s="4"/>
      <c r="DTF888" s="4"/>
      <c r="DTG888" s="4"/>
      <c r="DTH888" s="4"/>
      <c r="DTI888" s="4"/>
      <c r="DTJ888" s="4"/>
      <c r="DTK888" s="4"/>
      <c r="DTL888" s="4"/>
      <c r="DTM888" s="4"/>
      <c r="DTN888" s="4"/>
      <c r="DTO888" s="4"/>
      <c r="DTP888" s="4"/>
      <c r="DTQ888" s="4"/>
      <c r="DTR888" s="4"/>
      <c r="DTS888" s="4"/>
      <c r="DTT888" s="4"/>
      <c r="DTU888" s="4"/>
      <c r="DTV888" s="4"/>
      <c r="DTW888" s="4"/>
      <c r="DTX888" s="4"/>
      <c r="DTY888" s="4"/>
      <c r="DTZ888" s="4"/>
      <c r="DUA888" s="4"/>
      <c r="DUB888" s="4"/>
      <c r="DUC888" s="4"/>
      <c r="DUD888" s="4"/>
      <c r="DUE888" s="4"/>
      <c r="DUF888" s="4"/>
      <c r="DUG888" s="4"/>
      <c r="DUH888" s="4"/>
      <c r="DUI888" s="4"/>
      <c r="DUJ888" s="4"/>
      <c r="DUK888" s="4"/>
      <c r="DUL888" s="4"/>
      <c r="DUM888" s="4"/>
      <c r="DUN888" s="4"/>
      <c r="DUO888" s="4"/>
      <c r="DUP888" s="4"/>
      <c r="DUQ888" s="4"/>
      <c r="DUR888" s="4"/>
      <c r="DUS888" s="4"/>
      <c r="DUT888" s="4"/>
      <c r="DUU888" s="4"/>
      <c r="DUV888" s="4"/>
      <c r="DUW888" s="4"/>
      <c r="DUX888" s="4"/>
      <c r="DUY888" s="4"/>
      <c r="DUZ888" s="4"/>
      <c r="DVA888" s="4"/>
      <c r="DVB888" s="4"/>
      <c r="DVC888" s="4"/>
      <c r="DVD888" s="4"/>
      <c r="DVE888" s="4"/>
      <c r="DVF888" s="4"/>
      <c r="DVG888" s="4"/>
      <c r="DVH888" s="4"/>
      <c r="DVI888" s="4"/>
      <c r="DVJ888" s="4"/>
      <c r="DVK888" s="4"/>
      <c r="DVL888" s="4"/>
      <c r="DVM888" s="4"/>
      <c r="DVN888" s="4"/>
      <c r="DVO888" s="4"/>
      <c r="DVP888" s="4"/>
      <c r="DVQ888" s="4"/>
      <c r="DVR888" s="4"/>
      <c r="DVS888" s="4"/>
      <c r="DVT888" s="4"/>
      <c r="DVU888" s="4"/>
      <c r="DVV888" s="4"/>
      <c r="DVW888" s="4"/>
      <c r="DVX888" s="4"/>
      <c r="DVY888" s="4"/>
      <c r="DVZ888" s="4"/>
      <c r="DWA888" s="4"/>
      <c r="DWB888" s="4"/>
      <c r="DWC888" s="4"/>
      <c r="DWD888" s="4"/>
      <c r="DWE888" s="4"/>
      <c r="DWF888" s="4"/>
      <c r="DWG888" s="4"/>
      <c r="DWH888" s="4"/>
      <c r="DWI888" s="4"/>
      <c r="DWJ888" s="4"/>
      <c r="DWK888" s="4"/>
      <c r="DWL888" s="4"/>
      <c r="DWM888" s="4"/>
      <c r="DWN888" s="4"/>
      <c r="DWO888" s="4"/>
      <c r="DWP888" s="4"/>
      <c r="DWQ888" s="4"/>
      <c r="DWR888" s="4"/>
      <c r="DWS888" s="4"/>
      <c r="DWT888" s="4"/>
      <c r="DWV888" s="4"/>
      <c r="DWX888" s="4"/>
      <c r="DWY888" s="4"/>
      <c r="DWZ888" s="4"/>
      <c r="DXA888" s="4"/>
      <c r="DXB888" s="4"/>
      <c r="DXC888" s="4"/>
      <c r="DXD888" s="4"/>
      <c r="DXE888" s="4"/>
      <c r="DXJ888" s="4"/>
      <c r="DXK888" s="4"/>
      <c r="DXL888" s="4"/>
      <c r="DXM888" s="4"/>
      <c r="DXN888" s="4"/>
      <c r="DXO888" s="4"/>
      <c r="DXP888" s="4"/>
      <c r="DXQ888" s="4"/>
      <c r="DXR888" s="4"/>
      <c r="DXS888" s="4"/>
      <c r="DXT888" s="4"/>
      <c r="DXU888" s="4"/>
      <c r="DXV888" s="4"/>
      <c r="DXW888" s="4"/>
      <c r="DXX888" s="4"/>
      <c r="DXY888" s="4"/>
      <c r="DXZ888" s="4"/>
      <c r="DYA888" s="4"/>
      <c r="DYB888" s="4"/>
      <c r="DYC888" s="4"/>
      <c r="DYD888" s="4"/>
      <c r="DYE888" s="4"/>
      <c r="DYF888" s="4"/>
      <c r="DYG888" s="4"/>
      <c r="DYH888" s="4"/>
      <c r="DYI888" s="4"/>
      <c r="DYJ888" s="4"/>
      <c r="DYK888" s="4"/>
      <c r="DYL888" s="4"/>
      <c r="DYM888" s="4"/>
      <c r="DYN888" s="4"/>
      <c r="DYO888" s="4"/>
      <c r="DYP888" s="4"/>
      <c r="DYQ888" s="4"/>
      <c r="DYR888" s="4"/>
      <c r="DYS888" s="4"/>
      <c r="DYT888" s="4"/>
      <c r="DYU888" s="4"/>
      <c r="DYV888" s="4"/>
      <c r="DYW888" s="4"/>
      <c r="DYX888" s="4"/>
      <c r="DYY888" s="4"/>
      <c r="DYZ888" s="4"/>
      <c r="DZA888" s="4"/>
      <c r="DZB888" s="4"/>
      <c r="DZC888" s="4"/>
      <c r="DZD888" s="4"/>
      <c r="DZE888" s="4"/>
      <c r="DZF888" s="4"/>
      <c r="DZG888" s="4"/>
      <c r="DZH888" s="4"/>
      <c r="DZI888" s="4"/>
      <c r="DZJ888" s="4"/>
      <c r="DZK888" s="4"/>
      <c r="DZL888" s="4"/>
      <c r="DZM888" s="4"/>
      <c r="DZN888" s="4"/>
      <c r="DZO888" s="4"/>
      <c r="DZP888" s="4"/>
      <c r="DZQ888" s="4"/>
      <c r="DZR888" s="4"/>
      <c r="DZS888" s="4"/>
      <c r="DZT888" s="4"/>
      <c r="DZU888" s="4"/>
      <c r="DZV888" s="4"/>
      <c r="DZW888" s="4"/>
      <c r="DZX888" s="4"/>
      <c r="DZY888" s="4"/>
      <c r="DZZ888" s="4"/>
      <c r="EAA888" s="4"/>
      <c r="EAB888" s="4"/>
      <c r="EAC888" s="4"/>
      <c r="EAD888" s="4"/>
      <c r="EAE888" s="4"/>
      <c r="EAF888" s="4"/>
      <c r="EAG888" s="4"/>
      <c r="EAH888" s="4"/>
      <c r="EAI888" s="4"/>
      <c r="EAJ888" s="4"/>
      <c r="EAK888" s="4"/>
      <c r="EAL888" s="4"/>
      <c r="EAM888" s="4"/>
      <c r="EAN888" s="4"/>
      <c r="EAO888" s="4"/>
      <c r="EAP888" s="4"/>
      <c r="EAQ888" s="4"/>
      <c r="EAR888" s="4"/>
      <c r="EAS888" s="4"/>
      <c r="EAT888" s="4"/>
      <c r="EAU888" s="4"/>
      <c r="EAV888" s="4"/>
      <c r="EAW888" s="4"/>
      <c r="EAX888" s="4"/>
      <c r="EAY888" s="4"/>
      <c r="EAZ888" s="4"/>
      <c r="EBA888" s="4"/>
      <c r="EBB888" s="4"/>
      <c r="EBC888" s="4"/>
      <c r="EBD888" s="4"/>
      <c r="EBE888" s="4"/>
      <c r="EBF888" s="4"/>
      <c r="EBG888" s="4"/>
      <c r="EBH888" s="4"/>
      <c r="EBI888" s="4"/>
      <c r="EBJ888" s="4"/>
      <c r="EBK888" s="4"/>
      <c r="EBL888" s="4"/>
      <c r="EBM888" s="4"/>
      <c r="EBN888" s="4"/>
      <c r="EBO888" s="4"/>
      <c r="EBP888" s="4"/>
      <c r="EBQ888" s="4"/>
      <c r="EBR888" s="4"/>
      <c r="EBS888" s="4"/>
      <c r="EBT888" s="4"/>
      <c r="EBU888" s="4"/>
      <c r="EBV888" s="4"/>
      <c r="EBW888" s="4"/>
      <c r="EBX888" s="4"/>
      <c r="EBY888" s="4"/>
      <c r="EBZ888" s="4"/>
      <c r="ECA888" s="4"/>
      <c r="ECB888" s="4"/>
      <c r="ECC888" s="4"/>
      <c r="ECD888" s="4"/>
      <c r="ECE888" s="4"/>
      <c r="ECF888" s="4"/>
      <c r="ECG888" s="4"/>
      <c r="ECH888" s="4"/>
      <c r="ECI888" s="4"/>
      <c r="ECJ888" s="4"/>
      <c r="ECK888" s="4"/>
      <c r="ECL888" s="4"/>
      <c r="ECM888" s="4"/>
      <c r="ECN888" s="4"/>
      <c r="ECO888" s="4"/>
      <c r="ECP888" s="4"/>
      <c r="ECQ888" s="4"/>
      <c r="ECR888" s="4"/>
      <c r="ECS888" s="4"/>
      <c r="ECT888" s="4"/>
      <c r="ECU888" s="4"/>
      <c r="ECV888" s="4"/>
      <c r="ECW888" s="4"/>
      <c r="ECX888" s="4"/>
      <c r="ECY888" s="4"/>
      <c r="ECZ888" s="4"/>
      <c r="EDA888" s="4"/>
      <c r="EDB888" s="4"/>
      <c r="EDC888" s="4"/>
      <c r="EDD888" s="4"/>
      <c r="EDE888" s="4"/>
      <c r="EDF888" s="4"/>
      <c r="EDG888" s="4"/>
      <c r="EDH888" s="4"/>
      <c r="EDI888" s="4"/>
      <c r="EDJ888" s="4"/>
      <c r="EDK888" s="4"/>
      <c r="EDL888" s="4"/>
      <c r="EDM888" s="4"/>
      <c r="EDN888" s="4"/>
      <c r="EDO888" s="4"/>
      <c r="EDP888" s="4"/>
      <c r="EDQ888" s="4"/>
      <c r="EDR888" s="4"/>
      <c r="EDS888" s="4"/>
      <c r="EDT888" s="4"/>
      <c r="EDU888" s="4"/>
      <c r="EDV888" s="4"/>
      <c r="EDW888" s="4"/>
      <c r="EDX888" s="4"/>
      <c r="EDY888" s="4"/>
      <c r="EDZ888" s="4"/>
      <c r="EEA888" s="4"/>
      <c r="EEB888" s="4"/>
      <c r="EEC888" s="4"/>
      <c r="EED888" s="4"/>
      <c r="EEE888" s="4"/>
      <c r="EEF888" s="4"/>
      <c r="EEG888" s="4"/>
      <c r="EEH888" s="4"/>
      <c r="EEI888" s="4"/>
      <c r="EEJ888" s="4"/>
      <c r="EEK888" s="4"/>
      <c r="EEL888" s="4"/>
      <c r="EEM888" s="4"/>
      <c r="EEN888" s="4"/>
      <c r="EEO888" s="4"/>
      <c r="EEP888" s="4"/>
      <c r="EEQ888" s="4"/>
      <c r="EER888" s="4"/>
      <c r="EES888" s="4"/>
      <c r="EET888" s="4"/>
      <c r="EEU888" s="4"/>
      <c r="EEV888" s="4"/>
      <c r="EEW888" s="4"/>
      <c r="EEX888" s="4"/>
      <c r="EEY888" s="4"/>
      <c r="EEZ888" s="4"/>
      <c r="EFA888" s="4"/>
      <c r="EFB888" s="4"/>
      <c r="EFC888" s="4"/>
      <c r="EFD888" s="4"/>
      <c r="EFE888" s="4"/>
      <c r="EFF888" s="4"/>
      <c r="EFG888" s="4"/>
      <c r="EFH888" s="4"/>
      <c r="EFI888" s="4"/>
      <c r="EFJ888" s="4"/>
      <c r="EFK888" s="4"/>
      <c r="EFL888" s="4"/>
      <c r="EFM888" s="4"/>
      <c r="EFN888" s="4"/>
      <c r="EFO888" s="4"/>
      <c r="EFP888" s="4"/>
      <c r="EFQ888" s="4"/>
      <c r="EFR888" s="4"/>
      <c r="EFS888" s="4"/>
      <c r="EFT888" s="4"/>
      <c r="EFU888" s="4"/>
      <c r="EFV888" s="4"/>
      <c r="EFW888" s="4"/>
      <c r="EFX888" s="4"/>
      <c r="EFY888" s="4"/>
      <c r="EFZ888" s="4"/>
      <c r="EGA888" s="4"/>
      <c r="EGB888" s="4"/>
      <c r="EGC888" s="4"/>
      <c r="EGD888" s="4"/>
      <c r="EGE888" s="4"/>
      <c r="EGF888" s="4"/>
      <c r="EGG888" s="4"/>
      <c r="EGH888" s="4"/>
      <c r="EGI888" s="4"/>
      <c r="EGJ888" s="4"/>
      <c r="EGK888" s="4"/>
      <c r="EGL888" s="4"/>
      <c r="EGM888" s="4"/>
      <c r="EGN888" s="4"/>
      <c r="EGO888" s="4"/>
      <c r="EGP888" s="4"/>
      <c r="EGR888" s="4"/>
      <c r="EGT888" s="4"/>
      <c r="EGU888" s="4"/>
      <c r="EGV888" s="4"/>
      <c r="EGW888" s="4"/>
      <c r="EGX888" s="4"/>
      <c r="EGY888" s="4"/>
      <c r="EGZ888" s="4"/>
      <c r="EHA888" s="4"/>
      <c r="EHF888" s="4"/>
      <c r="EHG888" s="4"/>
      <c r="EHH888" s="4"/>
      <c r="EHI888" s="4"/>
      <c r="EHJ888" s="4"/>
      <c r="EHK888" s="4"/>
      <c r="EHL888" s="4"/>
      <c r="EHM888" s="4"/>
      <c r="EHN888" s="4"/>
      <c r="EHO888" s="4"/>
      <c r="EHP888" s="4"/>
      <c r="EHQ888" s="4"/>
      <c r="EHR888" s="4"/>
      <c r="EHS888" s="4"/>
      <c r="EHT888" s="4"/>
      <c r="EHU888" s="4"/>
      <c r="EHV888" s="4"/>
      <c r="EHW888" s="4"/>
      <c r="EHX888" s="4"/>
      <c r="EHY888" s="4"/>
      <c r="EHZ888" s="4"/>
      <c r="EIA888" s="4"/>
      <c r="EIB888" s="4"/>
      <c r="EIC888" s="4"/>
      <c r="EID888" s="4"/>
      <c r="EIE888" s="4"/>
      <c r="EIF888" s="4"/>
      <c r="EIG888" s="4"/>
      <c r="EIH888" s="4"/>
      <c r="EII888" s="4"/>
      <c r="EIJ888" s="4"/>
      <c r="EIK888" s="4"/>
      <c r="EIL888" s="4"/>
      <c r="EIM888" s="4"/>
      <c r="EIN888" s="4"/>
      <c r="EIO888" s="4"/>
      <c r="EIP888" s="4"/>
      <c r="EIQ888" s="4"/>
      <c r="EIR888" s="4"/>
      <c r="EIS888" s="4"/>
      <c r="EIT888" s="4"/>
      <c r="EIU888" s="4"/>
      <c r="EIV888" s="4"/>
      <c r="EIW888" s="4"/>
      <c r="EIX888" s="4"/>
      <c r="EIY888" s="4"/>
      <c r="EIZ888" s="4"/>
      <c r="EJA888" s="4"/>
      <c r="EJB888" s="4"/>
      <c r="EJC888" s="4"/>
      <c r="EJD888" s="4"/>
      <c r="EJE888" s="4"/>
      <c r="EJF888" s="4"/>
      <c r="EJG888" s="4"/>
      <c r="EJH888" s="4"/>
      <c r="EJI888" s="4"/>
      <c r="EJJ888" s="4"/>
      <c r="EJK888" s="4"/>
      <c r="EJL888" s="4"/>
      <c r="EJM888" s="4"/>
      <c r="EJN888" s="4"/>
      <c r="EJO888" s="4"/>
      <c r="EJP888" s="4"/>
      <c r="EJQ888" s="4"/>
      <c r="EJR888" s="4"/>
      <c r="EJS888" s="4"/>
      <c r="EJT888" s="4"/>
      <c r="EJU888" s="4"/>
      <c r="EJV888" s="4"/>
      <c r="EJW888" s="4"/>
      <c r="EJX888" s="4"/>
      <c r="EJY888" s="4"/>
      <c r="EJZ888" s="4"/>
      <c r="EKA888" s="4"/>
      <c r="EKB888" s="4"/>
      <c r="EKC888" s="4"/>
      <c r="EKD888" s="4"/>
      <c r="EKE888" s="4"/>
      <c r="EKF888" s="4"/>
      <c r="EKG888" s="4"/>
      <c r="EKH888" s="4"/>
      <c r="EKI888" s="4"/>
      <c r="EKJ888" s="4"/>
      <c r="EKK888" s="4"/>
      <c r="EKL888" s="4"/>
      <c r="EKM888" s="4"/>
      <c r="EKN888" s="4"/>
      <c r="EKO888" s="4"/>
      <c r="EKP888" s="4"/>
      <c r="EKQ888" s="4"/>
      <c r="EKR888" s="4"/>
      <c r="EKS888" s="4"/>
      <c r="EKT888" s="4"/>
      <c r="EKU888" s="4"/>
      <c r="EKV888" s="4"/>
      <c r="EKW888" s="4"/>
      <c r="EKX888" s="4"/>
      <c r="EKY888" s="4"/>
      <c r="EKZ888" s="4"/>
      <c r="ELA888" s="4"/>
      <c r="ELB888" s="4"/>
      <c r="ELC888" s="4"/>
      <c r="ELD888" s="4"/>
      <c r="ELE888" s="4"/>
      <c r="ELF888" s="4"/>
      <c r="ELG888" s="4"/>
      <c r="ELH888" s="4"/>
      <c r="ELI888" s="4"/>
      <c r="ELJ888" s="4"/>
      <c r="ELK888" s="4"/>
      <c r="ELL888" s="4"/>
      <c r="ELM888" s="4"/>
      <c r="ELN888" s="4"/>
      <c r="ELO888" s="4"/>
      <c r="ELP888" s="4"/>
      <c r="ELQ888" s="4"/>
      <c r="ELR888" s="4"/>
      <c r="ELS888" s="4"/>
      <c r="ELT888" s="4"/>
      <c r="ELU888" s="4"/>
      <c r="ELV888" s="4"/>
      <c r="ELW888" s="4"/>
      <c r="ELX888" s="4"/>
      <c r="ELY888" s="4"/>
      <c r="ELZ888" s="4"/>
      <c r="EMA888" s="4"/>
      <c r="EMB888" s="4"/>
      <c r="EMC888" s="4"/>
      <c r="EMD888" s="4"/>
      <c r="EME888" s="4"/>
      <c r="EMF888" s="4"/>
      <c r="EMG888" s="4"/>
      <c r="EMH888" s="4"/>
      <c r="EMI888" s="4"/>
      <c r="EMJ888" s="4"/>
      <c r="EMK888" s="4"/>
      <c r="EML888" s="4"/>
      <c r="EMM888" s="4"/>
      <c r="EMN888" s="4"/>
      <c r="EMO888" s="4"/>
      <c r="EMP888" s="4"/>
      <c r="EMQ888" s="4"/>
      <c r="EMR888" s="4"/>
      <c r="EMS888" s="4"/>
      <c r="EMT888" s="4"/>
      <c r="EMU888" s="4"/>
      <c r="EMV888" s="4"/>
      <c r="EMW888" s="4"/>
      <c r="EMX888" s="4"/>
      <c r="EMY888" s="4"/>
      <c r="EMZ888" s="4"/>
      <c r="ENA888" s="4"/>
      <c r="ENB888" s="4"/>
      <c r="ENC888" s="4"/>
      <c r="END888" s="4"/>
      <c r="ENE888" s="4"/>
      <c r="ENF888" s="4"/>
      <c r="ENG888" s="4"/>
      <c r="ENH888" s="4"/>
      <c r="ENI888" s="4"/>
      <c r="ENJ888" s="4"/>
      <c r="ENK888" s="4"/>
      <c r="ENL888" s="4"/>
      <c r="ENM888" s="4"/>
      <c r="ENN888" s="4"/>
      <c r="ENO888" s="4"/>
      <c r="ENP888" s="4"/>
      <c r="ENQ888" s="4"/>
      <c r="ENR888" s="4"/>
      <c r="ENS888" s="4"/>
      <c r="ENT888" s="4"/>
      <c r="ENU888" s="4"/>
      <c r="ENV888" s="4"/>
      <c r="ENW888" s="4"/>
      <c r="ENX888" s="4"/>
      <c r="ENY888" s="4"/>
      <c r="ENZ888" s="4"/>
      <c r="EOA888" s="4"/>
      <c r="EOB888" s="4"/>
      <c r="EOC888" s="4"/>
      <c r="EOD888" s="4"/>
      <c r="EOE888" s="4"/>
      <c r="EOF888" s="4"/>
      <c r="EOG888" s="4"/>
      <c r="EOH888" s="4"/>
      <c r="EOI888" s="4"/>
      <c r="EOJ888" s="4"/>
      <c r="EOK888" s="4"/>
      <c r="EOL888" s="4"/>
      <c r="EOM888" s="4"/>
      <c r="EON888" s="4"/>
      <c r="EOO888" s="4"/>
      <c r="EOP888" s="4"/>
      <c r="EOQ888" s="4"/>
      <c r="EOR888" s="4"/>
      <c r="EOS888" s="4"/>
      <c r="EOT888" s="4"/>
      <c r="EOU888" s="4"/>
      <c r="EOV888" s="4"/>
      <c r="EOW888" s="4"/>
      <c r="EOX888" s="4"/>
      <c r="EOY888" s="4"/>
      <c r="EOZ888" s="4"/>
      <c r="EPA888" s="4"/>
      <c r="EPB888" s="4"/>
      <c r="EPC888" s="4"/>
      <c r="EPD888" s="4"/>
      <c r="EPE888" s="4"/>
      <c r="EPF888" s="4"/>
      <c r="EPG888" s="4"/>
      <c r="EPH888" s="4"/>
      <c r="EPI888" s="4"/>
      <c r="EPJ888" s="4"/>
      <c r="EPK888" s="4"/>
      <c r="EPL888" s="4"/>
      <c r="EPM888" s="4"/>
      <c r="EPN888" s="4"/>
      <c r="EPO888" s="4"/>
      <c r="EPP888" s="4"/>
      <c r="EPQ888" s="4"/>
      <c r="EPR888" s="4"/>
      <c r="EPS888" s="4"/>
      <c r="EPT888" s="4"/>
      <c r="EPU888" s="4"/>
      <c r="EPV888" s="4"/>
      <c r="EPW888" s="4"/>
      <c r="EPX888" s="4"/>
      <c r="EPY888" s="4"/>
      <c r="EPZ888" s="4"/>
      <c r="EQA888" s="4"/>
      <c r="EQB888" s="4"/>
      <c r="EQC888" s="4"/>
      <c r="EQD888" s="4"/>
      <c r="EQE888" s="4"/>
      <c r="EQF888" s="4"/>
      <c r="EQG888" s="4"/>
      <c r="EQH888" s="4"/>
      <c r="EQI888" s="4"/>
      <c r="EQJ888" s="4"/>
      <c r="EQK888" s="4"/>
      <c r="EQL888" s="4"/>
      <c r="EQN888" s="4"/>
      <c r="EQP888" s="4"/>
      <c r="EQQ888" s="4"/>
      <c r="EQR888" s="4"/>
      <c r="EQS888" s="4"/>
      <c r="EQT888" s="4"/>
      <c r="EQU888" s="4"/>
      <c r="EQV888" s="4"/>
      <c r="EQW888" s="4"/>
      <c r="ERB888" s="4"/>
      <c r="ERC888" s="4"/>
      <c r="ERD888" s="4"/>
      <c r="ERE888" s="4"/>
      <c r="ERF888" s="4"/>
      <c r="ERG888" s="4"/>
      <c r="ERH888" s="4"/>
      <c r="ERI888" s="4"/>
      <c r="ERJ888" s="4"/>
      <c r="ERK888" s="4"/>
      <c r="ERL888" s="4"/>
      <c r="ERM888" s="4"/>
      <c r="ERN888" s="4"/>
      <c r="ERO888" s="4"/>
      <c r="ERP888" s="4"/>
      <c r="ERQ888" s="4"/>
      <c r="ERR888" s="4"/>
      <c r="ERS888" s="4"/>
      <c r="ERT888" s="4"/>
      <c r="ERU888" s="4"/>
      <c r="ERV888" s="4"/>
      <c r="ERW888" s="4"/>
      <c r="ERX888" s="4"/>
      <c r="ERY888" s="4"/>
      <c r="ERZ888" s="4"/>
      <c r="ESA888" s="4"/>
      <c r="ESB888" s="4"/>
      <c r="ESC888" s="4"/>
      <c r="ESD888" s="4"/>
      <c r="ESE888" s="4"/>
      <c r="ESF888" s="4"/>
      <c r="ESG888" s="4"/>
      <c r="ESH888" s="4"/>
      <c r="ESI888" s="4"/>
      <c r="ESJ888" s="4"/>
      <c r="ESK888" s="4"/>
      <c r="ESL888" s="4"/>
      <c r="ESM888" s="4"/>
      <c r="ESN888" s="4"/>
      <c r="ESO888" s="4"/>
      <c r="ESP888" s="4"/>
      <c r="ESQ888" s="4"/>
      <c r="ESR888" s="4"/>
      <c r="ESS888" s="4"/>
      <c r="EST888" s="4"/>
      <c r="ESU888" s="4"/>
      <c r="ESV888" s="4"/>
      <c r="ESW888" s="4"/>
      <c r="ESX888" s="4"/>
      <c r="ESY888" s="4"/>
      <c r="ESZ888" s="4"/>
      <c r="ETA888" s="4"/>
      <c r="ETB888" s="4"/>
      <c r="ETC888" s="4"/>
      <c r="ETD888" s="4"/>
      <c r="ETE888" s="4"/>
      <c r="ETF888" s="4"/>
      <c r="ETG888" s="4"/>
      <c r="ETH888" s="4"/>
      <c r="ETI888" s="4"/>
      <c r="ETJ888" s="4"/>
      <c r="ETK888" s="4"/>
      <c r="ETL888" s="4"/>
      <c r="ETM888" s="4"/>
      <c r="ETN888" s="4"/>
      <c r="ETO888" s="4"/>
      <c r="ETP888" s="4"/>
      <c r="ETQ888" s="4"/>
      <c r="ETR888" s="4"/>
      <c r="ETS888" s="4"/>
      <c r="ETT888" s="4"/>
      <c r="ETU888" s="4"/>
      <c r="ETV888" s="4"/>
      <c r="ETW888" s="4"/>
      <c r="ETX888" s="4"/>
      <c r="ETY888" s="4"/>
      <c r="ETZ888" s="4"/>
      <c r="EUA888" s="4"/>
      <c r="EUB888" s="4"/>
      <c r="EUC888" s="4"/>
      <c r="EUD888" s="4"/>
      <c r="EUE888" s="4"/>
      <c r="EUF888" s="4"/>
      <c r="EUG888" s="4"/>
      <c r="EUH888" s="4"/>
      <c r="EUI888" s="4"/>
      <c r="EUJ888" s="4"/>
      <c r="EUK888" s="4"/>
      <c r="EUL888" s="4"/>
      <c r="EUM888" s="4"/>
      <c r="EUN888" s="4"/>
      <c r="EUO888" s="4"/>
      <c r="EUP888" s="4"/>
      <c r="EUQ888" s="4"/>
      <c r="EUR888" s="4"/>
      <c r="EUS888" s="4"/>
      <c r="EUT888" s="4"/>
      <c r="EUU888" s="4"/>
      <c r="EUV888" s="4"/>
      <c r="EUW888" s="4"/>
      <c r="EUX888" s="4"/>
      <c r="EUY888" s="4"/>
      <c r="EUZ888" s="4"/>
      <c r="EVA888" s="4"/>
      <c r="EVB888" s="4"/>
      <c r="EVC888" s="4"/>
      <c r="EVD888" s="4"/>
      <c r="EVE888" s="4"/>
      <c r="EVF888" s="4"/>
      <c r="EVG888" s="4"/>
      <c r="EVH888" s="4"/>
      <c r="EVI888" s="4"/>
      <c r="EVJ888" s="4"/>
      <c r="EVK888" s="4"/>
      <c r="EVL888" s="4"/>
      <c r="EVM888" s="4"/>
      <c r="EVN888" s="4"/>
      <c r="EVO888" s="4"/>
      <c r="EVP888" s="4"/>
      <c r="EVQ888" s="4"/>
      <c r="EVR888" s="4"/>
      <c r="EVS888" s="4"/>
      <c r="EVT888" s="4"/>
      <c r="EVU888" s="4"/>
      <c r="EVV888" s="4"/>
      <c r="EVW888" s="4"/>
      <c r="EVX888" s="4"/>
      <c r="EVY888" s="4"/>
      <c r="EVZ888" s="4"/>
      <c r="EWA888" s="4"/>
      <c r="EWB888" s="4"/>
      <c r="EWC888" s="4"/>
      <c r="EWD888" s="4"/>
      <c r="EWE888" s="4"/>
      <c r="EWF888" s="4"/>
      <c r="EWG888" s="4"/>
      <c r="EWH888" s="4"/>
      <c r="EWI888" s="4"/>
      <c r="EWJ888" s="4"/>
      <c r="EWK888" s="4"/>
      <c r="EWL888" s="4"/>
      <c r="EWM888" s="4"/>
      <c r="EWN888" s="4"/>
      <c r="EWO888" s="4"/>
      <c r="EWP888" s="4"/>
      <c r="EWQ888" s="4"/>
      <c r="EWR888" s="4"/>
      <c r="EWS888" s="4"/>
      <c r="EWT888" s="4"/>
      <c r="EWU888" s="4"/>
      <c r="EWV888" s="4"/>
      <c r="EWW888" s="4"/>
      <c r="EWX888" s="4"/>
      <c r="EWY888" s="4"/>
      <c r="EWZ888" s="4"/>
      <c r="EXA888" s="4"/>
      <c r="EXB888" s="4"/>
      <c r="EXC888" s="4"/>
      <c r="EXD888" s="4"/>
      <c r="EXE888" s="4"/>
      <c r="EXF888" s="4"/>
      <c r="EXG888" s="4"/>
      <c r="EXH888" s="4"/>
      <c r="EXI888" s="4"/>
      <c r="EXJ888" s="4"/>
      <c r="EXK888" s="4"/>
      <c r="EXL888" s="4"/>
      <c r="EXM888" s="4"/>
      <c r="EXN888" s="4"/>
      <c r="EXO888" s="4"/>
      <c r="EXP888" s="4"/>
      <c r="EXQ888" s="4"/>
      <c r="EXR888" s="4"/>
      <c r="EXS888" s="4"/>
      <c r="EXT888" s="4"/>
      <c r="EXU888" s="4"/>
      <c r="EXV888" s="4"/>
      <c r="EXW888" s="4"/>
      <c r="EXX888" s="4"/>
      <c r="EXY888" s="4"/>
      <c r="EXZ888" s="4"/>
      <c r="EYA888" s="4"/>
      <c r="EYB888" s="4"/>
      <c r="EYC888" s="4"/>
      <c r="EYD888" s="4"/>
      <c r="EYE888" s="4"/>
      <c r="EYF888" s="4"/>
      <c r="EYG888" s="4"/>
      <c r="EYH888" s="4"/>
      <c r="EYI888" s="4"/>
      <c r="EYJ888" s="4"/>
      <c r="EYK888" s="4"/>
      <c r="EYL888" s="4"/>
      <c r="EYM888" s="4"/>
      <c r="EYN888" s="4"/>
      <c r="EYO888" s="4"/>
      <c r="EYP888" s="4"/>
      <c r="EYQ888" s="4"/>
      <c r="EYR888" s="4"/>
      <c r="EYS888" s="4"/>
      <c r="EYT888" s="4"/>
      <c r="EYU888" s="4"/>
      <c r="EYV888" s="4"/>
      <c r="EYW888" s="4"/>
      <c r="EYX888" s="4"/>
      <c r="EYY888" s="4"/>
      <c r="EYZ888" s="4"/>
      <c r="EZA888" s="4"/>
      <c r="EZB888" s="4"/>
      <c r="EZC888" s="4"/>
      <c r="EZD888" s="4"/>
      <c r="EZE888" s="4"/>
      <c r="EZF888" s="4"/>
      <c r="EZG888" s="4"/>
      <c r="EZH888" s="4"/>
      <c r="EZI888" s="4"/>
      <c r="EZJ888" s="4"/>
      <c r="EZK888" s="4"/>
      <c r="EZL888" s="4"/>
      <c r="EZM888" s="4"/>
      <c r="EZN888" s="4"/>
      <c r="EZO888" s="4"/>
      <c r="EZP888" s="4"/>
      <c r="EZQ888" s="4"/>
      <c r="EZR888" s="4"/>
      <c r="EZS888" s="4"/>
      <c r="EZT888" s="4"/>
      <c r="EZU888" s="4"/>
      <c r="EZV888" s="4"/>
      <c r="EZW888" s="4"/>
      <c r="EZX888" s="4"/>
      <c r="EZY888" s="4"/>
      <c r="EZZ888" s="4"/>
      <c r="FAA888" s="4"/>
      <c r="FAB888" s="4"/>
      <c r="FAC888" s="4"/>
      <c r="FAD888" s="4"/>
      <c r="FAE888" s="4"/>
      <c r="FAF888" s="4"/>
      <c r="FAG888" s="4"/>
      <c r="FAH888" s="4"/>
      <c r="FAJ888" s="4"/>
      <c r="FAL888" s="4"/>
      <c r="FAM888" s="4"/>
      <c r="FAN888" s="4"/>
      <c r="FAO888" s="4"/>
      <c r="FAP888" s="4"/>
      <c r="FAQ888" s="4"/>
      <c r="FAR888" s="4"/>
      <c r="FAS888" s="4"/>
      <c r="FAX888" s="4"/>
      <c r="FAY888" s="4"/>
      <c r="FAZ888" s="4"/>
      <c r="FBA888" s="4"/>
      <c r="FBB888" s="4"/>
      <c r="FBC888" s="4"/>
      <c r="FBD888" s="4"/>
      <c r="FBE888" s="4"/>
      <c r="FBF888" s="4"/>
      <c r="FBG888" s="4"/>
      <c r="FBH888" s="4"/>
      <c r="FBI888" s="4"/>
      <c r="FBJ888" s="4"/>
      <c r="FBK888" s="4"/>
      <c r="FBL888" s="4"/>
      <c r="FBM888" s="4"/>
      <c r="FBN888" s="4"/>
      <c r="FBO888" s="4"/>
      <c r="FBP888" s="4"/>
      <c r="FBQ888" s="4"/>
      <c r="FBR888" s="4"/>
      <c r="FBS888" s="4"/>
      <c r="FBT888" s="4"/>
      <c r="FBU888" s="4"/>
      <c r="FBV888" s="4"/>
      <c r="FBW888" s="4"/>
      <c r="FBX888" s="4"/>
      <c r="FBY888" s="4"/>
      <c r="FBZ888" s="4"/>
      <c r="FCA888" s="4"/>
      <c r="FCB888" s="4"/>
      <c r="FCC888" s="4"/>
      <c r="FCD888" s="4"/>
      <c r="FCE888" s="4"/>
      <c r="FCF888" s="4"/>
      <c r="FCG888" s="4"/>
      <c r="FCH888" s="4"/>
      <c r="FCI888" s="4"/>
      <c r="FCJ888" s="4"/>
      <c r="FCK888" s="4"/>
      <c r="FCL888" s="4"/>
      <c r="FCM888" s="4"/>
      <c r="FCN888" s="4"/>
      <c r="FCO888" s="4"/>
      <c r="FCP888" s="4"/>
      <c r="FCQ888" s="4"/>
      <c r="FCR888" s="4"/>
      <c r="FCS888" s="4"/>
      <c r="FCT888" s="4"/>
      <c r="FCU888" s="4"/>
      <c r="FCV888" s="4"/>
      <c r="FCW888" s="4"/>
      <c r="FCX888" s="4"/>
      <c r="FCY888" s="4"/>
      <c r="FCZ888" s="4"/>
      <c r="FDA888" s="4"/>
      <c r="FDB888" s="4"/>
      <c r="FDC888" s="4"/>
      <c r="FDD888" s="4"/>
      <c r="FDE888" s="4"/>
      <c r="FDF888" s="4"/>
      <c r="FDG888" s="4"/>
      <c r="FDH888" s="4"/>
      <c r="FDI888" s="4"/>
      <c r="FDJ888" s="4"/>
      <c r="FDK888" s="4"/>
      <c r="FDL888" s="4"/>
      <c r="FDM888" s="4"/>
      <c r="FDN888" s="4"/>
      <c r="FDO888" s="4"/>
      <c r="FDP888" s="4"/>
      <c r="FDQ888" s="4"/>
      <c r="FDR888" s="4"/>
      <c r="FDS888" s="4"/>
      <c r="FDT888" s="4"/>
      <c r="FDU888" s="4"/>
      <c r="FDV888" s="4"/>
      <c r="FDW888" s="4"/>
      <c r="FDX888" s="4"/>
      <c r="FDY888" s="4"/>
      <c r="FDZ888" s="4"/>
      <c r="FEA888" s="4"/>
      <c r="FEB888" s="4"/>
      <c r="FEC888" s="4"/>
      <c r="FED888" s="4"/>
      <c r="FEE888" s="4"/>
      <c r="FEF888" s="4"/>
      <c r="FEG888" s="4"/>
      <c r="FEH888" s="4"/>
      <c r="FEI888" s="4"/>
      <c r="FEJ888" s="4"/>
      <c r="FEK888" s="4"/>
      <c r="FEL888" s="4"/>
      <c r="FEM888" s="4"/>
      <c r="FEN888" s="4"/>
      <c r="FEO888" s="4"/>
      <c r="FEP888" s="4"/>
      <c r="FEQ888" s="4"/>
      <c r="FER888" s="4"/>
      <c r="FES888" s="4"/>
      <c r="FET888" s="4"/>
      <c r="FEU888" s="4"/>
      <c r="FEV888" s="4"/>
      <c r="FEW888" s="4"/>
      <c r="FEX888" s="4"/>
      <c r="FEY888" s="4"/>
      <c r="FEZ888" s="4"/>
      <c r="FFA888" s="4"/>
      <c r="FFB888" s="4"/>
      <c r="FFC888" s="4"/>
      <c r="FFD888" s="4"/>
      <c r="FFE888" s="4"/>
      <c r="FFF888" s="4"/>
      <c r="FFG888" s="4"/>
      <c r="FFH888" s="4"/>
      <c r="FFI888" s="4"/>
      <c r="FFJ888" s="4"/>
      <c r="FFK888" s="4"/>
      <c r="FFL888" s="4"/>
      <c r="FFM888" s="4"/>
      <c r="FFN888" s="4"/>
      <c r="FFO888" s="4"/>
      <c r="FFP888" s="4"/>
      <c r="FFQ888" s="4"/>
      <c r="FFR888" s="4"/>
      <c r="FFS888" s="4"/>
      <c r="FFT888" s="4"/>
      <c r="FFU888" s="4"/>
      <c r="FFV888" s="4"/>
      <c r="FFW888" s="4"/>
      <c r="FFX888" s="4"/>
      <c r="FFY888" s="4"/>
      <c r="FFZ888" s="4"/>
      <c r="FGA888" s="4"/>
      <c r="FGB888" s="4"/>
      <c r="FGC888" s="4"/>
      <c r="FGD888" s="4"/>
      <c r="FGE888" s="4"/>
      <c r="FGF888" s="4"/>
      <c r="FGG888" s="4"/>
      <c r="FGH888" s="4"/>
      <c r="FGI888" s="4"/>
      <c r="FGJ888" s="4"/>
      <c r="FGK888" s="4"/>
      <c r="FGL888" s="4"/>
      <c r="FGM888" s="4"/>
      <c r="FGN888" s="4"/>
      <c r="FGO888" s="4"/>
      <c r="FGP888" s="4"/>
      <c r="FGQ888" s="4"/>
      <c r="FGR888" s="4"/>
      <c r="FGS888" s="4"/>
      <c r="FGT888" s="4"/>
      <c r="FGU888" s="4"/>
      <c r="FGV888" s="4"/>
      <c r="FGW888" s="4"/>
      <c r="FGX888" s="4"/>
      <c r="FGY888" s="4"/>
      <c r="FGZ888" s="4"/>
      <c r="FHA888" s="4"/>
      <c r="FHB888" s="4"/>
      <c r="FHC888" s="4"/>
      <c r="FHD888" s="4"/>
      <c r="FHE888" s="4"/>
      <c r="FHF888" s="4"/>
      <c r="FHG888" s="4"/>
      <c r="FHH888" s="4"/>
      <c r="FHI888" s="4"/>
      <c r="FHJ888" s="4"/>
      <c r="FHK888" s="4"/>
      <c r="FHL888" s="4"/>
      <c r="FHM888" s="4"/>
      <c r="FHN888" s="4"/>
      <c r="FHO888" s="4"/>
      <c r="FHP888" s="4"/>
      <c r="FHQ888" s="4"/>
      <c r="FHR888" s="4"/>
      <c r="FHS888" s="4"/>
      <c r="FHT888" s="4"/>
      <c r="FHU888" s="4"/>
      <c r="FHV888" s="4"/>
      <c r="FHW888" s="4"/>
      <c r="FHX888" s="4"/>
      <c r="FHY888" s="4"/>
      <c r="FHZ888" s="4"/>
      <c r="FIA888" s="4"/>
      <c r="FIB888" s="4"/>
      <c r="FIC888" s="4"/>
      <c r="FID888" s="4"/>
      <c r="FIE888" s="4"/>
      <c r="FIF888" s="4"/>
      <c r="FIG888" s="4"/>
      <c r="FIH888" s="4"/>
      <c r="FII888" s="4"/>
      <c r="FIJ888" s="4"/>
      <c r="FIK888" s="4"/>
      <c r="FIL888" s="4"/>
      <c r="FIM888" s="4"/>
      <c r="FIN888" s="4"/>
      <c r="FIO888" s="4"/>
      <c r="FIP888" s="4"/>
      <c r="FIQ888" s="4"/>
      <c r="FIR888" s="4"/>
      <c r="FIS888" s="4"/>
      <c r="FIT888" s="4"/>
      <c r="FIU888" s="4"/>
      <c r="FIV888" s="4"/>
      <c r="FIW888" s="4"/>
      <c r="FIX888" s="4"/>
      <c r="FIY888" s="4"/>
      <c r="FIZ888" s="4"/>
      <c r="FJA888" s="4"/>
      <c r="FJB888" s="4"/>
      <c r="FJC888" s="4"/>
      <c r="FJD888" s="4"/>
      <c r="FJE888" s="4"/>
      <c r="FJF888" s="4"/>
      <c r="FJG888" s="4"/>
      <c r="FJH888" s="4"/>
      <c r="FJI888" s="4"/>
      <c r="FJJ888" s="4"/>
      <c r="FJK888" s="4"/>
      <c r="FJL888" s="4"/>
      <c r="FJM888" s="4"/>
      <c r="FJN888" s="4"/>
      <c r="FJO888" s="4"/>
      <c r="FJP888" s="4"/>
      <c r="FJQ888" s="4"/>
      <c r="FJR888" s="4"/>
      <c r="FJS888" s="4"/>
      <c r="FJT888" s="4"/>
      <c r="FJU888" s="4"/>
      <c r="FJV888" s="4"/>
      <c r="FJW888" s="4"/>
      <c r="FJX888" s="4"/>
      <c r="FJY888" s="4"/>
      <c r="FJZ888" s="4"/>
      <c r="FKA888" s="4"/>
      <c r="FKB888" s="4"/>
      <c r="FKC888" s="4"/>
      <c r="FKD888" s="4"/>
      <c r="FKF888" s="4"/>
      <c r="FKH888" s="4"/>
      <c r="FKI888" s="4"/>
      <c r="FKJ888" s="4"/>
      <c r="FKK888" s="4"/>
      <c r="FKL888" s="4"/>
      <c r="FKM888" s="4"/>
      <c r="FKN888" s="4"/>
      <c r="FKO888" s="4"/>
      <c r="FKT888" s="4"/>
      <c r="FKU888" s="4"/>
      <c r="FKV888" s="4"/>
      <c r="FKW888" s="4"/>
      <c r="FKX888" s="4"/>
      <c r="FKY888" s="4"/>
      <c r="FKZ888" s="4"/>
      <c r="FLA888" s="4"/>
      <c r="FLB888" s="4"/>
      <c r="FLC888" s="4"/>
      <c r="FLD888" s="4"/>
      <c r="FLE888" s="4"/>
      <c r="FLF888" s="4"/>
      <c r="FLG888" s="4"/>
      <c r="FLH888" s="4"/>
      <c r="FLI888" s="4"/>
      <c r="FLJ888" s="4"/>
      <c r="FLK888" s="4"/>
      <c r="FLL888" s="4"/>
      <c r="FLM888" s="4"/>
      <c r="FLN888" s="4"/>
      <c r="FLO888" s="4"/>
      <c r="FLP888" s="4"/>
      <c r="FLQ888" s="4"/>
      <c r="FLR888" s="4"/>
      <c r="FLS888" s="4"/>
      <c r="FLT888" s="4"/>
      <c r="FLU888" s="4"/>
      <c r="FLV888" s="4"/>
      <c r="FLW888" s="4"/>
      <c r="FLX888" s="4"/>
      <c r="FLY888" s="4"/>
      <c r="FLZ888" s="4"/>
      <c r="FMA888" s="4"/>
      <c r="FMB888" s="4"/>
      <c r="FMC888" s="4"/>
      <c r="FMD888" s="4"/>
      <c r="FME888" s="4"/>
      <c r="FMF888" s="4"/>
      <c r="FMG888" s="4"/>
      <c r="FMH888" s="4"/>
      <c r="FMI888" s="4"/>
      <c r="FMJ888" s="4"/>
      <c r="FMK888" s="4"/>
      <c r="FML888" s="4"/>
      <c r="FMM888" s="4"/>
      <c r="FMN888" s="4"/>
      <c r="FMO888" s="4"/>
      <c r="FMP888" s="4"/>
      <c r="FMQ888" s="4"/>
      <c r="FMR888" s="4"/>
      <c r="FMS888" s="4"/>
      <c r="FMT888" s="4"/>
      <c r="FMU888" s="4"/>
      <c r="FMV888" s="4"/>
      <c r="FMW888" s="4"/>
      <c r="FMX888" s="4"/>
      <c r="FMY888" s="4"/>
      <c r="FMZ888" s="4"/>
      <c r="FNA888" s="4"/>
      <c r="FNB888" s="4"/>
      <c r="FNC888" s="4"/>
      <c r="FND888" s="4"/>
      <c r="FNE888" s="4"/>
      <c r="FNF888" s="4"/>
      <c r="FNG888" s="4"/>
      <c r="FNH888" s="4"/>
      <c r="FNI888" s="4"/>
      <c r="FNJ888" s="4"/>
      <c r="FNK888" s="4"/>
      <c r="FNL888" s="4"/>
      <c r="FNM888" s="4"/>
      <c r="FNN888" s="4"/>
      <c r="FNO888" s="4"/>
      <c r="FNP888" s="4"/>
      <c r="FNQ888" s="4"/>
      <c r="FNR888" s="4"/>
      <c r="FNS888" s="4"/>
      <c r="FNT888" s="4"/>
      <c r="FNU888" s="4"/>
      <c r="FNV888" s="4"/>
      <c r="FNW888" s="4"/>
      <c r="FNX888" s="4"/>
      <c r="FNY888" s="4"/>
      <c r="FNZ888" s="4"/>
      <c r="FOA888" s="4"/>
      <c r="FOB888" s="4"/>
      <c r="FOC888" s="4"/>
      <c r="FOD888" s="4"/>
      <c r="FOE888" s="4"/>
      <c r="FOF888" s="4"/>
      <c r="FOG888" s="4"/>
      <c r="FOH888" s="4"/>
      <c r="FOI888" s="4"/>
      <c r="FOJ888" s="4"/>
      <c r="FOK888" s="4"/>
      <c r="FOL888" s="4"/>
      <c r="FOM888" s="4"/>
      <c r="FON888" s="4"/>
      <c r="FOO888" s="4"/>
      <c r="FOP888" s="4"/>
      <c r="FOQ888" s="4"/>
      <c r="FOR888" s="4"/>
      <c r="FOS888" s="4"/>
      <c r="FOT888" s="4"/>
      <c r="FOU888" s="4"/>
      <c r="FOV888" s="4"/>
      <c r="FOW888" s="4"/>
      <c r="FOX888" s="4"/>
      <c r="FOY888" s="4"/>
      <c r="FOZ888" s="4"/>
      <c r="FPA888" s="4"/>
      <c r="FPB888" s="4"/>
      <c r="FPC888" s="4"/>
      <c r="FPD888" s="4"/>
      <c r="FPE888" s="4"/>
      <c r="FPF888" s="4"/>
      <c r="FPG888" s="4"/>
      <c r="FPH888" s="4"/>
      <c r="FPI888" s="4"/>
      <c r="FPJ888" s="4"/>
      <c r="FPK888" s="4"/>
      <c r="FPL888" s="4"/>
      <c r="FPM888" s="4"/>
      <c r="FPN888" s="4"/>
      <c r="FPO888" s="4"/>
      <c r="FPP888" s="4"/>
      <c r="FPQ888" s="4"/>
      <c r="FPR888" s="4"/>
      <c r="FPS888" s="4"/>
      <c r="FPT888" s="4"/>
      <c r="FPU888" s="4"/>
      <c r="FPV888" s="4"/>
      <c r="FPW888" s="4"/>
      <c r="FPX888" s="4"/>
      <c r="FPY888" s="4"/>
      <c r="FPZ888" s="4"/>
      <c r="FQA888" s="4"/>
      <c r="FQB888" s="4"/>
      <c r="FQC888" s="4"/>
      <c r="FQD888" s="4"/>
      <c r="FQE888" s="4"/>
      <c r="FQF888" s="4"/>
      <c r="FQG888" s="4"/>
      <c r="FQH888" s="4"/>
      <c r="FQI888" s="4"/>
      <c r="FQJ888" s="4"/>
      <c r="FQK888" s="4"/>
      <c r="FQL888" s="4"/>
      <c r="FQM888" s="4"/>
      <c r="FQN888" s="4"/>
      <c r="FQO888" s="4"/>
      <c r="FQP888" s="4"/>
      <c r="FQQ888" s="4"/>
      <c r="FQR888" s="4"/>
      <c r="FQS888" s="4"/>
      <c r="FQT888" s="4"/>
      <c r="FQU888" s="4"/>
      <c r="FQV888" s="4"/>
      <c r="FQW888" s="4"/>
      <c r="FQX888" s="4"/>
      <c r="FQY888" s="4"/>
      <c r="FQZ888" s="4"/>
      <c r="FRA888" s="4"/>
      <c r="FRB888" s="4"/>
      <c r="FRC888" s="4"/>
      <c r="FRD888" s="4"/>
      <c r="FRE888" s="4"/>
      <c r="FRF888" s="4"/>
      <c r="FRG888" s="4"/>
      <c r="FRH888" s="4"/>
      <c r="FRI888" s="4"/>
      <c r="FRJ888" s="4"/>
      <c r="FRK888" s="4"/>
      <c r="FRL888" s="4"/>
      <c r="FRM888" s="4"/>
      <c r="FRN888" s="4"/>
      <c r="FRO888" s="4"/>
      <c r="FRP888" s="4"/>
      <c r="FRQ888" s="4"/>
      <c r="FRR888" s="4"/>
      <c r="FRS888" s="4"/>
      <c r="FRT888" s="4"/>
      <c r="FRU888" s="4"/>
      <c r="FRV888" s="4"/>
      <c r="FRW888" s="4"/>
      <c r="FRX888" s="4"/>
      <c r="FRY888" s="4"/>
      <c r="FRZ888" s="4"/>
      <c r="FSA888" s="4"/>
      <c r="FSB888" s="4"/>
      <c r="FSC888" s="4"/>
      <c r="FSD888" s="4"/>
      <c r="FSE888" s="4"/>
      <c r="FSF888" s="4"/>
      <c r="FSG888" s="4"/>
      <c r="FSH888" s="4"/>
      <c r="FSI888" s="4"/>
      <c r="FSJ888" s="4"/>
      <c r="FSK888" s="4"/>
      <c r="FSL888" s="4"/>
      <c r="FSM888" s="4"/>
      <c r="FSN888" s="4"/>
      <c r="FSO888" s="4"/>
      <c r="FSP888" s="4"/>
      <c r="FSQ888" s="4"/>
      <c r="FSR888" s="4"/>
      <c r="FSS888" s="4"/>
      <c r="FST888" s="4"/>
      <c r="FSU888" s="4"/>
      <c r="FSV888" s="4"/>
      <c r="FSW888" s="4"/>
      <c r="FSX888" s="4"/>
      <c r="FSY888" s="4"/>
      <c r="FSZ888" s="4"/>
      <c r="FTA888" s="4"/>
      <c r="FTB888" s="4"/>
      <c r="FTC888" s="4"/>
      <c r="FTD888" s="4"/>
      <c r="FTE888" s="4"/>
      <c r="FTF888" s="4"/>
      <c r="FTG888" s="4"/>
      <c r="FTH888" s="4"/>
      <c r="FTI888" s="4"/>
      <c r="FTJ888" s="4"/>
      <c r="FTK888" s="4"/>
      <c r="FTL888" s="4"/>
      <c r="FTM888" s="4"/>
      <c r="FTN888" s="4"/>
      <c r="FTO888" s="4"/>
      <c r="FTP888" s="4"/>
      <c r="FTQ888" s="4"/>
      <c r="FTR888" s="4"/>
      <c r="FTS888" s="4"/>
      <c r="FTT888" s="4"/>
      <c r="FTU888" s="4"/>
      <c r="FTV888" s="4"/>
      <c r="FTW888" s="4"/>
      <c r="FTX888" s="4"/>
      <c r="FTY888" s="4"/>
      <c r="FTZ888" s="4"/>
      <c r="FUB888" s="4"/>
      <c r="FUD888" s="4"/>
      <c r="FUE888" s="4"/>
      <c r="FUF888" s="4"/>
      <c r="FUG888" s="4"/>
      <c r="FUH888" s="4"/>
      <c r="FUI888" s="4"/>
      <c r="FUJ888" s="4"/>
      <c r="FUK888" s="4"/>
      <c r="FUP888" s="4"/>
      <c r="FUQ888" s="4"/>
      <c r="FUR888" s="4"/>
      <c r="FUS888" s="4"/>
      <c r="FUT888" s="4"/>
      <c r="FUU888" s="4"/>
      <c r="FUV888" s="4"/>
      <c r="FUW888" s="4"/>
      <c r="FUX888" s="4"/>
      <c r="FUY888" s="4"/>
      <c r="FUZ888" s="4"/>
      <c r="FVA888" s="4"/>
      <c r="FVB888" s="4"/>
      <c r="FVC888" s="4"/>
      <c r="FVD888" s="4"/>
      <c r="FVE888" s="4"/>
      <c r="FVF888" s="4"/>
      <c r="FVG888" s="4"/>
      <c r="FVH888" s="4"/>
      <c r="FVI888" s="4"/>
      <c r="FVJ888" s="4"/>
      <c r="FVK888" s="4"/>
      <c r="FVL888" s="4"/>
      <c r="FVM888" s="4"/>
      <c r="FVN888" s="4"/>
      <c r="FVO888" s="4"/>
      <c r="FVP888" s="4"/>
      <c r="FVQ888" s="4"/>
      <c r="FVR888" s="4"/>
      <c r="FVS888" s="4"/>
      <c r="FVT888" s="4"/>
      <c r="FVU888" s="4"/>
      <c r="FVV888" s="4"/>
      <c r="FVW888" s="4"/>
      <c r="FVX888" s="4"/>
      <c r="FVY888" s="4"/>
      <c r="FVZ888" s="4"/>
      <c r="FWA888" s="4"/>
      <c r="FWB888" s="4"/>
      <c r="FWC888" s="4"/>
      <c r="FWD888" s="4"/>
      <c r="FWE888" s="4"/>
      <c r="FWF888" s="4"/>
      <c r="FWG888" s="4"/>
      <c r="FWH888" s="4"/>
      <c r="FWI888" s="4"/>
      <c r="FWJ888" s="4"/>
      <c r="FWK888" s="4"/>
      <c r="FWL888" s="4"/>
      <c r="FWM888" s="4"/>
      <c r="FWN888" s="4"/>
      <c r="FWO888" s="4"/>
      <c r="FWP888" s="4"/>
      <c r="FWQ888" s="4"/>
      <c r="FWR888" s="4"/>
      <c r="FWS888" s="4"/>
      <c r="FWT888" s="4"/>
      <c r="FWU888" s="4"/>
      <c r="FWV888" s="4"/>
      <c r="FWW888" s="4"/>
      <c r="FWX888" s="4"/>
      <c r="FWY888" s="4"/>
      <c r="FWZ888" s="4"/>
      <c r="FXA888" s="4"/>
      <c r="FXB888" s="4"/>
      <c r="FXC888" s="4"/>
      <c r="FXD888" s="4"/>
      <c r="FXE888" s="4"/>
      <c r="FXF888" s="4"/>
      <c r="FXG888" s="4"/>
      <c r="FXH888" s="4"/>
      <c r="FXI888" s="4"/>
      <c r="FXJ888" s="4"/>
      <c r="FXK888" s="4"/>
      <c r="FXL888" s="4"/>
      <c r="FXM888" s="4"/>
      <c r="FXN888" s="4"/>
      <c r="FXO888" s="4"/>
      <c r="FXP888" s="4"/>
      <c r="FXQ888" s="4"/>
      <c r="FXR888" s="4"/>
      <c r="FXS888" s="4"/>
      <c r="FXT888" s="4"/>
      <c r="FXU888" s="4"/>
      <c r="FXV888" s="4"/>
      <c r="FXW888" s="4"/>
      <c r="FXX888" s="4"/>
      <c r="FXY888" s="4"/>
      <c r="FXZ888" s="4"/>
      <c r="FYA888" s="4"/>
      <c r="FYB888" s="4"/>
      <c r="FYC888" s="4"/>
      <c r="FYD888" s="4"/>
      <c r="FYE888" s="4"/>
      <c r="FYF888" s="4"/>
      <c r="FYG888" s="4"/>
      <c r="FYH888" s="4"/>
      <c r="FYI888" s="4"/>
      <c r="FYJ888" s="4"/>
      <c r="FYK888" s="4"/>
      <c r="FYL888" s="4"/>
      <c r="FYM888" s="4"/>
      <c r="FYN888" s="4"/>
      <c r="FYO888" s="4"/>
      <c r="FYP888" s="4"/>
      <c r="FYQ888" s="4"/>
      <c r="FYR888" s="4"/>
      <c r="FYS888" s="4"/>
      <c r="FYT888" s="4"/>
      <c r="FYU888" s="4"/>
      <c r="FYV888" s="4"/>
      <c r="FYW888" s="4"/>
      <c r="FYX888" s="4"/>
      <c r="FYY888" s="4"/>
      <c r="FYZ888" s="4"/>
      <c r="FZA888" s="4"/>
      <c r="FZB888" s="4"/>
      <c r="FZC888" s="4"/>
      <c r="FZD888" s="4"/>
      <c r="FZE888" s="4"/>
      <c r="FZF888" s="4"/>
      <c r="FZG888" s="4"/>
      <c r="FZH888" s="4"/>
      <c r="FZI888" s="4"/>
      <c r="FZJ888" s="4"/>
      <c r="FZK888" s="4"/>
      <c r="FZL888" s="4"/>
      <c r="FZM888" s="4"/>
      <c r="FZN888" s="4"/>
      <c r="FZO888" s="4"/>
      <c r="FZP888" s="4"/>
      <c r="FZQ888" s="4"/>
      <c r="FZR888" s="4"/>
      <c r="FZS888" s="4"/>
      <c r="FZT888" s="4"/>
      <c r="FZU888" s="4"/>
      <c r="FZV888" s="4"/>
      <c r="FZW888" s="4"/>
      <c r="FZX888" s="4"/>
      <c r="FZY888" s="4"/>
      <c r="FZZ888" s="4"/>
      <c r="GAA888" s="4"/>
      <c r="GAB888" s="4"/>
      <c r="GAC888" s="4"/>
      <c r="GAD888" s="4"/>
      <c r="GAE888" s="4"/>
      <c r="GAF888" s="4"/>
      <c r="GAG888" s="4"/>
      <c r="GAH888" s="4"/>
      <c r="GAI888" s="4"/>
      <c r="GAJ888" s="4"/>
      <c r="GAK888" s="4"/>
      <c r="GAL888" s="4"/>
      <c r="GAM888" s="4"/>
      <c r="GAN888" s="4"/>
      <c r="GAO888" s="4"/>
      <c r="GAP888" s="4"/>
      <c r="GAQ888" s="4"/>
      <c r="GAR888" s="4"/>
      <c r="GAS888" s="4"/>
      <c r="GAT888" s="4"/>
      <c r="GAU888" s="4"/>
      <c r="GAV888" s="4"/>
      <c r="GAW888" s="4"/>
      <c r="GAX888" s="4"/>
      <c r="GAY888" s="4"/>
      <c r="GAZ888" s="4"/>
      <c r="GBA888" s="4"/>
      <c r="GBB888" s="4"/>
      <c r="GBC888" s="4"/>
      <c r="GBD888" s="4"/>
      <c r="GBE888" s="4"/>
      <c r="GBF888" s="4"/>
      <c r="GBG888" s="4"/>
      <c r="GBH888" s="4"/>
      <c r="GBI888" s="4"/>
      <c r="GBJ888" s="4"/>
      <c r="GBK888" s="4"/>
      <c r="GBL888" s="4"/>
      <c r="GBM888" s="4"/>
      <c r="GBN888" s="4"/>
      <c r="GBO888" s="4"/>
      <c r="GBP888" s="4"/>
      <c r="GBQ888" s="4"/>
      <c r="GBR888" s="4"/>
      <c r="GBS888" s="4"/>
      <c r="GBT888" s="4"/>
      <c r="GBU888" s="4"/>
      <c r="GBV888" s="4"/>
      <c r="GBW888" s="4"/>
      <c r="GBX888" s="4"/>
      <c r="GBY888" s="4"/>
      <c r="GBZ888" s="4"/>
      <c r="GCA888" s="4"/>
      <c r="GCB888" s="4"/>
      <c r="GCC888" s="4"/>
      <c r="GCD888" s="4"/>
      <c r="GCE888" s="4"/>
      <c r="GCF888" s="4"/>
      <c r="GCG888" s="4"/>
      <c r="GCH888" s="4"/>
      <c r="GCI888" s="4"/>
      <c r="GCJ888" s="4"/>
      <c r="GCK888" s="4"/>
      <c r="GCL888" s="4"/>
      <c r="GCM888" s="4"/>
      <c r="GCN888" s="4"/>
      <c r="GCO888" s="4"/>
      <c r="GCP888" s="4"/>
      <c r="GCQ888" s="4"/>
      <c r="GCR888" s="4"/>
      <c r="GCS888" s="4"/>
      <c r="GCT888" s="4"/>
      <c r="GCU888" s="4"/>
      <c r="GCV888" s="4"/>
      <c r="GCW888" s="4"/>
      <c r="GCX888" s="4"/>
      <c r="GCY888" s="4"/>
      <c r="GCZ888" s="4"/>
      <c r="GDA888" s="4"/>
      <c r="GDB888" s="4"/>
      <c r="GDC888" s="4"/>
      <c r="GDD888" s="4"/>
      <c r="GDE888" s="4"/>
      <c r="GDF888" s="4"/>
      <c r="GDG888" s="4"/>
      <c r="GDH888" s="4"/>
      <c r="GDI888" s="4"/>
      <c r="GDJ888" s="4"/>
      <c r="GDK888" s="4"/>
      <c r="GDL888" s="4"/>
      <c r="GDM888" s="4"/>
      <c r="GDN888" s="4"/>
      <c r="GDO888" s="4"/>
      <c r="GDP888" s="4"/>
      <c r="GDQ888" s="4"/>
      <c r="GDR888" s="4"/>
      <c r="GDS888" s="4"/>
      <c r="GDT888" s="4"/>
      <c r="GDU888" s="4"/>
      <c r="GDV888" s="4"/>
      <c r="GDX888" s="4"/>
      <c r="GDZ888" s="4"/>
      <c r="GEA888" s="4"/>
      <c r="GEB888" s="4"/>
      <c r="GEC888" s="4"/>
      <c r="GED888" s="4"/>
      <c r="GEE888" s="4"/>
      <c r="GEF888" s="4"/>
      <c r="GEG888" s="4"/>
      <c r="GEL888" s="4"/>
      <c r="GEM888" s="4"/>
      <c r="GEN888" s="4"/>
      <c r="GEO888" s="4"/>
      <c r="GEP888" s="4"/>
      <c r="GEQ888" s="4"/>
      <c r="GER888" s="4"/>
      <c r="GES888" s="4"/>
      <c r="GET888" s="4"/>
      <c r="GEU888" s="4"/>
      <c r="GEV888" s="4"/>
      <c r="GEW888" s="4"/>
      <c r="GEX888" s="4"/>
      <c r="GEY888" s="4"/>
      <c r="GEZ888" s="4"/>
      <c r="GFA888" s="4"/>
      <c r="GFB888" s="4"/>
      <c r="GFC888" s="4"/>
      <c r="GFD888" s="4"/>
      <c r="GFE888" s="4"/>
      <c r="GFF888" s="4"/>
      <c r="GFG888" s="4"/>
      <c r="GFH888" s="4"/>
      <c r="GFI888" s="4"/>
      <c r="GFJ888" s="4"/>
      <c r="GFK888" s="4"/>
      <c r="GFL888" s="4"/>
      <c r="GFM888" s="4"/>
      <c r="GFN888" s="4"/>
      <c r="GFO888" s="4"/>
      <c r="GFP888" s="4"/>
      <c r="GFQ888" s="4"/>
      <c r="GFR888" s="4"/>
      <c r="GFS888" s="4"/>
      <c r="GFT888" s="4"/>
      <c r="GFU888" s="4"/>
      <c r="GFV888" s="4"/>
      <c r="GFW888" s="4"/>
      <c r="GFX888" s="4"/>
      <c r="GFY888" s="4"/>
      <c r="GFZ888" s="4"/>
      <c r="GGA888" s="4"/>
      <c r="GGB888" s="4"/>
      <c r="GGC888" s="4"/>
      <c r="GGD888" s="4"/>
      <c r="GGE888" s="4"/>
      <c r="GGF888" s="4"/>
      <c r="GGG888" s="4"/>
      <c r="GGH888" s="4"/>
      <c r="GGI888" s="4"/>
      <c r="GGJ888" s="4"/>
      <c r="GGK888" s="4"/>
      <c r="GGL888" s="4"/>
      <c r="GGM888" s="4"/>
      <c r="GGN888" s="4"/>
      <c r="GGO888" s="4"/>
      <c r="GGP888" s="4"/>
      <c r="GGQ888" s="4"/>
      <c r="GGR888" s="4"/>
      <c r="GGS888" s="4"/>
      <c r="GGT888" s="4"/>
      <c r="GGU888" s="4"/>
      <c r="GGV888" s="4"/>
      <c r="GGW888" s="4"/>
      <c r="GGX888" s="4"/>
      <c r="GGY888" s="4"/>
      <c r="GGZ888" s="4"/>
      <c r="GHA888" s="4"/>
      <c r="GHB888" s="4"/>
      <c r="GHC888" s="4"/>
      <c r="GHD888" s="4"/>
      <c r="GHE888" s="4"/>
      <c r="GHF888" s="4"/>
      <c r="GHG888" s="4"/>
      <c r="GHH888" s="4"/>
      <c r="GHI888" s="4"/>
      <c r="GHJ888" s="4"/>
      <c r="GHK888" s="4"/>
      <c r="GHL888" s="4"/>
      <c r="GHM888" s="4"/>
      <c r="GHN888" s="4"/>
      <c r="GHO888" s="4"/>
      <c r="GHP888" s="4"/>
      <c r="GHQ888" s="4"/>
      <c r="GHR888" s="4"/>
      <c r="GHS888" s="4"/>
      <c r="GHT888" s="4"/>
      <c r="GHU888" s="4"/>
      <c r="GHV888" s="4"/>
      <c r="GHW888" s="4"/>
      <c r="GHX888" s="4"/>
      <c r="GHY888" s="4"/>
      <c r="GHZ888" s="4"/>
      <c r="GIA888" s="4"/>
      <c r="GIB888" s="4"/>
      <c r="GIC888" s="4"/>
      <c r="GID888" s="4"/>
      <c r="GIE888" s="4"/>
      <c r="GIF888" s="4"/>
      <c r="GIG888" s="4"/>
      <c r="GIH888" s="4"/>
      <c r="GII888" s="4"/>
      <c r="GIJ888" s="4"/>
      <c r="GIK888" s="4"/>
      <c r="GIL888" s="4"/>
      <c r="GIM888" s="4"/>
      <c r="GIN888" s="4"/>
      <c r="GIO888" s="4"/>
      <c r="GIP888" s="4"/>
      <c r="GIQ888" s="4"/>
      <c r="GIR888" s="4"/>
      <c r="GIS888" s="4"/>
      <c r="GIT888" s="4"/>
      <c r="GIU888" s="4"/>
      <c r="GIV888" s="4"/>
      <c r="GIW888" s="4"/>
      <c r="GIX888" s="4"/>
      <c r="GIY888" s="4"/>
      <c r="GIZ888" s="4"/>
      <c r="GJA888" s="4"/>
      <c r="GJB888" s="4"/>
      <c r="GJC888" s="4"/>
      <c r="GJD888" s="4"/>
      <c r="GJE888" s="4"/>
      <c r="GJF888" s="4"/>
      <c r="GJG888" s="4"/>
      <c r="GJH888" s="4"/>
      <c r="GJI888" s="4"/>
      <c r="GJJ888" s="4"/>
      <c r="GJK888" s="4"/>
      <c r="GJL888" s="4"/>
      <c r="GJM888" s="4"/>
      <c r="GJN888" s="4"/>
      <c r="GJO888" s="4"/>
      <c r="GJP888" s="4"/>
      <c r="GJQ888" s="4"/>
      <c r="GJR888" s="4"/>
      <c r="GJS888" s="4"/>
      <c r="GJT888" s="4"/>
      <c r="GJU888" s="4"/>
      <c r="GJV888" s="4"/>
      <c r="GJW888" s="4"/>
      <c r="GJX888" s="4"/>
      <c r="GJY888" s="4"/>
      <c r="GJZ888" s="4"/>
      <c r="GKA888" s="4"/>
      <c r="GKB888" s="4"/>
      <c r="GKC888" s="4"/>
      <c r="GKD888" s="4"/>
      <c r="GKE888" s="4"/>
      <c r="GKF888" s="4"/>
      <c r="GKG888" s="4"/>
      <c r="GKH888" s="4"/>
      <c r="GKI888" s="4"/>
      <c r="GKJ888" s="4"/>
      <c r="GKK888" s="4"/>
      <c r="GKL888" s="4"/>
      <c r="GKM888" s="4"/>
      <c r="GKN888" s="4"/>
      <c r="GKO888" s="4"/>
      <c r="GKP888" s="4"/>
      <c r="GKQ888" s="4"/>
      <c r="GKR888" s="4"/>
      <c r="GKS888" s="4"/>
      <c r="GKT888" s="4"/>
      <c r="GKU888" s="4"/>
      <c r="GKV888" s="4"/>
      <c r="GKW888" s="4"/>
      <c r="GKX888" s="4"/>
      <c r="GKY888" s="4"/>
      <c r="GKZ888" s="4"/>
      <c r="GLA888" s="4"/>
      <c r="GLB888" s="4"/>
      <c r="GLC888" s="4"/>
      <c r="GLD888" s="4"/>
      <c r="GLE888" s="4"/>
      <c r="GLF888" s="4"/>
      <c r="GLG888" s="4"/>
      <c r="GLH888" s="4"/>
      <c r="GLI888" s="4"/>
      <c r="GLJ888" s="4"/>
      <c r="GLK888" s="4"/>
      <c r="GLL888" s="4"/>
      <c r="GLM888" s="4"/>
      <c r="GLN888" s="4"/>
      <c r="GLO888" s="4"/>
      <c r="GLP888" s="4"/>
      <c r="GLQ888" s="4"/>
      <c r="GLR888" s="4"/>
      <c r="GLS888" s="4"/>
      <c r="GLT888" s="4"/>
      <c r="GLU888" s="4"/>
      <c r="GLV888" s="4"/>
      <c r="GLW888" s="4"/>
      <c r="GLX888" s="4"/>
      <c r="GLY888" s="4"/>
      <c r="GLZ888" s="4"/>
      <c r="GMA888" s="4"/>
      <c r="GMB888" s="4"/>
      <c r="GMC888" s="4"/>
      <c r="GMD888" s="4"/>
      <c r="GME888" s="4"/>
      <c r="GMF888" s="4"/>
      <c r="GMG888" s="4"/>
      <c r="GMH888" s="4"/>
      <c r="GMI888" s="4"/>
      <c r="GMJ888" s="4"/>
      <c r="GMK888" s="4"/>
      <c r="GML888" s="4"/>
      <c r="GMM888" s="4"/>
      <c r="GMN888" s="4"/>
      <c r="GMO888" s="4"/>
      <c r="GMP888" s="4"/>
      <c r="GMQ888" s="4"/>
      <c r="GMR888" s="4"/>
      <c r="GMS888" s="4"/>
      <c r="GMT888" s="4"/>
      <c r="GMU888" s="4"/>
      <c r="GMV888" s="4"/>
      <c r="GMW888" s="4"/>
      <c r="GMX888" s="4"/>
      <c r="GMY888" s="4"/>
      <c r="GMZ888" s="4"/>
      <c r="GNA888" s="4"/>
      <c r="GNB888" s="4"/>
      <c r="GNC888" s="4"/>
      <c r="GND888" s="4"/>
      <c r="GNE888" s="4"/>
      <c r="GNF888" s="4"/>
      <c r="GNG888" s="4"/>
      <c r="GNH888" s="4"/>
      <c r="GNI888" s="4"/>
      <c r="GNJ888" s="4"/>
      <c r="GNK888" s="4"/>
      <c r="GNL888" s="4"/>
      <c r="GNM888" s="4"/>
      <c r="GNN888" s="4"/>
      <c r="GNO888" s="4"/>
      <c r="GNP888" s="4"/>
      <c r="GNQ888" s="4"/>
      <c r="GNR888" s="4"/>
      <c r="GNT888" s="4"/>
      <c r="GNV888" s="4"/>
      <c r="GNW888" s="4"/>
      <c r="GNX888" s="4"/>
      <c r="GNY888" s="4"/>
      <c r="GNZ888" s="4"/>
      <c r="GOA888" s="4"/>
      <c r="GOB888" s="4"/>
      <c r="GOC888" s="4"/>
      <c r="GOH888" s="4"/>
      <c r="GOI888" s="4"/>
      <c r="GOJ888" s="4"/>
      <c r="GOK888" s="4"/>
      <c r="GOL888" s="4"/>
      <c r="GOM888" s="4"/>
      <c r="GON888" s="4"/>
      <c r="GOO888" s="4"/>
      <c r="GOP888" s="4"/>
      <c r="GOQ888" s="4"/>
      <c r="GOR888" s="4"/>
      <c r="GOS888" s="4"/>
      <c r="GOT888" s="4"/>
      <c r="GOU888" s="4"/>
      <c r="GOV888" s="4"/>
      <c r="GOW888" s="4"/>
      <c r="GOX888" s="4"/>
      <c r="GOY888" s="4"/>
      <c r="GOZ888" s="4"/>
      <c r="GPA888" s="4"/>
      <c r="GPB888" s="4"/>
      <c r="GPC888" s="4"/>
      <c r="GPD888" s="4"/>
      <c r="GPE888" s="4"/>
      <c r="GPF888" s="4"/>
      <c r="GPG888" s="4"/>
      <c r="GPH888" s="4"/>
      <c r="GPI888" s="4"/>
      <c r="GPJ888" s="4"/>
      <c r="GPK888" s="4"/>
      <c r="GPL888" s="4"/>
      <c r="GPM888" s="4"/>
      <c r="GPN888" s="4"/>
      <c r="GPO888" s="4"/>
      <c r="GPP888" s="4"/>
      <c r="GPQ888" s="4"/>
      <c r="GPR888" s="4"/>
      <c r="GPS888" s="4"/>
      <c r="GPT888" s="4"/>
      <c r="GPU888" s="4"/>
      <c r="GPV888" s="4"/>
      <c r="GPW888" s="4"/>
      <c r="GPX888" s="4"/>
      <c r="GPY888" s="4"/>
      <c r="GPZ888" s="4"/>
      <c r="GQA888" s="4"/>
      <c r="GQB888" s="4"/>
      <c r="GQC888" s="4"/>
      <c r="GQD888" s="4"/>
      <c r="GQE888" s="4"/>
      <c r="GQF888" s="4"/>
      <c r="GQG888" s="4"/>
      <c r="GQH888" s="4"/>
      <c r="GQI888" s="4"/>
      <c r="GQJ888" s="4"/>
      <c r="GQK888" s="4"/>
      <c r="GQL888" s="4"/>
      <c r="GQM888" s="4"/>
      <c r="GQN888" s="4"/>
      <c r="GQO888" s="4"/>
      <c r="GQP888" s="4"/>
      <c r="GQQ888" s="4"/>
      <c r="GQR888" s="4"/>
      <c r="GQS888" s="4"/>
      <c r="GQT888" s="4"/>
      <c r="GQU888" s="4"/>
      <c r="GQV888" s="4"/>
      <c r="GQW888" s="4"/>
      <c r="GQX888" s="4"/>
      <c r="GQY888" s="4"/>
      <c r="GQZ888" s="4"/>
      <c r="GRA888" s="4"/>
      <c r="GRB888" s="4"/>
      <c r="GRC888" s="4"/>
      <c r="GRD888" s="4"/>
      <c r="GRE888" s="4"/>
      <c r="GRF888" s="4"/>
      <c r="GRG888" s="4"/>
      <c r="GRH888" s="4"/>
      <c r="GRI888" s="4"/>
      <c r="GRJ888" s="4"/>
      <c r="GRK888" s="4"/>
      <c r="GRL888" s="4"/>
      <c r="GRM888" s="4"/>
      <c r="GRN888" s="4"/>
      <c r="GRO888" s="4"/>
      <c r="GRP888" s="4"/>
      <c r="GRQ888" s="4"/>
      <c r="GRR888" s="4"/>
      <c r="GRS888" s="4"/>
      <c r="GRT888" s="4"/>
      <c r="GRU888" s="4"/>
      <c r="GRV888" s="4"/>
      <c r="GRW888" s="4"/>
      <c r="GRX888" s="4"/>
      <c r="GRY888" s="4"/>
      <c r="GRZ888" s="4"/>
      <c r="GSA888" s="4"/>
      <c r="GSB888" s="4"/>
      <c r="GSC888" s="4"/>
      <c r="GSD888" s="4"/>
      <c r="GSE888" s="4"/>
      <c r="GSF888" s="4"/>
      <c r="GSG888" s="4"/>
      <c r="GSH888" s="4"/>
      <c r="GSI888" s="4"/>
      <c r="GSJ888" s="4"/>
      <c r="GSK888" s="4"/>
      <c r="GSL888" s="4"/>
      <c r="GSM888" s="4"/>
      <c r="GSN888" s="4"/>
      <c r="GSO888" s="4"/>
      <c r="GSP888" s="4"/>
      <c r="GSQ888" s="4"/>
      <c r="GSR888" s="4"/>
      <c r="GSS888" s="4"/>
      <c r="GST888" s="4"/>
      <c r="GSU888" s="4"/>
      <c r="GSV888" s="4"/>
      <c r="GSW888" s="4"/>
      <c r="GSX888" s="4"/>
      <c r="GSY888" s="4"/>
      <c r="GSZ888" s="4"/>
      <c r="GTA888" s="4"/>
      <c r="GTB888" s="4"/>
      <c r="GTC888" s="4"/>
      <c r="GTD888" s="4"/>
      <c r="GTE888" s="4"/>
      <c r="GTF888" s="4"/>
      <c r="GTG888" s="4"/>
      <c r="GTH888" s="4"/>
      <c r="GTI888" s="4"/>
      <c r="GTJ888" s="4"/>
      <c r="GTK888" s="4"/>
      <c r="GTL888" s="4"/>
      <c r="GTM888" s="4"/>
      <c r="GTN888" s="4"/>
      <c r="GTO888" s="4"/>
      <c r="GTP888" s="4"/>
      <c r="GTQ888" s="4"/>
      <c r="GTR888" s="4"/>
      <c r="GTS888" s="4"/>
      <c r="GTT888" s="4"/>
      <c r="GTU888" s="4"/>
      <c r="GTV888" s="4"/>
      <c r="GTW888" s="4"/>
      <c r="GTX888" s="4"/>
      <c r="GTY888" s="4"/>
      <c r="GTZ888" s="4"/>
      <c r="GUA888" s="4"/>
      <c r="GUB888" s="4"/>
      <c r="GUC888" s="4"/>
      <c r="GUD888" s="4"/>
      <c r="GUE888" s="4"/>
      <c r="GUF888" s="4"/>
      <c r="GUG888" s="4"/>
      <c r="GUH888" s="4"/>
      <c r="GUI888" s="4"/>
      <c r="GUJ888" s="4"/>
      <c r="GUK888" s="4"/>
      <c r="GUL888" s="4"/>
      <c r="GUM888" s="4"/>
      <c r="GUN888" s="4"/>
      <c r="GUO888" s="4"/>
      <c r="GUP888" s="4"/>
      <c r="GUQ888" s="4"/>
      <c r="GUR888" s="4"/>
      <c r="GUS888" s="4"/>
      <c r="GUT888" s="4"/>
      <c r="GUU888" s="4"/>
      <c r="GUV888" s="4"/>
      <c r="GUW888" s="4"/>
      <c r="GUX888" s="4"/>
      <c r="GUY888" s="4"/>
      <c r="GUZ888" s="4"/>
      <c r="GVA888" s="4"/>
      <c r="GVB888" s="4"/>
      <c r="GVC888" s="4"/>
      <c r="GVD888" s="4"/>
      <c r="GVE888" s="4"/>
      <c r="GVF888" s="4"/>
      <c r="GVG888" s="4"/>
      <c r="GVH888" s="4"/>
      <c r="GVI888" s="4"/>
      <c r="GVJ888" s="4"/>
      <c r="GVK888" s="4"/>
      <c r="GVL888" s="4"/>
      <c r="GVM888" s="4"/>
      <c r="GVN888" s="4"/>
      <c r="GVO888" s="4"/>
      <c r="GVP888" s="4"/>
      <c r="GVQ888" s="4"/>
      <c r="GVR888" s="4"/>
      <c r="GVS888" s="4"/>
      <c r="GVT888" s="4"/>
      <c r="GVU888" s="4"/>
      <c r="GVV888" s="4"/>
      <c r="GVW888" s="4"/>
      <c r="GVX888" s="4"/>
      <c r="GVY888" s="4"/>
      <c r="GVZ888" s="4"/>
      <c r="GWA888" s="4"/>
      <c r="GWB888" s="4"/>
      <c r="GWC888" s="4"/>
      <c r="GWD888" s="4"/>
      <c r="GWE888" s="4"/>
      <c r="GWF888" s="4"/>
      <c r="GWG888" s="4"/>
      <c r="GWH888" s="4"/>
      <c r="GWI888" s="4"/>
      <c r="GWJ888" s="4"/>
      <c r="GWK888" s="4"/>
      <c r="GWL888" s="4"/>
      <c r="GWM888" s="4"/>
      <c r="GWN888" s="4"/>
      <c r="GWO888" s="4"/>
      <c r="GWP888" s="4"/>
      <c r="GWQ888" s="4"/>
      <c r="GWR888" s="4"/>
      <c r="GWS888" s="4"/>
      <c r="GWT888" s="4"/>
      <c r="GWU888" s="4"/>
      <c r="GWV888" s="4"/>
      <c r="GWW888" s="4"/>
      <c r="GWX888" s="4"/>
      <c r="GWY888" s="4"/>
      <c r="GWZ888" s="4"/>
      <c r="GXA888" s="4"/>
      <c r="GXB888" s="4"/>
      <c r="GXC888" s="4"/>
      <c r="GXD888" s="4"/>
      <c r="GXE888" s="4"/>
      <c r="GXF888" s="4"/>
      <c r="GXG888" s="4"/>
      <c r="GXH888" s="4"/>
      <c r="GXI888" s="4"/>
      <c r="GXJ888" s="4"/>
      <c r="GXK888" s="4"/>
      <c r="GXL888" s="4"/>
      <c r="GXM888" s="4"/>
      <c r="GXN888" s="4"/>
      <c r="GXP888" s="4"/>
      <c r="GXR888" s="4"/>
      <c r="GXS888" s="4"/>
      <c r="GXT888" s="4"/>
      <c r="GXU888" s="4"/>
      <c r="GXV888" s="4"/>
      <c r="GXW888" s="4"/>
      <c r="GXX888" s="4"/>
      <c r="GXY888" s="4"/>
      <c r="GYD888" s="4"/>
      <c r="GYE888" s="4"/>
      <c r="GYF888" s="4"/>
      <c r="GYG888" s="4"/>
      <c r="GYH888" s="4"/>
      <c r="GYI888" s="4"/>
      <c r="GYJ888" s="4"/>
      <c r="GYK888" s="4"/>
      <c r="GYL888" s="4"/>
      <c r="GYM888" s="4"/>
      <c r="GYN888" s="4"/>
      <c r="GYO888" s="4"/>
      <c r="GYP888" s="4"/>
      <c r="GYQ888" s="4"/>
      <c r="GYR888" s="4"/>
      <c r="GYS888" s="4"/>
      <c r="GYT888" s="4"/>
      <c r="GYU888" s="4"/>
      <c r="GYV888" s="4"/>
      <c r="GYW888" s="4"/>
      <c r="GYX888" s="4"/>
      <c r="GYY888" s="4"/>
      <c r="GYZ888" s="4"/>
      <c r="GZA888" s="4"/>
      <c r="GZB888" s="4"/>
      <c r="GZC888" s="4"/>
      <c r="GZD888" s="4"/>
      <c r="GZE888" s="4"/>
      <c r="GZF888" s="4"/>
      <c r="GZG888" s="4"/>
      <c r="GZH888" s="4"/>
      <c r="GZI888" s="4"/>
      <c r="GZJ888" s="4"/>
      <c r="GZK888" s="4"/>
      <c r="GZL888" s="4"/>
      <c r="GZM888" s="4"/>
      <c r="GZN888" s="4"/>
      <c r="GZO888" s="4"/>
      <c r="GZP888" s="4"/>
      <c r="GZQ888" s="4"/>
      <c r="GZR888" s="4"/>
      <c r="GZS888" s="4"/>
      <c r="GZT888" s="4"/>
      <c r="GZU888" s="4"/>
      <c r="GZV888" s="4"/>
      <c r="GZW888" s="4"/>
      <c r="GZX888" s="4"/>
      <c r="GZY888" s="4"/>
      <c r="GZZ888" s="4"/>
      <c r="HAA888" s="4"/>
      <c r="HAB888" s="4"/>
      <c r="HAC888" s="4"/>
      <c r="HAD888" s="4"/>
      <c r="HAE888" s="4"/>
      <c r="HAF888" s="4"/>
      <c r="HAG888" s="4"/>
      <c r="HAH888" s="4"/>
      <c r="HAI888" s="4"/>
      <c r="HAJ888" s="4"/>
      <c r="HAK888" s="4"/>
      <c r="HAL888" s="4"/>
      <c r="HAM888" s="4"/>
      <c r="HAN888" s="4"/>
      <c r="HAO888" s="4"/>
      <c r="HAP888" s="4"/>
      <c r="HAQ888" s="4"/>
      <c r="HAR888" s="4"/>
      <c r="HAS888" s="4"/>
      <c r="HAT888" s="4"/>
      <c r="HAU888" s="4"/>
      <c r="HAV888" s="4"/>
      <c r="HAW888" s="4"/>
      <c r="HAX888" s="4"/>
      <c r="HAY888" s="4"/>
      <c r="HAZ888" s="4"/>
      <c r="HBA888" s="4"/>
      <c r="HBB888" s="4"/>
      <c r="HBC888" s="4"/>
      <c r="HBD888" s="4"/>
      <c r="HBE888" s="4"/>
      <c r="HBF888" s="4"/>
      <c r="HBG888" s="4"/>
      <c r="HBH888" s="4"/>
      <c r="HBI888" s="4"/>
      <c r="HBJ888" s="4"/>
      <c r="HBK888" s="4"/>
      <c r="HBL888" s="4"/>
      <c r="HBM888" s="4"/>
      <c r="HBN888" s="4"/>
      <c r="HBO888" s="4"/>
      <c r="HBP888" s="4"/>
      <c r="HBQ888" s="4"/>
      <c r="HBR888" s="4"/>
      <c r="HBS888" s="4"/>
      <c r="HBT888" s="4"/>
      <c r="HBU888" s="4"/>
      <c r="HBV888" s="4"/>
      <c r="HBW888" s="4"/>
      <c r="HBX888" s="4"/>
      <c r="HBY888" s="4"/>
      <c r="HBZ888" s="4"/>
      <c r="HCA888" s="4"/>
      <c r="HCB888" s="4"/>
      <c r="HCC888" s="4"/>
      <c r="HCD888" s="4"/>
      <c r="HCE888" s="4"/>
      <c r="HCF888" s="4"/>
      <c r="HCG888" s="4"/>
      <c r="HCH888" s="4"/>
      <c r="HCI888" s="4"/>
      <c r="HCJ888" s="4"/>
      <c r="HCK888" s="4"/>
      <c r="HCL888" s="4"/>
      <c r="HCM888" s="4"/>
      <c r="HCN888" s="4"/>
      <c r="HCO888" s="4"/>
      <c r="HCP888" s="4"/>
      <c r="HCQ888" s="4"/>
      <c r="HCR888" s="4"/>
      <c r="HCS888" s="4"/>
      <c r="HCT888" s="4"/>
      <c r="HCU888" s="4"/>
      <c r="HCV888" s="4"/>
      <c r="HCW888" s="4"/>
      <c r="HCX888" s="4"/>
      <c r="HCY888" s="4"/>
      <c r="HCZ888" s="4"/>
      <c r="HDA888" s="4"/>
      <c r="HDB888" s="4"/>
      <c r="HDC888" s="4"/>
      <c r="HDD888" s="4"/>
      <c r="HDE888" s="4"/>
      <c r="HDF888" s="4"/>
      <c r="HDG888" s="4"/>
      <c r="HDH888" s="4"/>
      <c r="HDI888" s="4"/>
      <c r="HDJ888" s="4"/>
      <c r="HDK888" s="4"/>
      <c r="HDL888" s="4"/>
      <c r="HDM888" s="4"/>
      <c r="HDN888" s="4"/>
      <c r="HDO888" s="4"/>
      <c r="HDP888" s="4"/>
      <c r="HDQ888" s="4"/>
      <c r="HDR888" s="4"/>
      <c r="HDS888" s="4"/>
      <c r="HDT888" s="4"/>
      <c r="HDU888" s="4"/>
      <c r="HDV888" s="4"/>
      <c r="HDW888" s="4"/>
      <c r="HDX888" s="4"/>
      <c r="HDY888" s="4"/>
      <c r="HDZ888" s="4"/>
      <c r="HEA888" s="4"/>
      <c r="HEB888" s="4"/>
      <c r="HEC888" s="4"/>
      <c r="HED888" s="4"/>
      <c r="HEE888" s="4"/>
      <c r="HEF888" s="4"/>
      <c r="HEG888" s="4"/>
      <c r="HEH888" s="4"/>
      <c r="HEI888" s="4"/>
      <c r="HEJ888" s="4"/>
      <c r="HEK888" s="4"/>
      <c r="HEL888" s="4"/>
      <c r="HEM888" s="4"/>
      <c r="HEN888" s="4"/>
      <c r="HEO888" s="4"/>
      <c r="HEP888" s="4"/>
      <c r="HEQ888" s="4"/>
      <c r="HER888" s="4"/>
      <c r="HES888" s="4"/>
      <c r="HET888" s="4"/>
      <c r="HEU888" s="4"/>
      <c r="HEV888" s="4"/>
      <c r="HEW888" s="4"/>
      <c r="HEX888" s="4"/>
      <c r="HEY888" s="4"/>
      <c r="HEZ888" s="4"/>
      <c r="HFA888" s="4"/>
      <c r="HFB888" s="4"/>
      <c r="HFC888" s="4"/>
      <c r="HFD888" s="4"/>
      <c r="HFE888" s="4"/>
      <c r="HFF888" s="4"/>
      <c r="HFG888" s="4"/>
      <c r="HFH888" s="4"/>
      <c r="HFI888" s="4"/>
      <c r="HFJ888" s="4"/>
      <c r="HFK888" s="4"/>
      <c r="HFL888" s="4"/>
      <c r="HFM888" s="4"/>
      <c r="HFN888" s="4"/>
      <c r="HFO888" s="4"/>
      <c r="HFP888" s="4"/>
      <c r="HFQ888" s="4"/>
      <c r="HFR888" s="4"/>
      <c r="HFS888" s="4"/>
      <c r="HFT888" s="4"/>
      <c r="HFU888" s="4"/>
      <c r="HFV888" s="4"/>
      <c r="HFW888" s="4"/>
      <c r="HFX888" s="4"/>
      <c r="HFY888" s="4"/>
      <c r="HFZ888" s="4"/>
      <c r="HGA888" s="4"/>
      <c r="HGB888" s="4"/>
      <c r="HGC888" s="4"/>
      <c r="HGD888" s="4"/>
      <c r="HGE888" s="4"/>
      <c r="HGF888" s="4"/>
      <c r="HGG888" s="4"/>
      <c r="HGH888" s="4"/>
      <c r="HGI888" s="4"/>
      <c r="HGJ888" s="4"/>
      <c r="HGK888" s="4"/>
      <c r="HGL888" s="4"/>
      <c r="HGM888" s="4"/>
      <c r="HGN888" s="4"/>
      <c r="HGO888" s="4"/>
      <c r="HGP888" s="4"/>
      <c r="HGQ888" s="4"/>
      <c r="HGR888" s="4"/>
      <c r="HGS888" s="4"/>
      <c r="HGT888" s="4"/>
      <c r="HGU888" s="4"/>
      <c r="HGV888" s="4"/>
      <c r="HGW888" s="4"/>
      <c r="HGX888" s="4"/>
      <c r="HGY888" s="4"/>
      <c r="HGZ888" s="4"/>
      <c r="HHA888" s="4"/>
      <c r="HHB888" s="4"/>
      <c r="HHC888" s="4"/>
      <c r="HHD888" s="4"/>
      <c r="HHE888" s="4"/>
      <c r="HHF888" s="4"/>
      <c r="HHG888" s="4"/>
      <c r="HHH888" s="4"/>
      <c r="HHI888" s="4"/>
      <c r="HHJ888" s="4"/>
      <c r="HHL888" s="4"/>
      <c r="HHN888" s="4"/>
      <c r="HHO888" s="4"/>
      <c r="HHP888" s="4"/>
      <c r="HHQ888" s="4"/>
      <c r="HHR888" s="4"/>
      <c r="HHS888" s="4"/>
      <c r="HHT888" s="4"/>
      <c r="HHU888" s="4"/>
      <c r="HHZ888" s="4"/>
      <c r="HIA888" s="4"/>
      <c r="HIB888" s="4"/>
      <c r="HIC888" s="4"/>
      <c r="HID888" s="4"/>
      <c r="HIE888" s="4"/>
      <c r="HIF888" s="4"/>
      <c r="HIG888" s="4"/>
      <c r="HIH888" s="4"/>
      <c r="HII888" s="4"/>
      <c r="HIJ888" s="4"/>
      <c r="HIK888" s="4"/>
      <c r="HIL888" s="4"/>
      <c r="HIM888" s="4"/>
      <c r="HIN888" s="4"/>
      <c r="HIO888" s="4"/>
      <c r="HIP888" s="4"/>
      <c r="HIQ888" s="4"/>
      <c r="HIR888" s="4"/>
      <c r="HIS888" s="4"/>
      <c r="HIT888" s="4"/>
      <c r="HIU888" s="4"/>
      <c r="HIV888" s="4"/>
      <c r="HIW888" s="4"/>
      <c r="HIX888" s="4"/>
      <c r="HIY888" s="4"/>
      <c r="HIZ888" s="4"/>
      <c r="HJA888" s="4"/>
      <c r="HJB888" s="4"/>
      <c r="HJC888" s="4"/>
      <c r="HJD888" s="4"/>
      <c r="HJE888" s="4"/>
      <c r="HJF888" s="4"/>
      <c r="HJG888" s="4"/>
      <c r="HJH888" s="4"/>
      <c r="HJI888" s="4"/>
      <c r="HJJ888" s="4"/>
      <c r="HJK888" s="4"/>
      <c r="HJL888" s="4"/>
      <c r="HJM888" s="4"/>
      <c r="HJN888" s="4"/>
      <c r="HJO888" s="4"/>
      <c r="HJP888" s="4"/>
      <c r="HJQ888" s="4"/>
      <c r="HJR888" s="4"/>
      <c r="HJS888" s="4"/>
      <c r="HJT888" s="4"/>
      <c r="HJU888" s="4"/>
      <c r="HJV888" s="4"/>
      <c r="HJW888" s="4"/>
      <c r="HJX888" s="4"/>
      <c r="HJY888" s="4"/>
      <c r="HJZ888" s="4"/>
      <c r="HKA888" s="4"/>
      <c r="HKB888" s="4"/>
      <c r="HKC888" s="4"/>
      <c r="HKD888" s="4"/>
      <c r="HKE888" s="4"/>
      <c r="HKF888" s="4"/>
      <c r="HKG888" s="4"/>
      <c r="HKH888" s="4"/>
      <c r="HKI888" s="4"/>
      <c r="HKJ888" s="4"/>
      <c r="HKK888" s="4"/>
      <c r="HKL888" s="4"/>
      <c r="HKM888" s="4"/>
      <c r="HKN888" s="4"/>
      <c r="HKO888" s="4"/>
      <c r="HKP888" s="4"/>
      <c r="HKQ888" s="4"/>
      <c r="HKR888" s="4"/>
      <c r="HKS888" s="4"/>
      <c r="HKT888" s="4"/>
      <c r="HKU888" s="4"/>
      <c r="HKV888" s="4"/>
      <c r="HKW888" s="4"/>
      <c r="HKX888" s="4"/>
      <c r="HKY888" s="4"/>
      <c r="HKZ888" s="4"/>
      <c r="HLA888" s="4"/>
      <c r="HLB888" s="4"/>
      <c r="HLC888" s="4"/>
      <c r="HLD888" s="4"/>
      <c r="HLE888" s="4"/>
      <c r="HLF888" s="4"/>
      <c r="HLG888" s="4"/>
      <c r="HLH888" s="4"/>
      <c r="HLI888" s="4"/>
      <c r="HLJ888" s="4"/>
      <c r="HLK888" s="4"/>
      <c r="HLL888" s="4"/>
      <c r="HLM888" s="4"/>
      <c r="HLN888" s="4"/>
      <c r="HLO888" s="4"/>
      <c r="HLP888" s="4"/>
      <c r="HLQ888" s="4"/>
      <c r="HLR888" s="4"/>
      <c r="HLS888" s="4"/>
      <c r="HLT888" s="4"/>
      <c r="HLU888" s="4"/>
      <c r="HLV888" s="4"/>
      <c r="HLW888" s="4"/>
      <c r="HLX888" s="4"/>
      <c r="HLY888" s="4"/>
      <c r="HLZ888" s="4"/>
      <c r="HMA888" s="4"/>
      <c r="HMB888" s="4"/>
      <c r="HMC888" s="4"/>
      <c r="HMD888" s="4"/>
      <c r="HME888" s="4"/>
      <c r="HMF888" s="4"/>
      <c r="HMG888" s="4"/>
      <c r="HMH888" s="4"/>
      <c r="HMI888" s="4"/>
      <c r="HMJ888" s="4"/>
      <c r="HMK888" s="4"/>
      <c r="HML888" s="4"/>
      <c r="HMM888" s="4"/>
      <c r="HMN888" s="4"/>
      <c r="HMO888" s="4"/>
      <c r="HMP888" s="4"/>
      <c r="HMQ888" s="4"/>
      <c r="HMR888" s="4"/>
      <c r="HMS888" s="4"/>
      <c r="HMT888" s="4"/>
      <c r="HMU888" s="4"/>
      <c r="HMV888" s="4"/>
      <c r="HMW888" s="4"/>
      <c r="HMX888" s="4"/>
      <c r="HMY888" s="4"/>
      <c r="HMZ888" s="4"/>
      <c r="HNA888" s="4"/>
      <c r="HNB888" s="4"/>
      <c r="HNC888" s="4"/>
      <c r="HND888" s="4"/>
      <c r="HNE888" s="4"/>
      <c r="HNF888" s="4"/>
      <c r="HNG888" s="4"/>
      <c r="HNH888" s="4"/>
      <c r="HNI888" s="4"/>
      <c r="HNJ888" s="4"/>
      <c r="HNK888" s="4"/>
      <c r="HNL888" s="4"/>
      <c r="HNM888" s="4"/>
      <c r="HNN888" s="4"/>
      <c r="HNO888" s="4"/>
      <c r="HNP888" s="4"/>
      <c r="HNQ888" s="4"/>
      <c r="HNR888" s="4"/>
      <c r="HNS888" s="4"/>
      <c r="HNT888" s="4"/>
      <c r="HNU888" s="4"/>
      <c r="HNV888" s="4"/>
      <c r="HNW888" s="4"/>
      <c r="HNX888" s="4"/>
      <c r="HNY888" s="4"/>
      <c r="HNZ888" s="4"/>
      <c r="HOA888" s="4"/>
      <c r="HOB888" s="4"/>
      <c r="HOC888" s="4"/>
      <c r="HOD888" s="4"/>
      <c r="HOE888" s="4"/>
      <c r="HOF888" s="4"/>
      <c r="HOG888" s="4"/>
      <c r="HOH888" s="4"/>
      <c r="HOI888" s="4"/>
      <c r="HOJ888" s="4"/>
      <c r="HOK888" s="4"/>
      <c r="HOL888" s="4"/>
      <c r="HOM888" s="4"/>
      <c r="HON888" s="4"/>
      <c r="HOO888" s="4"/>
      <c r="HOP888" s="4"/>
      <c r="HOQ888" s="4"/>
      <c r="HOR888" s="4"/>
      <c r="HOS888" s="4"/>
      <c r="HOT888" s="4"/>
      <c r="HOU888" s="4"/>
      <c r="HOV888" s="4"/>
      <c r="HOW888" s="4"/>
      <c r="HOX888" s="4"/>
      <c r="HOY888" s="4"/>
      <c r="HOZ888" s="4"/>
      <c r="HPA888" s="4"/>
      <c r="HPB888" s="4"/>
      <c r="HPC888" s="4"/>
      <c r="HPD888" s="4"/>
      <c r="HPE888" s="4"/>
      <c r="HPF888" s="4"/>
      <c r="HPG888" s="4"/>
      <c r="HPH888" s="4"/>
      <c r="HPI888" s="4"/>
      <c r="HPJ888" s="4"/>
      <c r="HPK888" s="4"/>
      <c r="HPL888" s="4"/>
      <c r="HPM888" s="4"/>
      <c r="HPN888" s="4"/>
      <c r="HPO888" s="4"/>
      <c r="HPP888" s="4"/>
      <c r="HPQ888" s="4"/>
      <c r="HPR888" s="4"/>
      <c r="HPS888" s="4"/>
      <c r="HPT888" s="4"/>
      <c r="HPU888" s="4"/>
      <c r="HPV888" s="4"/>
      <c r="HPW888" s="4"/>
      <c r="HPX888" s="4"/>
      <c r="HPY888" s="4"/>
      <c r="HPZ888" s="4"/>
      <c r="HQA888" s="4"/>
      <c r="HQB888" s="4"/>
      <c r="HQC888" s="4"/>
      <c r="HQD888" s="4"/>
      <c r="HQE888" s="4"/>
      <c r="HQF888" s="4"/>
      <c r="HQG888" s="4"/>
      <c r="HQH888" s="4"/>
      <c r="HQI888" s="4"/>
      <c r="HQJ888" s="4"/>
      <c r="HQK888" s="4"/>
      <c r="HQL888" s="4"/>
      <c r="HQM888" s="4"/>
      <c r="HQN888" s="4"/>
      <c r="HQO888" s="4"/>
      <c r="HQP888" s="4"/>
      <c r="HQQ888" s="4"/>
      <c r="HQR888" s="4"/>
      <c r="HQS888" s="4"/>
      <c r="HQT888" s="4"/>
      <c r="HQU888" s="4"/>
      <c r="HQV888" s="4"/>
      <c r="HQW888" s="4"/>
      <c r="HQX888" s="4"/>
      <c r="HQY888" s="4"/>
      <c r="HQZ888" s="4"/>
      <c r="HRA888" s="4"/>
      <c r="HRB888" s="4"/>
      <c r="HRC888" s="4"/>
      <c r="HRD888" s="4"/>
      <c r="HRE888" s="4"/>
      <c r="HRF888" s="4"/>
      <c r="HRH888" s="4"/>
      <c r="HRJ888" s="4"/>
      <c r="HRK888" s="4"/>
      <c r="HRL888" s="4"/>
      <c r="HRM888" s="4"/>
      <c r="HRN888" s="4"/>
      <c r="HRO888" s="4"/>
      <c r="HRP888" s="4"/>
      <c r="HRQ888" s="4"/>
      <c r="HRV888" s="4"/>
      <c r="HRW888" s="4"/>
      <c r="HRX888" s="4"/>
      <c r="HRY888" s="4"/>
      <c r="HRZ888" s="4"/>
      <c r="HSA888" s="4"/>
      <c r="HSB888" s="4"/>
      <c r="HSC888" s="4"/>
      <c r="HSD888" s="4"/>
      <c r="HSE888" s="4"/>
      <c r="HSF888" s="4"/>
      <c r="HSG888" s="4"/>
      <c r="HSH888" s="4"/>
      <c r="HSI888" s="4"/>
      <c r="HSJ888" s="4"/>
      <c r="HSK888" s="4"/>
      <c r="HSL888" s="4"/>
      <c r="HSM888" s="4"/>
      <c r="HSN888" s="4"/>
      <c r="HSO888" s="4"/>
      <c r="HSP888" s="4"/>
      <c r="HSQ888" s="4"/>
      <c r="HSR888" s="4"/>
      <c r="HSS888" s="4"/>
      <c r="HST888" s="4"/>
      <c r="HSU888" s="4"/>
      <c r="HSV888" s="4"/>
      <c r="HSW888" s="4"/>
      <c r="HSX888" s="4"/>
      <c r="HSY888" s="4"/>
      <c r="HSZ888" s="4"/>
      <c r="HTA888" s="4"/>
      <c r="HTB888" s="4"/>
      <c r="HTC888" s="4"/>
      <c r="HTD888" s="4"/>
      <c r="HTE888" s="4"/>
      <c r="HTF888" s="4"/>
      <c r="HTG888" s="4"/>
      <c r="HTH888" s="4"/>
      <c r="HTI888" s="4"/>
      <c r="HTJ888" s="4"/>
      <c r="HTK888" s="4"/>
      <c r="HTL888" s="4"/>
      <c r="HTM888" s="4"/>
      <c r="HTN888" s="4"/>
      <c r="HTO888" s="4"/>
      <c r="HTP888" s="4"/>
      <c r="HTQ888" s="4"/>
      <c r="HTR888" s="4"/>
      <c r="HTS888" s="4"/>
      <c r="HTT888" s="4"/>
      <c r="HTU888" s="4"/>
      <c r="HTV888" s="4"/>
      <c r="HTW888" s="4"/>
      <c r="HTX888" s="4"/>
      <c r="HTY888" s="4"/>
      <c r="HTZ888" s="4"/>
      <c r="HUA888" s="4"/>
      <c r="HUB888" s="4"/>
      <c r="HUC888" s="4"/>
      <c r="HUD888" s="4"/>
      <c r="HUE888" s="4"/>
      <c r="HUF888" s="4"/>
      <c r="HUG888" s="4"/>
      <c r="HUH888" s="4"/>
      <c r="HUI888" s="4"/>
      <c r="HUJ888" s="4"/>
      <c r="HUK888" s="4"/>
      <c r="HUL888" s="4"/>
      <c r="HUM888" s="4"/>
      <c r="HUN888" s="4"/>
      <c r="HUO888" s="4"/>
      <c r="HUP888" s="4"/>
      <c r="HUQ888" s="4"/>
      <c r="HUR888" s="4"/>
      <c r="HUS888" s="4"/>
      <c r="HUT888" s="4"/>
      <c r="HUU888" s="4"/>
      <c r="HUV888" s="4"/>
      <c r="HUW888" s="4"/>
      <c r="HUX888" s="4"/>
      <c r="HUY888" s="4"/>
      <c r="HUZ888" s="4"/>
      <c r="HVA888" s="4"/>
      <c r="HVB888" s="4"/>
      <c r="HVC888" s="4"/>
      <c r="HVD888" s="4"/>
      <c r="HVE888" s="4"/>
      <c r="HVF888" s="4"/>
      <c r="HVG888" s="4"/>
      <c r="HVH888" s="4"/>
      <c r="HVI888" s="4"/>
      <c r="HVJ888" s="4"/>
      <c r="HVK888" s="4"/>
      <c r="HVL888" s="4"/>
      <c r="HVM888" s="4"/>
      <c r="HVN888" s="4"/>
      <c r="HVO888" s="4"/>
      <c r="HVP888" s="4"/>
      <c r="HVQ888" s="4"/>
      <c r="HVR888" s="4"/>
      <c r="HVS888" s="4"/>
      <c r="HVT888" s="4"/>
      <c r="HVU888" s="4"/>
      <c r="HVV888" s="4"/>
      <c r="HVW888" s="4"/>
      <c r="HVX888" s="4"/>
      <c r="HVY888" s="4"/>
      <c r="HVZ888" s="4"/>
      <c r="HWA888" s="4"/>
      <c r="HWB888" s="4"/>
      <c r="HWC888" s="4"/>
      <c r="HWD888" s="4"/>
      <c r="HWE888" s="4"/>
      <c r="HWF888" s="4"/>
      <c r="HWG888" s="4"/>
      <c r="HWH888" s="4"/>
      <c r="HWI888" s="4"/>
      <c r="HWJ888" s="4"/>
      <c r="HWK888" s="4"/>
      <c r="HWL888" s="4"/>
      <c r="HWM888" s="4"/>
      <c r="HWN888" s="4"/>
      <c r="HWO888" s="4"/>
      <c r="HWP888" s="4"/>
      <c r="HWQ888" s="4"/>
      <c r="HWR888" s="4"/>
      <c r="HWS888" s="4"/>
      <c r="HWT888" s="4"/>
      <c r="HWU888" s="4"/>
      <c r="HWV888" s="4"/>
      <c r="HWW888" s="4"/>
      <c r="HWX888" s="4"/>
      <c r="HWY888" s="4"/>
      <c r="HWZ888" s="4"/>
      <c r="HXA888" s="4"/>
      <c r="HXB888" s="4"/>
      <c r="HXC888" s="4"/>
      <c r="HXD888" s="4"/>
      <c r="HXE888" s="4"/>
      <c r="HXF888" s="4"/>
      <c r="HXG888" s="4"/>
      <c r="HXH888" s="4"/>
      <c r="HXI888" s="4"/>
      <c r="HXJ888" s="4"/>
      <c r="HXK888" s="4"/>
      <c r="HXL888" s="4"/>
      <c r="HXM888" s="4"/>
      <c r="HXN888" s="4"/>
      <c r="HXO888" s="4"/>
      <c r="HXP888" s="4"/>
      <c r="HXQ888" s="4"/>
      <c r="HXR888" s="4"/>
      <c r="HXS888" s="4"/>
      <c r="HXT888" s="4"/>
      <c r="HXU888" s="4"/>
      <c r="HXV888" s="4"/>
      <c r="HXW888" s="4"/>
      <c r="HXX888" s="4"/>
      <c r="HXY888" s="4"/>
      <c r="HXZ888" s="4"/>
      <c r="HYA888" s="4"/>
      <c r="HYB888" s="4"/>
      <c r="HYC888" s="4"/>
      <c r="HYD888" s="4"/>
      <c r="HYE888" s="4"/>
      <c r="HYF888" s="4"/>
      <c r="HYG888" s="4"/>
      <c r="HYH888" s="4"/>
      <c r="HYI888" s="4"/>
      <c r="HYJ888" s="4"/>
      <c r="HYK888" s="4"/>
      <c r="HYL888" s="4"/>
      <c r="HYM888" s="4"/>
      <c r="HYN888" s="4"/>
      <c r="HYO888" s="4"/>
      <c r="HYP888" s="4"/>
      <c r="HYQ888" s="4"/>
      <c r="HYR888" s="4"/>
      <c r="HYS888" s="4"/>
      <c r="HYT888" s="4"/>
      <c r="HYU888" s="4"/>
      <c r="HYV888" s="4"/>
      <c r="HYW888" s="4"/>
      <c r="HYX888" s="4"/>
      <c r="HYY888" s="4"/>
      <c r="HYZ888" s="4"/>
      <c r="HZA888" s="4"/>
      <c r="HZB888" s="4"/>
      <c r="HZC888" s="4"/>
      <c r="HZD888" s="4"/>
      <c r="HZE888" s="4"/>
      <c r="HZF888" s="4"/>
      <c r="HZG888" s="4"/>
      <c r="HZH888" s="4"/>
      <c r="HZI888" s="4"/>
      <c r="HZJ888" s="4"/>
      <c r="HZK888" s="4"/>
      <c r="HZL888" s="4"/>
      <c r="HZM888" s="4"/>
      <c r="HZN888" s="4"/>
      <c r="HZO888" s="4"/>
      <c r="HZP888" s="4"/>
      <c r="HZQ888" s="4"/>
      <c r="HZR888" s="4"/>
      <c r="HZS888" s="4"/>
      <c r="HZT888" s="4"/>
      <c r="HZU888" s="4"/>
      <c r="HZV888" s="4"/>
      <c r="HZW888" s="4"/>
      <c r="HZX888" s="4"/>
      <c r="HZY888" s="4"/>
      <c r="HZZ888" s="4"/>
      <c r="IAA888" s="4"/>
      <c r="IAB888" s="4"/>
      <c r="IAC888" s="4"/>
      <c r="IAD888" s="4"/>
      <c r="IAE888" s="4"/>
      <c r="IAF888" s="4"/>
      <c r="IAG888" s="4"/>
      <c r="IAH888" s="4"/>
      <c r="IAI888" s="4"/>
      <c r="IAJ888" s="4"/>
      <c r="IAK888" s="4"/>
      <c r="IAL888" s="4"/>
      <c r="IAM888" s="4"/>
      <c r="IAN888" s="4"/>
      <c r="IAO888" s="4"/>
      <c r="IAP888" s="4"/>
      <c r="IAQ888" s="4"/>
      <c r="IAR888" s="4"/>
      <c r="IAS888" s="4"/>
      <c r="IAT888" s="4"/>
      <c r="IAU888" s="4"/>
      <c r="IAV888" s="4"/>
      <c r="IAW888" s="4"/>
      <c r="IAX888" s="4"/>
      <c r="IAY888" s="4"/>
      <c r="IAZ888" s="4"/>
      <c r="IBA888" s="4"/>
      <c r="IBB888" s="4"/>
      <c r="IBD888" s="4"/>
      <c r="IBF888" s="4"/>
      <c r="IBG888" s="4"/>
      <c r="IBH888" s="4"/>
      <c r="IBI888" s="4"/>
      <c r="IBJ888" s="4"/>
      <c r="IBK888" s="4"/>
      <c r="IBL888" s="4"/>
      <c r="IBM888" s="4"/>
      <c r="IBR888" s="4"/>
      <c r="IBS888" s="4"/>
      <c r="IBT888" s="4"/>
      <c r="IBU888" s="4"/>
      <c r="IBV888" s="4"/>
      <c r="IBW888" s="4"/>
      <c r="IBX888" s="4"/>
      <c r="IBY888" s="4"/>
      <c r="IBZ888" s="4"/>
      <c r="ICA888" s="4"/>
      <c r="ICB888" s="4"/>
      <c r="ICC888" s="4"/>
      <c r="ICD888" s="4"/>
      <c r="ICE888" s="4"/>
      <c r="ICF888" s="4"/>
      <c r="ICG888" s="4"/>
      <c r="ICH888" s="4"/>
      <c r="ICI888" s="4"/>
      <c r="ICJ888" s="4"/>
      <c r="ICK888" s="4"/>
      <c r="ICL888" s="4"/>
      <c r="ICM888" s="4"/>
      <c r="ICN888" s="4"/>
      <c r="ICO888" s="4"/>
      <c r="ICP888" s="4"/>
      <c r="ICQ888" s="4"/>
      <c r="ICR888" s="4"/>
      <c r="ICS888" s="4"/>
      <c r="ICT888" s="4"/>
      <c r="ICU888" s="4"/>
      <c r="ICV888" s="4"/>
      <c r="ICW888" s="4"/>
      <c r="ICX888" s="4"/>
      <c r="ICY888" s="4"/>
      <c r="ICZ888" s="4"/>
      <c r="IDA888" s="4"/>
      <c r="IDB888" s="4"/>
      <c r="IDC888" s="4"/>
      <c r="IDD888" s="4"/>
      <c r="IDE888" s="4"/>
      <c r="IDF888" s="4"/>
      <c r="IDG888" s="4"/>
      <c r="IDH888" s="4"/>
      <c r="IDI888" s="4"/>
      <c r="IDJ888" s="4"/>
      <c r="IDK888" s="4"/>
      <c r="IDL888" s="4"/>
      <c r="IDM888" s="4"/>
      <c r="IDN888" s="4"/>
      <c r="IDO888" s="4"/>
      <c r="IDP888" s="4"/>
      <c r="IDQ888" s="4"/>
      <c r="IDR888" s="4"/>
      <c r="IDS888" s="4"/>
      <c r="IDT888" s="4"/>
      <c r="IDU888" s="4"/>
      <c r="IDV888" s="4"/>
      <c r="IDW888" s="4"/>
      <c r="IDX888" s="4"/>
      <c r="IDY888" s="4"/>
      <c r="IDZ888" s="4"/>
      <c r="IEA888" s="4"/>
      <c r="IEB888" s="4"/>
      <c r="IEC888" s="4"/>
      <c r="IED888" s="4"/>
      <c r="IEE888" s="4"/>
      <c r="IEF888" s="4"/>
      <c r="IEG888" s="4"/>
      <c r="IEH888" s="4"/>
      <c r="IEI888" s="4"/>
      <c r="IEJ888" s="4"/>
      <c r="IEK888" s="4"/>
      <c r="IEL888" s="4"/>
      <c r="IEM888" s="4"/>
      <c r="IEN888" s="4"/>
      <c r="IEO888" s="4"/>
      <c r="IEP888" s="4"/>
      <c r="IEQ888" s="4"/>
      <c r="IER888" s="4"/>
      <c r="IES888" s="4"/>
      <c r="IET888" s="4"/>
      <c r="IEU888" s="4"/>
      <c r="IEV888" s="4"/>
      <c r="IEW888" s="4"/>
      <c r="IEX888" s="4"/>
      <c r="IEY888" s="4"/>
      <c r="IEZ888" s="4"/>
      <c r="IFA888" s="4"/>
      <c r="IFB888" s="4"/>
      <c r="IFC888" s="4"/>
      <c r="IFD888" s="4"/>
      <c r="IFE888" s="4"/>
      <c r="IFF888" s="4"/>
      <c r="IFG888" s="4"/>
      <c r="IFH888" s="4"/>
      <c r="IFI888" s="4"/>
      <c r="IFJ888" s="4"/>
      <c r="IFK888" s="4"/>
      <c r="IFL888" s="4"/>
      <c r="IFM888" s="4"/>
      <c r="IFN888" s="4"/>
      <c r="IFO888" s="4"/>
      <c r="IFP888" s="4"/>
      <c r="IFQ888" s="4"/>
      <c r="IFR888" s="4"/>
      <c r="IFS888" s="4"/>
      <c r="IFT888" s="4"/>
      <c r="IFU888" s="4"/>
      <c r="IFV888" s="4"/>
      <c r="IFW888" s="4"/>
      <c r="IFX888" s="4"/>
      <c r="IFY888" s="4"/>
      <c r="IFZ888" s="4"/>
      <c r="IGA888" s="4"/>
      <c r="IGB888" s="4"/>
      <c r="IGC888" s="4"/>
      <c r="IGD888" s="4"/>
      <c r="IGE888" s="4"/>
      <c r="IGF888" s="4"/>
      <c r="IGG888" s="4"/>
      <c r="IGH888" s="4"/>
      <c r="IGI888" s="4"/>
      <c r="IGJ888" s="4"/>
      <c r="IGK888" s="4"/>
      <c r="IGL888" s="4"/>
      <c r="IGM888" s="4"/>
      <c r="IGN888" s="4"/>
      <c r="IGO888" s="4"/>
      <c r="IGP888" s="4"/>
      <c r="IGQ888" s="4"/>
      <c r="IGR888" s="4"/>
      <c r="IGS888" s="4"/>
      <c r="IGT888" s="4"/>
      <c r="IGU888" s="4"/>
      <c r="IGV888" s="4"/>
      <c r="IGW888" s="4"/>
      <c r="IGX888" s="4"/>
      <c r="IGY888" s="4"/>
      <c r="IGZ888" s="4"/>
      <c r="IHA888" s="4"/>
      <c r="IHB888" s="4"/>
      <c r="IHC888" s="4"/>
      <c r="IHD888" s="4"/>
      <c r="IHE888" s="4"/>
      <c r="IHF888" s="4"/>
      <c r="IHG888" s="4"/>
      <c r="IHH888" s="4"/>
      <c r="IHI888" s="4"/>
      <c r="IHJ888" s="4"/>
      <c r="IHK888" s="4"/>
      <c r="IHL888" s="4"/>
      <c r="IHM888" s="4"/>
      <c r="IHN888" s="4"/>
      <c r="IHO888" s="4"/>
      <c r="IHP888" s="4"/>
      <c r="IHQ888" s="4"/>
      <c r="IHR888" s="4"/>
      <c r="IHS888" s="4"/>
      <c r="IHT888" s="4"/>
      <c r="IHU888" s="4"/>
      <c r="IHV888" s="4"/>
      <c r="IHW888" s="4"/>
      <c r="IHX888" s="4"/>
      <c r="IHY888" s="4"/>
      <c r="IHZ888" s="4"/>
      <c r="IIA888" s="4"/>
      <c r="IIB888" s="4"/>
      <c r="IIC888" s="4"/>
      <c r="IID888" s="4"/>
      <c r="IIE888" s="4"/>
      <c r="IIF888" s="4"/>
      <c r="IIG888" s="4"/>
      <c r="IIH888" s="4"/>
      <c r="III888" s="4"/>
      <c r="IIJ888" s="4"/>
      <c r="IIK888" s="4"/>
      <c r="IIL888" s="4"/>
      <c r="IIM888" s="4"/>
      <c r="IIN888" s="4"/>
      <c r="IIO888" s="4"/>
      <c r="IIP888" s="4"/>
      <c r="IIQ888" s="4"/>
      <c r="IIR888" s="4"/>
      <c r="IIS888" s="4"/>
      <c r="IIT888" s="4"/>
      <c r="IIU888" s="4"/>
      <c r="IIV888" s="4"/>
      <c r="IIW888" s="4"/>
      <c r="IIX888" s="4"/>
      <c r="IIY888" s="4"/>
      <c r="IIZ888" s="4"/>
      <c r="IJA888" s="4"/>
      <c r="IJB888" s="4"/>
      <c r="IJC888" s="4"/>
      <c r="IJD888" s="4"/>
      <c r="IJE888" s="4"/>
      <c r="IJF888" s="4"/>
      <c r="IJG888" s="4"/>
      <c r="IJH888" s="4"/>
      <c r="IJI888" s="4"/>
      <c r="IJJ888" s="4"/>
      <c r="IJK888" s="4"/>
      <c r="IJL888" s="4"/>
      <c r="IJM888" s="4"/>
      <c r="IJN888" s="4"/>
      <c r="IJO888" s="4"/>
      <c r="IJP888" s="4"/>
      <c r="IJQ888" s="4"/>
      <c r="IJR888" s="4"/>
      <c r="IJS888" s="4"/>
      <c r="IJT888" s="4"/>
      <c r="IJU888" s="4"/>
      <c r="IJV888" s="4"/>
      <c r="IJW888" s="4"/>
      <c r="IJX888" s="4"/>
      <c r="IJY888" s="4"/>
      <c r="IJZ888" s="4"/>
      <c r="IKA888" s="4"/>
      <c r="IKB888" s="4"/>
      <c r="IKC888" s="4"/>
      <c r="IKD888" s="4"/>
      <c r="IKE888" s="4"/>
      <c r="IKF888" s="4"/>
      <c r="IKG888" s="4"/>
      <c r="IKH888" s="4"/>
      <c r="IKI888" s="4"/>
      <c r="IKJ888" s="4"/>
      <c r="IKK888" s="4"/>
      <c r="IKL888" s="4"/>
      <c r="IKM888" s="4"/>
      <c r="IKN888" s="4"/>
      <c r="IKO888" s="4"/>
      <c r="IKP888" s="4"/>
      <c r="IKQ888" s="4"/>
      <c r="IKR888" s="4"/>
      <c r="IKS888" s="4"/>
      <c r="IKT888" s="4"/>
      <c r="IKU888" s="4"/>
      <c r="IKV888" s="4"/>
      <c r="IKW888" s="4"/>
      <c r="IKX888" s="4"/>
      <c r="IKZ888" s="4"/>
      <c r="ILB888" s="4"/>
      <c r="ILC888" s="4"/>
      <c r="ILD888" s="4"/>
      <c r="ILE888" s="4"/>
      <c r="ILF888" s="4"/>
      <c r="ILG888" s="4"/>
      <c r="ILH888" s="4"/>
      <c r="ILI888" s="4"/>
      <c r="ILN888" s="4"/>
      <c r="ILO888" s="4"/>
      <c r="ILP888" s="4"/>
      <c r="ILQ888" s="4"/>
      <c r="ILR888" s="4"/>
      <c r="ILS888" s="4"/>
      <c r="ILT888" s="4"/>
      <c r="ILU888" s="4"/>
      <c r="ILV888" s="4"/>
      <c r="ILW888" s="4"/>
      <c r="ILX888" s="4"/>
      <c r="ILY888" s="4"/>
      <c r="ILZ888" s="4"/>
      <c r="IMA888" s="4"/>
      <c r="IMB888" s="4"/>
      <c r="IMC888" s="4"/>
      <c r="IMD888" s="4"/>
      <c r="IME888" s="4"/>
      <c r="IMF888" s="4"/>
      <c r="IMG888" s="4"/>
      <c r="IMH888" s="4"/>
      <c r="IMI888" s="4"/>
      <c r="IMJ888" s="4"/>
      <c r="IMK888" s="4"/>
      <c r="IML888" s="4"/>
      <c r="IMM888" s="4"/>
      <c r="IMN888" s="4"/>
      <c r="IMO888" s="4"/>
      <c r="IMP888" s="4"/>
      <c r="IMQ888" s="4"/>
      <c r="IMR888" s="4"/>
      <c r="IMS888" s="4"/>
      <c r="IMT888" s="4"/>
      <c r="IMU888" s="4"/>
      <c r="IMV888" s="4"/>
      <c r="IMW888" s="4"/>
      <c r="IMX888" s="4"/>
      <c r="IMY888" s="4"/>
      <c r="IMZ888" s="4"/>
      <c r="INA888" s="4"/>
      <c r="INB888" s="4"/>
      <c r="INC888" s="4"/>
      <c r="IND888" s="4"/>
      <c r="INE888" s="4"/>
      <c r="INF888" s="4"/>
      <c r="ING888" s="4"/>
      <c r="INH888" s="4"/>
      <c r="INI888" s="4"/>
      <c r="INJ888" s="4"/>
      <c r="INK888" s="4"/>
      <c r="INL888" s="4"/>
      <c r="INM888" s="4"/>
      <c r="INN888" s="4"/>
      <c r="INO888" s="4"/>
      <c r="INP888" s="4"/>
      <c r="INQ888" s="4"/>
      <c r="INR888" s="4"/>
      <c r="INS888" s="4"/>
      <c r="INT888" s="4"/>
      <c r="INU888" s="4"/>
      <c r="INV888" s="4"/>
      <c r="INW888" s="4"/>
      <c r="INX888" s="4"/>
      <c r="INY888" s="4"/>
      <c r="INZ888" s="4"/>
      <c r="IOA888" s="4"/>
      <c r="IOB888" s="4"/>
      <c r="IOC888" s="4"/>
      <c r="IOD888" s="4"/>
      <c r="IOE888" s="4"/>
      <c r="IOF888" s="4"/>
      <c r="IOG888" s="4"/>
      <c r="IOH888" s="4"/>
      <c r="IOI888" s="4"/>
      <c r="IOJ888" s="4"/>
      <c r="IOK888" s="4"/>
      <c r="IOL888" s="4"/>
      <c r="IOM888" s="4"/>
      <c r="ION888" s="4"/>
      <c r="IOO888" s="4"/>
      <c r="IOP888" s="4"/>
      <c r="IOQ888" s="4"/>
      <c r="IOR888" s="4"/>
      <c r="IOS888" s="4"/>
      <c r="IOT888" s="4"/>
      <c r="IOU888" s="4"/>
      <c r="IOV888" s="4"/>
      <c r="IOW888" s="4"/>
      <c r="IOX888" s="4"/>
      <c r="IOY888" s="4"/>
      <c r="IOZ888" s="4"/>
      <c r="IPA888" s="4"/>
      <c r="IPB888" s="4"/>
      <c r="IPC888" s="4"/>
      <c r="IPD888" s="4"/>
      <c r="IPE888" s="4"/>
      <c r="IPF888" s="4"/>
      <c r="IPG888" s="4"/>
      <c r="IPH888" s="4"/>
      <c r="IPI888" s="4"/>
      <c r="IPJ888" s="4"/>
      <c r="IPK888" s="4"/>
      <c r="IPL888" s="4"/>
      <c r="IPM888" s="4"/>
      <c r="IPN888" s="4"/>
      <c r="IPO888" s="4"/>
      <c r="IPP888" s="4"/>
      <c r="IPQ888" s="4"/>
      <c r="IPR888" s="4"/>
      <c r="IPS888" s="4"/>
      <c r="IPT888" s="4"/>
      <c r="IPU888" s="4"/>
      <c r="IPV888" s="4"/>
      <c r="IPW888" s="4"/>
      <c r="IPX888" s="4"/>
      <c r="IPY888" s="4"/>
      <c r="IPZ888" s="4"/>
      <c r="IQA888" s="4"/>
      <c r="IQB888" s="4"/>
      <c r="IQC888" s="4"/>
      <c r="IQD888" s="4"/>
      <c r="IQE888" s="4"/>
      <c r="IQF888" s="4"/>
      <c r="IQG888" s="4"/>
      <c r="IQH888" s="4"/>
      <c r="IQI888" s="4"/>
      <c r="IQJ888" s="4"/>
      <c r="IQK888" s="4"/>
      <c r="IQL888" s="4"/>
      <c r="IQM888" s="4"/>
      <c r="IQN888" s="4"/>
      <c r="IQO888" s="4"/>
      <c r="IQP888" s="4"/>
      <c r="IQQ888" s="4"/>
      <c r="IQR888" s="4"/>
      <c r="IQS888" s="4"/>
      <c r="IQT888" s="4"/>
      <c r="IQU888" s="4"/>
      <c r="IQV888" s="4"/>
      <c r="IQW888" s="4"/>
      <c r="IQX888" s="4"/>
      <c r="IQY888" s="4"/>
      <c r="IQZ888" s="4"/>
      <c r="IRA888" s="4"/>
      <c r="IRB888" s="4"/>
      <c r="IRC888" s="4"/>
      <c r="IRD888" s="4"/>
      <c r="IRE888" s="4"/>
      <c r="IRF888" s="4"/>
      <c r="IRG888" s="4"/>
      <c r="IRH888" s="4"/>
      <c r="IRI888" s="4"/>
      <c r="IRJ888" s="4"/>
      <c r="IRK888" s="4"/>
      <c r="IRL888" s="4"/>
      <c r="IRM888" s="4"/>
      <c r="IRN888" s="4"/>
      <c r="IRO888" s="4"/>
      <c r="IRP888" s="4"/>
      <c r="IRQ888" s="4"/>
      <c r="IRR888" s="4"/>
      <c r="IRS888" s="4"/>
      <c r="IRT888" s="4"/>
      <c r="IRU888" s="4"/>
      <c r="IRV888" s="4"/>
      <c r="IRW888" s="4"/>
      <c r="IRX888" s="4"/>
      <c r="IRY888" s="4"/>
      <c r="IRZ888" s="4"/>
      <c r="ISA888" s="4"/>
      <c r="ISB888" s="4"/>
      <c r="ISC888" s="4"/>
      <c r="ISD888" s="4"/>
      <c r="ISE888" s="4"/>
      <c r="ISF888" s="4"/>
      <c r="ISG888" s="4"/>
      <c r="ISH888" s="4"/>
      <c r="ISI888" s="4"/>
      <c r="ISJ888" s="4"/>
      <c r="ISK888" s="4"/>
      <c r="ISL888" s="4"/>
      <c r="ISM888" s="4"/>
      <c r="ISN888" s="4"/>
      <c r="ISO888" s="4"/>
      <c r="ISP888" s="4"/>
      <c r="ISQ888" s="4"/>
      <c r="ISR888" s="4"/>
      <c r="ISS888" s="4"/>
      <c r="IST888" s="4"/>
      <c r="ISU888" s="4"/>
      <c r="ISV888" s="4"/>
      <c r="ISW888" s="4"/>
      <c r="ISX888" s="4"/>
      <c r="ISY888" s="4"/>
      <c r="ISZ888" s="4"/>
      <c r="ITA888" s="4"/>
      <c r="ITB888" s="4"/>
      <c r="ITC888" s="4"/>
      <c r="ITD888" s="4"/>
      <c r="ITE888" s="4"/>
      <c r="ITF888" s="4"/>
      <c r="ITG888" s="4"/>
      <c r="ITH888" s="4"/>
      <c r="ITI888" s="4"/>
      <c r="ITJ888" s="4"/>
      <c r="ITK888" s="4"/>
      <c r="ITL888" s="4"/>
      <c r="ITM888" s="4"/>
      <c r="ITN888" s="4"/>
      <c r="ITO888" s="4"/>
      <c r="ITP888" s="4"/>
      <c r="ITQ888" s="4"/>
      <c r="ITR888" s="4"/>
      <c r="ITS888" s="4"/>
      <c r="ITT888" s="4"/>
      <c r="ITU888" s="4"/>
      <c r="ITV888" s="4"/>
      <c r="ITW888" s="4"/>
      <c r="ITX888" s="4"/>
      <c r="ITY888" s="4"/>
      <c r="ITZ888" s="4"/>
      <c r="IUA888" s="4"/>
      <c r="IUB888" s="4"/>
      <c r="IUC888" s="4"/>
      <c r="IUD888" s="4"/>
      <c r="IUE888" s="4"/>
      <c r="IUF888" s="4"/>
      <c r="IUG888" s="4"/>
      <c r="IUH888" s="4"/>
      <c r="IUI888" s="4"/>
      <c r="IUJ888" s="4"/>
      <c r="IUK888" s="4"/>
      <c r="IUL888" s="4"/>
      <c r="IUM888" s="4"/>
      <c r="IUN888" s="4"/>
      <c r="IUO888" s="4"/>
      <c r="IUP888" s="4"/>
      <c r="IUQ888" s="4"/>
      <c r="IUR888" s="4"/>
      <c r="IUS888" s="4"/>
      <c r="IUT888" s="4"/>
      <c r="IUV888" s="4"/>
      <c r="IUX888" s="4"/>
      <c r="IUY888" s="4"/>
      <c r="IUZ888" s="4"/>
      <c r="IVA888" s="4"/>
      <c r="IVB888" s="4"/>
      <c r="IVC888" s="4"/>
      <c r="IVD888" s="4"/>
      <c r="IVE888" s="4"/>
      <c r="IVJ888" s="4"/>
      <c r="IVK888" s="4"/>
      <c r="IVL888" s="4"/>
      <c r="IVM888" s="4"/>
      <c r="IVN888" s="4"/>
      <c r="IVO888" s="4"/>
      <c r="IVP888" s="4"/>
      <c r="IVQ888" s="4"/>
      <c r="IVR888" s="4"/>
      <c r="IVS888" s="4"/>
      <c r="IVT888" s="4"/>
      <c r="IVU888" s="4"/>
      <c r="IVV888" s="4"/>
      <c r="IVW888" s="4"/>
      <c r="IVX888" s="4"/>
      <c r="IVY888" s="4"/>
      <c r="IVZ888" s="4"/>
      <c r="IWA888" s="4"/>
      <c r="IWB888" s="4"/>
      <c r="IWC888" s="4"/>
      <c r="IWD888" s="4"/>
      <c r="IWE888" s="4"/>
      <c r="IWF888" s="4"/>
      <c r="IWG888" s="4"/>
      <c r="IWH888" s="4"/>
      <c r="IWI888" s="4"/>
      <c r="IWJ888" s="4"/>
      <c r="IWK888" s="4"/>
      <c r="IWL888" s="4"/>
      <c r="IWM888" s="4"/>
      <c r="IWN888" s="4"/>
      <c r="IWO888" s="4"/>
      <c r="IWP888" s="4"/>
      <c r="IWQ888" s="4"/>
      <c r="IWR888" s="4"/>
      <c r="IWS888" s="4"/>
      <c r="IWT888" s="4"/>
      <c r="IWU888" s="4"/>
      <c r="IWV888" s="4"/>
      <c r="IWW888" s="4"/>
      <c r="IWX888" s="4"/>
      <c r="IWY888" s="4"/>
      <c r="IWZ888" s="4"/>
      <c r="IXA888" s="4"/>
      <c r="IXB888" s="4"/>
      <c r="IXC888" s="4"/>
      <c r="IXD888" s="4"/>
      <c r="IXE888" s="4"/>
      <c r="IXF888" s="4"/>
      <c r="IXG888" s="4"/>
      <c r="IXH888" s="4"/>
      <c r="IXI888" s="4"/>
      <c r="IXJ888" s="4"/>
      <c r="IXK888" s="4"/>
      <c r="IXL888" s="4"/>
      <c r="IXM888" s="4"/>
      <c r="IXN888" s="4"/>
      <c r="IXO888" s="4"/>
      <c r="IXP888" s="4"/>
      <c r="IXQ888" s="4"/>
      <c r="IXR888" s="4"/>
      <c r="IXS888" s="4"/>
      <c r="IXT888" s="4"/>
      <c r="IXU888" s="4"/>
      <c r="IXV888" s="4"/>
      <c r="IXW888" s="4"/>
      <c r="IXX888" s="4"/>
      <c r="IXY888" s="4"/>
      <c r="IXZ888" s="4"/>
      <c r="IYA888" s="4"/>
      <c r="IYB888" s="4"/>
      <c r="IYC888" s="4"/>
      <c r="IYD888" s="4"/>
      <c r="IYE888" s="4"/>
      <c r="IYF888" s="4"/>
      <c r="IYG888" s="4"/>
      <c r="IYH888" s="4"/>
      <c r="IYI888" s="4"/>
      <c r="IYJ888" s="4"/>
      <c r="IYK888" s="4"/>
      <c r="IYL888" s="4"/>
      <c r="IYM888" s="4"/>
      <c r="IYN888" s="4"/>
      <c r="IYO888" s="4"/>
      <c r="IYP888" s="4"/>
      <c r="IYQ888" s="4"/>
      <c r="IYR888" s="4"/>
      <c r="IYS888" s="4"/>
      <c r="IYT888" s="4"/>
      <c r="IYU888" s="4"/>
      <c r="IYV888" s="4"/>
      <c r="IYW888" s="4"/>
      <c r="IYX888" s="4"/>
      <c r="IYY888" s="4"/>
      <c r="IYZ888" s="4"/>
      <c r="IZA888" s="4"/>
      <c r="IZB888" s="4"/>
      <c r="IZC888" s="4"/>
      <c r="IZD888" s="4"/>
      <c r="IZE888" s="4"/>
      <c r="IZF888" s="4"/>
      <c r="IZG888" s="4"/>
      <c r="IZH888" s="4"/>
      <c r="IZI888" s="4"/>
      <c r="IZJ888" s="4"/>
      <c r="IZK888" s="4"/>
      <c r="IZL888" s="4"/>
      <c r="IZM888" s="4"/>
      <c r="IZN888" s="4"/>
      <c r="IZO888" s="4"/>
      <c r="IZP888" s="4"/>
      <c r="IZQ888" s="4"/>
      <c r="IZR888" s="4"/>
      <c r="IZS888" s="4"/>
      <c r="IZT888" s="4"/>
      <c r="IZU888" s="4"/>
      <c r="IZV888" s="4"/>
      <c r="IZW888" s="4"/>
      <c r="IZX888" s="4"/>
      <c r="IZY888" s="4"/>
      <c r="IZZ888" s="4"/>
      <c r="JAA888" s="4"/>
      <c r="JAB888" s="4"/>
      <c r="JAC888" s="4"/>
      <c r="JAD888" s="4"/>
      <c r="JAE888" s="4"/>
      <c r="JAF888" s="4"/>
      <c r="JAG888" s="4"/>
      <c r="JAH888" s="4"/>
      <c r="JAI888" s="4"/>
      <c r="JAJ888" s="4"/>
      <c r="JAK888" s="4"/>
      <c r="JAL888" s="4"/>
      <c r="JAM888" s="4"/>
      <c r="JAN888" s="4"/>
      <c r="JAO888" s="4"/>
      <c r="JAP888" s="4"/>
      <c r="JAQ888" s="4"/>
      <c r="JAR888" s="4"/>
      <c r="JAS888" s="4"/>
      <c r="JAT888" s="4"/>
      <c r="JAU888" s="4"/>
      <c r="JAV888" s="4"/>
      <c r="JAW888" s="4"/>
      <c r="JAX888" s="4"/>
      <c r="JAY888" s="4"/>
      <c r="JAZ888" s="4"/>
      <c r="JBA888" s="4"/>
      <c r="JBB888" s="4"/>
      <c r="JBC888" s="4"/>
      <c r="JBD888" s="4"/>
      <c r="JBE888" s="4"/>
      <c r="JBF888" s="4"/>
      <c r="JBG888" s="4"/>
      <c r="JBH888" s="4"/>
      <c r="JBI888" s="4"/>
      <c r="JBJ888" s="4"/>
      <c r="JBK888" s="4"/>
      <c r="JBL888" s="4"/>
      <c r="JBM888" s="4"/>
      <c r="JBN888" s="4"/>
      <c r="JBO888" s="4"/>
      <c r="JBP888" s="4"/>
      <c r="JBQ888" s="4"/>
      <c r="JBR888" s="4"/>
      <c r="JBS888" s="4"/>
      <c r="JBT888" s="4"/>
      <c r="JBU888" s="4"/>
      <c r="JBV888" s="4"/>
      <c r="JBW888" s="4"/>
      <c r="JBX888" s="4"/>
      <c r="JBY888" s="4"/>
      <c r="JBZ888" s="4"/>
      <c r="JCA888" s="4"/>
      <c r="JCB888" s="4"/>
      <c r="JCC888" s="4"/>
      <c r="JCD888" s="4"/>
      <c r="JCE888" s="4"/>
      <c r="JCF888" s="4"/>
      <c r="JCG888" s="4"/>
      <c r="JCH888" s="4"/>
      <c r="JCI888" s="4"/>
      <c r="JCJ888" s="4"/>
      <c r="JCK888" s="4"/>
      <c r="JCL888" s="4"/>
      <c r="JCM888" s="4"/>
      <c r="JCN888" s="4"/>
      <c r="JCO888" s="4"/>
      <c r="JCP888" s="4"/>
      <c r="JCQ888" s="4"/>
      <c r="JCR888" s="4"/>
      <c r="JCS888" s="4"/>
      <c r="JCT888" s="4"/>
      <c r="JCU888" s="4"/>
      <c r="JCV888" s="4"/>
      <c r="JCW888" s="4"/>
      <c r="JCX888" s="4"/>
      <c r="JCY888" s="4"/>
      <c r="JCZ888" s="4"/>
      <c r="JDA888" s="4"/>
      <c r="JDB888" s="4"/>
      <c r="JDC888" s="4"/>
      <c r="JDD888" s="4"/>
      <c r="JDE888" s="4"/>
      <c r="JDF888" s="4"/>
      <c r="JDG888" s="4"/>
      <c r="JDH888" s="4"/>
      <c r="JDI888" s="4"/>
      <c r="JDJ888" s="4"/>
      <c r="JDK888" s="4"/>
      <c r="JDL888" s="4"/>
      <c r="JDM888" s="4"/>
      <c r="JDN888" s="4"/>
      <c r="JDO888" s="4"/>
      <c r="JDP888" s="4"/>
      <c r="JDQ888" s="4"/>
      <c r="JDR888" s="4"/>
      <c r="JDS888" s="4"/>
      <c r="JDT888" s="4"/>
      <c r="JDU888" s="4"/>
      <c r="JDV888" s="4"/>
      <c r="JDW888" s="4"/>
      <c r="JDX888" s="4"/>
      <c r="JDY888" s="4"/>
      <c r="JDZ888" s="4"/>
      <c r="JEA888" s="4"/>
      <c r="JEB888" s="4"/>
      <c r="JEC888" s="4"/>
      <c r="JED888" s="4"/>
      <c r="JEE888" s="4"/>
      <c r="JEF888" s="4"/>
      <c r="JEG888" s="4"/>
      <c r="JEH888" s="4"/>
      <c r="JEI888" s="4"/>
      <c r="JEJ888" s="4"/>
      <c r="JEK888" s="4"/>
      <c r="JEL888" s="4"/>
      <c r="JEM888" s="4"/>
      <c r="JEN888" s="4"/>
      <c r="JEO888" s="4"/>
      <c r="JEP888" s="4"/>
      <c r="JER888" s="4"/>
      <c r="JET888" s="4"/>
      <c r="JEU888" s="4"/>
      <c r="JEV888" s="4"/>
      <c r="JEW888" s="4"/>
      <c r="JEX888" s="4"/>
      <c r="JEY888" s="4"/>
      <c r="JEZ888" s="4"/>
      <c r="JFA888" s="4"/>
      <c r="JFF888" s="4"/>
      <c r="JFG888" s="4"/>
      <c r="JFH888" s="4"/>
      <c r="JFI888" s="4"/>
      <c r="JFJ888" s="4"/>
      <c r="JFK888" s="4"/>
      <c r="JFL888" s="4"/>
      <c r="JFM888" s="4"/>
      <c r="JFN888" s="4"/>
      <c r="JFO888" s="4"/>
      <c r="JFP888" s="4"/>
      <c r="JFQ888" s="4"/>
      <c r="JFR888" s="4"/>
      <c r="JFS888" s="4"/>
      <c r="JFT888" s="4"/>
      <c r="JFU888" s="4"/>
      <c r="JFV888" s="4"/>
      <c r="JFW888" s="4"/>
      <c r="JFX888" s="4"/>
      <c r="JFY888" s="4"/>
      <c r="JFZ888" s="4"/>
      <c r="JGA888" s="4"/>
      <c r="JGB888" s="4"/>
      <c r="JGC888" s="4"/>
      <c r="JGD888" s="4"/>
      <c r="JGE888" s="4"/>
      <c r="JGF888" s="4"/>
      <c r="JGG888" s="4"/>
      <c r="JGH888" s="4"/>
      <c r="JGI888" s="4"/>
      <c r="JGJ888" s="4"/>
      <c r="JGK888" s="4"/>
      <c r="JGL888" s="4"/>
      <c r="JGM888" s="4"/>
      <c r="JGN888" s="4"/>
      <c r="JGO888" s="4"/>
      <c r="JGP888" s="4"/>
      <c r="JGQ888" s="4"/>
      <c r="JGR888" s="4"/>
      <c r="JGS888" s="4"/>
      <c r="JGT888" s="4"/>
      <c r="JGU888" s="4"/>
      <c r="JGV888" s="4"/>
      <c r="JGW888" s="4"/>
      <c r="JGX888" s="4"/>
      <c r="JGY888" s="4"/>
      <c r="JGZ888" s="4"/>
      <c r="JHA888" s="4"/>
      <c r="JHB888" s="4"/>
      <c r="JHC888" s="4"/>
      <c r="JHD888" s="4"/>
      <c r="JHE888" s="4"/>
      <c r="JHF888" s="4"/>
      <c r="JHG888" s="4"/>
      <c r="JHH888" s="4"/>
      <c r="JHI888" s="4"/>
      <c r="JHJ888" s="4"/>
      <c r="JHK888" s="4"/>
      <c r="JHL888" s="4"/>
      <c r="JHM888" s="4"/>
      <c r="JHN888" s="4"/>
      <c r="JHO888" s="4"/>
      <c r="JHP888" s="4"/>
      <c r="JHQ888" s="4"/>
      <c r="JHR888" s="4"/>
      <c r="JHS888" s="4"/>
      <c r="JHT888" s="4"/>
      <c r="JHU888" s="4"/>
      <c r="JHV888" s="4"/>
      <c r="JHW888" s="4"/>
      <c r="JHX888" s="4"/>
      <c r="JHY888" s="4"/>
      <c r="JHZ888" s="4"/>
      <c r="JIA888" s="4"/>
      <c r="JIB888" s="4"/>
      <c r="JIC888" s="4"/>
      <c r="JID888" s="4"/>
      <c r="JIE888" s="4"/>
      <c r="JIF888" s="4"/>
      <c r="JIG888" s="4"/>
      <c r="JIH888" s="4"/>
      <c r="JII888" s="4"/>
      <c r="JIJ888" s="4"/>
      <c r="JIK888" s="4"/>
      <c r="JIL888" s="4"/>
      <c r="JIM888" s="4"/>
      <c r="JIN888" s="4"/>
      <c r="JIO888" s="4"/>
      <c r="JIP888" s="4"/>
      <c r="JIQ888" s="4"/>
      <c r="JIR888" s="4"/>
      <c r="JIS888" s="4"/>
      <c r="JIT888" s="4"/>
      <c r="JIU888" s="4"/>
      <c r="JIV888" s="4"/>
      <c r="JIW888" s="4"/>
      <c r="JIX888" s="4"/>
      <c r="JIY888" s="4"/>
      <c r="JIZ888" s="4"/>
      <c r="JJA888" s="4"/>
      <c r="JJB888" s="4"/>
      <c r="JJC888" s="4"/>
      <c r="JJD888" s="4"/>
      <c r="JJE888" s="4"/>
      <c r="JJF888" s="4"/>
      <c r="JJG888" s="4"/>
      <c r="JJH888" s="4"/>
      <c r="JJI888" s="4"/>
      <c r="JJJ888" s="4"/>
      <c r="JJK888" s="4"/>
      <c r="JJL888" s="4"/>
      <c r="JJM888" s="4"/>
      <c r="JJN888" s="4"/>
      <c r="JJO888" s="4"/>
      <c r="JJP888" s="4"/>
      <c r="JJQ888" s="4"/>
      <c r="JJR888" s="4"/>
      <c r="JJS888" s="4"/>
      <c r="JJT888" s="4"/>
      <c r="JJU888" s="4"/>
      <c r="JJV888" s="4"/>
      <c r="JJW888" s="4"/>
      <c r="JJX888" s="4"/>
      <c r="JJY888" s="4"/>
      <c r="JJZ888" s="4"/>
      <c r="JKA888" s="4"/>
      <c r="JKB888" s="4"/>
      <c r="JKC888" s="4"/>
      <c r="JKD888" s="4"/>
      <c r="JKE888" s="4"/>
      <c r="JKF888" s="4"/>
      <c r="JKG888" s="4"/>
      <c r="JKH888" s="4"/>
      <c r="JKI888" s="4"/>
      <c r="JKJ888" s="4"/>
      <c r="JKK888" s="4"/>
      <c r="JKL888" s="4"/>
      <c r="JKM888" s="4"/>
      <c r="JKN888" s="4"/>
      <c r="JKO888" s="4"/>
      <c r="JKP888" s="4"/>
      <c r="JKQ888" s="4"/>
      <c r="JKR888" s="4"/>
      <c r="JKS888" s="4"/>
      <c r="JKT888" s="4"/>
      <c r="JKU888" s="4"/>
      <c r="JKV888" s="4"/>
      <c r="JKW888" s="4"/>
      <c r="JKX888" s="4"/>
      <c r="JKY888" s="4"/>
      <c r="JKZ888" s="4"/>
      <c r="JLA888" s="4"/>
      <c r="JLB888" s="4"/>
      <c r="JLC888" s="4"/>
      <c r="JLD888" s="4"/>
      <c r="JLE888" s="4"/>
      <c r="JLF888" s="4"/>
      <c r="JLG888" s="4"/>
      <c r="JLH888" s="4"/>
      <c r="JLI888" s="4"/>
      <c r="JLJ888" s="4"/>
      <c r="JLK888" s="4"/>
      <c r="JLL888" s="4"/>
      <c r="JLM888" s="4"/>
      <c r="JLN888" s="4"/>
      <c r="JLO888" s="4"/>
      <c r="JLP888" s="4"/>
      <c r="JLQ888" s="4"/>
      <c r="JLR888" s="4"/>
      <c r="JLS888" s="4"/>
      <c r="JLT888" s="4"/>
      <c r="JLU888" s="4"/>
      <c r="JLV888" s="4"/>
      <c r="JLW888" s="4"/>
      <c r="JLX888" s="4"/>
      <c r="JLY888" s="4"/>
      <c r="JLZ888" s="4"/>
      <c r="JMA888" s="4"/>
      <c r="JMB888" s="4"/>
      <c r="JMC888" s="4"/>
      <c r="JMD888" s="4"/>
      <c r="JME888" s="4"/>
      <c r="JMF888" s="4"/>
      <c r="JMG888" s="4"/>
      <c r="JMH888" s="4"/>
      <c r="JMI888" s="4"/>
      <c r="JMJ888" s="4"/>
      <c r="JMK888" s="4"/>
      <c r="JML888" s="4"/>
      <c r="JMM888" s="4"/>
      <c r="JMN888" s="4"/>
      <c r="JMO888" s="4"/>
      <c r="JMP888" s="4"/>
      <c r="JMQ888" s="4"/>
      <c r="JMR888" s="4"/>
      <c r="JMS888" s="4"/>
      <c r="JMT888" s="4"/>
      <c r="JMU888" s="4"/>
      <c r="JMV888" s="4"/>
      <c r="JMW888" s="4"/>
      <c r="JMX888" s="4"/>
      <c r="JMY888" s="4"/>
      <c r="JMZ888" s="4"/>
      <c r="JNA888" s="4"/>
      <c r="JNB888" s="4"/>
      <c r="JNC888" s="4"/>
      <c r="JND888" s="4"/>
      <c r="JNE888" s="4"/>
      <c r="JNF888" s="4"/>
      <c r="JNG888" s="4"/>
      <c r="JNH888" s="4"/>
      <c r="JNI888" s="4"/>
      <c r="JNJ888" s="4"/>
      <c r="JNK888" s="4"/>
      <c r="JNL888" s="4"/>
      <c r="JNM888" s="4"/>
      <c r="JNN888" s="4"/>
      <c r="JNO888" s="4"/>
      <c r="JNP888" s="4"/>
      <c r="JNQ888" s="4"/>
      <c r="JNR888" s="4"/>
      <c r="JNS888" s="4"/>
      <c r="JNT888" s="4"/>
      <c r="JNU888" s="4"/>
      <c r="JNV888" s="4"/>
      <c r="JNW888" s="4"/>
      <c r="JNX888" s="4"/>
      <c r="JNY888" s="4"/>
      <c r="JNZ888" s="4"/>
      <c r="JOA888" s="4"/>
      <c r="JOB888" s="4"/>
      <c r="JOC888" s="4"/>
      <c r="JOD888" s="4"/>
      <c r="JOE888" s="4"/>
      <c r="JOF888" s="4"/>
      <c r="JOG888" s="4"/>
      <c r="JOH888" s="4"/>
      <c r="JOI888" s="4"/>
      <c r="JOJ888" s="4"/>
      <c r="JOK888" s="4"/>
      <c r="JOL888" s="4"/>
      <c r="JON888" s="4"/>
      <c r="JOP888" s="4"/>
      <c r="JOQ888" s="4"/>
      <c r="JOR888" s="4"/>
      <c r="JOS888" s="4"/>
      <c r="JOT888" s="4"/>
      <c r="JOU888" s="4"/>
      <c r="JOV888" s="4"/>
      <c r="JOW888" s="4"/>
      <c r="JPB888" s="4"/>
      <c r="JPC888" s="4"/>
      <c r="JPD888" s="4"/>
      <c r="JPE888" s="4"/>
      <c r="JPF888" s="4"/>
      <c r="JPG888" s="4"/>
      <c r="JPH888" s="4"/>
      <c r="JPI888" s="4"/>
      <c r="JPJ888" s="4"/>
      <c r="JPK888" s="4"/>
      <c r="JPL888" s="4"/>
      <c r="JPM888" s="4"/>
      <c r="JPN888" s="4"/>
      <c r="JPO888" s="4"/>
      <c r="JPP888" s="4"/>
      <c r="JPQ888" s="4"/>
      <c r="JPR888" s="4"/>
      <c r="JPS888" s="4"/>
      <c r="JPT888" s="4"/>
      <c r="JPU888" s="4"/>
      <c r="JPV888" s="4"/>
      <c r="JPW888" s="4"/>
      <c r="JPX888" s="4"/>
      <c r="JPY888" s="4"/>
      <c r="JPZ888" s="4"/>
      <c r="JQA888" s="4"/>
      <c r="JQB888" s="4"/>
      <c r="JQC888" s="4"/>
      <c r="JQD888" s="4"/>
      <c r="JQE888" s="4"/>
      <c r="JQF888" s="4"/>
      <c r="JQG888" s="4"/>
      <c r="JQH888" s="4"/>
      <c r="JQI888" s="4"/>
      <c r="JQJ888" s="4"/>
      <c r="JQK888" s="4"/>
      <c r="JQL888" s="4"/>
      <c r="JQM888" s="4"/>
      <c r="JQN888" s="4"/>
      <c r="JQO888" s="4"/>
      <c r="JQP888" s="4"/>
      <c r="JQQ888" s="4"/>
      <c r="JQR888" s="4"/>
      <c r="JQS888" s="4"/>
      <c r="JQT888" s="4"/>
      <c r="JQU888" s="4"/>
      <c r="JQV888" s="4"/>
      <c r="JQW888" s="4"/>
      <c r="JQX888" s="4"/>
      <c r="JQY888" s="4"/>
      <c r="JQZ888" s="4"/>
      <c r="JRA888" s="4"/>
      <c r="JRB888" s="4"/>
      <c r="JRC888" s="4"/>
      <c r="JRD888" s="4"/>
      <c r="JRE888" s="4"/>
      <c r="JRF888" s="4"/>
      <c r="JRG888" s="4"/>
      <c r="JRH888" s="4"/>
      <c r="JRI888" s="4"/>
      <c r="JRJ888" s="4"/>
      <c r="JRK888" s="4"/>
      <c r="JRL888" s="4"/>
      <c r="JRM888" s="4"/>
      <c r="JRN888" s="4"/>
      <c r="JRO888" s="4"/>
      <c r="JRP888" s="4"/>
      <c r="JRQ888" s="4"/>
      <c r="JRR888" s="4"/>
      <c r="JRS888" s="4"/>
      <c r="JRT888" s="4"/>
      <c r="JRU888" s="4"/>
      <c r="JRV888" s="4"/>
      <c r="JRW888" s="4"/>
      <c r="JRX888" s="4"/>
      <c r="JRY888" s="4"/>
      <c r="JRZ888" s="4"/>
      <c r="JSA888" s="4"/>
      <c r="JSB888" s="4"/>
      <c r="JSC888" s="4"/>
      <c r="JSD888" s="4"/>
      <c r="JSE888" s="4"/>
      <c r="JSF888" s="4"/>
      <c r="JSG888" s="4"/>
      <c r="JSH888" s="4"/>
      <c r="JSI888" s="4"/>
      <c r="JSJ888" s="4"/>
      <c r="JSK888" s="4"/>
      <c r="JSL888" s="4"/>
      <c r="JSM888" s="4"/>
      <c r="JSN888" s="4"/>
      <c r="JSO888" s="4"/>
      <c r="JSP888" s="4"/>
      <c r="JSQ888" s="4"/>
      <c r="JSR888" s="4"/>
      <c r="JSS888" s="4"/>
      <c r="JST888" s="4"/>
      <c r="JSU888" s="4"/>
      <c r="JSV888" s="4"/>
      <c r="JSW888" s="4"/>
      <c r="JSX888" s="4"/>
      <c r="JSY888" s="4"/>
      <c r="JSZ888" s="4"/>
      <c r="JTA888" s="4"/>
      <c r="JTB888" s="4"/>
      <c r="JTC888" s="4"/>
      <c r="JTD888" s="4"/>
      <c r="JTE888" s="4"/>
      <c r="JTF888" s="4"/>
      <c r="JTG888" s="4"/>
      <c r="JTH888" s="4"/>
      <c r="JTI888" s="4"/>
      <c r="JTJ888" s="4"/>
      <c r="JTK888" s="4"/>
      <c r="JTL888" s="4"/>
      <c r="JTM888" s="4"/>
      <c r="JTN888" s="4"/>
      <c r="JTO888" s="4"/>
      <c r="JTP888" s="4"/>
      <c r="JTQ888" s="4"/>
      <c r="JTR888" s="4"/>
      <c r="JTS888" s="4"/>
      <c r="JTT888" s="4"/>
      <c r="JTU888" s="4"/>
      <c r="JTV888" s="4"/>
      <c r="JTW888" s="4"/>
      <c r="JTX888" s="4"/>
      <c r="JTY888" s="4"/>
      <c r="JTZ888" s="4"/>
      <c r="JUA888" s="4"/>
      <c r="JUB888" s="4"/>
      <c r="JUC888" s="4"/>
      <c r="JUD888" s="4"/>
      <c r="JUE888" s="4"/>
      <c r="JUF888" s="4"/>
      <c r="JUG888" s="4"/>
      <c r="JUH888" s="4"/>
      <c r="JUI888" s="4"/>
      <c r="JUJ888" s="4"/>
      <c r="JUK888" s="4"/>
      <c r="JUL888" s="4"/>
      <c r="JUM888" s="4"/>
      <c r="JUN888" s="4"/>
      <c r="JUO888" s="4"/>
      <c r="JUP888" s="4"/>
      <c r="JUQ888" s="4"/>
      <c r="JUR888" s="4"/>
      <c r="JUS888" s="4"/>
      <c r="JUT888" s="4"/>
      <c r="JUU888" s="4"/>
      <c r="JUV888" s="4"/>
      <c r="JUW888" s="4"/>
      <c r="JUX888" s="4"/>
      <c r="JUY888" s="4"/>
      <c r="JUZ888" s="4"/>
      <c r="JVA888" s="4"/>
      <c r="JVB888" s="4"/>
      <c r="JVC888" s="4"/>
      <c r="JVD888" s="4"/>
      <c r="JVE888" s="4"/>
      <c r="JVF888" s="4"/>
      <c r="JVG888" s="4"/>
      <c r="JVH888" s="4"/>
      <c r="JVI888" s="4"/>
      <c r="JVJ888" s="4"/>
      <c r="JVK888" s="4"/>
      <c r="JVL888" s="4"/>
      <c r="JVM888" s="4"/>
      <c r="JVN888" s="4"/>
      <c r="JVO888" s="4"/>
      <c r="JVP888" s="4"/>
      <c r="JVQ888" s="4"/>
      <c r="JVR888" s="4"/>
      <c r="JVS888" s="4"/>
      <c r="JVT888" s="4"/>
      <c r="JVU888" s="4"/>
      <c r="JVV888" s="4"/>
      <c r="JVW888" s="4"/>
      <c r="JVX888" s="4"/>
      <c r="JVY888" s="4"/>
      <c r="JVZ888" s="4"/>
      <c r="JWA888" s="4"/>
      <c r="JWB888" s="4"/>
      <c r="JWC888" s="4"/>
      <c r="JWD888" s="4"/>
      <c r="JWE888" s="4"/>
      <c r="JWF888" s="4"/>
      <c r="JWG888" s="4"/>
      <c r="JWH888" s="4"/>
      <c r="JWI888" s="4"/>
      <c r="JWJ888" s="4"/>
      <c r="JWK888" s="4"/>
      <c r="JWL888" s="4"/>
      <c r="JWM888" s="4"/>
      <c r="JWN888" s="4"/>
      <c r="JWO888" s="4"/>
      <c r="JWP888" s="4"/>
      <c r="JWQ888" s="4"/>
      <c r="JWR888" s="4"/>
      <c r="JWS888" s="4"/>
      <c r="JWT888" s="4"/>
      <c r="JWU888" s="4"/>
      <c r="JWV888" s="4"/>
      <c r="JWW888" s="4"/>
      <c r="JWX888" s="4"/>
      <c r="JWY888" s="4"/>
      <c r="JWZ888" s="4"/>
      <c r="JXA888" s="4"/>
      <c r="JXB888" s="4"/>
      <c r="JXC888" s="4"/>
      <c r="JXD888" s="4"/>
      <c r="JXE888" s="4"/>
      <c r="JXF888" s="4"/>
      <c r="JXG888" s="4"/>
      <c r="JXH888" s="4"/>
      <c r="JXI888" s="4"/>
      <c r="JXJ888" s="4"/>
      <c r="JXK888" s="4"/>
      <c r="JXL888" s="4"/>
      <c r="JXM888" s="4"/>
      <c r="JXN888" s="4"/>
      <c r="JXO888" s="4"/>
      <c r="JXP888" s="4"/>
      <c r="JXQ888" s="4"/>
      <c r="JXR888" s="4"/>
      <c r="JXS888" s="4"/>
      <c r="JXT888" s="4"/>
      <c r="JXU888" s="4"/>
      <c r="JXV888" s="4"/>
      <c r="JXW888" s="4"/>
      <c r="JXX888" s="4"/>
      <c r="JXY888" s="4"/>
      <c r="JXZ888" s="4"/>
      <c r="JYA888" s="4"/>
      <c r="JYB888" s="4"/>
      <c r="JYC888" s="4"/>
      <c r="JYD888" s="4"/>
      <c r="JYE888" s="4"/>
      <c r="JYF888" s="4"/>
      <c r="JYG888" s="4"/>
      <c r="JYH888" s="4"/>
      <c r="JYJ888" s="4"/>
      <c r="JYL888" s="4"/>
      <c r="JYM888" s="4"/>
      <c r="JYN888" s="4"/>
      <c r="JYO888" s="4"/>
      <c r="JYP888" s="4"/>
      <c r="JYQ888" s="4"/>
      <c r="JYR888" s="4"/>
      <c r="JYS888" s="4"/>
      <c r="JYX888" s="4"/>
      <c r="JYY888" s="4"/>
      <c r="JYZ888" s="4"/>
      <c r="JZA888" s="4"/>
      <c r="JZB888" s="4"/>
      <c r="JZC888" s="4"/>
      <c r="JZD888" s="4"/>
      <c r="JZE888" s="4"/>
      <c r="JZF888" s="4"/>
      <c r="JZG888" s="4"/>
      <c r="JZH888" s="4"/>
      <c r="JZI888" s="4"/>
      <c r="JZJ888" s="4"/>
      <c r="JZK888" s="4"/>
      <c r="JZL888" s="4"/>
      <c r="JZM888" s="4"/>
      <c r="JZN888" s="4"/>
      <c r="JZO888" s="4"/>
      <c r="JZP888" s="4"/>
      <c r="JZQ888" s="4"/>
      <c r="JZR888" s="4"/>
      <c r="JZS888" s="4"/>
      <c r="JZT888" s="4"/>
      <c r="JZU888" s="4"/>
      <c r="JZV888" s="4"/>
      <c r="JZW888" s="4"/>
      <c r="JZX888" s="4"/>
      <c r="JZY888" s="4"/>
      <c r="JZZ888" s="4"/>
      <c r="KAA888" s="4"/>
      <c r="KAB888" s="4"/>
      <c r="KAC888" s="4"/>
      <c r="KAD888" s="4"/>
      <c r="KAE888" s="4"/>
      <c r="KAF888" s="4"/>
      <c r="KAG888" s="4"/>
      <c r="KAH888" s="4"/>
      <c r="KAI888" s="4"/>
      <c r="KAJ888" s="4"/>
      <c r="KAK888" s="4"/>
      <c r="KAL888" s="4"/>
      <c r="KAM888" s="4"/>
      <c r="KAN888" s="4"/>
      <c r="KAO888" s="4"/>
      <c r="KAP888" s="4"/>
      <c r="KAQ888" s="4"/>
      <c r="KAR888" s="4"/>
      <c r="KAS888" s="4"/>
      <c r="KAT888" s="4"/>
      <c r="KAU888" s="4"/>
      <c r="KAV888" s="4"/>
      <c r="KAW888" s="4"/>
      <c r="KAX888" s="4"/>
      <c r="KAY888" s="4"/>
      <c r="KAZ888" s="4"/>
      <c r="KBA888" s="4"/>
      <c r="KBB888" s="4"/>
      <c r="KBC888" s="4"/>
      <c r="KBD888" s="4"/>
      <c r="KBE888" s="4"/>
      <c r="KBF888" s="4"/>
      <c r="KBG888" s="4"/>
      <c r="KBH888" s="4"/>
      <c r="KBI888" s="4"/>
      <c r="KBJ888" s="4"/>
      <c r="KBK888" s="4"/>
      <c r="KBL888" s="4"/>
      <c r="KBM888" s="4"/>
      <c r="KBN888" s="4"/>
      <c r="KBO888" s="4"/>
      <c r="KBP888" s="4"/>
      <c r="KBQ888" s="4"/>
      <c r="KBR888" s="4"/>
      <c r="KBS888" s="4"/>
      <c r="KBT888" s="4"/>
      <c r="KBU888" s="4"/>
      <c r="KBV888" s="4"/>
      <c r="KBW888" s="4"/>
      <c r="KBX888" s="4"/>
      <c r="KBY888" s="4"/>
      <c r="KBZ888" s="4"/>
      <c r="KCA888" s="4"/>
      <c r="KCB888" s="4"/>
      <c r="KCC888" s="4"/>
      <c r="KCD888" s="4"/>
      <c r="KCE888" s="4"/>
      <c r="KCF888" s="4"/>
      <c r="KCG888" s="4"/>
      <c r="KCH888" s="4"/>
      <c r="KCI888" s="4"/>
      <c r="KCJ888" s="4"/>
      <c r="KCK888" s="4"/>
      <c r="KCL888" s="4"/>
      <c r="KCM888" s="4"/>
      <c r="KCN888" s="4"/>
      <c r="KCO888" s="4"/>
      <c r="KCP888" s="4"/>
      <c r="KCQ888" s="4"/>
      <c r="KCR888" s="4"/>
      <c r="KCS888" s="4"/>
      <c r="KCT888" s="4"/>
      <c r="KCU888" s="4"/>
      <c r="KCV888" s="4"/>
      <c r="KCW888" s="4"/>
      <c r="KCX888" s="4"/>
      <c r="KCY888" s="4"/>
      <c r="KCZ888" s="4"/>
      <c r="KDA888" s="4"/>
      <c r="KDB888" s="4"/>
      <c r="KDC888" s="4"/>
      <c r="KDD888" s="4"/>
      <c r="KDE888" s="4"/>
      <c r="KDF888" s="4"/>
      <c r="KDG888" s="4"/>
      <c r="KDH888" s="4"/>
      <c r="KDI888" s="4"/>
      <c r="KDJ888" s="4"/>
      <c r="KDK888" s="4"/>
      <c r="KDL888" s="4"/>
      <c r="KDM888" s="4"/>
      <c r="KDN888" s="4"/>
      <c r="KDO888" s="4"/>
      <c r="KDP888" s="4"/>
      <c r="KDQ888" s="4"/>
      <c r="KDR888" s="4"/>
      <c r="KDS888" s="4"/>
      <c r="KDT888" s="4"/>
      <c r="KDU888" s="4"/>
      <c r="KDV888" s="4"/>
      <c r="KDW888" s="4"/>
      <c r="KDX888" s="4"/>
      <c r="KDY888" s="4"/>
      <c r="KDZ888" s="4"/>
      <c r="KEA888" s="4"/>
      <c r="KEB888" s="4"/>
      <c r="KEC888" s="4"/>
      <c r="KED888" s="4"/>
      <c r="KEE888" s="4"/>
      <c r="KEF888" s="4"/>
      <c r="KEG888" s="4"/>
      <c r="KEH888" s="4"/>
      <c r="KEI888" s="4"/>
      <c r="KEJ888" s="4"/>
      <c r="KEK888" s="4"/>
      <c r="KEL888" s="4"/>
      <c r="KEM888" s="4"/>
      <c r="KEN888" s="4"/>
      <c r="KEO888" s="4"/>
      <c r="KEP888" s="4"/>
      <c r="KEQ888" s="4"/>
      <c r="KER888" s="4"/>
      <c r="KES888" s="4"/>
      <c r="KET888" s="4"/>
      <c r="KEU888" s="4"/>
      <c r="KEV888" s="4"/>
      <c r="KEW888" s="4"/>
      <c r="KEX888" s="4"/>
      <c r="KEY888" s="4"/>
      <c r="KEZ888" s="4"/>
      <c r="KFA888" s="4"/>
      <c r="KFB888" s="4"/>
      <c r="KFC888" s="4"/>
      <c r="KFD888" s="4"/>
      <c r="KFE888" s="4"/>
      <c r="KFF888" s="4"/>
      <c r="KFG888" s="4"/>
      <c r="KFH888" s="4"/>
      <c r="KFI888" s="4"/>
      <c r="KFJ888" s="4"/>
      <c r="KFK888" s="4"/>
      <c r="KFL888" s="4"/>
      <c r="KFM888" s="4"/>
      <c r="KFN888" s="4"/>
      <c r="KFO888" s="4"/>
      <c r="KFP888" s="4"/>
      <c r="KFQ888" s="4"/>
      <c r="KFR888" s="4"/>
      <c r="KFS888" s="4"/>
      <c r="KFT888" s="4"/>
      <c r="KFU888" s="4"/>
      <c r="KFV888" s="4"/>
      <c r="KFW888" s="4"/>
      <c r="KFX888" s="4"/>
      <c r="KFY888" s="4"/>
      <c r="KFZ888" s="4"/>
      <c r="KGA888" s="4"/>
      <c r="KGB888" s="4"/>
      <c r="KGC888" s="4"/>
      <c r="KGD888" s="4"/>
      <c r="KGE888" s="4"/>
      <c r="KGF888" s="4"/>
      <c r="KGG888" s="4"/>
      <c r="KGH888" s="4"/>
      <c r="KGI888" s="4"/>
      <c r="KGJ888" s="4"/>
      <c r="KGK888" s="4"/>
      <c r="KGL888" s="4"/>
      <c r="KGM888" s="4"/>
      <c r="KGN888" s="4"/>
      <c r="KGO888" s="4"/>
      <c r="KGP888" s="4"/>
      <c r="KGQ888" s="4"/>
      <c r="KGR888" s="4"/>
      <c r="KGS888" s="4"/>
      <c r="KGT888" s="4"/>
      <c r="KGU888" s="4"/>
      <c r="KGV888" s="4"/>
      <c r="KGW888" s="4"/>
      <c r="KGX888" s="4"/>
      <c r="KGY888" s="4"/>
      <c r="KGZ888" s="4"/>
      <c r="KHA888" s="4"/>
      <c r="KHB888" s="4"/>
      <c r="KHC888" s="4"/>
      <c r="KHD888" s="4"/>
      <c r="KHE888" s="4"/>
      <c r="KHF888" s="4"/>
      <c r="KHG888" s="4"/>
      <c r="KHH888" s="4"/>
      <c r="KHI888" s="4"/>
      <c r="KHJ888" s="4"/>
      <c r="KHK888" s="4"/>
      <c r="KHL888" s="4"/>
      <c r="KHM888" s="4"/>
      <c r="KHN888" s="4"/>
      <c r="KHO888" s="4"/>
      <c r="KHP888" s="4"/>
      <c r="KHQ888" s="4"/>
      <c r="KHR888" s="4"/>
      <c r="KHS888" s="4"/>
      <c r="KHT888" s="4"/>
      <c r="KHU888" s="4"/>
      <c r="KHV888" s="4"/>
      <c r="KHW888" s="4"/>
      <c r="KHX888" s="4"/>
      <c r="KHY888" s="4"/>
      <c r="KHZ888" s="4"/>
      <c r="KIA888" s="4"/>
      <c r="KIB888" s="4"/>
      <c r="KIC888" s="4"/>
      <c r="KID888" s="4"/>
      <c r="KIF888" s="4"/>
      <c r="KIH888" s="4"/>
      <c r="KII888" s="4"/>
      <c r="KIJ888" s="4"/>
      <c r="KIK888" s="4"/>
      <c r="KIL888" s="4"/>
      <c r="KIM888" s="4"/>
      <c r="KIN888" s="4"/>
      <c r="KIO888" s="4"/>
      <c r="KIT888" s="4"/>
      <c r="KIU888" s="4"/>
      <c r="KIV888" s="4"/>
      <c r="KIW888" s="4"/>
      <c r="KIX888" s="4"/>
      <c r="KIY888" s="4"/>
      <c r="KIZ888" s="4"/>
      <c r="KJA888" s="4"/>
      <c r="KJB888" s="4"/>
      <c r="KJC888" s="4"/>
      <c r="KJD888" s="4"/>
      <c r="KJE888" s="4"/>
      <c r="KJF888" s="4"/>
      <c r="KJG888" s="4"/>
      <c r="KJH888" s="4"/>
      <c r="KJI888" s="4"/>
      <c r="KJJ888" s="4"/>
      <c r="KJK888" s="4"/>
      <c r="KJL888" s="4"/>
      <c r="KJM888" s="4"/>
      <c r="KJN888" s="4"/>
      <c r="KJO888" s="4"/>
      <c r="KJP888" s="4"/>
      <c r="KJQ888" s="4"/>
      <c r="KJR888" s="4"/>
      <c r="KJS888" s="4"/>
      <c r="KJT888" s="4"/>
      <c r="KJU888" s="4"/>
      <c r="KJV888" s="4"/>
      <c r="KJW888" s="4"/>
      <c r="KJX888" s="4"/>
      <c r="KJY888" s="4"/>
      <c r="KJZ888" s="4"/>
      <c r="KKA888" s="4"/>
      <c r="KKB888" s="4"/>
      <c r="KKC888" s="4"/>
      <c r="KKD888" s="4"/>
      <c r="KKE888" s="4"/>
      <c r="KKF888" s="4"/>
      <c r="KKG888" s="4"/>
      <c r="KKH888" s="4"/>
      <c r="KKI888" s="4"/>
      <c r="KKJ888" s="4"/>
      <c r="KKK888" s="4"/>
      <c r="KKL888" s="4"/>
      <c r="KKM888" s="4"/>
      <c r="KKN888" s="4"/>
      <c r="KKO888" s="4"/>
      <c r="KKP888" s="4"/>
      <c r="KKQ888" s="4"/>
      <c r="KKR888" s="4"/>
      <c r="KKS888" s="4"/>
      <c r="KKT888" s="4"/>
      <c r="KKU888" s="4"/>
      <c r="KKV888" s="4"/>
      <c r="KKW888" s="4"/>
      <c r="KKX888" s="4"/>
      <c r="KKY888" s="4"/>
      <c r="KKZ888" s="4"/>
      <c r="KLA888" s="4"/>
      <c r="KLB888" s="4"/>
      <c r="KLC888" s="4"/>
      <c r="KLD888" s="4"/>
      <c r="KLE888" s="4"/>
      <c r="KLF888" s="4"/>
      <c r="KLG888" s="4"/>
      <c r="KLH888" s="4"/>
      <c r="KLI888" s="4"/>
      <c r="KLJ888" s="4"/>
      <c r="KLK888" s="4"/>
      <c r="KLL888" s="4"/>
      <c r="KLM888" s="4"/>
      <c r="KLN888" s="4"/>
      <c r="KLO888" s="4"/>
      <c r="KLP888" s="4"/>
      <c r="KLQ888" s="4"/>
      <c r="KLR888" s="4"/>
      <c r="KLS888" s="4"/>
      <c r="KLT888" s="4"/>
      <c r="KLU888" s="4"/>
      <c r="KLV888" s="4"/>
      <c r="KLW888" s="4"/>
      <c r="KLX888" s="4"/>
      <c r="KLY888" s="4"/>
      <c r="KLZ888" s="4"/>
      <c r="KMA888" s="4"/>
      <c r="KMB888" s="4"/>
      <c r="KMC888" s="4"/>
      <c r="KMD888" s="4"/>
      <c r="KME888" s="4"/>
      <c r="KMF888" s="4"/>
      <c r="KMG888" s="4"/>
      <c r="KMH888" s="4"/>
      <c r="KMI888" s="4"/>
      <c r="KMJ888" s="4"/>
      <c r="KMK888" s="4"/>
      <c r="KML888" s="4"/>
      <c r="KMM888" s="4"/>
      <c r="KMN888" s="4"/>
      <c r="KMO888" s="4"/>
      <c r="KMP888" s="4"/>
      <c r="KMQ888" s="4"/>
      <c r="KMR888" s="4"/>
      <c r="KMS888" s="4"/>
      <c r="KMT888" s="4"/>
      <c r="KMU888" s="4"/>
      <c r="KMV888" s="4"/>
      <c r="KMW888" s="4"/>
      <c r="KMX888" s="4"/>
      <c r="KMY888" s="4"/>
      <c r="KMZ888" s="4"/>
      <c r="KNA888" s="4"/>
      <c r="KNB888" s="4"/>
      <c r="KNC888" s="4"/>
      <c r="KND888" s="4"/>
      <c r="KNE888" s="4"/>
      <c r="KNF888" s="4"/>
      <c r="KNG888" s="4"/>
      <c r="KNH888" s="4"/>
      <c r="KNI888" s="4"/>
      <c r="KNJ888" s="4"/>
      <c r="KNK888" s="4"/>
      <c r="KNL888" s="4"/>
      <c r="KNM888" s="4"/>
      <c r="KNN888" s="4"/>
      <c r="KNO888" s="4"/>
      <c r="KNP888" s="4"/>
      <c r="KNQ888" s="4"/>
      <c r="KNR888" s="4"/>
      <c r="KNS888" s="4"/>
      <c r="KNT888" s="4"/>
      <c r="KNU888" s="4"/>
      <c r="KNV888" s="4"/>
      <c r="KNW888" s="4"/>
      <c r="KNX888" s="4"/>
      <c r="KNY888" s="4"/>
      <c r="KNZ888" s="4"/>
      <c r="KOA888" s="4"/>
      <c r="KOB888" s="4"/>
      <c r="KOC888" s="4"/>
      <c r="KOD888" s="4"/>
      <c r="KOE888" s="4"/>
      <c r="KOF888" s="4"/>
      <c r="KOG888" s="4"/>
      <c r="KOH888" s="4"/>
      <c r="KOI888" s="4"/>
      <c r="KOJ888" s="4"/>
      <c r="KOK888" s="4"/>
      <c r="KOL888" s="4"/>
      <c r="KOM888" s="4"/>
      <c r="KON888" s="4"/>
      <c r="KOO888" s="4"/>
      <c r="KOP888" s="4"/>
      <c r="KOQ888" s="4"/>
      <c r="KOR888" s="4"/>
      <c r="KOS888" s="4"/>
      <c r="KOT888" s="4"/>
      <c r="KOU888" s="4"/>
      <c r="KOV888" s="4"/>
      <c r="KOW888" s="4"/>
      <c r="KOX888" s="4"/>
      <c r="KOY888" s="4"/>
      <c r="KOZ888" s="4"/>
      <c r="KPA888" s="4"/>
      <c r="KPB888" s="4"/>
      <c r="KPC888" s="4"/>
      <c r="KPD888" s="4"/>
      <c r="KPE888" s="4"/>
      <c r="KPF888" s="4"/>
      <c r="KPG888" s="4"/>
      <c r="KPH888" s="4"/>
      <c r="KPI888" s="4"/>
      <c r="KPJ888" s="4"/>
      <c r="KPK888" s="4"/>
      <c r="KPL888" s="4"/>
      <c r="KPM888" s="4"/>
      <c r="KPN888" s="4"/>
      <c r="KPO888" s="4"/>
      <c r="KPP888" s="4"/>
      <c r="KPQ888" s="4"/>
      <c r="KPR888" s="4"/>
      <c r="KPS888" s="4"/>
      <c r="KPT888" s="4"/>
      <c r="KPU888" s="4"/>
      <c r="KPV888" s="4"/>
      <c r="KPW888" s="4"/>
      <c r="KPX888" s="4"/>
      <c r="KPY888" s="4"/>
      <c r="KPZ888" s="4"/>
      <c r="KQA888" s="4"/>
      <c r="KQB888" s="4"/>
      <c r="KQC888" s="4"/>
      <c r="KQD888" s="4"/>
      <c r="KQE888" s="4"/>
      <c r="KQF888" s="4"/>
      <c r="KQG888" s="4"/>
      <c r="KQH888" s="4"/>
      <c r="KQI888" s="4"/>
      <c r="KQJ888" s="4"/>
      <c r="KQK888" s="4"/>
      <c r="KQL888" s="4"/>
      <c r="KQM888" s="4"/>
      <c r="KQN888" s="4"/>
      <c r="KQO888" s="4"/>
      <c r="KQP888" s="4"/>
      <c r="KQQ888" s="4"/>
      <c r="KQR888" s="4"/>
      <c r="KQS888" s="4"/>
      <c r="KQT888" s="4"/>
      <c r="KQU888" s="4"/>
      <c r="KQV888" s="4"/>
      <c r="KQW888" s="4"/>
      <c r="KQX888" s="4"/>
      <c r="KQY888" s="4"/>
      <c r="KQZ888" s="4"/>
      <c r="KRA888" s="4"/>
      <c r="KRB888" s="4"/>
      <c r="KRC888" s="4"/>
      <c r="KRD888" s="4"/>
      <c r="KRE888" s="4"/>
      <c r="KRF888" s="4"/>
      <c r="KRG888" s="4"/>
      <c r="KRH888" s="4"/>
      <c r="KRI888" s="4"/>
      <c r="KRJ888" s="4"/>
      <c r="KRK888" s="4"/>
      <c r="KRL888" s="4"/>
      <c r="KRM888" s="4"/>
      <c r="KRN888" s="4"/>
      <c r="KRO888" s="4"/>
      <c r="KRP888" s="4"/>
      <c r="KRQ888" s="4"/>
      <c r="KRR888" s="4"/>
      <c r="KRS888" s="4"/>
      <c r="KRT888" s="4"/>
      <c r="KRU888" s="4"/>
      <c r="KRV888" s="4"/>
      <c r="KRW888" s="4"/>
      <c r="KRX888" s="4"/>
      <c r="KRY888" s="4"/>
      <c r="KRZ888" s="4"/>
      <c r="KSB888" s="4"/>
      <c r="KSD888" s="4"/>
      <c r="KSE888" s="4"/>
      <c r="KSF888" s="4"/>
      <c r="KSG888" s="4"/>
      <c r="KSH888" s="4"/>
      <c r="KSI888" s="4"/>
      <c r="KSJ888" s="4"/>
      <c r="KSK888" s="4"/>
      <c r="KSP888" s="4"/>
      <c r="KSQ888" s="4"/>
      <c r="KSR888" s="4"/>
      <c r="KSS888" s="4"/>
      <c r="KST888" s="4"/>
      <c r="KSU888" s="4"/>
      <c r="KSV888" s="4"/>
      <c r="KSW888" s="4"/>
      <c r="KSX888" s="4"/>
      <c r="KSY888" s="4"/>
      <c r="KSZ888" s="4"/>
      <c r="KTA888" s="4"/>
      <c r="KTB888" s="4"/>
      <c r="KTC888" s="4"/>
      <c r="KTD888" s="4"/>
      <c r="KTE888" s="4"/>
      <c r="KTF888" s="4"/>
      <c r="KTG888" s="4"/>
      <c r="KTH888" s="4"/>
      <c r="KTI888" s="4"/>
      <c r="KTJ888" s="4"/>
      <c r="KTK888" s="4"/>
      <c r="KTL888" s="4"/>
      <c r="KTM888" s="4"/>
      <c r="KTN888" s="4"/>
      <c r="KTO888" s="4"/>
      <c r="KTP888" s="4"/>
      <c r="KTQ888" s="4"/>
      <c r="KTR888" s="4"/>
      <c r="KTS888" s="4"/>
      <c r="KTT888" s="4"/>
      <c r="KTU888" s="4"/>
      <c r="KTV888" s="4"/>
      <c r="KTW888" s="4"/>
      <c r="KTX888" s="4"/>
      <c r="KTY888" s="4"/>
      <c r="KTZ888" s="4"/>
      <c r="KUA888" s="4"/>
      <c r="KUB888" s="4"/>
      <c r="KUC888" s="4"/>
      <c r="KUD888" s="4"/>
      <c r="KUE888" s="4"/>
      <c r="KUF888" s="4"/>
      <c r="KUG888" s="4"/>
      <c r="KUH888" s="4"/>
      <c r="KUI888" s="4"/>
      <c r="KUJ888" s="4"/>
      <c r="KUK888" s="4"/>
      <c r="KUL888" s="4"/>
      <c r="KUM888" s="4"/>
      <c r="KUN888" s="4"/>
      <c r="KUO888" s="4"/>
      <c r="KUP888" s="4"/>
      <c r="KUQ888" s="4"/>
      <c r="KUR888" s="4"/>
      <c r="KUS888" s="4"/>
      <c r="KUT888" s="4"/>
      <c r="KUU888" s="4"/>
      <c r="KUV888" s="4"/>
      <c r="KUW888" s="4"/>
      <c r="KUX888" s="4"/>
      <c r="KUY888" s="4"/>
      <c r="KUZ888" s="4"/>
      <c r="KVA888" s="4"/>
      <c r="KVB888" s="4"/>
      <c r="KVC888" s="4"/>
      <c r="KVD888" s="4"/>
      <c r="KVE888" s="4"/>
      <c r="KVF888" s="4"/>
      <c r="KVG888" s="4"/>
      <c r="KVH888" s="4"/>
      <c r="KVI888" s="4"/>
      <c r="KVJ888" s="4"/>
      <c r="KVK888" s="4"/>
      <c r="KVL888" s="4"/>
      <c r="KVM888" s="4"/>
      <c r="KVN888" s="4"/>
      <c r="KVO888" s="4"/>
      <c r="KVP888" s="4"/>
      <c r="KVQ888" s="4"/>
      <c r="KVR888" s="4"/>
      <c r="KVS888" s="4"/>
      <c r="KVT888" s="4"/>
      <c r="KVU888" s="4"/>
      <c r="KVV888" s="4"/>
      <c r="KVW888" s="4"/>
      <c r="KVX888" s="4"/>
      <c r="KVY888" s="4"/>
      <c r="KVZ888" s="4"/>
      <c r="KWA888" s="4"/>
      <c r="KWB888" s="4"/>
      <c r="KWC888" s="4"/>
      <c r="KWD888" s="4"/>
      <c r="KWE888" s="4"/>
      <c r="KWF888" s="4"/>
      <c r="KWG888" s="4"/>
      <c r="KWH888" s="4"/>
      <c r="KWI888" s="4"/>
      <c r="KWJ888" s="4"/>
      <c r="KWK888" s="4"/>
      <c r="KWL888" s="4"/>
      <c r="KWM888" s="4"/>
      <c r="KWN888" s="4"/>
      <c r="KWO888" s="4"/>
      <c r="KWP888" s="4"/>
      <c r="KWQ888" s="4"/>
      <c r="KWR888" s="4"/>
      <c r="KWS888" s="4"/>
      <c r="KWT888" s="4"/>
      <c r="KWU888" s="4"/>
      <c r="KWV888" s="4"/>
      <c r="KWW888" s="4"/>
      <c r="KWX888" s="4"/>
      <c r="KWY888" s="4"/>
      <c r="KWZ888" s="4"/>
      <c r="KXA888" s="4"/>
      <c r="KXB888" s="4"/>
      <c r="KXC888" s="4"/>
      <c r="KXD888" s="4"/>
      <c r="KXE888" s="4"/>
      <c r="KXF888" s="4"/>
      <c r="KXG888" s="4"/>
      <c r="KXH888" s="4"/>
      <c r="KXI888" s="4"/>
      <c r="KXJ888" s="4"/>
      <c r="KXK888" s="4"/>
      <c r="KXL888" s="4"/>
      <c r="KXM888" s="4"/>
      <c r="KXN888" s="4"/>
      <c r="KXO888" s="4"/>
      <c r="KXP888" s="4"/>
      <c r="KXQ888" s="4"/>
      <c r="KXR888" s="4"/>
      <c r="KXS888" s="4"/>
      <c r="KXT888" s="4"/>
      <c r="KXU888" s="4"/>
      <c r="KXV888" s="4"/>
      <c r="KXW888" s="4"/>
      <c r="KXX888" s="4"/>
      <c r="KXY888" s="4"/>
      <c r="KXZ888" s="4"/>
      <c r="KYA888" s="4"/>
      <c r="KYB888" s="4"/>
      <c r="KYC888" s="4"/>
      <c r="KYD888" s="4"/>
      <c r="KYE888" s="4"/>
      <c r="KYF888" s="4"/>
      <c r="KYG888" s="4"/>
      <c r="KYH888" s="4"/>
      <c r="KYI888" s="4"/>
      <c r="KYJ888" s="4"/>
      <c r="KYK888" s="4"/>
      <c r="KYL888" s="4"/>
      <c r="KYM888" s="4"/>
      <c r="KYN888" s="4"/>
      <c r="KYO888" s="4"/>
      <c r="KYP888" s="4"/>
      <c r="KYQ888" s="4"/>
      <c r="KYR888" s="4"/>
      <c r="KYS888" s="4"/>
      <c r="KYT888" s="4"/>
      <c r="KYU888" s="4"/>
      <c r="KYV888" s="4"/>
      <c r="KYW888" s="4"/>
      <c r="KYX888" s="4"/>
      <c r="KYY888" s="4"/>
      <c r="KYZ888" s="4"/>
      <c r="KZA888" s="4"/>
      <c r="KZB888" s="4"/>
      <c r="KZC888" s="4"/>
      <c r="KZD888" s="4"/>
      <c r="KZE888" s="4"/>
      <c r="KZF888" s="4"/>
      <c r="KZG888" s="4"/>
      <c r="KZH888" s="4"/>
      <c r="KZI888" s="4"/>
      <c r="KZJ888" s="4"/>
      <c r="KZK888" s="4"/>
      <c r="KZL888" s="4"/>
      <c r="KZM888" s="4"/>
      <c r="KZN888" s="4"/>
      <c r="KZO888" s="4"/>
      <c r="KZP888" s="4"/>
      <c r="KZQ888" s="4"/>
      <c r="KZR888" s="4"/>
      <c r="KZS888" s="4"/>
      <c r="KZT888" s="4"/>
      <c r="KZU888" s="4"/>
      <c r="KZV888" s="4"/>
      <c r="KZW888" s="4"/>
      <c r="KZX888" s="4"/>
      <c r="KZY888" s="4"/>
      <c r="KZZ888" s="4"/>
      <c r="LAA888" s="4"/>
      <c r="LAB888" s="4"/>
      <c r="LAC888" s="4"/>
      <c r="LAD888" s="4"/>
      <c r="LAE888" s="4"/>
      <c r="LAF888" s="4"/>
      <c r="LAG888" s="4"/>
      <c r="LAH888" s="4"/>
      <c r="LAI888" s="4"/>
      <c r="LAJ888" s="4"/>
      <c r="LAK888" s="4"/>
      <c r="LAL888" s="4"/>
      <c r="LAM888" s="4"/>
      <c r="LAN888" s="4"/>
      <c r="LAO888" s="4"/>
      <c r="LAP888" s="4"/>
      <c r="LAQ888" s="4"/>
      <c r="LAR888" s="4"/>
      <c r="LAS888" s="4"/>
      <c r="LAT888" s="4"/>
      <c r="LAU888" s="4"/>
      <c r="LAV888" s="4"/>
      <c r="LAW888" s="4"/>
      <c r="LAX888" s="4"/>
      <c r="LAY888" s="4"/>
      <c r="LAZ888" s="4"/>
      <c r="LBA888" s="4"/>
      <c r="LBB888" s="4"/>
      <c r="LBC888" s="4"/>
      <c r="LBD888" s="4"/>
      <c r="LBE888" s="4"/>
      <c r="LBF888" s="4"/>
      <c r="LBG888" s="4"/>
      <c r="LBH888" s="4"/>
      <c r="LBI888" s="4"/>
      <c r="LBJ888" s="4"/>
      <c r="LBK888" s="4"/>
      <c r="LBL888" s="4"/>
      <c r="LBM888" s="4"/>
      <c r="LBN888" s="4"/>
      <c r="LBO888" s="4"/>
      <c r="LBP888" s="4"/>
      <c r="LBQ888" s="4"/>
      <c r="LBR888" s="4"/>
      <c r="LBS888" s="4"/>
      <c r="LBT888" s="4"/>
      <c r="LBU888" s="4"/>
      <c r="LBV888" s="4"/>
      <c r="LBX888" s="4"/>
      <c r="LBZ888" s="4"/>
      <c r="LCA888" s="4"/>
      <c r="LCB888" s="4"/>
      <c r="LCC888" s="4"/>
      <c r="LCD888" s="4"/>
      <c r="LCE888" s="4"/>
      <c r="LCF888" s="4"/>
      <c r="LCG888" s="4"/>
      <c r="LCL888" s="4"/>
      <c r="LCM888" s="4"/>
      <c r="LCN888" s="4"/>
      <c r="LCO888" s="4"/>
      <c r="LCP888" s="4"/>
      <c r="LCQ888" s="4"/>
      <c r="LCR888" s="4"/>
      <c r="LCS888" s="4"/>
      <c r="LCT888" s="4"/>
      <c r="LCU888" s="4"/>
      <c r="LCV888" s="4"/>
      <c r="LCW888" s="4"/>
      <c r="LCX888" s="4"/>
      <c r="LCY888" s="4"/>
      <c r="LCZ888" s="4"/>
      <c r="LDA888" s="4"/>
      <c r="LDB888" s="4"/>
      <c r="LDC888" s="4"/>
      <c r="LDD888" s="4"/>
      <c r="LDE888" s="4"/>
      <c r="LDF888" s="4"/>
      <c r="LDG888" s="4"/>
      <c r="LDH888" s="4"/>
      <c r="LDI888" s="4"/>
      <c r="LDJ888" s="4"/>
      <c r="LDK888" s="4"/>
      <c r="LDL888" s="4"/>
      <c r="LDM888" s="4"/>
      <c r="LDN888" s="4"/>
      <c r="LDO888" s="4"/>
      <c r="LDP888" s="4"/>
      <c r="LDQ888" s="4"/>
      <c r="LDR888" s="4"/>
      <c r="LDS888" s="4"/>
      <c r="LDT888" s="4"/>
      <c r="LDU888" s="4"/>
      <c r="LDV888" s="4"/>
      <c r="LDW888" s="4"/>
      <c r="LDX888" s="4"/>
      <c r="LDY888" s="4"/>
      <c r="LDZ888" s="4"/>
      <c r="LEA888" s="4"/>
      <c r="LEB888" s="4"/>
      <c r="LEC888" s="4"/>
      <c r="LED888" s="4"/>
      <c r="LEE888" s="4"/>
      <c r="LEF888" s="4"/>
      <c r="LEG888" s="4"/>
      <c r="LEH888" s="4"/>
      <c r="LEI888" s="4"/>
      <c r="LEJ888" s="4"/>
      <c r="LEK888" s="4"/>
      <c r="LEL888" s="4"/>
      <c r="LEM888" s="4"/>
      <c r="LEN888" s="4"/>
      <c r="LEO888" s="4"/>
      <c r="LEP888" s="4"/>
      <c r="LEQ888" s="4"/>
      <c r="LER888" s="4"/>
      <c r="LES888" s="4"/>
      <c r="LET888" s="4"/>
      <c r="LEU888" s="4"/>
      <c r="LEV888" s="4"/>
      <c r="LEW888" s="4"/>
      <c r="LEX888" s="4"/>
      <c r="LEY888" s="4"/>
      <c r="LEZ888" s="4"/>
      <c r="LFA888" s="4"/>
      <c r="LFB888" s="4"/>
      <c r="LFC888" s="4"/>
      <c r="LFD888" s="4"/>
      <c r="LFE888" s="4"/>
      <c r="LFF888" s="4"/>
      <c r="LFG888" s="4"/>
      <c r="LFH888" s="4"/>
      <c r="LFI888" s="4"/>
      <c r="LFJ888" s="4"/>
      <c r="LFK888" s="4"/>
      <c r="LFL888" s="4"/>
      <c r="LFM888" s="4"/>
      <c r="LFN888" s="4"/>
      <c r="LFO888" s="4"/>
      <c r="LFP888" s="4"/>
      <c r="LFQ888" s="4"/>
      <c r="LFR888" s="4"/>
      <c r="LFS888" s="4"/>
      <c r="LFT888" s="4"/>
      <c r="LFU888" s="4"/>
      <c r="LFV888" s="4"/>
      <c r="LFW888" s="4"/>
      <c r="LFX888" s="4"/>
      <c r="LFY888" s="4"/>
      <c r="LFZ888" s="4"/>
      <c r="LGA888" s="4"/>
      <c r="LGB888" s="4"/>
      <c r="LGC888" s="4"/>
      <c r="LGD888" s="4"/>
      <c r="LGE888" s="4"/>
      <c r="LGF888" s="4"/>
      <c r="LGG888" s="4"/>
      <c r="LGH888" s="4"/>
      <c r="LGI888" s="4"/>
      <c r="LGJ888" s="4"/>
      <c r="LGK888" s="4"/>
      <c r="LGL888" s="4"/>
      <c r="LGM888" s="4"/>
      <c r="LGN888" s="4"/>
      <c r="LGO888" s="4"/>
      <c r="LGP888" s="4"/>
      <c r="LGQ888" s="4"/>
      <c r="LGR888" s="4"/>
      <c r="LGS888" s="4"/>
      <c r="LGT888" s="4"/>
      <c r="LGU888" s="4"/>
      <c r="LGV888" s="4"/>
      <c r="LGW888" s="4"/>
      <c r="LGX888" s="4"/>
      <c r="LGY888" s="4"/>
      <c r="LGZ888" s="4"/>
      <c r="LHA888" s="4"/>
      <c r="LHB888" s="4"/>
      <c r="LHC888" s="4"/>
      <c r="LHD888" s="4"/>
      <c r="LHE888" s="4"/>
      <c r="LHF888" s="4"/>
      <c r="LHG888" s="4"/>
      <c r="LHH888" s="4"/>
      <c r="LHI888" s="4"/>
      <c r="LHJ888" s="4"/>
      <c r="LHK888" s="4"/>
      <c r="LHL888" s="4"/>
      <c r="LHM888" s="4"/>
      <c r="LHN888" s="4"/>
      <c r="LHO888" s="4"/>
      <c r="LHP888" s="4"/>
      <c r="LHQ888" s="4"/>
      <c r="LHR888" s="4"/>
      <c r="LHS888" s="4"/>
      <c r="LHT888" s="4"/>
      <c r="LHU888" s="4"/>
      <c r="LHV888" s="4"/>
      <c r="LHW888" s="4"/>
      <c r="LHX888" s="4"/>
      <c r="LHY888" s="4"/>
      <c r="LHZ888" s="4"/>
      <c r="LIA888" s="4"/>
      <c r="LIB888" s="4"/>
      <c r="LIC888" s="4"/>
      <c r="LID888" s="4"/>
      <c r="LIE888" s="4"/>
      <c r="LIF888" s="4"/>
      <c r="LIG888" s="4"/>
      <c r="LIH888" s="4"/>
      <c r="LII888" s="4"/>
      <c r="LIJ888" s="4"/>
      <c r="LIK888" s="4"/>
      <c r="LIL888" s="4"/>
      <c r="LIM888" s="4"/>
      <c r="LIN888" s="4"/>
      <c r="LIO888" s="4"/>
      <c r="LIP888" s="4"/>
      <c r="LIQ888" s="4"/>
      <c r="LIR888" s="4"/>
      <c r="LIS888" s="4"/>
      <c r="LIT888" s="4"/>
      <c r="LIU888" s="4"/>
      <c r="LIV888" s="4"/>
      <c r="LIW888" s="4"/>
      <c r="LIX888" s="4"/>
      <c r="LIY888" s="4"/>
      <c r="LIZ888" s="4"/>
      <c r="LJA888" s="4"/>
      <c r="LJB888" s="4"/>
      <c r="LJC888" s="4"/>
      <c r="LJD888" s="4"/>
      <c r="LJE888" s="4"/>
      <c r="LJF888" s="4"/>
      <c r="LJG888" s="4"/>
      <c r="LJH888" s="4"/>
      <c r="LJI888" s="4"/>
      <c r="LJJ888" s="4"/>
      <c r="LJK888" s="4"/>
      <c r="LJL888" s="4"/>
      <c r="LJM888" s="4"/>
      <c r="LJN888" s="4"/>
      <c r="LJO888" s="4"/>
      <c r="LJP888" s="4"/>
      <c r="LJQ888" s="4"/>
      <c r="LJR888" s="4"/>
      <c r="LJS888" s="4"/>
      <c r="LJT888" s="4"/>
      <c r="LJU888" s="4"/>
      <c r="LJV888" s="4"/>
      <c r="LJW888" s="4"/>
      <c r="LJX888" s="4"/>
      <c r="LJY888" s="4"/>
      <c r="LJZ888" s="4"/>
      <c r="LKA888" s="4"/>
      <c r="LKB888" s="4"/>
      <c r="LKC888" s="4"/>
      <c r="LKD888" s="4"/>
      <c r="LKE888" s="4"/>
      <c r="LKF888" s="4"/>
      <c r="LKG888" s="4"/>
      <c r="LKH888" s="4"/>
      <c r="LKI888" s="4"/>
      <c r="LKJ888" s="4"/>
      <c r="LKK888" s="4"/>
      <c r="LKL888" s="4"/>
      <c r="LKM888" s="4"/>
      <c r="LKN888" s="4"/>
      <c r="LKO888" s="4"/>
      <c r="LKP888" s="4"/>
      <c r="LKQ888" s="4"/>
      <c r="LKR888" s="4"/>
      <c r="LKS888" s="4"/>
      <c r="LKT888" s="4"/>
      <c r="LKU888" s="4"/>
      <c r="LKV888" s="4"/>
      <c r="LKW888" s="4"/>
      <c r="LKX888" s="4"/>
      <c r="LKY888" s="4"/>
      <c r="LKZ888" s="4"/>
      <c r="LLA888" s="4"/>
      <c r="LLB888" s="4"/>
      <c r="LLC888" s="4"/>
      <c r="LLD888" s="4"/>
      <c r="LLE888" s="4"/>
      <c r="LLF888" s="4"/>
      <c r="LLG888" s="4"/>
      <c r="LLH888" s="4"/>
      <c r="LLI888" s="4"/>
      <c r="LLJ888" s="4"/>
      <c r="LLK888" s="4"/>
      <c r="LLL888" s="4"/>
      <c r="LLM888" s="4"/>
      <c r="LLN888" s="4"/>
      <c r="LLO888" s="4"/>
      <c r="LLP888" s="4"/>
      <c r="LLQ888" s="4"/>
      <c r="LLR888" s="4"/>
      <c r="LLT888" s="4"/>
      <c r="LLV888" s="4"/>
      <c r="LLW888" s="4"/>
      <c r="LLX888" s="4"/>
      <c r="LLY888" s="4"/>
      <c r="LLZ888" s="4"/>
      <c r="LMA888" s="4"/>
      <c r="LMB888" s="4"/>
      <c r="LMC888" s="4"/>
      <c r="LMH888" s="4"/>
      <c r="LMI888" s="4"/>
      <c r="LMJ888" s="4"/>
      <c r="LMK888" s="4"/>
      <c r="LML888" s="4"/>
      <c r="LMM888" s="4"/>
      <c r="LMN888" s="4"/>
      <c r="LMO888" s="4"/>
      <c r="LMP888" s="4"/>
      <c r="LMQ888" s="4"/>
      <c r="LMR888" s="4"/>
      <c r="LMS888" s="4"/>
      <c r="LMT888" s="4"/>
      <c r="LMU888" s="4"/>
      <c r="LMV888" s="4"/>
      <c r="LMW888" s="4"/>
      <c r="LMX888" s="4"/>
      <c r="LMY888" s="4"/>
      <c r="LMZ888" s="4"/>
      <c r="LNA888" s="4"/>
      <c r="LNB888" s="4"/>
      <c r="LNC888" s="4"/>
      <c r="LND888" s="4"/>
      <c r="LNE888" s="4"/>
      <c r="LNF888" s="4"/>
      <c r="LNG888" s="4"/>
      <c r="LNH888" s="4"/>
      <c r="LNI888" s="4"/>
      <c r="LNJ888" s="4"/>
      <c r="LNK888" s="4"/>
      <c r="LNL888" s="4"/>
      <c r="LNM888" s="4"/>
      <c r="LNN888" s="4"/>
      <c r="LNO888" s="4"/>
      <c r="LNP888" s="4"/>
      <c r="LNQ888" s="4"/>
      <c r="LNR888" s="4"/>
      <c r="LNS888" s="4"/>
      <c r="LNT888" s="4"/>
      <c r="LNU888" s="4"/>
      <c r="LNV888" s="4"/>
      <c r="LNW888" s="4"/>
      <c r="LNX888" s="4"/>
      <c r="LNY888" s="4"/>
      <c r="LNZ888" s="4"/>
      <c r="LOA888" s="4"/>
      <c r="LOB888" s="4"/>
      <c r="LOC888" s="4"/>
      <c r="LOD888" s="4"/>
      <c r="LOE888" s="4"/>
      <c r="LOF888" s="4"/>
      <c r="LOG888" s="4"/>
      <c r="LOH888" s="4"/>
      <c r="LOI888" s="4"/>
      <c r="LOJ888" s="4"/>
      <c r="LOK888" s="4"/>
      <c r="LOL888" s="4"/>
      <c r="LOM888" s="4"/>
      <c r="LON888" s="4"/>
      <c r="LOO888" s="4"/>
      <c r="LOP888" s="4"/>
      <c r="LOQ888" s="4"/>
      <c r="LOR888" s="4"/>
      <c r="LOS888" s="4"/>
      <c r="LOT888" s="4"/>
      <c r="LOU888" s="4"/>
      <c r="LOV888" s="4"/>
      <c r="LOW888" s="4"/>
      <c r="LOX888" s="4"/>
      <c r="LOY888" s="4"/>
      <c r="LOZ888" s="4"/>
      <c r="LPA888" s="4"/>
      <c r="LPB888" s="4"/>
      <c r="LPC888" s="4"/>
      <c r="LPD888" s="4"/>
      <c r="LPE888" s="4"/>
      <c r="LPF888" s="4"/>
      <c r="LPG888" s="4"/>
      <c r="LPH888" s="4"/>
      <c r="LPI888" s="4"/>
      <c r="LPJ888" s="4"/>
      <c r="LPK888" s="4"/>
      <c r="LPL888" s="4"/>
      <c r="LPM888" s="4"/>
      <c r="LPN888" s="4"/>
      <c r="LPO888" s="4"/>
      <c r="LPP888" s="4"/>
      <c r="LPQ888" s="4"/>
      <c r="LPR888" s="4"/>
      <c r="LPS888" s="4"/>
      <c r="LPT888" s="4"/>
      <c r="LPU888" s="4"/>
      <c r="LPV888" s="4"/>
      <c r="LPW888" s="4"/>
      <c r="LPX888" s="4"/>
      <c r="LPY888" s="4"/>
      <c r="LPZ888" s="4"/>
      <c r="LQA888" s="4"/>
      <c r="LQB888" s="4"/>
      <c r="LQC888" s="4"/>
      <c r="LQD888" s="4"/>
      <c r="LQE888" s="4"/>
      <c r="LQF888" s="4"/>
      <c r="LQG888" s="4"/>
      <c r="LQH888" s="4"/>
      <c r="LQI888" s="4"/>
      <c r="LQJ888" s="4"/>
      <c r="LQK888" s="4"/>
      <c r="LQL888" s="4"/>
      <c r="LQM888" s="4"/>
      <c r="LQN888" s="4"/>
      <c r="LQO888" s="4"/>
      <c r="LQP888" s="4"/>
      <c r="LQQ888" s="4"/>
      <c r="LQR888" s="4"/>
      <c r="LQS888" s="4"/>
      <c r="LQT888" s="4"/>
      <c r="LQU888" s="4"/>
      <c r="LQV888" s="4"/>
      <c r="LQW888" s="4"/>
      <c r="LQX888" s="4"/>
      <c r="LQY888" s="4"/>
      <c r="LQZ888" s="4"/>
      <c r="LRA888" s="4"/>
      <c r="LRB888" s="4"/>
      <c r="LRC888" s="4"/>
      <c r="LRD888" s="4"/>
      <c r="LRE888" s="4"/>
      <c r="LRF888" s="4"/>
      <c r="LRG888" s="4"/>
      <c r="LRH888" s="4"/>
      <c r="LRI888" s="4"/>
      <c r="LRJ888" s="4"/>
      <c r="LRK888" s="4"/>
      <c r="LRL888" s="4"/>
      <c r="LRM888" s="4"/>
      <c r="LRN888" s="4"/>
      <c r="LRO888" s="4"/>
      <c r="LRP888" s="4"/>
      <c r="LRQ888" s="4"/>
      <c r="LRR888" s="4"/>
      <c r="LRS888" s="4"/>
      <c r="LRT888" s="4"/>
      <c r="LRU888" s="4"/>
      <c r="LRV888" s="4"/>
      <c r="LRW888" s="4"/>
      <c r="LRX888" s="4"/>
      <c r="LRY888" s="4"/>
      <c r="LRZ888" s="4"/>
      <c r="LSA888" s="4"/>
      <c r="LSB888" s="4"/>
      <c r="LSC888" s="4"/>
      <c r="LSD888" s="4"/>
      <c r="LSE888" s="4"/>
      <c r="LSF888" s="4"/>
      <c r="LSG888" s="4"/>
      <c r="LSH888" s="4"/>
      <c r="LSI888" s="4"/>
      <c r="LSJ888" s="4"/>
      <c r="LSK888" s="4"/>
      <c r="LSL888" s="4"/>
      <c r="LSM888" s="4"/>
      <c r="LSN888" s="4"/>
      <c r="LSO888" s="4"/>
      <c r="LSP888" s="4"/>
      <c r="LSQ888" s="4"/>
      <c r="LSR888" s="4"/>
      <c r="LSS888" s="4"/>
      <c r="LST888" s="4"/>
      <c r="LSU888" s="4"/>
      <c r="LSV888" s="4"/>
      <c r="LSW888" s="4"/>
      <c r="LSX888" s="4"/>
      <c r="LSY888" s="4"/>
      <c r="LSZ888" s="4"/>
      <c r="LTA888" s="4"/>
      <c r="LTB888" s="4"/>
      <c r="LTC888" s="4"/>
      <c r="LTD888" s="4"/>
      <c r="LTE888" s="4"/>
      <c r="LTF888" s="4"/>
      <c r="LTG888" s="4"/>
      <c r="LTH888" s="4"/>
      <c r="LTI888" s="4"/>
      <c r="LTJ888" s="4"/>
      <c r="LTK888" s="4"/>
      <c r="LTL888" s="4"/>
      <c r="LTM888" s="4"/>
      <c r="LTN888" s="4"/>
      <c r="LTO888" s="4"/>
      <c r="LTP888" s="4"/>
      <c r="LTQ888" s="4"/>
      <c r="LTR888" s="4"/>
      <c r="LTS888" s="4"/>
      <c r="LTT888" s="4"/>
      <c r="LTU888" s="4"/>
      <c r="LTV888" s="4"/>
      <c r="LTW888" s="4"/>
      <c r="LTX888" s="4"/>
      <c r="LTY888" s="4"/>
      <c r="LTZ888" s="4"/>
      <c r="LUA888" s="4"/>
      <c r="LUB888" s="4"/>
      <c r="LUC888" s="4"/>
      <c r="LUD888" s="4"/>
      <c r="LUE888" s="4"/>
      <c r="LUF888" s="4"/>
      <c r="LUG888" s="4"/>
      <c r="LUH888" s="4"/>
      <c r="LUI888" s="4"/>
      <c r="LUJ888" s="4"/>
      <c r="LUK888" s="4"/>
      <c r="LUL888" s="4"/>
      <c r="LUM888" s="4"/>
      <c r="LUN888" s="4"/>
      <c r="LUO888" s="4"/>
      <c r="LUP888" s="4"/>
      <c r="LUQ888" s="4"/>
      <c r="LUR888" s="4"/>
      <c r="LUS888" s="4"/>
      <c r="LUT888" s="4"/>
      <c r="LUU888" s="4"/>
      <c r="LUV888" s="4"/>
      <c r="LUW888" s="4"/>
      <c r="LUX888" s="4"/>
      <c r="LUY888" s="4"/>
      <c r="LUZ888" s="4"/>
      <c r="LVA888" s="4"/>
      <c r="LVB888" s="4"/>
      <c r="LVC888" s="4"/>
      <c r="LVD888" s="4"/>
      <c r="LVE888" s="4"/>
      <c r="LVF888" s="4"/>
      <c r="LVG888" s="4"/>
      <c r="LVH888" s="4"/>
      <c r="LVI888" s="4"/>
      <c r="LVJ888" s="4"/>
      <c r="LVK888" s="4"/>
      <c r="LVL888" s="4"/>
      <c r="LVM888" s="4"/>
      <c r="LVN888" s="4"/>
      <c r="LVP888" s="4"/>
      <c r="LVR888" s="4"/>
      <c r="LVS888" s="4"/>
      <c r="LVT888" s="4"/>
      <c r="LVU888" s="4"/>
      <c r="LVV888" s="4"/>
      <c r="LVW888" s="4"/>
      <c r="LVX888" s="4"/>
      <c r="LVY888" s="4"/>
      <c r="LWD888" s="4"/>
      <c r="LWE888" s="4"/>
      <c r="LWF888" s="4"/>
      <c r="LWG888" s="4"/>
      <c r="LWH888" s="4"/>
      <c r="LWI888" s="4"/>
      <c r="LWJ888" s="4"/>
      <c r="LWK888" s="4"/>
      <c r="LWL888" s="4"/>
      <c r="LWM888" s="4"/>
      <c r="LWN888" s="4"/>
      <c r="LWO888" s="4"/>
      <c r="LWP888" s="4"/>
      <c r="LWQ888" s="4"/>
      <c r="LWR888" s="4"/>
      <c r="LWS888" s="4"/>
      <c r="LWT888" s="4"/>
      <c r="LWU888" s="4"/>
      <c r="LWV888" s="4"/>
      <c r="LWW888" s="4"/>
      <c r="LWX888" s="4"/>
      <c r="LWY888" s="4"/>
      <c r="LWZ888" s="4"/>
      <c r="LXA888" s="4"/>
      <c r="LXB888" s="4"/>
      <c r="LXC888" s="4"/>
      <c r="LXD888" s="4"/>
      <c r="LXE888" s="4"/>
      <c r="LXF888" s="4"/>
      <c r="LXG888" s="4"/>
      <c r="LXH888" s="4"/>
      <c r="LXI888" s="4"/>
      <c r="LXJ888" s="4"/>
      <c r="LXK888" s="4"/>
      <c r="LXL888" s="4"/>
      <c r="LXM888" s="4"/>
      <c r="LXN888" s="4"/>
      <c r="LXO888" s="4"/>
      <c r="LXP888" s="4"/>
      <c r="LXQ888" s="4"/>
      <c r="LXR888" s="4"/>
      <c r="LXS888" s="4"/>
      <c r="LXT888" s="4"/>
      <c r="LXU888" s="4"/>
      <c r="LXV888" s="4"/>
      <c r="LXW888" s="4"/>
      <c r="LXX888" s="4"/>
      <c r="LXY888" s="4"/>
      <c r="LXZ888" s="4"/>
      <c r="LYA888" s="4"/>
      <c r="LYB888" s="4"/>
      <c r="LYC888" s="4"/>
      <c r="LYD888" s="4"/>
      <c r="LYE888" s="4"/>
      <c r="LYF888" s="4"/>
      <c r="LYG888" s="4"/>
      <c r="LYH888" s="4"/>
      <c r="LYI888" s="4"/>
      <c r="LYJ888" s="4"/>
      <c r="LYK888" s="4"/>
      <c r="LYL888" s="4"/>
      <c r="LYM888" s="4"/>
      <c r="LYN888" s="4"/>
      <c r="LYO888" s="4"/>
      <c r="LYP888" s="4"/>
      <c r="LYQ888" s="4"/>
      <c r="LYR888" s="4"/>
      <c r="LYS888" s="4"/>
      <c r="LYT888" s="4"/>
      <c r="LYU888" s="4"/>
      <c r="LYV888" s="4"/>
      <c r="LYW888" s="4"/>
      <c r="LYX888" s="4"/>
      <c r="LYY888" s="4"/>
      <c r="LYZ888" s="4"/>
      <c r="LZA888" s="4"/>
      <c r="LZB888" s="4"/>
      <c r="LZC888" s="4"/>
      <c r="LZD888" s="4"/>
      <c r="LZE888" s="4"/>
      <c r="LZF888" s="4"/>
      <c r="LZG888" s="4"/>
      <c r="LZH888" s="4"/>
      <c r="LZI888" s="4"/>
      <c r="LZJ888" s="4"/>
      <c r="LZK888" s="4"/>
      <c r="LZL888" s="4"/>
      <c r="LZM888" s="4"/>
      <c r="LZN888" s="4"/>
      <c r="LZO888" s="4"/>
      <c r="LZP888" s="4"/>
      <c r="LZQ888" s="4"/>
      <c r="LZR888" s="4"/>
      <c r="LZS888" s="4"/>
      <c r="LZT888" s="4"/>
      <c r="LZU888" s="4"/>
      <c r="LZV888" s="4"/>
      <c r="LZW888" s="4"/>
      <c r="LZX888" s="4"/>
      <c r="LZY888" s="4"/>
      <c r="LZZ888" s="4"/>
      <c r="MAA888" s="4"/>
      <c r="MAB888" s="4"/>
      <c r="MAC888" s="4"/>
      <c r="MAD888" s="4"/>
      <c r="MAE888" s="4"/>
      <c r="MAF888" s="4"/>
      <c r="MAG888" s="4"/>
      <c r="MAH888" s="4"/>
      <c r="MAI888" s="4"/>
      <c r="MAJ888" s="4"/>
      <c r="MAK888" s="4"/>
      <c r="MAL888" s="4"/>
      <c r="MAM888" s="4"/>
      <c r="MAN888" s="4"/>
      <c r="MAO888" s="4"/>
      <c r="MAP888" s="4"/>
      <c r="MAQ888" s="4"/>
      <c r="MAR888" s="4"/>
      <c r="MAS888" s="4"/>
      <c r="MAT888" s="4"/>
      <c r="MAU888" s="4"/>
      <c r="MAV888" s="4"/>
      <c r="MAW888" s="4"/>
      <c r="MAX888" s="4"/>
      <c r="MAY888" s="4"/>
      <c r="MAZ888" s="4"/>
      <c r="MBA888" s="4"/>
      <c r="MBB888" s="4"/>
      <c r="MBC888" s="4"/>
      <c r="MBD888" s="4"/>
      <c r="MBE888" s="4"/>
      <c r="MBF888" s="4"/>
      <c r="MBG888" s="4"/>
      <c r="MBH888" s="4"/>
      <c r="MBI888" s="4"/>
      <c r="MBJ888" s="4"/>
      <c r="MBK888" s="4"/>
      <c r="MBL888" s="4"/>
      <c r="MBM888" s="4"/>
      <c r="MBN888" s="4"/>
      <c r="MBO888" s="4"/>
      <c r="MBP888" s="4"/>
      <c r="MBQ888" s="4"/>
      <c r="MBR888" s="4"/>
      <c r="MBS888" s="4"/>
      <c r="MBT888" s="4"/>
      <c r="MBU888" s="4"/>
      <c r="MBV888" s="4"/>
      <c r="MBW888" s="4"/>
      <c r="MBX888" s="4"/>
      <c r="MBY888" s="4"/>
      <c r="MBZ888" s="4"/>
      <c r="MCA888" s="4"/>
      <c r="MCB888" s="4"/>
      <c r="MCC888" s="4"/>
      <c r="MCD888" s="4"/>
      <c r="MCE888" s="4"/>
      <c r="MCF888" s="4"/>
      <c r="MCG888" s="4"/>
      <c r="MCH888" s="4"/>
      <c r="MCI888" s="4"/>
      <c r="MCJ888" s="4"/>
      <c r="MCK888" s="4"/>
      <c r="MCL888" s="4"/>
      <c r="MCM888" s="4"/>
      <c r="MCN888" s="4"/>
      <c r="MCO888" s="4"/>
      <c r="MCP888" s="4"/>
      <c r="MCQ888" s="4"/>
      <c r="MCR888" s="4"/>
      <c r="MCS888" s="4"/>
      <c r="MCT888" s="4"/>
      <c r="MCU888" s="4"/>
      <c r="MCV888" s="4"/>
      <c r="MCW888" s="4"/>
      <c r="MCX888" s="4"/>
      <c r="MCY888" s="4"/>
      <c r="MCZ888" s="4"/>
      <c r="MDA888" s="4"/>
      <c r="MDB888" s="4"/>
      <c r="MDC888" s="4"/>
      <c r="MDD888" s="4"/>
      <c r="MDE888" s="4"/>
      <c r="MDF888" s="4"/>
      <c r="MDG888" s="4"/>
      <c r="MDH888" s="4"/>
      <c r="MDI888" s="4"/>
      <c r="MDJ888" s="4"/>
      <c r="MDK888" s="4"/>
      <c r="MDL888" s="4"/>
      <c r="MDM888" s="4"/>
      <c r="MDN888" s="4"/>
      <c r="MDO888" s="4"/>
      <c r="MDP888" s="4"/>
      <c r="MDQ888" s="4"/>
      <c r="MDR888" s="4"/>
      <c r="MDS888" s="4"/>
      <c r="MDT888" s="4"/>
      <c r="MDU888" s="4"/>
      <c r="MDV888" s="4"/>
      <c r="MDW888" s="4"/>
      <c r="MDX888" s="4"/>
      <c r="MDY888" s="4"/>
      <c r="MDZ888" s="4"/>
      <c r="MEA888" s="4"/>
      <c r="MEB888" s="4"/>
      <c r="MEC888" s="4"/>
      <c r="MED888" s="4"/>
      <c r="MEE888" s="4"/>
      <c r="MEF888" s="4"/>
      <c r="MEG888" s="4"/>
      <c r="MEH888" s="4"/>
      <c r="MEI888" s="4"/>
      <c r="MEJ888" s="4"/>
      <c r="MEK888" s="4"/>
      <c r="MEL888" s="4"/>
      <c r="MEM888" s="4"/>
      <c r="MEN888" s="4"/>
      <c r="MEO888" s="4"/>
      <c r="MEP888" s="4"/>
      <c r="MEQ888" s="4"/>
      <c r="MER888" s="4"/>
      <c r="MES888" s="4"/>
      <c r="MET888" s="4"/>
      <c r="MEU888" s="4"/>
      <c r="MEV888" s="4"/>
      <c r="MEW888" s="4"/>
      <c r="MEX888" s="4"/>
      <c r="MEY888" s="4"/>
      <c r="MEZ888" s="4"/>
      <c r="MFA888" s="4"/>
      <c r="MFB888" s="4"/>
      <c r="MFC888" s="4"/>
      <c r="MFD888" s="4"/>
      <c r="MFE888" s="4"/>
      <c r="MFF888" s="4"/>
      <c r="MFG888" s="4"/>
      <c r="MFH888" s="4"/>
      <c r="MFI888" s="4"/>
      <c r="MFJ888" s="4"/>
      <c r="MFL888" s="4"/>
      <c r="MFN888" s="4"/>
      <c r="MFO888" s="4"/>
      <c r="MFP888" s="4"/>
      <c r="MFQ888" s="4"/>
      <c r="MFR888" s="4"/>
      <c r="MFS888" s="4"/>
      <c r="MFT888" s="4"/>
      <c r="MFU888" s="4"/>
      <c r="MFZ888" s="4"/>
      <c r="MGA888" s="4"/>
      <c r="MGB888" s="4"/>
      <c r="MGC888" s="4"/>
      <c r="MGD888" s="4"/>
      <c r="MGE888" s="4"/>
      <c r="MGF888" s="4"/>
      <c r="MGG888" s="4"/>
      <c r="MGH888" s="4"/>
      <c r="MGI888" s="4"/>
      <c r="MGJ888" s="4"/>
      <c r="MGK888" s="4"/>
      <c r="MGL888" s="4"/>
      <c r="MGM888" s="4"/>
      <c r="MGN888" s="4"/>
      <c r="MGO888" s="4"/>
      <c r="MGP888" s="4"/>
      <c r="MGQ888" s="4"/>
      <c r="MGR888" s="4"/>
      <c r="MGS888" s="4"/>
      <c r="MGT888" s="4"/>
      <c r="MGU888" s="4"/>
      <c r="MGV888" s="4"/>
      <c r="MGW888" s="4"/>
      <c r="MGX888" s="4"/>
      <c r="MGY888" s="4"/>
      <c r="MGZ888" s="4"/>
      <c r="MHA888" s="4"/>
      <c r="MHB888" s="4"/>
      <c r="MHC888" s="4"/>
      <c r="MHD888" s="4"/>
      <c r="MHE888" s="4"/>
      <c r="MHF888" s="4"/>
      <c r="MHG888" s="4"/>
      <c r="MHH888" s="4"/>
      <c r="MHI888" s="4"/>
      <c r="MHJ888" s="4"/>
      <c r="MHK888" s="4"/>
      <c r="MHL888" s="4"/>
      <c r="MHM888" s="4"/>
      <c r="MHN888" s="4"/>
      <c r="MHO888" s="4"/>
      <c r="MHP888" s="4"/>
      <c r="MHQ888" s="4"/>
      <c r="MHR888" s="4"/>
      <c r="MHS888" s="4"/>
      <c r="MHT888" s="4"/>
      <c r="MHU888" s="4"/>
      <c r="MHV888" s="4"/>
      <c r="MHW888" s="4"/>
      <c r="MHX888" s="4"/>
      <c r="MHY888" s="4"/>
      <c r="MHZ888" s="4"/>
      <c r="MIA888" s="4"/>
      <c r="MIB888" s="4"/>
      <c r="MIC888" s="4"/>
      <c r="MID888" s="4"/>
      <c r="MIE888" s="4"/>
      <c r="MIF888" s="4"/>
      <c r="MIG888" s="4"/>
      <c r="MIH888" s="4"/>
      <c r="MII888" s="4"/>
      <c r="MIJ888" s="4"/>
      <c r="MIK888" s="4"/>
      <c r="MIL888" s="4"/>
      <c r="MIM888" s="4"/>
      <c r="MIN888" s="4"/>
      <c r="MIO888" s="4"/>
      <c r="MIP888" s="4"/>
      <c r="MIQ888" s="4"/>
      <c r="MIR888" s="4"/>
      <c r="MIS888" s="4"/>
      <c r="MIT888" s="4"/>
      <c r="MIU888" s="4"/>
      <c r="MIV888" s="4"/>
      <c r="MIW888" s="4"/>
      <c r="MIX888" s="4"/>
      <c r="MIY888" s="4"/>
      <c r="MIZ888" s="4"/>
      <c r="MJA888" s="4"/>
      <c r="MJB888" s="4"/>
      <c r="MJC888" s="4"/>
      <c r="MJD888" s="4"/>
      <c r="MJE888" s="4"/>
      <c r="MJF888" s="4"/>
      <c r="MJG888" s="4"/>
      <c r="MJH888" s="4"/>
      <c r="MJI888" s="4"/>
      <c r="MJJ888" s="4"/>
      <c r="MJK888" s="4"/>
      <c r="MJL888" s="4"/>
      <c r="MJM888" s="4"/>
      <c r="MJN888" s="4"/>
      <c r="MJO888" s="4"/>
      <c r="MJP888" s="4"/>
      <c r="MJQ888" s="4"/>
      <c r="MJR888" s="4"/>
      <c r="MJS888" s="4"/>
      <c r="MJT888" s="4"/>
      <c r="MJU888" s="4"/>
      <c r="MJV888" s="4"/>
      <c r="MJW888" s="4"/>
      <c r="MJX888" s="4"/>
      <c r="MJY888" s="4"/>
      <c r="MJZ888" s="4"/>
      <c r="MKA888" s="4"/>
      <c r="MKB888" s="4"/>
      <c r="MKC888" s="4"/>
      <c r="MKD888" s="4"/>
      <c r="MKE888" s="4"/>
      <c r="MKF888" s="4"/>
      <c r="MKG888" s="4"/>
      <c r="MKH888" s="4"/>
      <c r="MKI888" s="4"/>
      <c r="MKJ888" s="4"/>
      <c r="MKK888" s="4"/>
      <c r="MKL888" s="4"/>
      <c r="MKM888" s="4"/>
      <c r="MKN888" s="4"/>
      <c r="MKO888" s="4"/>
      <c r="MKP888" s="4"/>
      <c r="MKQ888" s="4"/>
      <c r="MKR888" s="4"/>
      <c r="MKS888" s="4"/>
      <c r="MKT888" s="4"/>
      <c r="MKU888" s="4"/>
      <c r="MKV888" s="4"/>
      <c r="MKW888" s="4"/>
      <c r="MKX888" s="4"/>
      <c r="MKY888" s="4"/>
      <c r="MKZ888" s="4"/>
      <c r="MLA888" s="4"/>
      <c r="MLB888" s="4"/>
      <c r="MLC888" s="4"/>
      <c r="MLD888" s="4"/>
      <c r="MLE888" s="4"/>
      <c r="MLF888" s="4"/>
      <c r="MLG888" s="4"/>
      <c r="MLH888" s="4"/>
      <c r="MLI888" s="4"/>
      <c r="MLJ888" s="4"/>
      <c r="MLK888" s="4"/>
      <c r="MLL888" s="4"/>
      <c r="MLM888" s="4"/>
      <c r="MLN888" s="4"/>
      <c r="MLO888" s="4"/>
      <c r="MLP888" s="4"/>
      <c r="MLQ888" s="4"/>
      <c r="MLR888" s="4"/>
      <c r="MLS888" s="4"/>
      <c r="MLT888" s="4"/>
      <c r="MLU888" s="4"/>
      <c r="MLV888" s="4"/>
      <c r="MLW888" s="4"/>
      <c r="MLX888" s="4"/>
      <c r="MLY888" s="4"/>
      <c r="MLZ888" s="4"/>
      <c r="MMA888" s="4"/>
      <c r="MMB888" s="4"/>
      <c r="MMC888" s="4"/>
      <c r="MMD888" s="4"/>
      <c r="MME888" s="4"/>
      <c r="MMF888" s="4"/>
      <c r="MMG888" s="4"/>
      <c r="MMH888" s="4"/>
      <c r="MMI888" s="4"/>
      <c r="MMJ888" s="4"/>
      <c r="MMK888" s="4"/>
      <c r="MML888" s="4"/>
      <c r="MMM888" s="4"/>
      <c r="MMN888" s="4"/>
      <c r="MMO888" s="4"/>
      <c r="MMP888" s="4"/>
      <c r="MMQ888" s="4"/>
      <c r="MMR888" s="4"/>
      <c r="MMS888" s="4"/>
      <c r="MMT888" s="4"/>
      <c r="MMU888" s="4"/>
      <c r="MMV888" s="4"/>
      <c r="MMW888" s="4"/>
      <c r="MMX888" s="4"/>
      <c r="MMY888" s="4"/>
      <c r="MMZ888" s="4"/>
      <c r="MNA888" s="4"/>
      <c r="MNB888" s="4"/>
      <c r="MNC888" s="4"/>
      <c r="MND888" s="4"/>
      <c r="MNE888" s="4"/>
      <c r="MNF888" s="4"/>
      <c r="MNG888" s="4"/>
      <c r="MNH888" s="4"/>
      <c r="MNI888" s="4"/>
      <c r="MNJ888" s="4"/>
      <c r="MNK888" s="4"/>
      <c r="MNL888" s="4"/>
      <c r="MNM888" s="4"/>
      <c r="MNN888" s="4"/>
      <c r="MNO888" s="4"/>
      <c r="MNP888" s="4"/>
      <c r="MNQ888" s="4"/>
      <c r="MNR888" s="4"/>
      <c r="MNS888" s="4"/>
      <c r="MNT888" s="4"/>
      <c r="MNU888" s="4"/>
      <c r="MNV888" s="4"/>
      <c r="MNW888" s="4"/>
      <c r="MNX888" s="4"/>
      <c r="MNY888" s="4"/>
      <c r="MNZ888" s="4"/>
      <c r="MOA888" s="4"/>
      <c r="MOB888" s="4"/>
      <c r="MOC888" s="4"/>
      <c r="MOD888" s="4"/>
      <c r="MOE888" s="4"/>
      <c r="MOF888" s="4"/>
      <c r="MOG888" s="4"/>
      <c r="MOH888" s="4"/>
      <c r="MOI888" s="4"/>
      <c r="MOJ888" s="4"/>
      <c r="MOK888" s="4"/>
      <c r="MOL888" s="4"/>
      <c r="MOM888" s="4"/>
      <c r="MON888" s="4"/>
      <c r="MOO888" s="4"/>
      <c r="MOP888" s="4"/>
      <c r="MOQ888" s="4"/>
      <c r="MOR888" s="4"/>
      <c r="MOS888" s="4"/>
      <c r="MOT888" s="4"/>
      <c r="MOU888" s="4"/>
      <c r="MOV888" s="4"/>
      <c r="MOW888" s="4"/>
      <c r="MOX888" s="4"/>
      <c r="MOY888" s="4"/>
      <c r="MOZ888" s="4"/>
      <c r="MPA888" s="4"/>
      <c r="MPB888" s="4"/>
      <c r="MPC888" s="4"/>
      <c r="MPD888" s="4"/>
      <c r="MPE888" s="4"/>
      <c r="MPF888" s="4"/>
      <c r="MPH888" s="4"/>
      <c r="MPJ888" s="4"/>
      <c r="MPK888" s="4"/>
      <c r="MPL888" s="4"/>
      <c r="MPM888" s="4"/>
      <c r="MPN888" s="4"/>
      <c r="MPO888" s="4"/>
      <c r="MPP888" s="4"/>
      <c r="MPQ888" s="4"/>
      <c r="MPV888" s="4"/>
      <c r="MPW888" s="4"/>
      <c r="MPX888" s="4"/>
      <c r="MPY888" s="4"/>
      <c r="MPZ888" s="4"/>
      <c r="MQA888" s="4"/>
      <c r="MQB888" s="4"/>
      <c r="MQC888" s="4"/>
      <c r="MQD888" s="4"/>
      <c r="MQE888" s="4"/>
      <c r="MQF888" s="4"/>
      <c r="MQG888" s="4"/>
      <c r="MQH888" s="4"/>
      <c r="MQI888" s="4"/>
      <c r="MQJ888" s="4"/>
      <c r="MQK888" s="4"/>
      <c r="MQL888" s="4"/>
      <c r="MQM888" s="4"/>
      <c r="MQN888" s="4"/>
      <c r="MQO888" s="4"/>
      <c r="MQP888" s="4"/>
      <c r="MQQ888" s="4"/>
      <c r="MQR888" s="4"/>
      <c r="MQS888" s="4"/>
      <c r="MQT888" s="4"/>
      <c r="MQU888" s="4"/>
      <c r="MQV888" s="4"/>
      <c r="MQW888" s="4"/>
      <c r="MQX888" s="4"/>
      <c r="MQY888" s="4"/>
      <c r="MQZ888" s="4"/>
      <c r="MRA888" s="4"/>
      <c r="MRB888" s="4"/>
      <c r="MRC888" s="4"/>
      <c r="MRD888" s="4"/>
      <c r="MRE888" s="4"/>
      <c r="MRF888" s="4"/>
      <c r="MRG888" s="4"/>
      <c r="MRH888" s="4"/>
      <c r="MRI888" s="4"/>
      <c r="MRJ888" s="4"/>
      <c r="MRK888" s="4"/>
      <c r="MRL888" s="4"/>
      <c r="MRM888" s="4"/>
      <c r="MRN888" s="4"/>
      <c r="MRO888" s="4"/>
      <c r="MRP888" s="4"/>
      <c r="MRQ888" s="4"/>
      <c r="MRR888" s="4"/>
      <c r="MRS888" s="4"/>
      <c r="MRT888" s="4"/>
      <c r="MRU888" s="4"/>
      <c r="MRV888" s="4"/>
      <c r="MRW888" s="4"/>
      <c r="MRX888" s="4"/>
      <c r="MRY888" s="4"/>
      <c r="MRZ888" s="4"/>
      <c r="MSA888" s="4"/>
      <c r="MSB888" s="4"/>
      <c r="MSC888" s="4"/>
      <c r="MSD888" s="4"/>
      <c r="MSE888" s="4"/>
      <c r="MSF888" s="4"/>
      <c r="MSG888" s="4"/>
      <c r="MSH888" s="4"/>
      <c r="MSI888" s="4"/>
      <c r="MSJ888" s="4"/>
      <c r="MSK888" s="4"/>
      <c r="MSL888" s="4"/>
      <c r="MSM888" s="4"/>
      <c r="MSN888" s="4"/>
      <c r="MSO888" s="4"/>
      <c r="MSP888" s="4"/>
      <c r="MSQ888" s="4"/>
      <c r="MSR888" s="4"/>
      <c r="MSS888" s="4"/>
      <c r="MST888" s="4"/>
      <c r="MSU888" s="4"/>
      <c r="MSV888" s="4"/>
      <c r="MSW888" s="4"/>
      <c r="MSX888" s="4"/>
      <c r="MSY888" s="4"/>
      <c r="MSZ888" s="4"/>
      <c r="MTA888" s="4"/>
      <c r="MTB888" s="4"/>
      <c r="MTC888" s="4"/>
      <c r="MTD888" s="4"/>
      <c r="MTE888" s="4"/>
      <c r="MTF888" s="4"/>
      <c r="MTG888" s="4"/>
      <c r="MTH888" s="4"/>
      <c r="MTI888" s="4"/>
      <c r="MTJ888" s="4"/>
      <c r="MTK888" s="4"/>
      <c r="MTL888" s="4"/>
      <c r="MTM888" s="4"/>
      <c r="MTN888" s="4"/>
      <c r="MTO888" s="4"/>
      <c r="MTP888" s="4"/>
      <c r="MTQ888" s="4"/>
      <c r="MTR888" s="4"/>
      <c r="MTS888" s="4"/>
      <c r="MTT888" s="4"/>
      <c r="MTU888" s="4"/>
      <c r="MTV888" s="4"/>
      <c r="MTW888" s="4"/>
      <c r="MTX888" s="4"/>
      <c r="MTY888" s="4"/>
      <c r="MTZ888" s="4"/>
      <c r="MUA888" s="4"/>
      <c r="MUB888" s="4"/>
      <c r="MUC888" s="4"/>
      <c r="MUD888" s="4"/>
      <c r="MUE888" s="4"/>
      <c r="MUF888" s="4"/>
      <c r="MUG888" s="4"/>
      <c r="MUH888" s="4"/>
      <c r="MUI888" s="4"/>
      <c r="MUJ888" s="4"/>
      <c r="MUK888" s="4"/>
      <c r="MUL888" s="4"/>
      <c r="MUM888" s="4"/>
      <c r="MUN888" s="4"/>
      <c r="MUO888" s="4"/>
      <c r="MUP888" s="4"/>
      <c r="MUQ888" s="4"/>
      <c r="MUR888" s="4"/>
      <c r="MUS888" s="4"/>
      <c r="MUT888" s="4"/>
      <c r="MUU888" s="4"/>
      <c r="MUV888" s="4"/>
      <c r="MUW888" s="4"/>
      <c r="MUX888" s="4"/>
      <c r="MUY888" s="4"/>
      <c r="MUZ888" s="4"/>
      <c r="MVA888" s="4"/>
      <c r="MVB888" s="4"/>
      <c r="MVC888" s="4"/>
      <c r="MVD888" s="4"/>
      <c r="MVE888" s="4"/>
      <c r="MVF888" s="4"/>
      <c r="MVG888" s="4"/>
      <c r="MVH888" s="4"/>
      <c r="MVI888" s="4"/>
      <c r="MVJ888" s="4"/>
      <c r="MVK888" s="4"/>
      <c r="MVL888" s="4"/>
      <c r="MVM888" s="4"/>
      <c r="MVN888" s="4"/>
      <c r="MVO888" s="4"/>
      <c r="MVP888" s="4"/>
      <c r="MVQ888" s="4"/>
      <c r="MVR888" s="4"/>
      <c r="MVS888" s="4"/>
      <c r="MVT888" s="4"/>
      <c r="MVU888" s="4"/>
      <c r="MVV888" s="4"/>
      <c r="MVW888" s="4"/>
      <c r="MVX888" s="4"/>
      <c r="MVY888" s="4"/>
      <c r="MVZ888" s="4"/>
      <c r="MWA888" s="4"/>
      <c r="MWB888" s="4"/>
      <c r="MWC888" s="4"/>
      <c r="MWD888" s="4"/>
      <c r="MWE888" s="4"/>
      <c r="MWF888" s="4"/>
      <c r="MWG888" s="4"/>
      <c r="MWH888" s="4"/>
      <c r="MWI888" s="4"/>
      <c r="MWJ888" s="4"/>
      <c r="MWK888" s="4"/>
      <c r="MWL888" s="4"/>
      <c r="MWM888" s="4"/>
      <c r="MWN888" s="4"/>
      <c r="MWO888" s="4"/>
      <c r="MWP888" s="4"/>
      <c r="MWQ888" s="4"/>
      <c r="MWR888" s="4"/>
      <c r="MWS888" s="4"/>
      <c r="MWT888" s="4"/>
      <c r="MWU888" s="4"/>
      <c r="MWV888" s="4"/>
      <c r="MWW888" s="4"/>
      <c r="MWX888" s="4"/>
      <c r="MWY888" s="4"/>
      <c r="MWZ888" s="4"/>
      <c r="MXA888" s="4"/>
      <c r="MXB888" s="4"/>
      <c r="MXC888" s="4"/>
      <c r="MXD888" s="4"/>
      <c r="MXE888" s="4"/>
      <c r="MXF888" s="4"/>
      <c r="MXG888" s="4"/>
      <c r="MXH888" s="4"/>
      <c r="MXI888" s="4"/>
      <c r="MXJ888" s="4"/>
      <c r="MXK888" s="4"/>
      <c r="MXL888" s="4"/>
      <c r="MXM888" s="4"/>
      <c r="MXN888" s="4"/>
      <c r="MXO888" s="4"/>
      <c r="MXP888" s="4"/>
      <c r="MXQ888" s="4"/>
      <c r="MXR888" s="4"/>
      <c r="MXS888" s="4"/>
      <c r="MXT888" s="4"/>
      <c r="MXU888" s="4"/>
      <c r="MXV888" s="4"/>
      <c r="MXW888" s="4"/>
      <c r="MXX888" s="4"/>
      <c r="MXY888" s="4"/>
      <c r="MXZ888" s="4"/>
      <c r="MYA888" s="4"/>
      <c r="MYB888" s="4"/>
      <c r="MYC888" s="4"/>
      <c r="MYD888" s="4"/>
      <c r="MYE888" s="4"/>
      <c r="MYF888" s="4"/>
      <c r="MYG888" s="4"/>
      <c r="MYH888" s="4"/>
      <c r="MYI888" s="4"/>
      <c r="MYJ888" s="4"/>
      <c r="MYK888" s="4"/>
      <c r="MYL888" s="4"/>
      <c r="MYM888" s="4"/>
      <c r="MYN888" s="4"/>
      <c r="MYO888" s="4"/>
      <c r="MYP888" s="4"/>
      <c r="MYQ888" s="4"/>
      <c r="MYR888" s="4"/>
      <c r="MYS888" s="4"/>
      <c r="MYT888" s="4"/>
      <c r="MYU888" s="4"/>
      <c r="MYV888" s="4"/>
      <c r="MYW888" s="4"/>
      <c r="MYX888" s="4"/>
      <c r="MYY888" s="4"/>
      <c r="MYZ888" s="4"/>
      <c r="MZA888" s="4"/>
      <c r="MZB888" s="4"/>
      <c r="MZD888" s="4"/>
      <c r="MZF888" s="4"/>
      <c r="MZG888" s="4"/>
      <c r="MZH888" s="4"/>
      <c r="MZI888" s="4"/>
      <c r="MZJ888" s="4"/>
      <c r="MZK888" s="4"/>
      <c r="MZL888" s="4"/>
      <c r="MZM888" s="4"/>
      <c r="MZR888" s="4"/>
      <c r="MZS888" s="4"/>
      <c r="MZT888" s="4"/>
      <c r="MZU888" s="4"/>
      <c r="MZV888" s="4"/>
      <c r="MZW888" s="4"/>
      <c r="MZX888" s="4"/>
      <c r="MZY888" s="4"/>
      <c r="MZZ888" s="4"/>
      <c r="NAA888" s="4"/>
      <c r="NAB888" s="4"/>
      <c r="NAC888" s="4"/>
      <c r="NAD888" s="4"/>
      <c r="NAE888" s="4"/>
      <c r="NAF888" s="4"/>
      <c r="NAG888" s="4"/>
      <c r="NAH888" s="4"/>
      <c r="NAI888" s="4"/>
      <c r="NAJ888" s="4"/>
      <c r="NAK888" s="4"/>
      <c r="NAL888" s="4"/>
      <c r="NAM888" s="4"/>
      <c r="NAN888" s="4"/>
      <c r="NAO888" s="4"/>
      <c r="NAP888" s="4"/>
      <c r="NAQ888" s="4"/>
      <c r="NAR888" s="4"/>
      <c r="NAS888" s="4"/>
      <c r="NAT888" s="4"/>
      <c r="NAU888" s="4"/>
      <c r="NAV888" s="4"/>
      <c r="NAW888" s="4"/>
      <c r="NAX888" s="4"/>
      <c r="NAY888" s="4"/>
      <c r="NAZ888" s="4"/>
      <c r="NBA888" s="4"/>
      <c r="NBB888" s="4"/>
      <c r="NBC888" s="4"/>
      <c r="NBD888" s="4"/>
      <c r="NBE888" s="4"/>
      <c r="NBF888" s="4"/>
      <c r="NBG888" s="4"/>
      <c r="NBH888" s="4"/>
      <c r="NBI888" s="4"/>
      <c r="NBJ888" s="4"/>
      <c r="NBK888" s="4"/>
      <c r="NBL888" s="4"/>
      <c r="NBM888" s="4"/>
      <c r="NBN888" s="4"/>
      <c r="NBO888" s="4"/>
      <c r="NBP888" s="4"/>
      <c r="NBQ888" s="4"/>
      <c r="NBR888" s="4"/>
      <c r="NBS888" s="4"/>
      <c r="NBT888" s="4"/>
      <c r="NBU888" s="4"/>
      <c r="NBV888" s="4"/>
      <c r="NBW888" s="4"/>
      <c r="NBX888" s="4"/>
      <c r="NBY888" s="4"/>
      <c r="NBZ888" s="4"/>
      <c r="NCA888" s="4"/>
      <c r="NCB888" s="4"/>
      <c r="NCC888" s="4"/>
      <c r="NCD888" s="4"/>
      <c r="NCE888" s="4"/>
      <c r="NCF888" s="4"/>
      <c r="NCG888" s="4"/>
      <c r="NCH888" s="4"/>
      <c r="NCI888" s="4"/>
      <c r="NCJ888" s="4"/>
      <c r="NCK888" s="4"/>
      <c r="NCL888" s="4"/>
      <c r="NCM888" s="4"/>
      <c r="NCN888" s="4"/>
      <c r="NCO888" s="4"/>
      <c r="NCP888" s="4"/>
      <c r="NCQ888" s="4"/>
      <c r="NCR888" s="4"/>
      <c r="NCS888" s="4"/>
      <c r="NCT888" s="4"/>
      <c r="NCU888" s="4"/>
      <c r="NCV888" s="4"/>
      <c r="NCW888" s="4"/>
      <c r="NCX888" s="4"/>
      <c r="NCY888" s="4"/>
      <c r="NCZ888" s="4"/>
      <c r="NDA888" s="4"/>
      <c r="NDB888" s="4"/>
      <c r="NDC888" s="4"/>
      <c r="NDD888" s="4"/>
      <c r="NDE888" s="4"/>
      <c r="NDF888" s="4"/>
      <c r="NDG888" s="4"/>
      <c r="NDH888" s="4"/>
      <c r="NDI888" s="4"/>
      <c r="NDJ888" s="4"/>
      <c r="NDK888" s="4"/>
      <c r="NDL888" s="4"/>
      <c r="NDM888" s="4"/>
      <c r="NDN888" s="4"/>
      <c r="NDO888" s="4"/>
      <c r="NDP888" s="4"/>
      <c r="NDQ888" s="4"/>
      <c r="NDR888" s="4"/>
      <c r="NDS888" s="4"/>
      <c r="NDT888" s="4"/>
      <c r="NDU888" s="4"/>
      <c r="NDV888" s="4"/>
      <c r="NDW888" s="4"/>
      <c r="NDX888" s="4"/>
      <c r="NDY888" s="4"/>
      <c r="NDZ888" s="4"/>
      <c r="NEA888" s="4"/>
      <c r="NEB888" s="4"/>
      <c r="NEC888" s="4"/>
      <c r="NED888" s="4"/>
      <c r="NEE888" s="4"/>
      <c r="NEF888" s="4"/>
      <c r="NEG888" s="4"/>
      <c r="NEH888" s="4"/>
      <c r="NEI888" s="4"/>
      <c r="NEJ888" s="4"/>
      <c r="NEK888" s="4"/>
      <c r="NEL888" s="4"/>
      <c r="NEM888" s="4"/>
      <c r="NEN888" s="4"/>
      <c r="NEO888" s="4"/>
      <c r="NEP888" s="4"/>
      <c r="NEQ888" s="4"/>
      <c r="NER888" s="4"/>
      <c r="NES888" s="4"/>
      <c r="NET888" s="4"/>
      <c r="NEU888" s="4"/>
      <c r="NEV888" s="4"/>
      <c r="NEW888" s="4"/>
      <c r="NEX888" s="4"/>
      <c r="NEY888" s="4"/>
      <c r="NEZ888" s="4"/>
      <c r="NFA888" s="4"/>
      <c r="NFB888" s="4"/>
      <c r="NFC888" s="4"/>
      <c r="NFD888" s="4"/>
      <c r="NFE888" s="4"/>
      <c r="NFF888" s="4"/>
      <c r="NFG888" s="4"/>
      <c r="NFH888" s="4"/>
      <c r="NFI888" s="4"/>
      <c r="NFJ888" s="4"/>
      <c r="NFK888" s="4"/>
      <c r="NFL888" s="4"/>
      <c r="NFM888" s="4"/>
      <c r="NFN888" s="4"/>
      <c r="NFO888" s="4"/>
      <c r="NFP888" s="4"/>
      <c r="NFQ888" s="4"/>
      <c r="NFR888" s="4"/>
      <c r="NFS888" s="4"/>
      <c r="NFT888" s="4"/>
      <c r="NFU888" s="4"/>
      <c r="NFV888" s="4"/>
      <c r="NFW888" s="4"/>
      <c r="NFX888" s="4"/>
      <c r="NFY888" s="4"/>
      <c r="NFZ888" s="4"/>
      <c r="NGA888" s="4"/>
      <c r="NGB888" s="4"/>
      <c r="NGC888" s="4"/>
      <c r="NGD888" s="4"/>
      <c r="NGE888" s="4"/>
      <c r="NGF888" s="4"/>
      <c r="NGG888" s="4"/>
      <c r="NGH888" s="4"/>
      <c r="NGI888" s="4"/>
      <c r="NGJ888" s="4"/>
      <c r="NGK888" s="4"/>
      <c r="NGL888" s="4"/>
      <c r="NGM888" s="4"/>
      <c r="NGN888" s="4"/>
      <c r="NGO888" s="4"/>
      <c r="NGP888" s="4"/>
      <c r="NGQ888" s="4"/>
      <c r="NGR888" s="4"/>
      <c r="NGS888" s="4"/>
      <c r="NGT888" s="4"/>
      <c r="NGU888" s="4"/>
      <c r="NGV888" s="4"/>
      <c r="NGW888" s="4"/>
      <c r="NGX888" s="4"/>
      <c r="NGY888" s="4"/>
      <c r="NGZ888" s="4"/>
      <c r="NHA888" s="4"/>
      <c r="NHB888" s="4"/>
      <c r="NHC888" s="4"/>
      <c r="NHD888" s="4"/>
      <c r="NHE888" s="4"/>
      <c r="NHF888" s="4"/>
      <c r="NHG888" s="4"/>
      <c r="NHH888" s="4"/>
      <c r="NHI888" s="4"/>
      <c r="NHJ888" s="4"/>
      <c r="NHK888" s="4"/>
      <c r="NHL888" s="4"/>
      <c r="NHM888" s="4"/>
      <c r="NHN888" s="4"/>
      <c r="NHO888" s="4"/>
      <c r="NHP888" s="4"/>
      <c r="NHQ888" s="4"/>
      <c r="NHR888" s="4"/>
      <c r="NHS888" s="4"/>
      <c r="NHT888" s="4"/>
      <c r="NHU888" s="4"/>
      <c r="NHV888" s="4"/>
      <c r="NHW888" s="4"/>
      <c r="NHX888" s="4"/>
      <c r="NHY888" s="4"/>
      <c r="NHZ888" s="4"/>
      <c r="NIA888" s="4"/>
      <c r="NIB888" s="4"/>
      <c r="NIC888" s="4"/>
      <c r="NID888" s="4"/>
      <c r="NIE888" s="4"/>
      <c r="NIF888" s="4"/>
      <c r="NIG888" s="4"/>
      <c r="NIH888" s="4"/>
      <c r="NII888" s="4"/>
      <c r="NIJ888" s="4"/>
      <c r="NIK888" s="4"/>
      <c r="NIL888" s="4"/>
      <c r="NIM888" s="4"/>
      <c r="NIN888" s="4"/>
      <c r="NIO888" s="4"/>
      <c r="NIP888" s="4"/>
      <c r="NIQ888" s="4"/>
      <c r="NIR888" s="4"/>
      <c r="NIS888" s="4"/>
      <c r="NIT888" s="4"/>
      <c r="NIU888" s="4"/>
      <c r="NIV888" s="4"/>
      <c r="NIW888" s="4"/>
      <c r="NIX888" s="4"/>
      <c r="NIZ888" s="4"/>
      <c r="NJB888" s="4"/>
      <c r="NJC888" s="4"/>
      <c r="NJD888" s="4"/>
      <c r="NJE888" s="4"/>
      <c r="NJF888" s="4"/>
      <c r="NJG888" s="4"/>
      <c r="NJH888" s="4"/>
      <c r="NJI888" s="4"/>
      <c r="NJN888" s="4"/>
      <c r="NJO888" s="4"/>
      <c r="NJP888" s="4"/>
      <c r="NJQ888" s="4"/>
      <c r="NJR888" s="4"/>
      <c r="NJS888" s="4"/>
      <c r="NJT888" s="4"/>
      <c r="NJU888" s="4"/>
      <c r="NJV888" s="4"/>
      <c r="NJW888" s="4"/>
      <c r="NJX888" s="4"/>
      <c r="NJY888" s="4"/>
      <c r="NJZ888" s="4"/>
      <c r="NKA888" s="4"/>
      <c r="NKB888" s="4"/>
      <c r="NKC888" s="4"/>
      <c r="NKD888" s="4"/>
      <c r="NKE888" s="4"/>
      <c r="NKF888" s="4"/>
      <c r="NKG888" s="4"/>
      <c r="NKH888" s="4"/>
      <c r="NKI888" s="4"/>
      <c r="NKJ888" s="4"/>
      <c r="NKK888" s="4"/>
      <c r="NKL888" s="4"/>
      <c r="NKM888" s="4"/>
      <c r="NKN888" s="4"/>
      <c r="NKO888" s="4"/>
      <c r="NKP888" s="4"/>
      <c r="NKQ888" s="4"/>
      <c r="NKR888" s="4"/>
      <c r="NKS888" s="4"/>
      <c r="NKT888" s="4"/>
      <c r="NKU888" s="4"/>
      <c r="NKV888" s="4"/>
      <c r="NKW888" s="4"/>
      <c r="NKX888" s="4"/>
      <c r="NKY888" s="4"/>
      <c r="NKZ888" s="4"/>
      <c r="NLA888" s="4"/>
      <c r="NLB888" s="4"/>
      <c r="NLC888" s="4"/>
      <c r="NLD888" s="4"/>
      <c r="NLE888" s="4"/>
      <c r="NLF888" s="4"/>
      <c r="NLG888" s="4"/>
      <c r="NLH888" s="4"/>
      <c r="NLI888" s="4"/>
      <c r="NLJ888" s="4"/>
      <c r="NLK888" s="4"/>
      <c r="NLL888" s="4"/>
      <c r="NLM888" s="4"/>
      <c r="NLN888" s="4"/>
      <c r="NLO888" s="4"/>
      <c r="NLP888" s="4"/>
      <c r="NLQ888" s="4"/>
      <c r="NLR888" s="4"/>
      <c r="NLS888" s="4"/>
      <c r="NLT888" s="4"/>
      <c r="NLU888" s="4"/>
      <c r="NLV888" s="4"/>
      <c r="NLW888" s="4"/>
      <c r="NLX888" s="4"/>
      <c r="NLY888" s="4"/>
      <c r="NLZ888" s="4"/>
      <c r="NMA888" s="4"/>
      <c r="NMB888" s="4"/>
      <c r="NMC888" s="4"/>
      <c r="NMD888" s="4"/>
      <c r="NME888" s="4"/>
      <c r="NMF888" s="4"/>
      <c r="NMG888" s="4"/>
      <c r="NMH888" s="4"/>
      <c r="NMI888" s="4"/>
      <c r="NMJ888" s="4"/>
      <c r="NMK888" s="4"/>
      <c r="NML888" s="4"/>
      <c r="NMM888" s="4"/>
      <c r="NMN888" s="4"/>
      <c r="NMO888" s="4"/>
      <c r="NMP888" s="4"/>
      <c r="NMQ888" s="4"/>
      <c r="NMR888" s="4"/>
      <c r="NMS888" s="4"/>
      <c r="NMT888" s="4"/>
      <c r="NMU888" s="4"/>
      <c r="NMV888" s="4"/>
      <c r="NMW888" s="4"/>
      <c r="NMX888" s="4"/>
      <c r="NMY888" s="4"/>
      <c r="NMZ888" s="4"/>
      <c r="NNA888" s="4"/>
      <c r="NNB888" s="4"/>
      <c r="NNC888" s="4"/>
      <c r="NND888" s="4"/>
      <c r="NNE888" s="4"/>
      <c r="NNF888" s="4"/>
      <c r="NNG888" s="4"/>
      <c r="NNH888" s="4"/>
      <c r="NNI888" s="4"/>
      <c r="NNJ888" s="4"/>
      <c r="NNK888" s="4"/>
      <c r="NNL888" s="4"/>
      <c r="NNM888" s="4"/>
      <c r="NNN888" s="4"/>
      <c r="NNO888" s="4"/>
      <c r="NNP888" s="4"/>
      <c r="NNQ888" s="4"/>
      <c r="NNR888" s="4"/>
      <c r="NNS888" s="4"/>
      <c r="NNT888" s="4"/>
      <c r="NNU888" s="4"/>
      <c r="NNV888" s="4"/>
      <c r="NNW888" s="4"/>
      <c r="NNX888" s="4"/>
      <c r="NNY888" s="4"/>
      <c r="NNZ888" s="4"/>
      <c r="NOA888" s="4"/>
      <c r="NOB888" s="4"/>
      <c r="NOC888" s="4"/>
      <c r="NOD888" s="4"/>
      <c r="NOE888" s="4"/>
      <c r="NOF888" s="4"/>
      <c r="NOG888" s="4"/>
      <c r="NOH888" s="4"/>
      <c r="NOI888" s="4"/>
      <c r="NOJ888" s="4"/>
      <c r="NOK888" s="4"/>
      <c r="NOL888" s="4"/>
      <c r="NOM888" s="4"/>
      <c r="NON888" s="4"/>
      <c r="NOO888" s="4"/>
      <c r="NOP888" s="4"/>
      <c r="NOQ888" s="4"/>
      <c r="NOR888" s="4"/>
      <c r="NOS888" s="4"/>
      <c r="NOT888" s="4"/>
      <c r="NOU888" s="4"/>
      <c r="NOV888" s="4"/>
      <c r="NOW888" s="4"/>
      <c r="NOX888" s="4"/>
      <c r="NOY888" s="4"/>
      <c r="NOZ888" s="4"/>
      <c r="NPA888" s="4"/>
      <c r="NPB888" s="4"/>
      <c r="NPC888" s="4"/>
      <c r="NPD888" s="4"/>
      <c r="NPE888" s="4"/>
      <c r="NPF888" s="4"/>
      <c r="NPG888" s="4"/>
      <c r="NPH888" s="4"/>
      <c r="NPI888" s="4"/>
      <c r="NPJ888" s="4"/>
      <c r="NPK888" s="4"/>
      <c r="NPL888" s="4"/>
      <c r="NPM888" s="4"/>
      <c r="NPN888" s="4"/>
      <c r="NPO888" s="4"/>
      <c r="NPP888" s="4"/>
      <c r="NPQ888" s="4"/>
      <c r="NPR888" s="4"/>
      <c r="NPS888" s="4"/>
      <c r="NPT888" s="4"/>
      <c r="NPU888" s="4"/>
      <c r="NPV888" s="4"/>
      <c r="NPW888" s="4"/>
      <c r="NPX888" s="4"/>
      <c r="NPY888" s="4"/>
      <c r="NPZ888" s="4"/>
      <c r="NQA888" s="4"/>
      <c r="NQB888" s="4"/>
      <c r="NQC888" s="4"/>
      <c r="NQD888" s="4"/>
      <c r="NQE888" s="4"/>
      <c r="NQF888" s="4"/>
      <c r="NQG888" s="4"/>
      <c r="NQH888" s="4"/>
      <c r="NQI888" s="4"/>
      <c r="NQJ888" s="4"/>
      <c r="NQK888" s="4"/>
      <c r="NQL888" s="4"/>
      <c r="NQM888" s="4"/>
      <c r="NQN888" s="4"/>
      <c r="NQO888" s="4"/>
      <c r="NQP888" s="4"/>
      <c r="NQQ888" s="4"/>
      <c r="NQR888" s="4"/>
      <c r="NQS888" s="4"/>
      <c r="NQT888" s="4"/>
      <c r="NQU888" s="4"/>
      <c r="NQV888" s="4"/>
      <c r="NQW888" s="4"/>
      <c r="NQX888" s="4"/>
      <c r="NQY888" s="4"/>
      <c r="NQZ888" s="4"/>
      <c r="NRA888" s="4"/>
      <c r="NRB888" s="4"/>
      <c r="NRC888" s="4"/>
      <c r="NRD888" s="4"/>
      <c r="NRE888" s="4"/>
      <c r="NRF888" s="4"/>
      <c r="NRG888" s="4"/>
      <c r="NRH888" s="4"/>
      <c r="NRI888" s="4"/>
      <c r="NRJ888" s="4"/>
      <c r="NRK888" s="4"/>
      <c r="NRL888" s="4"/>
      <c r="NRM888" s="4"/>
      <c r="NRN888" s="4"/>
      <c r="NRO888" s="4"/>
      <c r="NRP888" s="4"/>
      <c r="NRQ888" s="4"/>
      <c r="NRR888" s="4"/>
      <c r="NRS888" s="4"/>
      <c r="NRT888" s="4"/>
      <c r="NRU888" s="4"/>
      <c r="NRV888" s="4"/>
      <c r="NRW888" s="4"/>
      <c r="NRX888" s="4"/>
      <c r="NRY888" s="4"/>
      <c r="NRZ888" s="4"/>
      <c r="NSA888" s="4"/>
      <c r="NSB888" s="4"/>
      <c r="NSC888" s="4"/>
      <c r="NSD888" s="4"/>
      <c r="NSE888" s="4"/>
      <c r="NSF888" s="4"/>
      <c r="NSG888" s="4"/>
      <c r="NSH888" s="4"/>
      <c r="NSI888" s="4"/>
      <c r="NSJ888" s="4"/>
      <c r="NSK888" s="4"/>
      <c r="NSL888" s="4"/>
      <c r="NSM888" s="4"/>
      <c r="NSN888" s="4"/>
      <c r="NSO888" s="4"/>
      <c r="NSP888" s="4"/>
      <c r="NSQ888" s="4"/>
      <c r="NSR888" s="4"/>
      <c r="NSS888" s="4"/>
      <c r="NST888" s="4"/>
      <c r="NSV888" s="4"/>
      <c r="NSX888" s="4"/>
      <c r="NSY888" s="4"/>
      <c r="NSZ888" s="4"/>
      <c r="NTA888" s="4"/>
      <c r="NTB888" s="4"/>
      <c r="NTC888" s="4"/>
      <c r="NTD888" s="4"/>
      <c r="NTE888" s="4"/>
      <c r="NTJ888" s="4"/>
      <c r="NTK888" s="4"/>
      <c r="NTL888" s="4"/>
      <c r="NTM888" s="4"/>
      <c r="NTN888" s="4"/>
      <c r="NTO888" s="4"/>
      <c r="NTP888" s="4"/>
      <c r="NTQ888" s="4"/>
      <c r="NTR888" s="4"/>
      <c r="NTS888" s="4"/>
      <c r="NTT888" s="4"/>
      <c r="NTU888" s="4"/>
      <c r="NTV888" s="4"/>
      <c r="NTW888" s="4"/>
      <c r="NTX888" s="4"/>
      <c r="NTY888" s="4"/>
      <c r="NTZ888" s="4"/>
      <c r="NUA888" s="4"/>
      <c r="NUB888" s="4"/>
      <c r="NUC888" s="4"/>
      <c r="NUD888" s="4"/>
      <c r="NUE888" s="4"/>
      <c r="NUF888" s="4"/>
      <c r="NUG888" s="4"/>
      <c r="NUH888" s="4"/>
      <c r="NUI888" s="4"/>
      <c r="NUJ888" s="4"/>
      <c r="NUK888" s="4"/>
      <c r="NUL888" s="4"/>
      <c r="NUM888" s="4"/>
      <c r="NUN888" s="4"/>
      <c r="NUO888" s="4"/>
      <c r="NUP888" s="4"/>
      <c r="NUQ888" s="4"/>
      <c r="NUR888" s="4"/>
      <c r="NUS888" s="4"/>
      <c r="NUT888" s="4"/>
      <c r="NUU888" s="4"/>
      <c r="NUV888" s="4"/>
      <c r="NUW888" s="4"/>
      <c r="NUX888" s="4"/>
      <c r="NUY888" s="4"/>
      <c r="NUZ888" s="4"/>
      <c r="NVA888" s="4"/>
      <c r="NVB888" s="4"/>
      <c r="NVC888" s="4"/>
      <c r="NVD888" s="4"/>
      <c r="NVE888" s="4"/>
      <c r="NVF888" s="4"/>
      <c r="NVG888" s="4"/>
      <c r="NVH888" s="4"/>
      <c r="NVI888" s="4"/>
      <c r="NVJ888" s="4"/>
      <c r="NVK888" s="4"/>
      <c r="NVL888" s="4"/>
      <c r="NVM888" s="4"/>
      <c r="NVN888" s="4"/>
      <c r="NVO888" s="4"/>
      <c r="NVP888" s="4"/>
      <c r="NVQ888" s="4"/>
      <c r="NVR888" s="4"/>
      <c r="NVS888" s="4"/>
      <c r="NVT888" s="4"/>
      <c r="NVU888" s="4"/>
      <c r="NVV888" s="4"/>
      <c r="NVW888" s="4"/>
      <c r="NVX888" s="4"/>
      <c r="NVY888" s="4"/>
      <c r="NVZ888" s="4"/>
      <c r="NWA888" s="4"/>
      <c r="NWB888" s="4"/>
      <c r="NWC888" s="4"/>
      <c r="NWD888" s="4"/>
      <c r="NWE888" s="4"/>
      <c r="NWF888" s="4"/>
      <c r="NWG888" s="4"/>
      <c r="NWH888" s="4"/>
      <c r="NWI888" s="4"/>
      <c r="NWJ888" s="4"/>
      <c r="NWK888" s="4"/>
      <c r="NWL888" s="4"/>
      <c r="NWM888" s="4"/>
      <c r="NWN888" s="4"/>
      <c r="NWO888" s="4"/>
      <c r="NWP888" s="4"/>
      <c r="NWQ888" s="4"/>
      <c r="NWR888" s="4"/>
      <c r="NWS888" s="4"/>
      <c r="NWT888" s="4"/>
      <c r="NWU888" s="4"/>
      <c r="NWV888" s="4"/>
      <c r="NWW888" s="4"/>
      <c r="NWX888" s="4"/>
      <c r="NWY888" s="4"/>
      <c r="NWZ888" s="4"/>
      <c r="NXA888" s="4"/>
      <c r="NXB888" s="4"/>
      <c r="NXC888" s="4"/>
      <c r="NXD888" s="4"/>
      <c r="NXE888" s="4"/>
      <c r="NXF888" s="4"/>
      <c r="NXG888" s="4"/>
      <c r="NXH888" s="4"/>
      <c r="NXI888" s="4"/>
      <c r="NXJ888" s="4"/>
      <c r="NXK888" s="4"/>
      <c r="NXL888" s="4"/>
      <c r="NXM888" s="4"/>
      <c r="NXN888" s="4"/>
      <c r="NXO888" s="4"/>
      <c r="NXP888" s="4"/>
      <c r="NXQ888" s="4"/>
      <c r="NXR888" s="4"/>
      <c r="NXS888" s="4"/>
      <c r="NXT888" s="4"/>
      <c r="NXU888" s="4"/>
      <c r="NXV888" s="4"/>
      <c r="NXW888" s="4"/>
      <c r="NXX888" s="4"/>
      <c r="NXY888" s="4"/>
      <c r="NXZ888" s="4"/>
      <c r="NYA888" s="4"/>
      <c r="NYB888" s="4"/>
      <c r="NYC888" s="4"/>
      <c r="NYD888" s="4"/>
      <c r="NYE888" s="4"/>
      <c r="NYF888" s="4"/>
      <c r="NYG888" s="4"/>
      <c r="NYH888" s="4"/>
      <c r="NYI888" s="4"/>
      <c r="NYJ888" s="4"/>
      <c r="NYK888" s="4"/>
      <c r="NYL888" s="4"/>
      <c r="NYM888" s="4"/>
      <c r="NYN888" s="4"/>
      <c r="NYO888" s="4"/>
      <c r="NYP888" s="4"/>
      <c r="NYQ888" s="4"/>
      <c r="NYR888" s="4"/>
      <c r="NYS888" s="4"/>
      <c r="NYT888" s="4"/>
      <c r="NYU888" s="4"/>
      <c r="NYV888" s="4"/>
      <c r="NYW888" s="4"/>
      <c r="NYX888" s="4"/>
      <c r="NYY888" s="4"/>
      <c r="NYZ888" s="4"/>
      <c r="NZA888" s="4"/>
      <c r="NZB888" s="4"/>
      <c r="NZC888" s="4"/>
      <c r="NZD888" s="4"/>
      <c r="NZE888" s="4"/>
      <c r="NZF888" s="4"/>
      <c r="NZG888" s="4"/>
      <c r="NZH888" s="4"/>
      <c r="NZI888" s="4"/>
      <c r="NZJ888" s="4"/>
      <c r="NZK888" s="4"/>
      <c r="NZL888" s="4"/>
      <c r="NZM888" s="4"/>
      <c r="NZN888" s="4"/>
      <c r="NZO888" s="4"/>
      <c r="NZP888" s="4"/>
      <c r="NZQ888" s="4"/>
      <c r="NZR888" s="4"/>
      <c r="NZS888" s="4"/>
      <c r="NZT888" s="4"/>
      <c r="NZU888" s="4"/>
      <c r="NZV888" s="4"/>
      <c r="NZW888" s="4"/>
      <c r="NZX888" s="4"/>
      <c r="NZY888" s="4"/>
      <c r="NZZ888" s="4"/>
      <c r="OAA888" s="4"/>
      <c r="OAB888" s="4"/>
      <c r="OAC888" s="4"/>
      <c r="OAD888" s="4"/>
      <c r="OAE888" s="4"/>
      <c r="OAF888" s="4"/>
      <c r="OAG888" s="4"/>
      <c r="OAH888" s="4"/>
      <c r="OAI888" s="4"/>
      <c r="OAJ888" s="4"/>
      <c r="OAK888" s="4"/>
      <c r="OAL888" s="4"/>
      <c r="OAM888" s="4"/>
      <c r="OAN888" s="4"/>
      <c r="OAO888" s="4"/>
      <c r="OAP888" s="4"/>
      <c r="OAQ888" s="4"/>
      <c r="OAR888" s="4"/>
      <c r="OAS888" s="4"/>
      <c r="OAT888" s="4"/>
      <c r="OAU888" s="4"/>
      <c r="OAV888" s="4"/>
      <c r="OAW888" s="4"/>
      <c r="OAX888" s="4"/>
      <c r="OAY888" s="4"/>
      <c r="OAZ888" s="4"/>
      <c r="OBA888" s="4"/>
      <c r="OBB888" s="4"/>
      <c r="OBC888" s="4"/>
      <c r="OBD888" s="4"/>
      <c r="OBE888" s="4"/>
      <c r="OBF888" s="4"/>
      <c r="OBG888" s="4"/>
      <c r="OBH888" s="4"/>
      <c r="OBI888" s="4"/>
      <c r="OBJ888" s="4"/>
      <c r="OBK888" s="4"/>
      <c r="OBL888" s="4"/>
      <c r="OBM888" s="4"/>
      <c r="OBN888" s="4"/>
      <c r="OBO888" s="4"/>
      <c r="OBP888" s="4"/>
      <c r="OBQ888" s="4"/>
      <c r="OBR888" s="4"/>
      <c r="OBS888" s="4"/>
      <c r="OBT888" s="4"/>
      <c r="OBU888" s="4"/>
      <c r="OBV888" s="4"/>
      <c r="OBW888" s="4"/>
      <c r="OBX888" s="4"/>
      <c r="OBY888" s="4"/>
      <c r="OBZ888" s="4"/>
      <c r="OCA888" s="4"/>
      <c r="OCB888" s="4"/>
      <c r="OCC888" s="4"/>
      <c r="OCD888" s="4"/>
      <c r="OCE888" s="4"/>
      <c r="OCF888" s="4"/>
      <c r="OCG888" s="4"/>
      <c r="OCH888" s="4"/>
      <c r="OCI888" s="4"/>
      <c r="OCJ888" s="4"/>
      <c r="OCK888" s="4"/>
      <c r="OCL888" s="4"/>
      <c r="OCM888" s="4"/>
      <c r="OCN888" s="4"/>
      <c r="OCO888" s="4"/>
      <c r="OCP888" s="4"/>
      <c r="OCR888" s="4"/>
      <c r="OCT888" s="4"/>
      <c r="OCU888" s="4"/>
      <c r="OCV888" s="4"/>
      <c r="OCW888" s="4"/>
      <c r="OCX888" s="4"/>
      <c r="OCY888" s="4"/>
      <c r="OCZ888" s="4"/>
      <c r="ODA888" s="4"/>
      <c r="ODF888" s="4"/>
      <c r="ODG888" s="4"/>
      <c r="ODH888" s="4"/>
      <c r="ODI888" s="4"/>
      <c r="ODJ888" s="4"/>
      <c r="ODK888" s="4"/>
      <c r="ODL888" s="4"/>
      <c r="ODM888" s="4"/>
      <c r="ODN888" s="4"/>
      <c r="ODO888" s="4"/>
      <c r="ODP888" s="4"/>
      <c r="ODQ888" s="4"/>
      <c r="ODR888" s="4"/>
      <c r="ODS888" s="4"/>
      <c r="ODT888" s="4"/>
      <c r="ODU888" s="4"/>
      <c r="ODV888" s="4"/>
      <c r="ODW888" s="4"/>
      <c r="ODX888" s="4"/>
      <c r="ODY888" s="4"/>
      <c r="ODZ888" s="4"/>
      <c r="OEA888" s="4"/>
      <c r="OEB888" s="4"/>
      <c r="OEC888" s="4"/>
      <c r="OED888" s="4"/>
      <c r="OEE888" s="4"/>
      <c r="OEF888" s="4"/>
      <c r="OEG888" s="4"/>
      <c r="OEH888" s="4"/>
      <c r="OEI888" s="4"/>
      <c r="OEJ888" s="4"/>
      <c r="OEK888" s="4"/>
      <c r="OEL888" s="4"/>
      <c r="OEM888" s="4"/>
      <c r="OEN888" s="4"/>
      <c r="OEO888" s="4"/>
      <c r="OEP888" s="4"/>
      <c r="OEQ888" s="4"/>
      <c r="OER888" s="4"/>
      <c r="OES888" s="4"/>
      <c r="OET888" s="4"/>
      <c r="OEU888" s="4"/>
      <c r="OEV888" s="4"/>
      <c r="OEW888" s="4"/>
      <c r="OEX888" s="4"/>
      <c r="OEY888" s="4"/>
      <c r="OEZ888" s="4"/>
      <c r="OFA888" s="4"/>
      <c r="OFB888" s="4"/>
      <c r="OFC888" s="4"/>
      <c r="OFD888" s="4"/>
      <c r="OFE888" s="4"/>
      <c r="OFF888" s="4"/>
      <c r="OFG888" s="4"/>
      <c r="OFH888" s="4"/>
      <c r="OFI888" s="4"/>
      <c r="OFJ888" s="4"/>
      <c r="OFK888" s="4"/>
      <c r="OFL888" s="4"/>
      <c r="OFM888" s="4"/>
      <c r="OFN888" s="4"/>
      <c r="OFO888" s="4"/>
      <c r="OFP888" s="4"/>
      <c r="OFQ888" s="4"/>
      <c r="OFR888" s="4"/>
      <c r="OFS888" s="4"/>
      <c r="OFT888" s="4"/>
      <c r="OFU888" s="4"/>
      <c r="OFV888" s="4"/>
      <c r="OFW888" s="4"/>
      <c r="OFX888" s="4"/>
      <c r="OFY888" s="4"/>
      <c r="OFZ888" s="4"/>
      <c r="OGA888" s="4"/>
      <c r="OGB888" s="4"/>
      <c r="OGC888" s="4"/>
      <c r="OGD888" s="4"/>
      <c r="OGE888" s="4"/>
      <c r="OGF888" s="4"/>
      <c r="OGG888" s="4"/>
      <c r="OGH888" s="4"/>
      <c r="OGI888" s="4"/>
      <c r="OGJ888" s="4"/>
      <c r="OGK888" s="4"/>
      <c r="OGL888" s="4"/>
      <c r="OGM888" s="4"/>
      <c r="OGN888" s="4"/>
      <c r="OGO888" s="4"/>
      <c r="OGP888" s="4"/>
      <c r="OGQ888" s="4"/>
      <c r="OGR888" s="4"/>
      <c r="OGS888" s="4"/>
      <c r="OGT888" s="4"/>
      <c r="OGU888" s="4"/>
      <c r="OGV888" s="4"/>
      <c r="OGW888" s="4"/>
      <c r="OGX888" s="4"/>
      <c r="OGY888" s="4"/>
      <c r="OGZ888" s="4"/>
      <c r="OHA888" s="4"/>
      <c r="OHB888" s="4"/>
      <c r="OHC888" s="4"/>
      <c r="OHD888" s="4"/>
      <c r="OHE888" s="4"/>
      <c r="OHF888" s="4"/>
      <c r="OHG888" s="4"/>
      <c r="OHH888" s="4"/>
      <c r="OHI888" s="4"/>
      <c r="OHJ888" s="4"/>
      <c r="OHK888" s="4"/>
      <c r="OHL888" s="4"/>
      <c r="OHM888" s="4"/>
      <c r="OHN888" s="4"/>
      <c r="OHO888" s="4"/>
      <c r="OHP888" s="4"/>
      <c r="OHQ888" s="4"/>
      <c r="OHR888" s="4"/>
      <c r="OHS888" s="4"/>
      <c r="OHT888" s="4"/>
      <c r="OHU888" s="4"/>
      <c r="OHV888" s="4"/>
      <c r="OHW888" s="4"/>
      <c r="OHX888" s="4"/>
      <c r="OHY888" s="4"/>
      <c r="OHZ888" s="4"/>
      <c r="OIA888" s="4"/>
      <c r="OIB888" s="4"/>
      <c r="OIC888" s="4"/>
      <c r="OID888" s="4"/>
      <c r="OIE888" s="4"/>
      <c r="OIF888" s="4"/>
      <c r="OIG888" s="4"/>
      <c r="OIH888" s="4"/>
      <c r="OII888" s="4"/>
      <c r="OIJ888" s="4"/>
      <c r="OIK888" s="4"/>
      <c r="OIL888" s="4"/>
      <c r="OIM888" s="4"/>
      <c r="OIN888" s="4"/>
      <c r="OIO888" s="4"/>
      <c r="OIP888" s="4"/>
      <c r="OIQ888" s="4"/>
      <c r="OIR888" s="4"/>
      <c r="OIS888" s="4"/>
      <c r="OIT888" s="4"/>
      <c r="OIU888" s="4"/>
      <c r="OIV888" s="4"/>
      <c r="OIW888" s="4"/>
      <c r="OIX888" s="4"/>
      <c r="OIY888" s="4"/>
      <c r="OIZ888" s="4"/>
      <c r="OJA888" s="4"/>
      <c r="OJB888" s="4"/>
      <c r="OJC888" s="4"/>
      <c r="OJD888" s="4"/>
      <c r="OJE888" s="4"/>
      <c r="OJF888" s="4"/>
      <c r="OJG888" s="4"/>
      <c r="OJH888" s="4"/>
      <c r="OJI888" s="4"/>
      <c r="OJJ888" s="4"/>
      <c r="OJK888" s="4"/>
      <c r="OJL888" s="4"/>
      <c r="OJM888" s="4"/>
      <c r="OJN888" s="4"/>
      <c r="OJO888" s="4"/>
      <c r="OJP888" s="4"/>
      <c r="OJQ888" s="4"/>
      <c r="OJR888" s="4"/>
      <c r="OJS888" s="4"/>
      <c r="OJT888" s="4"/>
      <c r="OJU888" s="4"/>
      <c r="OJV888" s="4"/>
      <c r="OJW888" s="4"/>
      <c r="OJX888" s="4"/>
      <c r="OJY888" s="4"/>
      <c r="OJZ888" s="4"/>
      <c r="OKA888" s="4"/>
      <c r="OKB888" s="4"/>
      <c r="OKC888" s="4"/>
      <c r="OKD888" s="4"/>
      <c r="OKE888" s="4"/>
      <c r="OKF888" s="4"/>
      <c r="OKG888" s="4"/>
      <c r="OKH888" s="4"/>
      <c r="OKI888" s="4"/>
      <c r="OKJ888" s="4"/>
      <c r="OKK888" s="4"/>
      <c r="OKL888" s="4"/>
      <c r="OKM888" s="4"/>
      <c r="OKN888" s="4"/>
      <c r="OKO888" s="4"/>
      <c r="OKP888" s="4"/>
      <c r="OKQ888" s="4"/>
      <c r="OKR888" s="4"/>
      <c r="OKS888" s="4"/>
      <c r="OKT888" s="4"/>
      <c r="OKU888" s="4"/>
      <c r="OKV888" s="4"/>
      <c r="OKW888" s="4"/>
      <c r="OKX888" s="4"/>
      <c r="OKY888" s="4"/>
      <c r="OKZ888" s="4"/>
      <c r="OLA888" s="4"/>
      <c r="OLB888" s="4"/>
      <c r="OLC888" s="4"/>
      <c r="OLD888" s="4"/>
      <c r="OLE888" s="4"/>
      <c r="OLF888" s="4"/>
      <c r="OLG888" s="4"/>
      <c r="OLH888" s="4"/>
      <c r="OLI888" s="4"/>
      <c r="OLJ888" s="4"/>
      <c r="OLK888" s="4"/>
      <c r="OLL888" s="4"/>
      <c r="OLM888" s="4"/>
      <c r="OLN888" s="4"/>
      <c r="OLO888" s="4"/>
      <c r="OLP888" s="4"/>
      <c r="OLQ888" s="4"/>
      <c r="OLR888" s="4"/>
      <c r="OLS888" s="4"/>
      <c r="OLT888" s="4"/>
      <c r="OLU888" s="4"/>
      <c r="OLV888" s="4"/>
      <c r="OLW888" s="4"/>
      <c r="OLX888" s="4"/>
      <c r="OLY888" s="4"/>
      <c r="OLZ888" s="4"/>
      <c r="OMA888" s="4"/>
      <c r="OMB888" s="4"/>
      <c r="OMC888" s="4"/>
      <c r="OMD888" s="4"/>
      <c r="OME888" s="4"/>
      <c r="OMF888" s="4"/>
      <c r="OMG888" s="4"/>
      <c r="OMH888" s="4"/>
      <c r="OMI888" s="4"/>
      <c r="OMJ888" s="4"/>
      <c r="OMK888" s="4"/>
      <c r="OML888" s="4"/>
      <c r="OMN888" s="4"/>
      <c r="OMP888" s="4"/>
      <c r="OMQ888" s="4"/>
      <c r="OMR888" s="4"/>
      <c r="OMS888" s="4"/>
      <c r="OMT888" s="4"/>
      <c r="OMU888" s="4"/>
      <c r="OMV888" s="4"/>
      <c r="OMW888" s="4"/>
      <c r="ONB888" s="4"/>
      <c r="ONC888" s="4"/>
      <c r="OND888" s="4"/>
      <c r="ONE888" s="4"/>
      <c r="ONF888" s="4"/>
      <c r="ONG888" s="4"/>
      <c r="ONH888" s="4"/>
      <c r="ONI888" s="4"/>
      <c r="ONJ888" s="4"/>
      <c r="ONK888" s="4"/>
      <c r="ONL888" s="4"/>
      <c r="ONM888" s="4"/>
      <c r="ONN888" s="4"/>
      <c r="ONO888" s="4"/>
      <c r="ONP888" s="4"/>
      <c r="ONQ888" s="4"/>
      <c r="ONR888" s="4"/>
      <c r="ONS888" s="4"/>
      <c r="ONT888" s="4"/>
      <c r="ONU888" s="4"/>
      <c r="ONV888" s="4"/>
      <c r="ONW888" s="4"/>
      <c r="ONX888" s="4"/>
      <c r="ONY888" s="4"/>
      <c r="ONZ888" s="4"/>
      <c r="OOA888" s="4"/>
      <c r="OOB888" s="4"/>
      <c r="OOC888" s="4"/>
      <c r="OOD888" s="4"/>
      <c r="OOE888" s="4"/>
      <c r="OOF888" s="4"/>
      <c r="OOG888" s="4"/>
      <c r="OOH888" s="4"/>
      <c r="OOI888" s="4"/>
      <c r="OOJ888" s="4"/>
      <c r="OOK888" s="4"/>
      <c r="OOL888" s="4"/>
      <c r="OOM888" s="4"/>
      <c r="OON888" s="4"/>
      <c r="OOO888" s="4"/>
      <c r="OOP888" s="4"/>
      <c r="OOQ888" s="4"/>
      <c r="OOR888" s="4"/>
      <c r="OOS888" s="4"/>
      <c r="OOT888" s="4"/>
      <c r="OOU888" s="4"/>
      <c r="OOV888" s="4"/>
      <c r="OOW888" s="4"/>
      <c r="OOX888" s="4"/>
      <c r="OOY888" s="4"/>
      <c r="OOZ888" s="4"/>
      <c r="OPA888" s="4"/>
      <c r="OPB888" s="4"/>
      <c r="OPC888" s="4"/>
      <c r="OPD888" s="4"/>
      <c r="OPE888" s="4"/>
      <c r="OPF888" s="4"/>
      <c r="OPG888" s="4"/>
      <c r="OPH888" s="4"/>
      <c r="OPI888" s="4"/>
      <c r="OPJ888" s="4"/>
      <c r="OPK888" s="4"/>
      <c r="OPL888" s="4"/>
      <c r="OPM888" s="4"/>
      <c r="OPN888" s="4"/>
      <c r="OPO888" s="4"/>
      <c r="OPP888" s="4"/>
      <c r="OPQ888" s="4"/>
      <c r="OPR888" s="4"/>
      <c r="OPS888" s="4"/>
      <c r="OPT888" s="4"/>
      <c r="OPU888" s="4"/>
      <c r="OPV888" s="4"/>
      <c r="OPW888" s="4"/>
      <c r="OPX888" s="4"/>
      <c r="OPY888" s="4"/>
      <c r="OPZ888" s="4"/>
      <c r="OQA888" s="4"/>
      <c r="OQB888" s="4"/>
      <c r="OQC888" s="4"/>
      <c r="OQD888" s="4"/>
      <c r="OQE888" s="4"/>
      <c r="OQF888" s="4"/>
      <c r="OQG888" s="4"/>
      <c r="OQH888" s="4"/>
      <c r="OQI888" s="4"/>
      <c r="OQJ888" s="4"/>
      <c r="OQK888" s="4"/>
      <c r="OQL888" s="4"/>
      <c r="OQM888" s="4"/>
      <c r="OQN888" s="4"/>
      <c r="OQO888" s="4"/>
      <c r="OQP888" s="4"/>
      <c r="OQQ888" s="4"/>
      <c r="OQR888" s="4"/>
      <c r="OQS888" s="4"/>
      <c r="OQT888" s="4"/>
      <c r="OQU888" s="4"/>
      <c r="OQV888" s="4"/>
      <c r="OQW888" s="4"/>
      <c r="OQX888" s="4"/>
      <c r="OQY888" s="4"/>
      <c r="OQZ888" s="4"/>
      <c r="ORA888" s="4"/>
      <c r="ORB888" s="4"/>
      <c r="ORC888" s="4"/>
      <c r="ORD888" s="4"/>
      <c r="ORE888" s="4"/>
      <c r="ORF888" s="4"/>
      <c r="ORG888" s="4"/>
      <c r="ORH888" s="4"/>
      <c r="ORI888" s="4"/>
      <c r="ORJ888" s="4"/>
      <c r="ORK888" s="4"/>
      <c r="ORL888" s="4"/>
      <c r="ORM888" s="4"/>
      <c r="ORN888" s="4"/>
      <c r="ORO888" s="4"/>
      <c r="ORP888" s="4"/>
      <c r="ORQ888" s="4"/>
      <c r="ORR888" s="4"/>
      <c r="ORS888" s="4"/>
      <c r="ORT888" s="4"/>
      <c r="ORU888" s="4"/>
      <c r="ORV888" s="4"/>
      <c r="ORW888" s="4"/>
      <c r="ORX888" s="4"/>
      <c r="ORY888" s="4"/>
      <c r="ORZ888" s="4"/>
      <c r="OSA888" s="4"/>
      <c r="OSB888" s="4"/>
      <c r="OSC888" s="4"/>
      <c r="OSD888" s="4"/>
      <c r="OSE888" s="4"/>
      <c r="OSF888" s="4"/>
      <c r="OSG888" s="4"/>
      <c r="OSH888" s="4"/>
      <c r="OSI888" s="4"/>
      <c r="OSJ888" s="4"/>
      <c r="OSK888" s="4"/>
      <c r="OSL888" s="4"/>
      <c r="OSM888" s="4"/>
      <c r="OSN888" s="4"/>
      <c r="OSO888" s="4"/>
      <c r="OSP888" s="4"/>
      <c r="OSQ888" s="4"/>
      <c r="OSR888" s="4"/>
      <c r="OSS888" s="4"/>
      <c r="OST888" s="4"/>
      <c r="OSU888" s="4"/>
      <c r="OSV888" s="4"/>
      <c r="OSW888" s="4"/>
      <c r="OSX888" s="4"/>
      <c r="OSY888" s="4"/>
      <c r="OSZ888" s="4"/>
      <c r="OTA888" s="4"/>
      <c r="OTB888" s="4"/>
      <c r="OTC888" s="4"/>
      <c r="OTD888" s="4"/>
      <c r="OTE888" s="4"/>
      <c r="OTF888" s="4"/>
      <c r="OTG888" s="4"/>
      <c r="OTH888" s="4"/>
      <c r="OTI888" s="4"/>
      <c r="OTJ888" s="4"/>
      <c r="OTK888" s="4"/>
      <c r="OTL888" s="4"/>
      <c r="OTM888" s="4"/>
      <c r="OTN888" s="4"/>
      <c r="OTO888" s="4"/>
      <c r="OTP888" s="4"/>
      <c r="OTQ888" s="4"/>
      <c r="OTR888" s="4"/>
      <c r="OTS888" s="4"/>
      <c r="OTT888" s="4"/>
      <c r="OTU888" s="4"/>
      <c r="OTV888" s="4"/>
      <c r="OTW888" s="4"/>
      <c r="OTX888" s="4"/>
      <c r="OTY888" s="4"/>
      <c r="OTZ888" s="4"/>
      <c r="OUA888" s="4"/>
      <c r="OUB888" s="4"/>
      <c r="OUC888" s="4"/>
      <c r="OUD888" s="4"/>
      <c r="OUE888" s="4"/>
      <c r="OUF888" s="4"/>
      <c r="OUG888" s="4"/>
      <c r="OUH888" s="4"/>
      <c r="OUI888" s="4"/>
      <c r="OUJ888" s="4"/>
      <c r="OUK888" s="4"/>
      <c r="OUL888" s="4"/>
      <c r="OUM888" s="4"/>
      <c r="OUN888" s="4"/>
      <c r="OUO888" s="4"/>
      <c r="OUP888" s="4"/>
      <c r="OUQ888" s="4"/>
      <c r="OUR888" s="4"/>
      <c r="OUS888" s="4"/>
      <c r="OUT888" s="4"/>
      <c r="OUU888" s="4"/>
      <c r="OUV888" s="4"/>
      <c r="OUW888" s="4"/>
      <c r="OUX888" s="4"/>
      <c r="OUY888" s="4"/>
      <c r="OUZ888" s="4"/>
      <c r="OVA888" s="4"/>
      <c r="OVB888" s="4"/>
      <c r="OVC888" s="4"/>
      <c r="OVD888" s="4"/>
      <c r="OVE888" s="4"/>
      <c r="OVF888" s="4"/>
      <c r="OVG888" s="4"/>
      <c r="OVH888" s="4"/>
      <c r="OVI888" s="4"/>
      <c r="OVJ888" s="4"/>
      <c r="OVK888" s="4"/>
      <c r="OVL888" s="4"/>
      <c r="OVM888" s="4"/>
      <c r="OVN888" s="4"/>
      <c r="OVO888" s="4"/>
      <c r="OVP888" s="4"/>
      <c r="OVQ888" s="4"/>
      <c r="OVR888" s="4"/>
      <c r="OVS888" s="4"/>
      <c r="OVT888" s="4"/>
      <c r="OVU888" s="4"/>
      <c r="OVV888" s="4"/>
      <c r="OVW888" s="4"/>
      <c r="OVX888" s="4"/>
      <c r="OVY888" s="4"/>
      <c r="OVZ888" s="4"/>
      <c r="OWA888" s="4"/>
      <c r="OWB888" s="4"/>
      <c r="OWC888" s="4"/>
      <c r="OWD888" s="4"/>
      <c r="OWE888" s="4"/>
      <c r="OWF888" s="4"/>
      <c r="OWG888" s="4"/>
      <c r="OWH888" s="4"/>
      <c r="OWJ888" s="4"/>
      <c r="OWL888" s="4"/>
      <c r="OWM888" s="4"/>
      <c r="OWN888" s="4"/>
      <c r="OWO888" s="4"/>
      <c r="OWP888" s="4"/>
      <c r="OWQ888" s="4"/>
      <c r="OWR888" s="4"/>
      <c r="OWS888" s="4"/>
      <c r="OWX888" s="4"/>
      <c r="OWY888" s="4"/>
      <c r="OWZ888" s="4"/>
      <c r="OXA888" s="4"/>
      <c r="OXB888" s="4"/>
      <c r="OXC888" s="4"/>
      <c r="OXD888" s="4"/>
      <c r="OXE888" s="4"/>
      <c r="OXF888" s="4"/>
      <c r="OXG888" s="4"/>
      <c r="OXH888" s="4"/>
      <c r="OXI888" s="4"/>
      <c r="OXJ888" s="4"/>
      <c r="OXK888" s="4"/>
      <c r="OXL888" s="4"/>
      <c r="OXM888" s="4"/>
      <c r="OXN888" s="4"/>
      <c r="OXO888" s="4"/>
      <c r="OXP888" s="4"/>
      <c r="OXQ888" s="4"/>
      <c r="OXR888" s="4"/>
      <c r="OXS888" s="4"/>
      <c r="OXT888" s="4"/>
      <c r="OXU888" s="4"/>
      <c r="OXV888" s="4"/>
      <c r="OXW888" s="4"/>
      <c r="OXX888" s="4"/>
      <c r="OXY888" s="4"/>
      <c r="OXZ888" s="4"/>
      <c r="OYA888" s="4"/>
      <c r="OYB888" s="4"/>
      <c r="OYC888" s="4"/>
      <c r="OYD888" s="4"/>
      <c r="OYE888" s="4"/>
      <c r="OYF888" s="4"/>
      <c r="OYG888" s="4"/>
      <c r="OYH888" s="4"/>
      <c r="OYI888" s="4"/>
      <c r="OYJ888" s="4"/>
      <c r="OYK888" s="4"/>
      <c r="OYL888" s="4"/>
      <c r="OYM888" s="4"/>
      <c r="OYN888" s="4"/>
      <c r="OYO888" s="4"/>
      <c r="OYP888" s="4"/>
      <c r="OYQ888" s="4"/>
      <c r="OYR888" s="4"/>
      <c r="OYS888" s="4"/>
      <c r="OYT888" s="4"/>
      <c r="OYU888" s="4"/>
      <c r="OYV888" s="4"/>
      <c r="OYW888" s="4"/>
      <c r="OYX888" s="4"/>
      <c r="OYY888" s="4"/>
      <c r="OYZ888" s="4"/>
      <c r="OZA888" s="4"/>
      <c r="OZB888" s="4"/>
      <c r="OZC888" s="4"/>
      <c r="OZD888" s="4"/>
      <c r="OZE888" s="4"/>
      <c r="OZF888" s="4"/>
      <c r="OZG888" s="4"/>
      <c r="OZH888" s="4"/>
      <c r="OZI888" s="4"/>
      <c r="OZJ888" s="4"/>
      <c r="OZK888" s="4"/>
      <c r="OZL888" s="4"/>
      <c r="OZM888" s="4"/>
      <c r="OZN888" s="4"/>
      <c r="OZO888" s="4"/>
      <c r="OZP888" s="4"/>
      <c r="OZQ888" s="4"/>
      <c r="OZR888" s="4"/>
      <c r="OZS888" s="4"/>
      <c r="OZT888" s="4"/>
      <c r="OZU888" s="4"/>
      <c r="OZV888" s="4"/>
      <c r="OZW888" s="4"/>
      <c r="OZX888" s="4"/>
      <c r="OZY888" s="4"/>
      <c r="OZZ888" s="4"/>
      <c r="PAA888" s="4"/>
      <c r="PAB888" s="4"/>
      <c r="PAC888" s="4"/>
      <c r="PAD888" s="4"/>
      <c r="PAE888" s="4"/>
      <c r="PAF888" s="4"/>
      <c r="PAG888" s="4"/>
      <c r="PAH888" s="4"/>
      <c r="PAI888" s="4"/>
      <c r="PAJ888" s="4"/>
      <c r="PAK888" s="4"/>
      <c r="PAL888" s="4"/>
      <c r="PAM888" s="4"/>
      <c r="PAN888" s="4"/>
      <c r="PAO888" s="4"/>
      <c r="PAP888" s="4"/>
      <c r="PAQ888" s="4"/>
      <c r="PAR888" s="4"/>
      <c r="PAS888" s="4"/>
      <c r="PAT888" s="4"/>
      <c r="PAU888" s="4"/>
      <c r="PAV888" s="4"/>
      <c r="PAW888" s="4"/>
      <c r="PAX888" s="4"/>
      <c r="PAY888" s="4"/>
      <c r="PAZ888" s="4"/>
      <c r="PBA888" s="4"/>
      <c r="PBB888" s="4"/>
      <c r="PBC888" s="4"/>
      <c r="PBD888" s="4"/>
      <c r="PBE888" s="4"/>
      <c r="PBF888" s="4"/>
      <c r="PBG888" s="4"/>
      <c r="PBH888" s="4"/>
      <c r="PBI888" s="4"/>
      <c r="PBJ888" s="4"/>
      <c r="PBK888" s="4"/>
      <c r="PBL888" s="4"/>
      <c r="PBM888" s="4"/>
      <c r="PBN888" s="4"/>
      <c r="PBO888" s="4"/>
      <c r="PBP888" s="4"/>
      <c r="PBQ888" s="4"/>
      <c r="PBR888" s="4"/>
      <c r="PBS888" s="4"/>
      <c r="PBT888" s="4"/>
      <c r="PBU888" s="4"/>
      <c r="PBV888" s="4"/>
      <c r="PBW888" s="4"/>
      <c r="PBX888" s="4"/>
      <c r="PBY888" s="4"/>
      <c r="PBZ888" s="4"/>
      <c r="PCA888" s="4"/>
      <c r="PCB888" s="4"/>
      <c r="PCC888" s="4"/>
      <c r="PCD888" s="4"/>
      <c r="PCE888" s="4"/>
      <c r="PCF888" s="4"/>
      <c r="PCG888" s="4"/>
      <c r="PCH888" s="4"/>
      <c r="PCI888" s="4"/>
      <c r="PCJ888" s="4"/>
      <c r="PCK888" s="4"/>
      <c r="PCL888" s="4"/>
      <c r="PCM888" s="4"/>
      <c r="PCN888" s="4"/>
      <c r="PCO888" s="4"/>
      <c r="PCP888" s="4"/>
      <c r="PCQ888" s="4"/>
      <c r="PCR888" s="4"/>
      <c r="PCS888" s="4"/>
      <c r="PCT888" s="4"/>
      <c r="PCU888" s="4"/>
      <c r="PCV888" s="4"/>
      <c r="PCW888" s="4"/>
      <c r="PCX888" s="4"/>
      <c r="PCY888" s="4"/>
      <c r="PCZ888" s="4"/>
      <c r="PDA888" s="4"/>
      <c r="PDB888" s="4"/>
      <c r="PDC888" s="4"/>
      <c r="PDD888" s="4"/>
      <c r="PDE888" s="4"/>
      <c r="PDF888" s="4"/>
      <c r="PDG888" s="4"/>
      <c r="PDH888" s="4"/>
      <c r="PDI888" s="4"/>
      <c r="PDJ888" s="4"/>
      <c r="PDK888" s="4"/>
      <c r="PDL888" s="4"/>
      <c r="PDM888" s="4"/>
      <c r="PDN888" s="4"/>
      <c r="PDO888" s="4"/>
      <c r="PDP888" s="4"/>
      <c r="PDQ888" s="4"/>
      <c r="PDR888" s="4"/>
      <c r="PDS888" s="4"/>
      <c r="PDT888" s="4"/>
      <c r="PDU888" s="4"/>
      <c r="PDV888" s="4"/>
      <c r="PDW888" s="4"/>
      <c r="PDX888" s="4"/>
      <c r="PDY888" s="4"/>
      <c r="PDZ888" s="4"/>
      <c r="PEA888" s="4"/>
      <c r="PEB888" s="4"/>
      <c r="PEC888" s="4"/>
      <c r="PED888" s="4"/>
      <c r="PEE888" s="4"/>
      <c r="PEF888" s="4"/>
      <c r="PEG888" s="4"/>
      <c r="PEH888" s="4"/>
      <c r="PEI888" s="4"/>
      <c r="PEJ888" s="4"/>
      <c r="PEK888" s="4"/>
      <c r="PEL888" s="4"/>
      <c r="PEM888" s="4"/>
      <c r="PEN888" s="4"/>
      <c r="PEO888" s="4"/>
      <c r="PEP888" s="4"/>
      <c r="PEQ888" s="4"/>
      <c r="PER888" s="4"/>
      <c r="PES888" s="4"/>
      <c r="PET888" s="4"/>
      <c r="PEU888" s="4"/>
      <c r="PEV888" s="4"/>
      <c r="PEW888" s="4"/>
      <c r="PEX888" s="4"/>
      <c r="PEY888" s="4"/>
      <c r="PEZ888" s="4"/>
      <c r="PFA888" s="4"/>
      <c r="PFB888" s="4"/>
      <c r="PFC888" s="4"/>
      <c r="PFD888" s="4"/>
      <c r="PFE888" s="4"/>
      <c r="PFF888" s="4"/>
      <c r="PFG888" s="4"/>
      <c r="PFH888" s="4"/>
      <c r="PFI888" s="4"/>
      <c r="PFJ888" s="4"/>
      <c r="PFK888" s="4"/>
      <c r="PFL888" s="4"/>
      <c r="PFM888" s="4"/>
      <c r="PFN888" s="4"/>
      <c r="PFO888" s="4"/>
      <c r="PFP888" s="4"/>
      <c r="PFQ888" s="4"/>
      <c r="PFR888" s="4"/>
      <c r="PFS888" s="4"/>
      <c r="PFT888" s="4"/>
      <c r="PFU888" s="4"/>
      <c r="PFV888" s="4"/>
      <c r="PFW888" s="4"/>
      <c r="PFX888" s="4"/>
      <c r="PFY888" s="4"/>
      <c r="PFZ888" s="4"/>
      <c r="PGA888" s="4"/>
      <c r="PGB888" s="4"/>
      <c r="PGC888" s="4"/>
      <c r="PGD888" s="4"/>
      <c r="PGF888" s="4"/>
      <c r="PGH888" s="4"/>
      <c r="PGI888" s="4"/>
      <c r="PGJ888" s="4"/>
      <c r="PGK888" s="4"/>
      <c r="PGL888" s="4"/>
      <c r="PGM888" s="4"/>
      <c r="PGN888" s="4"/>
      <c r="PGO888" s="4"/>
      <c r="PGT888" s="4"/>
      <c r="PGU888" s="4"/>
      <c r="PGV888" s="4"/>
      <c r="PGW888" s="4"/>
      <c r="PGX888" s="4"/>
      <c r="PGY888" s="4"/>
      <c r="PGZ888" s="4"/>
      <c r="PHA888" s="4"/>
      <c r="PHB888" s="4"/>
      <c r="PHC888" s="4"/>
      <c r="PHD888" s="4"/>
      <c r="PHE888" s="4"/>
      <c r="PHF888" s="4"/>
      <c r="PHG888" s="4"/>
      <c r="PHH888" s="4"/>
      <c r="PHI888" s="4"/>
      <c r="PHJ888" s="4"/>
      <c r="PHK888" s="4"/>
      <c r="PHL888" s="4"/>
      <c r="PHM888" s="4"/>
      <c r="PHN888" s="4"/>
      <c r="PHO888" s="4"/>
      <c r="PHP888" s="4"/>
      <c r="PHQ888" s="4"/>
      <c r="PHR888" s="4"/>
      <c r="PHS888" s="4"/>
      <c r="PHT888" s="4"/>
      <c r="PHU888" s="4"/>
      <c r="PHV888" s="4"/>
      <c r="PHW888" s="4"/>
      <c r="PHX888" s="4"/>
      <c r="PHY888" s="4"/>
      <c r="PHZ888" s="4"/>
      <c r="PIA888" s="4"/>
      <c r="PIB888" s="4"/>
      <c r="PIC888" s="4"/>
      <c r="PID888" s="4"/>
      <c r="PIE888" s="4"/>
      <c r="PIF888" s="4"/>
      <c r="PIG888" s="4"/>
      <c r="PIH888" s="4"/>
      <c r="PII888" s="4"/>
      <c r="PIJ888" s="4"/>
      <c r="PIK888" s="4"/>
      <c r="PIL888" s="4"/>
      <c r="PIM888" s="4"/>
      <c r="PIN888" s="4"/>
      <c r="PIO888" s="4"/>
      <c r="PIP888" s="4"/>
      <c r="PIQ888" s="4"/>
      <c r="PIR888" s="4"/>
      <c r="PIS888" s="4"/>
      <c r="PIT888" s="4"/>
      <c r="PIU888" s="4"/>
      <c r="PIV888" s="4"/>
      <c r="PIW888" s="4"/>
      <c r="PIX888" s="4"/>
      <c r="PIY888" s="4"/>
      <c r="PIZ888" s="4"/>
      <c r="PJA888" s="4"/>
      <c r="PJB888" s="4"/>
      <c r="PJC888" s="4"/>
      <c r="PJD888" s="4"/>
      <c r="PJE888" s="4"/>
      <c r="PJF888" s="4"/>
      <c r="PJG888" s="4"/>
      <c r="PJH888" s="4"/>
      <c r="PJI888" s="4"/>
      <c r="PJJ888" s="4"/>
      <c r="PJK888" s="4"/>
      <c r="PJL888" s="4"/>
      <c r="PJM888" s="4"/>
      <c r="PJN888" s="4"/>
      <c r="PJO888" s="4"/>
      <c r="PJP888" s="4"/>
      <c r="PJQ888" s="4"/>
      <c r="PJR888" s="4"/>
      <c r="PJS888" s="4"/>
      <c r="PJT888" s="4"/>
      <c r="PJU888" s="4"/>
      <c r="PJV888" s="4"/>
      <c r="PJW888" s="4"/>
      <c r="PJX888" s="4"/>
      <c r="PJY888" s="4"/>
      <c r="PJZ888" s="4"/>
      <c r="PKA888" s="4"/>
      <c r="PKB888" s="4"/>
      <c r="PKC888" s="4"/>
      <c r="PKD888" s="4"/>
      <c r="PKE888" s="4"/>
      <c r="PKF888" s="4"/>
      <c r="PKG888" s="4"/>
      <c r="PKH888" s="4"/>
      <c r="PKI888" s="4"/>
      <c r="PKJ888" s="4"/>
      <c r="PKK888" s="4"/>
      <c r="PKL888" s="4"/>
      <c r="PKM888" s="4"/>
      <c r="PKN888" s="4"/>
      <c r="PKO888" s="4"/>
      <c r="PKP888" s="4"/>
      <c r="PKQ888" s="4"/>
      <c r="PKR888" s="4"/>
      <c r="PKS888" s="4"/>
      <c r="PKT888" s="4"/>
      <c r="PKU888" s="4"/>
      <c r="PKV888" s="4"/>
      <c r="PKW888" s="4"/>
      <c r="PKX888" s="4"/>
      <c r="PKY888" s="4"/>
      <c r="PKZ888" s="4"/>
      <c r="PLA888" s="4"/>
      <c r="PLB888" s="4"/>
      <c r="PLC888" s="4"/>
      <c r="PLD888" s="4"/>
      <c r="PLE888" s="4"/>
      <c r="PLF888" s="4"/>
      <c r="PLG888" s="4"/>
      <c r="PLH888" s="4"/>
      <c r="PLI888" s="4"/>
      <c r="PLJ888" s="4"/>
      <c r="PLK888" s="4"/>
      <c r="PLL888" s="4"/>
      <c r="PLM888" s="4"/>
      <c r="PLN888" s="4"/>
      <c r="PLO888" s="4"/>
      <c r="PLP888" s="4"/>
      <c r="PLQ888" s="4"/>
      <c r="PLR888" s="4"/>
      <c r="PLS888" s="4"/>
      <c r="PLT888" s="4"/>
      <c r="PLU888" s="4"/>
      <c r="PLV888" s="4"/>
      <c r="PLW888" s="4"/>
      <c r="PLX888" s="4"/>
      <c r="PLY888" s="4"/>
      <c r="PLZ888" s="4"/>
      <c r="PMA888" s="4"/>
      <c r="PMB888" s="4"/>
      <c r="PMC888" s="4"/>
      <c r="PMD888" s="4"/>
      <c r="PME888" s="4"/>
      <c r="PMF888" s="4"/>
      <c r="PMG888" s="4"/>
      <c r="PMH888" s="4"/>
      <c r="PMI888" s="4"/>
      <c r="PMJ888" s="4"/>
      <c r="PMK888" s="4"/>
      <c r="PML888" s="4"/>
      <c r="PMM888" s="4"/>
      <c r="PMN888" s="4"/>
      <c r="PMO888" s="4"/>
      <c r="PMP888" s="4"/>
      <c r="PMQ888" s="4"/>
      <c r="PMR888" s="4"/>
      <c r="PMS888" s="4"/>
      <c r="PMT888" s="4"/>
      <c r="PMU888" s="4"/>
      <c r="PMV888" s="4"/>
      <c r="PMW888" s="4"/>
      <c r="PMX888" s="4"/>
      <c r="PMY888" s="4"/>
      <c r="PMZ888" s="4"/>
      <c r="PNA888" s="4"/>
      <c r="PNB888" s="4"/>
      <c r="PNC888" s="4"/>
      <c r="PND888" s="4"/>
      <c r="PNE888" s="4"/>
      <c r="PNF888" s="4"/>
      <c r="PNG888" s="4"/>
      <c r="PNH888" s="4"/>
      <c r="PNI888" s="4"/>
      <c r="PNJ888" s="4"/>
      <c r="PNK888" s="4"/>
      <c r="PNL888" s="4"/>
      <c r="PNM888" s="4"/>
      <c r="PNN888" s="4"/>
      <c r="PNO888" s="4"/>
      <c r="PNP888" s="4"/>
      <c r="PNQ888" s="4"/>
      <c r="PNR888" s="4"/>
      <c r="PNS888" s="4"/>
      <c r="PNT888" s="4"/>
      <c r="PNU888" s="4"/>
      <c r="PNV888" s="4"/>
      <c r="PNW888" s="4"/>
      <c r="PNX888" s="4"/>
      <c r="PNY888" s="4"/>
      <c r="PNZ888" s="4"/>
      <c r="POA888" s="4"/>
      <c r="POB888" s="4"/>
      <c r="POC888" s="4"/>
      <c r="POD888" s="4"/>
      <c r="POE888" s="4"/>
      <c r="POF888" s="4"/>
      <c r="POG888" s="4"/>
      <c r="POH888" s="4"/>
      <c r="POI888" s="4"/>
      <c r="POJ888" s="4"/>
      <c r="POK888" s="4"/>
      <c r="POL888" s="4"/>
      <c r="POM888" s="4"/>
      <c r="PON888" s="4"/>
      <c r="POO888" s="4"/>
      <c r="POP888" s="4"/>
      <c r="POQ888" s="4"/>
      <c r="POR888" s="4"/>
      <c r="POS888" s="4"/>
      <c r="POT888" s="4"/>
      <c r="POU888" s="4"/>
      <c r="POV888" s="4"/>
      <c r="POW888" s="4"/>
      <c r="POX888" s="4"/>
      <c r="POY888" s="4"/>
      <c r="POZ888" s="4"/>
      <c r="PPA888" s="4"/>
      <c r="PPB888" s="4"/>
      <c r="PPC888" s="4"/>
      <c r="PPD888" s="4"/>
      <c r="PPE888" s="4"/>
      <c r="PPF888" s="4"/>
      <c r="PPG888" s="4"/>
      <c r="PPH888" s="4"/>
      <c r="PPI888" s="4"/>
      <c r="PPJ888" s="4"/>
      <c r="PPK888" s="4"/>
      <c r="PPL888" s="4"/>
      <c r="PPM888" s="4"/>
      <c r="PPN888" s="4"/>
      <c r="PPO888" s="4"/>
      <c r="PPP888" s="4"/>
      <c r="PPQ888" s="4"/>
      <c r="PPR888" s="4"/>
      <c r="PPS888" s="4"/>
      <c r="PPT888" s="4"/>
      <c r="PPU888" s="4"/>
      <c r="PPV888" s="4"/>
      <c r="PPW888" s="4"/>
      <c r="PPX888" s="4"/>
      <c r="PPY888" s="4"/>
      <c r="PPZ888" s="4"/>
      <c r="PQB888" s="4"/>
      <c r="PQD888" s="4"/>
      <c r="PQE888" s="4"/>
      <c r="PQF888" s="4"/>
      <c r="PQG888" s="4"/>
      <c r="PQH888" s="4"/>
      <c r="PQI888" s="4"/>
      <c r="PQJ888" s="4"/>
      <c r="PQK888" s="4"/>
      <c r="PQP888" s="4"/>
      <c r="PQQ888" s="4"/>
      <c r="PQR888" s="4"/>
      <c r="PQS888" s="4"/>
      <c r="PQT888" s="4"/>
      <c r="PQU888" s="4"/>
      <c r="PQV888" s="4"/>
      <c r="PQW888" s="4"/>
      <c r="PQX888" s="4"/>
      <c r="PQY888" s="4"/>
      <c r="PQZ888" s="4"/>
      <c r="PRA888" s="4"/>
      <c r="PRB888" s="4"/>
      <c r="PRC888" s="4"/>
      <c r="PRD888" s="4"/>
      <c r="PRE888" s="4"/>
      <c r="PRF888" s="4"/>
      <c r="PRG888" s="4"/>
      <c r="PRH888" s="4"/>
      <c r="PRI888" s="4"/>
      <c r="PRJ888" s="4"/>
      <c r="PRK888" s="4"/>
      <c r="PRL888" s="4"/>
      <c r="PRM888" s="4"/>
      <c r="PRN888" s="4"/>
      <c r="PRO888" s="4"/>
      <c r="PRP888" s="4"/>
      <c r="PRQ888" s="4"/>
      <c r="PRR888" s="4"/>
      <c r="PRS888" s="4"/>
      <c r="PRT888" s="4"/>
      <c r="PRU888" s="4"/>
      <c r="PRV888" s="4"/>
      <c r="PRW888" s="4"/>
      <c r="PRX888" s="4"/>
      <c r="PRY888" s="4"/>
      <c r="PRZ888" s="4"/>
      <c r="PSA888" s="4"/>
      <c r="PSB888" s="4"/>
      <c r="PSC888" s="4"/>
      <c r="PSD888" s="4"/>
      <c r="PSE888" s="4"/>
      <c r="PSF888" s="4"/>
      <c r="PSG888" s="4"/>
      <c r="PSH888" s="4"/>
      <c r="PSI888" s="4"/>
      <c r="PSJ888" s="4"/>
      <c r="PSK888" s="4"/>
      <c r="PSL888" s="4"/>
      <c r="PSM888" s="4"/>
      <c r="PSN888" s="4"/>
      <c r="PSO888" s="4"/>
      <c r="PSP888" s="4"/>
      <c r="PSQ888" s="4"/>
      <c r="PSR888" s="4"/>
      <c r="PSS888" s="4"/>
      <c r="PST888" s="4"/>
      <c r="PSU888" s="4"/>
      <c r="PSV888" s="4"/>
      <c r="PSW888" s="4"/>
      <c r="PSX888" s="4"/>
      <c r="PSY888" s="4"/>
      <c r="PSZ888" s="4"/>
      <c r="PTA888" s="4"/>
      <c r="PTB888" s="4"/>
      <c r="PTC888" s="4"/>
      <c r="PTD888" s="4"/>
      <c r="PTE888" s="4"/>
      <c r="PTF888" s="4"/>
      <c r="PTG888" s="4"/>
      <c r="PTH888" s="4"/>
      <c r="PTI888" s="4"/>
      <c r="PTJ888" s="4"/>
      <c r="PTK888" s="4"/>
      <c r="PTL888" s="4"/>
      <c r="PTM888" s="4"/>
      <c r="PTN888" s="4"/>
      <c r="PTO888" s="4"/>
      <c r="PTP888" s="4"/>
      <c r="PTQ888" s="4"/>
      <c r="PTR888" s="4"/>
      <c r="PTS888" s="4"/>
      <c r="PTT888" s="4"/>
      <c r="PTU888" s="4"/>
      <c r="PTV888" s="4"/>
      <c r="PTW888" s="4"/>
      <c r="PTX888" s="4"/>
      <c r="PTY888" s="4"/>
      <c r="PTZ888" s="4"/>
      <c r="PUA888" s="4"/>
      <c r="PUB888" s="4"/>
      <c r="PUC888" s="4"/>
      <c r="PUD888" s="4"/>
      <c r="PUE888" s="4"/>
      <c r="PUF888" s="4"/>
      <c r="PUG888" s="4"/>
      <c r="PUH888" s="4"/>
      <c r="PUI888" s="4"/>
      <c r="PUJ888" s="4"/>
      <c r="PUK888" s="4"/>
      <c r="PUL888" s="4"/>
      <c r="PUM888" s="4"/>
      <c r="PUN888" s="4"/>
      <c r="PUO888" s="4"/>
      <c r="PUP888" s="4"/>
      <c r="PUQ888" s="4"/>
      <c r="PUR888" s="4"/>
      <c r="PUS888" s="4"/>
      <c r="PUT888" s="4"/>
      <c r="PUU888" s="4"/>
      <c r="PUV888" s="4"/>
      <c r="PUW888" s="4"/>
      <c r="PUX888" s="4"/>
      <c r="PUY888" s="4"/>
      <c r="PUZ888" s="4"/>
      <c r="PVA888" s="4"/>
      <c r="PVB888" s="4"/>
      <c r="PVC888" s="4"/>
      <c r="PVD888" s="4"/>
      <c r="PVE888" s="4"/>
      <c r="PVF888" s="4"/>
      <c r="PVG888" s="4"/>
      <c r="PVH888" s="4"/>
      <c r="PVI888" s="4"/>
      <c r="PVJ888" s="4"/>
      <c r="PVK888" s="4"/>
      <c r="PVL888" s="4"/>
      <c r="PVM888" s="4"/>
      <c r="PVN888" s="4"/>
      <c r="PVO888" s="4"/>
      <c r="PVP888" s="4"/>
      <c r="PVQ888" s="4"/>
      <c r="PVR888" s="4"/>
      <c r="PVS888" s="4"/>
      <c r="PVT888" s="4"/>
      <c r="PVU888" s="4"/>
      <c r="PVV888" s="4"/>
      <c r="PVW888" s="4"/>
      <c r="PVX888" s="4"/>
      <c r="PVY888" s="4"/>
      <c r="PVZ888" s="4"/>
      <c r="PWA888" s="4"/>
      <c r="PWB888" s="4"/>
      <c r="PWC888" s="4"/>
      <c r="PWD888" s="4"/>
      <c r="PWE888" s="4"/>
      <c r="PWF888" s="4"/>
      <c r="PWG888" s="4"/>
      <c r="PWH888" s="4"/>
      <c r="PWI888" s="4"/>
      <c r="PWJ888" s="4"/>
      <c r="PWK888" s="4"/>
      <c r="PWL888" s="4"/>
      <c r="PWM888" s="4"/>
      <c r="PWN888" s="4"/>
      <c r="PWO888" s="4"/>
      <c r="PWP888" s="4"/>
      <c r="PWQ888" s="4"/>
      <c r="PWR888" s="4"/>
      <c r="PWS888" s="4"/>
      <c r="PWT888" s="4"/>
      <c r="PWU888" s="4"/>
      <c r="PWV888" s="4"/>
      <c r="PWW888" s="4"/>
      <c r="PWX888" s="4"/>
      <c r="PWY888" s="4"/>
      <c r="PWZ888" s="4"/>
      <c r="PXA888" s="4"/>
      <c r="PXB888" s="4"/>
      <c r="PXC888" s="4"/>
      <c r="PXD888" s="4"/>
      <c r="PXE888" s="4"/>
      <c r="PXF888" s="4"/>
      <c r="PXG888" s="4"/>
      <c r="PXH888" s="4"/>
      <c r="PXI888" s="4"/>
      <c r="PXJ888" s="4"/>
      <c r="PXK888" s="4"/>
      <c r="PXL888" s="4"/>
      <c r="PXM888" s="4"/>
      <c r="PXN888" s="4"/>
      <c r="PXO888" s="4"/>
      <c r="PXP888" s="4"/>
      <c r="PXQ888" s="4"/>
      <c r="PXR888" s="4"/>
      <c r="PXS888" s="4"/>
      <c r="PXT888" s="4"/>
      <c r="PXU888" s="4"/>
      <c r="PXV888" s="4"/>
      <c r="PXW888" s="4"/>
      <c r="PXX888" s="4"/>
      <c r="PXY888" s="4"/>
      <c r="PXZ888" s="4"/>
      <c r="PYA888" s="4"/>
      <c r="PYB888" s="4"/>
      <c r="PYC888" s="4"/>
      <c r="PYD888" s="4"/>
      <c r="PYE888" s="4"/>
      <c r="PYF888" s="4"/>
      <c r="PYG888" s="4"/>
      <c r="PYH888" s="4"/>
      <c r="PYI888" s="4"/>
      <c r="PYJ888" s="4"/>
      <c r="PYK888" s="4"/>
      <c r="PYL888" s="4"/>
      <c r="PYM888" s="4"/>
      <c r="PYN888" s="4"/>
      <c r="PYO888" s="4"/>
      <c r="PYP888" s="4"/>
      <c r="PYQ888" s="4"/>
      <c r="PYR888" s="4"/>
      <c r="PYS888" s="4"/>
      <c r="PYT888" s="4"/>
      <c r="PYU888" s="4"/>
      <c r="PYV888" s="4"/>
      <c r="PYW888" s="4"/>
      <c r="PYX888" s="4"/>
      <c r="PYY888" s="4"/>
      <c r="PYZ888" s="4"/>
      <c r="PZA888" s="4"/>
      <c r="PZB888" s="4"/>
      <c r="PZC888" s="4"/>
      <c r="PZD888" s="4"/>
      <c r="PZE888" s="4"/>
      <c r="PZF888" s="4"/>
      <c r="PZG888" s="4"/>
      <c r="PZH888" s="4"/>
      <c r="PZI888" s="4"/>
      <c r="PZJ888" s="4"/>
      <c r="PZK888" s="4"/>
      <c r="PZL888" s="4"/>
      <c r="PZM888" s="4"/>
      <c r="PZN888" s="4"/>
      <c r="PZO888" s="4"/>
      <c r="PZP888" s="4"/>
      <c r="PZQ888" s="4"/>
      <c r="PZR888" s="4"/>
      <c r="PZS888" s="4"/>
      <c r="PZT888" s="4"/>
      <c r="PZU888" s="4"/>
      <c r="PZV888" s="4"/>
      <c r="PZX888" s="4"/>
      <c r="PZZ888" s="4"/>
      <c r="QAA888" s="4"/>
      <c r="QAB888" s="4"/>
      <c r="QAC888" s="4"/>
      <c r="QAD888" s="4"/>
      <c r="QAE888" s="4"/>
      <c r="QAF888" s="4"/>
      <c r="QAG888" s="4"/>
      <c r="QAL888" s="4"/>
      <c r="QAM888" s="4"/>
      <c r="QAN888" s="4"/>
      <c r="QAO888" s="4"/>
      <c r="QAP888" s="4"/>
      <c r="QAQ888" s="4"/>
      <c r="QAR888" s="4"/>
      <c r="QAS888" s="4"/>
      <c r="QAT888" s="4"/>
      <c r="QAU888" s="4"/>
      <c r="QAV888" s="4"/>
      <c r="QAW888" s="4"/>
      <c r="QAX888" s="4"/>
      <c r="QAY888" s="4"/>
      <c r="QAZ888" s="4"/>
      <c r="QBA888" s="4"/>
      <c r="QBB888" s="4"/>
      <c r="QBC888" s="4"/>
      <c r="QBD888" s="4"/>
      <c r="QBE888" s="4"/>
      <c r="QBF888" s="4"/>
      <c r="QBG888" s="4"/>
      <c r="QBH888" s="4"/>
      <c r="QBI888" s="4"/>
      <c r="QBJ888" s="4"/>
      <c r="QBK888" s="4"/>
      <c r="QBL888" s="4"/>
      <c r="QBM888" s="4"/>
      <c r="QBN888" s="4"/>
      <c r="QBO888" s="4"/>
      <c r="QBP888" s="4"/>
      <c r="QBQ888" s="4"/>
      <c r="QBR888" s="4"/>
      <c r="QBS888" s="4"/>
      <c r="QBT888" s="4"/>
      <c r="QBU888" s="4"/>
      <c r="QBV888" s="4"/>
      <c r="QBW888" s="4"/>
      <c r="QBX888" s="4"/>
      <c r="QBY888" s="4"/>
      <c r="QBZ888" s="4"/>
      <c r="QCA888" s="4"/>
      <c r="QCB888" s="4"/>
      <c r="QCC888" s="4"/>
      <c r="QCD888" s="4"/>
      <c r="QCE888" s="4"/>
      <c r="QCF888" s="4"/>
      <c r="QCG888" s="4"/>
      <c r="QCH888" s="4"/>
      <c r="QCI888" s="4"/>
      <c r="QCJ888" s="4"/>
      <c r="QCK888" s="4"/>
      <c r="QCL888" s="4"/>
      <c r="QCM888" s="4"/>
      <c r="QCN888" s="4"/>
      <c r="QCO888" s="4"/>
      <c r="QCP888" s="4"/>
      <c r="QCQ888" s="4"/>
      <c r="QCR888" s="4"/>
      <c r="QCS888" s="4"/>
      <c r="QCT888" s="4"/>
      <c r="QCU888" s="4"/>
      <c r="QCV888" s="4"/>
      <c r="QCW888" s="4"/>
      <c r="QCX888" s="4"/>
      <c r="QCY888" s="4"/>
      <c r="QCZ888" s="4"/>
      <c r="QDA888" s="4"/>
      <c r="QDB888" s="4"/>
      <c r="QDC888" s="4"/>
      <c r="QDD888" s="4"/>
      <c r="QDE888" s="4"/>
      <c r="QDF888" s="4"/>
      <c r="QDG888" s="4"/>
      <c r="QDH888" s="4"/>
      <c r="QDI888" s="4"/>
      <c r="QDJ888" s="4"/>
      <c r="QDK888" s="4"/>
      <c r="QDL888" s="4"/>
      <c r="QDM888" s="4"/>
      <c r="QDN888" s="4"/>
      <c r="QDO888" s="4"/>
      <c r="QDP888" s="4"/>
      <c r="QDQ888" s="4"/>
      <c r="QDR888" s="4"/>
      <c r="QDS888" s="4"/>
      <c r="QDT888" s="4"/>
      <c r="QDU888" s="4"/>
      <c r="QDV888" s="4"/>
      <c r="QDW888" s="4"/>
      <c r="QDX888" s="4"/>
      <c r="QDY888" s="4"/>
      <c r="QDZ888" s="4"/>
      <c r="QEA888" s="4"/>
      <c r="QEB888" s="4"/>
      <c r="QEC888" s="4"/>
      <c r="QED888" s="4"/>
      <c r="QEE888" s="4"/>
      <c r="QEF888" s="4"/>
      <c r="QEG888" s="4"/>
      <c r="QEH888" s="4"/>
      <c r="QEI888" s="4"/>
      <c r="QEJ888" s="4"/>
      <c r="QEK888" s="4"/>
      <c r="QEL888" s="4"/>
      <c r="QEM888" s="4"/>
      <c r="QEN888" s="4"/>
      <c r="QEO888" s="4"/>
      <c r="QEP888" s="4"/>
      <c r="QEQ888" s="4"/>
      <c r="QER888" s="4"/>
      <c r="QES888" s="4"/>
      <c r="QET888" s="4"/>
      <c r="QEU888" s="4"/>
      <c r="QEV888" s="4"/>
      <c r="QEW888" s="4"/>
      <c r="QEX888" s="4"/>
      <c r="QEY888" s="4"/>
      <c r="QEZ888" s="4"/>
      <c r="QFA888" s="4"/>
      <c r="QFB888" s="4"/>
      <c r="QFC888" s="4"/>
      <c r="QFD888" s="4"/>
      <c r="QFE888" s="4"/>
      <c r="QFF888" s="4"/>
      <c r="QFG888" s="4"/>
      <c r="QFH888" s="4"/>
      <c r="QFI888" s="4"/>
      <c r="QFJ888" s="4"/>
      <c r="QFK888" s="4"/>
      <c r="QFL888" s="4"/>
      <c r="QFM888" s="4"/>
      <c r="QFN888" s="4"/>
      <c r="QFO888" s="4"/>
      <c r="QFP888" s="4"/>
      <c r="QFQ888" s="4"/>
      <c r="QFR888" s="4"/>
      <c r="QFS888" s="4"/>
      <c r="QFT888" s="4"/>
      <c r="QFU888" s="4"/>
      <c r="QFV888" s="4"/>
      <c r="QFW888" s="4"/>
      <c r="QFX888" s="4"/>
      <c r="QFY888" s="4"/>
      <c r="QFZ888" s="4"/>
      <c r="QGA888" s="4"/>
      <c r="QGB888" s="4"/>
      <c r="QGC888" s="4"/>
      <c r="QGD888" s="4"/>
      <c r="QGE888" s="4"/>
      <c r="QGF888" s="4"/>
      <c r="QGG888" s="4"/>
      <c r="QGH888" s="4"/>
      <c r="QGI888" s="4"/>
      <c r="QGJ888" s="4"/>
      <c r="QGK888" s="4"/>
      <c r="QGL888" s="4"/>
      <c r="QGM888" s="4"/>
      <c r="QGN888" s="4"/>
      <c r="QGO888" s="4"/>
      <c r="QGP888" s="4"/>
      <c r="QGQ888" s="4"/>
      <c r="QGR888" s="4"/>
      <c r="QGS888" s="4"/>
      <c r="QGT888" s="4"/>
      <c r="QGU888" s="4"/>
      <c r="QGV888" s="4"/>
      <c r="QGW888" s="4"/>
      <c r="QGX888" s="4"/>
      <c r="QGY888" s="4"/>
      <c r="QGZ888" s="4"/>
      <c r="QHA888" s="4"/>
      <c r="QHB888" s="4"/>
      <c r="QHC888" s="4"/>
      <c r="QHD888" s="4"/>
      <c r="QHE888" s="4"/>
      <c r="QHF888" s="4"/>
      <c r="QHG888" s="4"/>
      <c r="QHH888" s="4"/>
      <c r="QHI888" s="4"/>
      <c r="QHJ888" s="4"/>
      <c r="QHK888" s="4"/>
      <c r="QHL888" s="4"/>
      <c r="QHM888" s="4"/>
      <c r="QHN888" s="4"/>
      <c r="QHO888" s="4"/>
      <c r="QHP888" s="4"/>
      <c r="QHQ888" s="4"/>
      <c r="QHR888" s="4"/>
      <c r="QHS888" s="4"/>
      <c r="QHT888" s="4"/>
      <c r="QHU888" s="4"/>
      <c r="QHV888" s="4"/>
      <c r="QHW888" s="4"/>
      <c r="QHX888" s="4"/>
      <c r="QHY888" s="4"/>
      <c r="QHZ888" s="4"/>
      <c r="QIA888" s="4"/>
      <c r="QIB888" s="4"/>
      <c r="QIC888" s="4"/>
      <c r="QID888" s="4"/>
      <c r="QIE888" s="4"/>
      <c r="QIF888" s="4"/>
      <c r="QIG888" s="4"/>
      <c r="QIH888" s="4"/>
      <c r="QII888" s="4"/>
      <c r="QIJ888" s="4"/>
      <c r="QIK888" s="4"/>
      <c r="QIL888" s="4"/>
      <c r="QIM888" s="4"/>
      <c r="QIN888" s="4"/>
      <c r="QIO888" s="4"/>
      <c r="QIP888" s="4"/>
      <c r="QIQ888" s="4"/>
      <c r="QIR888" s="4"/>
      <c r="QIS888" s="4"/>
      <c r="QIT888" s="4"/>
      <c r="QIU888" s="4"/>
      <c r="QIV888" s="4"/>
      <c r="QIW888" s="4"/>
      <c r="QIX888" s="4"/>
      <c r="QIY888" s="4"/>
      <c r="QIZ888" s="4"/>
      <c r="QJA888" s="4"/>
      <c r="QJB888" s="4"/>
      <c r="QJC888" s="4"/>
      <c r="QJD888" s="4"/>
      <c r="QJE888" s="4"/>
      <c r="QJF888" s="4"/>
      <c r="QJG888" s="4"/>
      <c r="QJH888" s="4"/>
      <c r="QJI888" s="4"/>
      <c r="QJJ888" s="4"/>
      <c r="QJK888" s="4"/>
      <c r="QJL888" s="4"/>
      <c r="QJM888" s="4"/>
      <c r="QJN888" s="4"/>
      <c r="QJO888" s="4"/>
      <c r="QJP888" s="4"/>
      <c r="QJQ888" s="4"/>
      <c r="QJR888" s="4"/>
      <c r="QJT888" s="4"/>
      <c r="QJV888" s="4"/>
      <c r="QJW888" s="4"/>
      <c r="QJX888" s="4"/>
      <c r="QJY888" s="4"/>
      <c r="QJZ888" s="4"/>
      <c r="QKA888" s="4"/>
      <c r="QKB888" s="4"/>
      <c r="QKC888" s="4"/>
      <c r="QKH888" s="4"/>
      <c r="QKI888" s="4"/>
      <c r="QKJ888" s="4"/>
      <c r="QKK888" s="4"/>
      <c r="QKL888" s="4"/>
      <c r="QKM888" s="4"/>
      <c r="QKN888" s="4"/>
      <c r="QKO888" s="4"/>
      <c r="QKP888" s="4"/>
      <c r="QKQ888" s="4"/>
      <c r="QKR888" s="4"/>
      <c r="QKS888" s="4"/>
      <c r="QKT888" s="4"/>
      <c r="QKU888" s="4"/>
      <c r="QKV888" s="4"/>
      <c r="QKW888" s="4"/>
      <c r="QKX888" s="4"/>
      <c r="QKY888" s="4"/>
      <c r="QKZ888" s="4"/>
      <c r="QLA888" s="4"/>
      <c r="QLB888" s="4"/>
      <c r="QLC888" s="4"/>
      <c r="QLD888" s="4"/>
      <c r="QLE888" s="4"/>
      <c r="QLF888" s="4"/>
      <c r="QLG888" s="4"/>
      <c r="QLH888" s="4"/>
      <c r="QLI888" s="4"/>
      <c r="QLJ888" s="4"/>
      <c r="QLK888" s="4"/>
      <c r="QLL888" s="4"/>
      <c r="QLM888" s="4"/>
      <c r="QLN888" s="4"/>
      <c r="QLO888" s="4"/>
      <c r="QLP888" s="4"/>
      <c r="QLQ888" s="4"/>
      <c r="QLR888" s="4"/>
      <c r="QLS888" s="4"/>
      <c r="QLT888" s="4"/>
      <c r="QLU888" s="4"/>
      <c r="QLV888" s="4"/>
      <c r="QLW888" s="4"/>
      <c r="QLX888" s="4"/>
      <c r="QLY888" s="4"/>
      <c r="QLZ888" s="4"/>
      <c r="QMA888" s="4"/>
      <c r="QMB888" s="4"/>
      <c r="QMC888" s="4"/>
      <c r="QMD888" s="4"/>
      <c r="QME888" s="4"/>
      <c r="QMF888" s="4"/>
      <c r="QMG888" s="4"/>
      <c r="QMH888" s="4"/>
      <c r="QMI888" s="4"/>
      <c r="QMJ888" s="4"/>
      <c r="QMK888" s="4"/>
      <c r="QML888" s="4"/>
      <c r="QMM888" s="4"/>
      <c r="QMN888" s="4"/>
      <c r="QMO888" s="4"/>
      <c r="QMP888" s="4"/>
      <c r="QMQ888" s="4"/>
      <c r="QMR888" s="4"/>
      <c r="QMS888" s="4"/>
      <c r="QMT888" s="4"/>
      <c r="QMU888" s="4"/>
      <c r="QMV888" s="4"/>
      <c r="QMW888" s="4"/>
      <c r="QMX888" s="4"/>
      <c r="QMY888" s="4"/>
      <c r="QMZ888" s="4"/>
      <c r="QNA888" s="4"/>
      <c r="QNB888" s="4"/>
      <c r="QNC888" s="4"/>
      <c r="QND888" s="4"/>
      <c r="QNE888" s="4"/>
      <c r="QNF888" s="4"/>
      <c r="QNG888" s="4"/>
      <c r="QNH888" s="4"/>
      <c r="QNI888" s="4"/>
      <c r="QNJ888" s="4"/>
      <c r="QNK888" s="4"/>
      <c r="QNL888" s="4"/>
      <c r="QNM888" s="4"/>
      <c r="QNN888" s="4"/>
      <c r="QNO888" s="4"/>
      <c r="QNP888" s="4"/>
      <c r="QNQ888" s="4"/>
      <c r="QNR888" s="4"/>
      <c r="QNS888" s="4"/>
      <c r="QNT888" s="4"/>
      <c r="QNU888" s="4"/>
      <c r="QNV888" s="4"/>
      <c r="QNW888" s="4"/>
      <c r="QNX888" s="4"/>
      <c r="QNY888" s="4"/>
      <c r="QNZ888" s="4"/>
      <c r="QOA888" s="4"/>
      <c r="QOB888" s="4"/>
      <c r="QOC888" s="4"/>
      <c r="QOD888" s="4"/>
      <c r="QOE888" s="4"/>
      <c r="QOF888" s="4"/>
      <c r="QOG888" s="4"/>
      <c r="QOH888" s="4"/>
      <c r="QOI888" s="4"/>
      <c r="QOJ888" s="4"/>
      <c r="QOK888" s="4"/>
      <c r="QOL888" s="4"/>
      <c r="QOM888" s="4"/>
      <c r="QON888" s="4"/>
      <c r="QOO888" s="4"/>
      <c r="QOP888" s="4"/>
      <c r="QOQ888" s="4"/>
      <c r="QOR888" s="4"/>
      <c r="QOS888" s="4"/>
      <c r="QOT888" s="4"/>
      <c r="QOU888" s="4"/>
      <c r="QOV888" s="4"/>
      <c r="QOW888" s="4"/>
      <c r="QOX888" s="4"/>
      <c r="QOY888" s="4"/>
      <c r="QOZ888" s="4"/>
      <c r="QPA888" s="4"/>
      <c r="QPB888" s="4"/>
      <c r="QPC888" s="4"/>
      <c r="QPD888" s="4"/>
      <c r="QPE888" s="4"/>
      <c r="QPF888" s="4"/>
      <c r="QPG888" s="4"/>
      <c r="QPH888" s="4"/>
      <c r="QPI888" s="4"/>
      <c r="QPJ888" s="4"/>
      <c r="QPK888" s="4"/>
      <c r="QPL888" s="4"/>
      <c r="QPM888" s="4"/>
      <c r="QPN888" s="4"/>
      <c r="QPO888" s="4"/>
      <c r="QPP888" s="4"/>
      <c r="QPQ888" s="4"/>
      <c r="QPR888" s="4"/>
      <c r="QPS888" s="4"/>
      <c r="QPT888" s="4"/>
      <c r="QPU888" s="4"/>
      <c r="QPV888" s="4"/>
      <c r="QPW888" s="4"/>
      <c r="QPX888" s="4"/>
      <c r="QPY888" s="4"/>
      <c r="QPZ888" s="4"/>
      <c r="QQA888" s="4"/>
      <c r="QQB888" s="4"/>
      <c r="QQC888" s="4"/>
      <c r="QQD888" s="4"/>
      <c r="QQE888" s="4"/>
      <c r="QQF888" s="4"/>
      <c r="QQG888" s="4"/>
      <c r="QQH888" s="4"/>
      <c r="QQI888" s="4"/>
      <c r="QQJ888" s="4"/>
      <c r="QQK888" s="4"/>
      <c r="QQL888" s="4"/>
      <c r="QQM888" s="4"/>
      <c r="QQN888" s="4"/>
      <c r="QQO888" s="4"/>
      <c r="QQP888" s="4"/>
      <c r="QQQ888" s="4"/>
      <c r="QQR888" s="4"/>
      <c r="QQS888" s="4"/>
      <c r="QQT888" s="4"/>
      <c r="QQU888" s="4"/>
      <c r="QQV888" s="4"/>
      <c r="QQW888" s="4"/>
      <c r="QQX888" s="4"/>
      <c r="QQY888" s="4"/>
      <c r="QQZ888" s="4"/>
      <c r="QRA888" s="4"/>
      <c r="QRB888" s="4"/>
      <c r="QRC888" s="4"/>
      <c r="QRD888" s="4"/>
      <c r="QRE888" s="4"/>
      <c r="QRF888" s="4"/>
      <c r="QRG888" s="4"/>
      <c r="QRH888" s="4"/>
      <c r="QRI888" s="4"/>
      <c r="QRJ888" s="4"/>
      <c r="QRK888" s="4"/>
      <c r="QRL888" s="4"/>
      <c r="QRM888" s="4"/>
      <c r="QRN888" s="4"/>
      <c r="QRO888" s="4"/>
      <c r="QRP888" s="4"/>
      <c r="QRQ888" s="4"/>
      <c r="QRR888" s="4"/>
      <c r="QRS888" s="4"/>
      <c r="QRT888" s="4"/>
      <c r="QRU888" s="4"/>
      <c r="QRV888" s="4"/>
      <c r="QRW888" s="4"/>
      <c r="QRX888" s="4"/>
      <c r="QRY888" s="4"/>
      <c r="QRZ888" s="4"/>
      <c r="QSA888" s="4"/>
      <c r="QSB888" s="4"/>
      <c r="QSC888" s="4"/>
      <c r="QSD888" s="4"/>
      <c r="QSE888" s="4"/>
      <c r="QSF888" s="4"/>
      <c r="QSG888" s="4"/>
      <c r="QSH888" s="4"/>
      <c r="QSI888" s="4"/>
      <c r="QSJ888" s="4"/>
      <c r="QSK888" s="4"/>
      <c r="QSL888" s="4"/>
      <c r="QSM888" s="4"/>
      <c r="QSN888" s="4"/>
      <c r="QSO888" s="4"/>
      <c r="QSP888" s="4"/>
      <c r="QSQ888" s="4"/>
      <c r="QSR888" s="4"/>
      <c r="QSS888" s="4"/>
      <c r="QST888" s="4"/>
      <c r="QSU888" s="4"/>
      <c r="QSV888" s="4"/>
      <c r="QSW888" s="4"/>
      <c r="QSX888" s="4"/>
      <c r="QSY888" s="4"/>
      <c r="QSZ888" s="4"/>
      <c r="QTA888" s="4"/>
      <c r="QTB888" s="4"/>
      <c r="QTC888" s="4"/>
      <c r="QTD888" s="4"/>
      <c r="QTE888" s="4"/>
      <c r="QTF888" s="4"/>
      <c r="QTG888" s="4"/>
      <c r="QTH888" s="4"/>
      <c r="QTI888" s="4"/>
      <c r="QTJ888" s="4"/>
      <c r="QTK888" s="4"/>
      <c r="QTL888" s="4"/>
      <c r="QTM888" s="4"/>
      <c r="QTN888" s="4"/>
      <c r="QTP888" s="4"/>
      <c r="QTR888" s="4"/>
      <c r="QTS888" s="4"/>
      <c r="QTT888" s="4"/>
      <c r="QTU888" s="4"/>
      <c r="QTV888" s="4"/>
      <c r="QTW888" s="4"/>
      <c r="QTX888" s="4"/>
      <c r="QTY888" s="4"/>
      <c r="QUD888" s="4"/>
      <c r="QUE888" s="4"/>
      <c r="QUF888" s="4"/>
      <c r="QUG888" s="4"/>
      <c r="QUH888" s="4"/>
      <c r="QUI888" s="4"/>
      <c r="QUJ888" s="4"/>
      <c r="QUK888" s="4"/>
      <c r="QUL888" s="4"/>
      <c r="QUM888" s="4"/>
      <c r="QUN888" s="4"/>
      <c r="QUO888" s="4"/>
      <c r="QUP888" s="4"/>
      <c r="QUQ888" s="4"/>
      <c r="QUR888" s="4"/>
      <c r="QUS888" s="4"/>
      <c r="QUT888" s="4"/>
      <c r="QUU888" s="4"/>
      <c r="QUV888" s="4"/>
      <c r="QUW888" s="4"/>
      <c r="QUX888" s="4"/>
      <c r="QUY888" s="4"/>
      <c r="QUZ888" s="4"/>
      <c r="QVA888" s="4"/>
      <c r="QVB888" s="4"/>
      <c r="QVC888" s="4"/>
      <c r="QVD888" s="4"/>
      <c r="QVE888" s="4"/>
      <c r="QVF888" s="4"/>
      <c r="QVG888" s="4"/>
      <c r="QVH888" s="4"/>
      <c r="QVI888" s="4"/>
      <c r="QVJ888" s="4"/>
      <c r="QVK888" s="4"/>
      <c r="QVL888" s="4"/>
      <c r="QVM888" s="4"/>
      <c r="QVN888" s="4"/>
      <c r="QVO888" s="4"/>
      <c r="QVP888" s="4"/>
      <c r="QVQ888" s="4"/>
      <c r="QVR888" s="4"/>
      <c r="QVS888" s="4"/>
      <c r="QVT888" s="4"/>
      <c r="QVU888" s="4"/>
      <c r="QVV888" s="4"/>
      <c r="QVW888" s="4"/>
      <c r="QVX888" s="4"/>
      <c r="QVY888" s="4"/>
      <c r="QVZ888" s="4"/>
      <c r="QWA888" s="4"/>
      <c r="QWB888" s="4"/>
      <c r="QWC888" s="4"/>
      <c r="QWD888" s="4"/>
      <c r="QWE888" s="4"/>
      <c r="QWF888" s="4"/>
      <c r="QWG888" s="4"/>
      <c r="QWH888" s="4"/>
      <c r="QWI888" s="4"/>
      <c r="QWJ888" s="4"/>
      <c r="QWK888" s="4"/>
      <c r="QWL888" s="4"/>
      <c r="QWM888" s="4"/>
      <c r="QWN888" s="4"/>
      <c r="QWO888" s="4"/>
      <c r="QWP888" s="4"/>
      <c r="QWQ888" s="4"/>
      <c r="QWR888" s="4"/>
      <c r="QWS888" s="4"/>
      <c r="QWT888" s="4"/>
      <c r="QWU888" s="4"/>
      <c r="QWV888" s="4"/>
      <c r="QWW888" s="4"/>
      <c r="QWX888" s="4"/>
      <c r="QWY888" s="4"/>
      <c r="QWZ888" s="4"/>
      <c r="QXA888" s="4"/>
      <c r="QXB888" s="4"/>
      <c r="QXC888" s="4"/>
      <c r="QXD888" s="4"/>
      <c r="QXE888" s="4"/>
      <c r="QXF888" s="4"/>
      <c r="QXG888" s="4"/>
      <c r="QXH888" s="4"/>
      <c r="QXI888" s="4"/>
      <c r="QXJ888" s="4"/>
      <c r="QXK888" s="4"/>
      <c r="QXL888" s="4"/>
      <c r="QXM888" s="4"/>
      <c r="QXN888" s="4"/>
      <c r="QXO888" s="4"/>
      <c r="QXP888" s="4"/>
      <c r="QXQ888" s="4"/>
      <c r="QXR888" s="4"/>
      <c r="QXS888" s="4"/>
      <c r="QXT888" s="4"/>
      <c r="QXU888" s="4"/>
      <c r="QXV888" s="4"/>
      <c r="QXW888" s="4"/>
      <c r="QXX888" s="4"/>
      <c r="QXY888" s="4"/>
      <c r="QXZ888" s="4"/>
      <c r="QYA888" s="4"/>
      <c r="QYB888" s="4"/>
      <c r="QYC888" s="4"/>
      <c r="QYD888" s="4"/>
      <c r="QYE888" s="4"/>
      <c r="QYF888" s="4"/>
      <c r="QYG888" s="4"/>
      <c r="QYH888" s="4"/>
      <c r="QYI888" s="4"/>
      <c r="QYJ888" s="4"/>
      <c r="QYK888" s="4"/>
      <c r="QYL888" s="4"/>
      <c r="QYM888" s="4"/>
      <c r="QYN888" s="4"/>
      <c r="QYO888" s="4"/>
      <c r="QYP888" s="4"/>
      <c r="QYQ888" s="4"/>
      <c r="QYR888" s="4"/>
      <c r="QYS888" s="4"/>
      <c r="QYT888" s="4"/>
      <c r="QYU888" s="4"/>
      <c r="QYV888" s="4"/>
      <c r="QYW888" s="4"/>
      <c r="QYX888" s="4"/>
      <c r="QYY888" s="4"/>
      <c r="QYZ888" s="4"/>
      <c r="QZA888" s="4"/>
      <c r="QZB888" s="4"/>
      <c r="QZC888" s="4"/>
      <c r="QZD888" s="4"/>
      <c r="QZE888" s="4"/>
      <c r="QZF888" s="4"/>
      <c r="QZG888" s="4"/>
      <c r="QZH888" s="4"/>
      <c r="QZI888" s="4"/>
      <c r="QZJ888" s="4"/>
      <c r="QZK888" s="4"/>
      <c r="QZL888" s="4"/>
      <c r="QZM888" s="4"/>
      <c r="QZN888" s="4"/>
      <c r="QZO888" s="4"/>
      <c r="QZP888" s="4"/>
      <c r="QZQ888" s="4"/>
      <c r="QZR888" s="4"/>
      <c r="QZS888" s="4"/>
      <c r="QZT888" s="4"/>
      <c r="QZU888" s="4"/>
      <c r="QZV888" s="4"/>
      <c r="QZW888" s="4"/>
      <c r="QZX888" s="4"/>
      <c r="QZY888" s="4"/>
      <c r="QZZ888" s="4"/>
      <c r="RAA888" s="4"/>
      <c r="RAB888" s="4"/>
      <c r="RAC888" s="4"/>
      <c r="RAD888" s="4"/>
      <c r="RAE888" s="4"/>
      <c r="RAF888" s="4"/>
      <c r="RAG888" s="4"/>
      <c r="RAH888" s="4"/>
      <c r="RAI888" s="4"/>
      <c r="RAJ888" s="4"/>
      <c r="RAK888" s="4"/>
      <c r="RAL888" s="4"/>
      <c r="RAM888" s="4"/>
      <c r="RAN888" s="4"/>
      <c r="RAO888" s="4"/>
      <c r="RAP888" s="4"/>
      <c r="RAQ888" s="4"/>
      <c r="RAR888" s="4"/>
      <c r="RAS888" s="4"/>
      <c r="RAT888" s="4"/>
      <c r="RAU888" s="4"/>
      <c r="RAV888" s="4"/>
      <c r="RAW888" s="4"/>
      <c r="RAX888" s="4"/>
      <c r="RAY888" s="4"/>
      <c r="RAZ888" s="4"/>
      <c r="RBA888" s="4"/>
      <c r="RBB888" s="4"/>
      <c r="RBC888" s="4"/>
      <c r="RBD888" s="4"/>
      <c r="RBE888" s="4"/>
      <c r="RBF888" s="4"/>
      <c r="RBG888" s="4"/>
      <c r="RBH888" s="4"/>
      <c r="RBI888" s="4"/>
      <c r="RBJ888" s="4"/>
      <c r="RBK888" s="4"/>
      <c r="RBL888" s="4"/>
      <c r="RBM888" s="4"/>
      <c r="RBN888" s="4"/>
      <c r="RBO888" s="4"/>
      <c r="RBP888" s="4"/>
      <c r="RBQ888" s="4"/>
      <c r="RBR888" s="4"/>
      <c r="RBS888" s="4"/>
      <c r="RBT888" s="4"/>
      <c r="RBU888" s="4"/>
      <c r="RBV888" s="4"/>
      <c r="RBW888" s="4"/>
      <c r="RBX888" s="4"/>
      <c r="RBY888" s="4"/>
      <c r="RBZ888" s="4"/>
      <c r="RCA888" s="4"/>
      <c r="RCB888" s="4"/>
      <c r="RCC888" s="4"/>
      <c r="RCD888" s="4"/>
      <c r="RCE888" s="4"/>
      <c r="RCF888" s="4"/>
      <c r="RCG888" s="4"/>
      <c r="RCH888" s="4"/>
      <c r="RCI888" s="4"/>
      <c r="RCJ888" s="4"/>
      <c r="RCK888" s="4"/>
      <c r="RCL888" s="4"/>
      <c r="RCM888" s="4"/>
      <c r="RCN888" s="4"/>
      <c r="RCO888" s="4"/>
      <c r="RCP888" s="4"/>
      <c r="RCQ888" s="4"/>
      <c r="RCR888" s="4"/>
      <c r="RCS888" s="4"/>
      <c r="RCT888" s="4"/>
      <c r="RCU888" s="4"/>
      <c r="RCV888" s="4"/>
      <c r="RCW888" s="4"/>
      <c r="RCX888" s="4"/>
      <c r="RCY888" s="4"/>
      <c r="RCZ888" s="4"/>
      <c r="RDA888" s="4"/>
      <c r="RDB888" s="4"/>
      <c r="RDC888" s="4"/>
      <c r="RDD888" s="4"/>
      <c r="RDE888" s="4"/>
      <c r="RDF888" s="4"/>
      <c r="RDG888" s="4"/>
      <c r="RDH888" s="4"/>
      <c r="RDI888" s="4"/>
      <c r="RDJ888" s="4"/>
      <c r="RDL888" s="4"/>
      <c r="RDN888" s="4"/>
      <c r="RDO888" s="4"/>
      <c r="RDP888" s="4"/>
      <c r="RDQ888" s="4"/>
      <c r="RDR888" s="4"/>
      <c r="RDS888" s="4"/>
      <c r="RDT888" s="4"/>
      <c r="RDU888" s="4"/>
      <c r="RDZ888" s="4"/>
      <c r="REA888" s="4"/>
      <c r="REB888" s="4"/>
      <c r="REC888" s="4"/>
      <c r="RED888" s="4"/>
      <c r="REE888" s="4"/>
      <c r="REF888" s="4"/>
      <c r="REG888" s="4"/>
      <c r="REH888" s="4"/>
      <c r="REI888" s="4"/>
      <c r="REJ888" s="4"/>
      <c r="REK888" s="4"/>
      <c r="REL888" s="4"/>
      <c r="REM888" s="4"/>
      <c r="REN888" s="4"/>
      <c r="REO888" s="4"/>
      <c r="REP888" s="4"/>
      <c r="REQ888" s="4"/>
      <c r="RER888" s="4"/>
      <c r="RES888" s="4"/>
      <c r="RET888" s="4"/>
      <c r="REU888" s="4"/>
      <c r="REV888" s="4"/>
      <c r="REW888" s="4"/>
      <c r="REX888" s="4"/>
      <c r="REY888" s="4"/>
      <c r="REZ888" s="4"/>
      <c r="RFA888" s="4"/>
      <c r="RFB888" s="4"/>
      <c r="RFC888" s="4"/>
      <c r="RFD888" s="4"/>
      <c r="RFE888" s="4"/>
      <c r="RFF888" s="4"/>
      <c r="RFG888" s="4"/>
      <c r="RFH888" s="4"/>
      <c r="RFI888" s="4"/>
      <c r="RFJ888" s="4"/>
      <c r="RFK888" s="4"/>
      <c r="RFL888" s="4"/>
      <c r="RFM888" s="4"/>
      <c r="RFN888" s="4"/>
      <c r="RFO888" s="4"/>
      <c r="RFP888" s="4"/>
      <c r="RFQ888" s="4"/>
      <c r="RFR888" s="4"/>
      <c r="RFS888" s="4"/>
      <c r="RFT888" s="4"/>
      <c r="RFU888" s="4"/>
      <c r="RFV888" s="4"/>
      <c r="RFW888" s="4"/>
      <c r="RFX888" s="4"/>
      <c r="RFY888" s="4"/>
      <c r="RFZ888" s="4"/>
      <c r="RGA888" s="4"/>
      <c r="RGB888" s="4"/>
      <c r="RGC888" s="4"/>
      <c r="RGD888" s="4"/>
      <c r="RGE888" s="4"/>
      <c r="RGF888" s="4"/>
      <c r="RGG888" s="4"/>
      <c r="RGH888" s="4"/>
      <c r="RGI888" s="4"/>
      <c r="RGJ888" s="4"/>
      <c r="RGK888" s="4"/>
      <c r="RGL888" s="4"/>
      <c r="RGM888" s="4"/>
      <c r="RGN888" s="4"/>
      <c r="RGO888" s="4"/>
      <c r="RGP888" s="4"/>
      <c r="RGQ888" s="4"/>
      <c r="RGR888" s="4"/>
      <c r="RGS888" s="4"/>
      <c r="RGT888" s="4"/>
      <c r="RGU888" s="4"/>
      <c r="RGV888" s="4"/>
      <c r="RGW888" s="4"/>
      <c r="RGX888" s="4"/>
      <c r="RGY888" s="4"/>
      <c r="RGZ888" s="4"/>
      <c r="RHA888" s="4"/>
      <c r="RHB888" s="4"/>
      <c r="RHC888" s="4"/>
      <c r="RHD888" s="4"/>
      <c r="RHE888" s="4"/>
      <c r="RHF888" s="4"/>
      <c r="RHG888" s="4"/>
      <c r="RHH888" s="4"/>
      <c r="RHI888" s="4"/>
      <c r="RHJ888" s="4"/>
      <c r="RHK888" s="4"/>
      <c r="RHL888" s="4"/>
      <c r="RHM888" s="4"/>
      <c r="RHN888" s="4"/>
      <c r="RHO888" s="4"/>
      <c r="RHP888" s="4"/>
      <c r="RHQ888" s="4"/>
      <c r="RHR888" s="4"/>
      <c r="RHS888" s="4"/>
      <c r="RHT888" s="4"/>
      <c r="RHU888" s="4"/>
      <c r="RHV888" s="4"/>
      <c r="RHW888" s="4"/>
      <c r="RHX888" s="4"/>
      <c r="RHY888" s="4"/>
      <c r="RHZ888" s="4"/>
      <c r="RIA888" s="4"/>
      <c r="RIB888" s="4"/>
      <c r="RIC888" s="4"/>
      <c r="RID888" s="4"/>
      <c r="RIE888" s="4"/>
      <c r="RIF888" s="4"/>
      <c r="RIG888" s="4"/>
      <c r="RIH888" s="4"/>
      <c r="RII888" s="4"/>
      <c r="RIJ888" s="4"/>
      <c r="RIK888" s="4"/>
      <c r="RIL888" s="4"/>
      <c r="RIM888" s="4"/>
      <c r="RIN888" s="4"/>
      <c r="RIO888" s="4"/>
      <c r="RIP888" s="4"/>
      <c r="RIQ888" s="4"/>
      <c r="RIR888" s="4"/>
      <c r="RIS888" s="4"/>
      <c r="RIT888" s="4"/>
      <c r="RIU888" s="4"/>
      <c r="RIV888" s="4"/>
      <c r="RIW888" s="4"/>
      <c r="RIX888" s="4"/>
      <c r="RIY888" s="4"/>
      <c r="RIZ888" s="4"/>
      <c r="RJA888" s="4"/>
      <c r="RJB888" s="4"/>
      <c r="RJC888" s="4"/>
      <c r="RJD888" s="4"/>
      <c r="RJE888" s="4"/>
      <c r="RJF888" s="4"/>
      <c r="RJG888" s="4"/>
      <c r="RJH888" s="4"/>
      <c r="RJI888" s="4"/>
      <c r="RJJ888" s="4"/>
      <c r="RJK888" s="4"/>
      <c r="RJL888" s="4"/>
      <c r="RJM888" s="4"/>
      <c r="RJN888" s="4"/>
      <c r="RJO888" s="4"/>
      <c r="RJP888" s="4"/>
      <c r="RJQ888" s="4"/>
      <c r="RJR888" s="4"/>
      <c r="RJS888" s="4"/>
      <c r="RJT888" s="4"/>
      <c r="RJU888" s="4"/>
      <c r="RJV888" s="4"/>
      <c r="RJW888" s="4"/>
      <c r="RJX888" s="4"/>
      <c r="RJY888" s="4"/>
      <c r="RJZ888" s="4"/>
      <c r="RKA888" s="4"/>
      <c r="RKB888" s="4"/>
      <c r="RKC888" s="4"/>
      <c r="RKD888" s="4"/>
      <c r="RKE888" s="4"/>
      <c r="RKF888" s="4"/>
      <c r="RKG888" s="4"/>
      <c r="RKH888" s="4"/>
      <c r="RKI888" s="4"/>
      <c r="RKJ888" s="4"/>
      <c r="RKK888" s="4"/>
      <c r="RKL888" s="4"/>
      <c r="RKM888" s="4"/>
      <c r="RKN888" s="4"/>
      <c r="RKO888" s="4"/>
      <c r="RKP888" s="4"/>
      <c r="RKQ888" s="4"/>
      <c r="RKR888" s="4"/>
      <c r="RKS888" s="4"/>
      <c r="RKT888" s="4"/>
      <c r="RKU888" s="4"/>
      <c r="RKV888" s="4"/>
      <c r="RKW888" s="4"/>
      <c r="RKX888" s="4"/>
      <c r="RKY888" s="4"/>
      <c r="RKZ888" s="4"/>
      <c r="RLA888" s="4"/>
      <c r="RLB888" s="4"/>
      <c r="RLC888" s="4"/>
      <c r="RLD888" s="4"/>
      <c r="RLE888" s="4"/>
      <c r="RLF888" s="4"/>
      <c r="RLG888" s="4"/>
      <c r="RLH888" s="4"/>
      <c r="RLI888" s="4"/>
      <c r="RLJ888" s="4"/>
      <c r="RLK888" s="4"/>
      <c r="RLL888" s="4"/>
      <c r="RLM888" s="4"/>
      <c r="RLN888" s="4"/>
      <c r="RLO888" s="4"/>
      <c r="RLP888" s="4"/>
      <c r="RLQ888" s="4"/>
      <c r="RLR888" s="4"/>
      <c r="RLS888" s="4"/>
      <c r="RLT888" s="4"/>
      <c r="RLU888" s="4"/>
      <c r="RLV888" s="4"/>
      <c r="RLW888" s="4"/>
      <c r="RLX888" s="4"/>
      <c r="RLY888" s="4"/>
      <c r="RLZ888" s="4"/>
      <c r="RMA888" s="4"/>
      <c r="RMB888" s="4"/>
      <c r="RMC888" s="4"/>
      <c r="RMD888" s="4"/>
      <c r="RME888" s="4"/>
      <c r="RMF888" s="4"/>
      <c r="RMG888" s="4"/>
      <c r="RMH888" s="4"/>
      <c r="RMI888" s="4"/>
      <c r="RMJ888" s="4"/>
      <c r="RMK888" s="4"/>
      <c r="RML888" s="4"/>
      <c r="RMM888" s="4"/>
      <c r="RMN888" s="4"/>
      <c r="RMO888" s="4"/>
      <c r="RMP888" s="4"/>
      <c r="RMQ888" s="4"/>
      <c r="RMR888" s="4"/>
      <c r="RMS888" s="4"/>
      <c r="RMT888" s="4"/>
      <c r="RMU888" s="4"/>
      <c r="RMV888" s="4"/>
      <c r="RMW888" s="4"/>
      <c r="RMX888" s="4"/>
      <c r="RMY888" s="4"/>
      <c r="RMZ888" s="4"/>
      <c r="RNA888" s="4"/>
      <c r="RNB888" s="4"/>
      <c r="RNC888" s="4"/>
      <c r="RND888" s="4"/>
      <c r="RNE888" s="4"/>
      <c r="RNF888" s="4"/>
      <c r="RNH888" s="4"/>
      <c r="RNJ888" s="4"/>
      <c r="RNK888" s="4"/>
      <c r="RNL888" s="4"/>
      <c r="RNM888" s="4"/>
      <c r="RNN888" s="4"/>
      <c r="RNO888" s="4"/>
      <c r="RNP888" s="4"/>
      <c r="RNQ888" s="4"/>
      <c r="RNV888" s="4"/>
      <c r="RNW888" s="4"/>
      <c r="RNX888" s="4"/>
      <c r="RNY888" s="4"/>
      <c r="RNZ888" s="4"/>
      <c r="ROA888" s="4"/>
      <c r="ROB888" s="4"/>
      <c r="ROC888" s="4"/>
      <c r="ROD888" s="4"/>
      <c r="ROE888" s="4"/>
      <c r="ROF888" s="4"/>
      <c r="ROG888" s="4"/>
      <c r="ROH888" s="4"/>
      <c r="ROI888" s="4"/>
      <c r="ROJ888" s="4"/>
      <c r="ROK888" s="4"/>
      <c r="ROL888" s="4"/>
      <c r="ROM888" s="4"/>
      <c r="RON888" s="4"/>
      <c r="ROO888" s="4"/>
      <c r="ROP888" s="4"/>
      <c r="ROQ888" s="4"/>
      <c r="ROR888" s="4"/>
      <c r="ROS888" s="4"/>
      <c r="ROT888" s="4"/>
      <c r="ROU888" s="4"/>
      <c r="ROV888" s="4"/>
      <c r="ROW888" s="4"/>
      <c r="ROX888" s="4"/>
      <c r="ROY888" s="4"/>
      <c r="ROZ888" s="4"/>
      <c r="RPA888" s="4"/>
      <c r="RPB888" s="4"/>
      <c r="RPC888" s="4"/>
      <c r="RPD888" s="4"/>
      <c r="RPE888" s="4"/>
      <c r="RPF888" s="4"/>
      <c r="RPG888" s="4"/>
      <c r="RPH888" s="4"/>
      <c r="RPI888" s="4"/>
      <c r="RPJ888" s="4"/>
      <c r="RPK888" s="4"/>
      <c r="RPL888" s="4"/>
      <c r="RPM888" s="4"/>
      <c r="RPN888" s="4"/>
      <c r="RPO888" s="4"/>
      <c r="RPP888" s="4"/>
      <c r="RPQ888" s="4"/>
      <c r="RPR888" s="4"/>
      <c r="RPS888" s="4"/>
      <c r="RPT888" s="4"/>
      <c r="RPU888" s="4"/>
      <c r="RPV888" s="4"/>
      <c r="RPW888" s="4"/>
      <c r="RPX888" s="4"/>
      <c r="RPY888" s="4"/>
      <c r="RPZ888" s="4"/>
      <c r="RQA888" s="4"/>
      <c r="RQB888" s="4"/>
      <c r="RQC888" s="4"/>
      <c r="RQD888" s="4"/>
      <c r="RQE888" s="4"/>
      <c r="RQF888" s="4"/>
      <c r="RQG888" s="4"/>
      <c r="RQH888" s="4"/>
      <c r="RQI888" s="4"/>
      <c r="RQJ888" s="4"/>
      <c r="RQK888" s="4"/>
      <c r="RQL888" s="4"/>
      <c r="RQM888" s="4"/>
      <c r="RQN888" s="4"/>
      <c r="RQO888" s="4"/>
      <c r="RQP888" s="4"/>
      <c r="RQQ888" s="4"/>
      <c r="RQR888" s="4"/>
      <c r="RQS888" s="4"/>
      <c r="RQT888" s="4"/>
      <c r="RQU888" s="4"/>
      <c r="RQV888" s="4"/>
      <c r="RQW888" s="4"/>
      <c r="RQX888" s="4"/>
      <c r="RQY888" s="4"/>
      <c r="RQZ888" s="4"/>
      <c r="RRA888" s="4"/>
      <c r="RRB888" s="4"/>
      <c r="RRC888" s="4"/>
      <c r="RRD888" s="4"/>
      <c r="RRE888" s="4"/>
      <c r="RRF888" s="4"/>
      <c r="RRG888" s="4"/>
      <c r="RRH888" s="4"/>
      <c r="RRI888" s="4"/>
      <c r="RRJ888" s="4"/>
      <c r="RRK888" s="4"/>
      <c r="RRL888" s="4"/>
      <c r="RRM888" s="4"/>
      <c r="RRN888" s="4"/>
      <c r="RRO888" s="4"/>
      <c r="RRP888" s="4"/>
      <c r="RRQ888" s="4"/>
      <c r="RRR888" s="4"/>
      <c r="RRS888" s="4"/>
      <c r="RRT888" s="4"/>
      <c r="RRU888" s="4"/>
      <c r="RRV888" s="4"/>
      <c r="RRW888" s="4"/>
      <c r="RRX888" s="4"/>
      <c r="RRY888" s="4"/>
      <c r="RRZ888" s="4"/>
      <c r="RSA888" s="4"/>
      <c r="RSB888" s="4"/>
      <c r="RSC888" s="4"/>
      <c r="RSD888" s="4"/>
      <c r="RSE888" s="4"/>
      <c r="RSF888" s="4"/>
      <c r="RSG888" s="4"/>
      <c r="RSH888" s="4"/>
      <c r="RSI888" s="4"/>
      <c r="RSJ888" s="4"/>
      <c r="RSK888" s="4"/>
      <c r="RSL888" s="4"/>
      <c r="RSM888" s="4"/>
      <c r="RSN888" s="4"/>
      <c r="RSO888" s="4"/>
      <c r="RSP888" s="4"/>
      <c r="RSQ888" s="4"/>
      <c r="RSR888" s="4"/>
      <c r="RSS888" s="4"/>
      <c r="RST888" s="4"/>
      <c r="RSU888" s="4"/>
      <c r="RSV888" s="4"/>
      <c r="RSW888" s="4"/>
      <c r="RSX888" s="4"/>
      <c r="RSY888" s="4"/>
      <c r="RSZ888" s="4"/>
      <c r="RTA888" s="4"/>
      <c r="RTB888" s="4"/>
      <c r="RTC888" s="4"/>
      <c r="RTD888" s="4"/>
      <c r="RTE888" s="4"/>
      <c r="RTF888" s="4"/>
      <c r="RTG888" s="4"/>
      <c r="RTH888" s="4"/>
      <c r="RTI888" s="4"/>
      <c r="RTJ888" s="4"/>
      <c r="RTK888" s="4"/>
      <c r="RTL888" s="4"/>
      <c r="RTM888" s="4"/>
      <c r="RTN888" s="4"/>
      <c r="RTO888" s="4"/>
      <c r="RTP888" s="4"/>
      <c r="RTQ888" s="4"/>
      <c r="RTR888" s="4"/>
      <c r="RTS888" s="4"/>
      <c r="RTT888" s="4"/>
      <c r="RTU888" s="4"/>
      <c r="RTV888" s="4"/>
      <c r="RTW888" s="4"/>
      <c r="RTX888" s="4"/>
      <c r="RTY888" s="4"/>
      <c r="RTZ888" s="4"/>
      <c r="RUA888" s="4"/>
      <c r="RUB888" s="4"/>
      <c r="RUC888" s="4"/>
      <c r="RUD888" s="4"/>
      <c r="RUE888" s="4"/>
      <c r="RUF888" s="4"/>
      <c r="RUG888" s="4"/>
      <c r="RUH888" s="4"/>
      <c r="RUI888" s="4"/>
      <c r="RUJ888" s="4"/>
      <c r="RUK888" s="4"/>
      <c r="RUL888" s="4"/>
      <c r="RUM888" s="4"/>
      <c r="RUN888" s="4"/>
      <c r="RUO888" s="4"/>
      <c r="RUP888" s="4"/>
      <c r="RUQ888" s="4"/>
      <c r="RUR888" s="4"/>
      <c r="RUS888" s="4"/>
      <c r="RUT888" s="4"/>
      <c r="RUU888" s="4"/>
      <c r="RUV888" s="4"/>
      <c r="RUW888" s="4"/>
      <c r="RUX888" s="4"/>
      <c r="RUY888" s="4"/>
      <c r="RUZ888" s="4"/>
      <c r="RVA888" s="4"/>
      <c r="RVB888" s="4"/>
      <c r="RVC888" s="4"/>
      <c r="RVD888" s="4"/>
      <c r="RVE888" s="4"/>
      <c r="RVF888" s="4"/>
      <c r="RVG888" s="4"/>
      <c r="RVH888" s="4"/>
      <c r="RVI888" s="4"/>
      <c r="RVJ888" s="4"/>
      <c r="RVK888" s="4"/>
      <c r="RVL888" s="4"/>
      <c r="RVM888" s="4"/>
      <c r="RVN888" s="4"/>
      <c r="RVO888" s="4"/>
      <c r="RVP888" s="4"/>
      <c r="RVQ888" s="4"/>
      <c r="RVR888" s="4"/>
      <c r="RVS888" s="4"/>
      <c r="RVT888" s="4"/>
      <c r="RVU888" s="4"/>
      <c r="RVV888" s="4"/>
      <c r="RVW888" s="4"/>
      <c r="RVX888" s="4"/>
      <c r="RVY888" s="4"/>
      <c r="RVZ888" s="4"/>
      <c r="RWA888" s="4"/>
      <c r="RWB888" s="4"/>
      <c r="RWC888" s="4"/>
      <c r="RWD888" s="4"/>
      <c r="RWE888" s="4"/>
      <c r="RWF888" s="4"/>
      <c r="RWG888" s="4"/>
      <c r="RWH888" s="4"/>
      <c r="RWI888" s="4"/>
      <c r="RWJ888" s="4"/>
      <c r="RWK888" s="4"/>
      <c r="RWL888" s="4"/>
      <c r="RWM888" s="4"/>
      <c r="RWN888" s="4"/>
      <c r="RWO888" s="4"/>
      <c r="RWP888" s="4"/>
      <c r="RWQ888" s="4"/>
      <c r="RWR888" s="4"/>
      <c r="RWS888" s="4"/>
      <c r="RWT888" s="4"/>
      <c r="RWU888" s="4"/>
      <c r="RWV888" s="4"/>
      <c r="RWW888" s="4"/>
      <c r="RWX888" s="4"/>
      <c r="RWY888" s="4"/>
      <c r="RWZ888" s="4"/>
      <c r="RXA888" s="4"/>
      <c r="RXB888" s="4"/>
      <c r="RXD888" s="4"/>
      <c r="RXF888" s="4"/>
      <c r="RXG888" s="4"/>
      <c r="RXH888" s="4"/>
      <c r="RXI888" s="4"/>
      <c r="RXJ888" s="4"/>
      <c r="RXK888" s="4"/>
      <c r="RXL888" s="4"/>
      <c r="RXM888" s="4"/>
      <c r="RXR888" s="4"/>
      <c r="RXS888" s="4"/>
      <c r="RXT888" s="4"/>
      <c r="RXU888" s="4"/>
      <c r="RXV888" s="4"/>
      <c r="RXW888" s="4"/>
      <c r="RXX888" s="4"/>
      <c r="RXY888" s="4"/>
      <c r="RXZ888" s="4"/>
      <c r="RYA888" s="4"/>
      <c r="RYB888" s="4"/>
      <c r="RYC888" s="4"/>
      <c r="RYD888" s="4"/>
      <c r="RYE888" s="4"/>
      <c r="RYF888" s="4"/>
      <c r="RYG888" s="4"/>
      <c r="RYH888" s="4"/>
      <c r="RYI888" s="4"/>
      <c r="RYJ888" s="4"/>
      <c r="RYK888" s="4"/>
      <c r="RYL888" s="4"/>
      <c r="RYM888" s="4"/>
      <c r="RYN888" s="4"/>
      <c r="RYO888" s="4"/>
      <c r="RYP888" s="4"/>
      <c r="RYQ888" s="4"/>
      <c r="RYR888" s="4"/>
      <c r="RYS888" s="4"/>
      <c r="RYT888" s="4"/>
      <c r="RYU888" s="4"/>
      <c r="RYV888" s="4"/>
      <c r="RYW888" s="4"/>
      <c r="RYX888" s="4"/>
      <c r="RYY888" s="4"/>
      <c r="RYZ888" s="4"/>
      <c r="RZA888" s="4"/>
      <c r="RZB888" s="4"/>
      <c r="RZC888" s="4"/>
      <c r="RZD888" s="4"/>
      <c r="RZE888" s="4"/>
      <c r="RZF888" s="4"/>
      <c r="RZG888" s="4"/>
      <c r="RZH888" s="4"/>
      <c r="RZI888" s="4"/>
      <c r="RZJ888" s="4"/>
      <c r="RZK888" s="4"/>
      <c r="RZL888" s="4"/>
      <c r="RZM888" s="4"/>
      <c r="RZN888" s="4"/>
      <c r="RZO888" s="4"/>
      <c r="RZP888" s="4"/>
      <c r="RZQ888" s="4"/>
      <c r="RZR888" s="4"/>
      <c r="RZS888" s="4"/>
      <c r="RZT888" s="4"/>
      <c r="RZU888" s="4"/>
      <c r="RZV888" s="4"/>
      <c r="RZW888" s="4"/>
      <c r="RZX888" s="4"/>
      <c r="RZY888" s="4"/>
      <c r="RZZ888" s="4"/>
      <c r="SAA888" s="4"/>
      <c r="SAB888" s="4"/>
      <c r="SAC888" s="4"/>
      <c r="SAD888" s="4"/>
      <c r="SAE888" s="4"/>
      <c r="SAF888" s="4"/>
      <c r="SAG888" s="4"/>
      <c r="SAH888" s="4"/>
      <c r="SAI888" s="4"/>
      <c r="SAJ888" s="4"/>
      <c r="SAK888" s="4"/>
      <c r="SAL888" s="4"/>
      <c r="SAM888" s="4"/>
      <c r="SAN888" s="4"/>
      <c r="SAO888" s="4"/>
      <c r="SAP888" s="4"/>
      <c r="SAQ888" s="4"/>
      <c r="SAR888" s="4"/>
      <c r="SAS888" s="4"/>
      <c r="SAT888" s="4"/>
      <c r="SAU888" s="4"/>
      <c r="SAV888" s="4"/>
      <c r="SAW888" s="4"/>
      <c r="SAX888" s="4"/>
      <c r="SAY888" s="4"/>
      <c r="SAZ888" s="4"/>
      <c r="SBA888" s="4"/>
      <c r="SBB888" s="4"/>
      <c r="SBC888" s="4"/>
      <c r="SBD888" s="4"/>
      <c r="SBE888" s="4"/>
      <c r="SBF888" s="4"/>
      <c r="SBG888" s="4"/>
      <c r="SBH888" s="4"/>
      <c r="SBI888" s="4"/>
      <c r="SBJ888" s="4"/>
      <c r="SBK888" s="4"/>
      <c r="SBL888" s="4"/>
      <c r="SBM888" s="4"/>
      <c r="SBN888" s="4"/>
      <c r="SBO888" s="4"/>
      <c r="SBP888" s="4"/>
      <c r="SBQ888" s="4"/>
      <c r="SBR888" s="4"/>
      <c r="SBS888" s="4"/>
      <c r="SBT888" s="4"/>
      <c r="SBU888" s="4"/>
      <c r="SBV888" s="4"/>
      <c r="SBW888" s="4"/>
      <c r="SBX888" s="4"/>
      <c r="SBY888" s="4"/>
      <c r="SBZ888" s="4"/>
      <c r="SCA888" s="4"/>
      <c r="SCB888" s="4"/>
      <c r="SCC888" s="4"/>
      <c r="SCD888" s="4"/>
      <c r="SCE888" s="4"/>
      <c r="SCF888" s="4"/>
      <c r="SCG888" s="4"/>
      <c r="SCH888" s="4"/>
      <c r="SCI888" s="4"/>
      <c r="SCJ888" s="4"/>
      <c r="SCK888" s="4"/>
      <c r="SCL888" s="4"/>
      <c r="SCM888" s="4"/>
      <c r="SCN888" s="4"/>
      <c r="SCO888" s="4"/>
      <c r="SCP888" s="4"/>
      <c r="SCQ888" s="4"/>
      <c r="SCR888" s="4"/>
      <c r="SCS888" s="4"/>
      <c r="SCT888" s="4"/>
      <c r="SCU888" s="4"/>
      <c r="SCV888" s="4"/>
      <c r="SCW888" s="4"/>
      <c r="SCX888" s="4"/>
      <c r="SCY888" s="4"/>
      <c r="SCZ888" s="4"/>
      <c r="SDA888" s="4"/>
      <c r="SDB888" s="4"/>
      <c r="SDC888" s="4"/>
      <c r="SDD888" s="4"/>
      <c r="SDE888" s="4"/>
      <c r="SDF888" s="4"/>
      <c r="SDG888" s="4"/>
      <c r="SDH888" s="4"/>
      <c r="SDI888" s="4"/>
      <c r="SDJ888" s="4"/>
      <c r="SDK888" s="4"/>
      <c r="SDL888" s="4"/>
      <c r="SDM888" s="4"/>
      <c r="SDN888" s="4"/>
      <c r="SDO888" s="4"/>
      <c r="SDP888" s="4"/>
      <c r="SDQ888" s="4"/>
      <c r="SDR888" s="4"/>
      <c r="SDS888" s="4"/>
      <c r="SDT888" s="4"/>
      <c r="SDU888" s="4"/>
      <c r="SDV888" s="4"/>
      <c r="SDW888" s="4"/>
      <c r="SDX888" s="4"/>
      <c r="SDY888" s="4"/>
      <c r="SDZ888" s="4"/>
      <c r="SEA888" s="4"/>
      <c r="SEB888" s="4"/>
      <c r="SEC888" s="4"/>
      <c r="SED888" s="4"/>
      <c r="SEE888" s="4"/>
      <c r="SEF888" s="4"/>
      <c r="SEG888" s="4"/>
      <c r="SEH888" s="4"/>
      <c r="SEI888" s="4"/>
      <c r="SEJ888" s="4"/>
      <c r="SEK888" s="4"/>
      <c r="SEL888" s="4"/>
      <c r="SEM888" s="4"/>
      <c r="SEN888" s="4"/>
      <c r="SEO888" s="4"/>
      <c r="SEP888" s="4"/>
      <c r="SEQ888" s="4"/>
      <c r="SER888" s="4"/>
      <c r="SES888" s="4"/>
      <c r="SET888" s="4"/>
      <c r="SEU888" s="4"/>
      <c r="SEV888" s="4"/>
      <c r="SEW888" s="4"/>
      <c r="SEX888" s="4"/>
      <c r="SEY888" s="4"/>
      <c r="SEZ888" s="4"/>
      <c r="SFA888" s="4"/>
      <c r="SFB888" s="4"/>
      <c r="SFC888" s="4"/>
      <c r="SFD888" s="4"/>
      <c r="SFE888" s="4"/>
      <c r="SFF888" s="4"/>
      <c r="SFG888" s="4"/>
      <c r="SFH888" s="4"/>
      <c r="SFI888" s="4"/>
      <c r="SFJ888" s="4"/>
      <c r="SFK888" s="4"/>
      <c r="SFL888" s="4"/>
      <c r="SFM888" s="4"/>
      <c r="SFN888" s="4"/>
      <c r="SFO888" s="4"/>
      <c r="SFP888" s="4"/>
      <c r="SFQ888" s="4"/>
      <c r="SFR888" s="4"/>
      <c r="SFS888" s="4"/>
      <c r="SFT888" s="4"/>
      <c r="SFU888" s="4"/>
      <c r="SFV888" s="4"/>
      <c r="SFW888" s="4"/>
      <c r="SFX888" s="4"/>
      <c r="SFY888" s="4"/>
      <c r="SFZ888" s="4"/>
      <c r="SGA888" s="4"/>
      <c r="SGB888" s="4"/>
      <c r="SGC888" s="4"/>
      <c r="SGD888" s="4"/>
      <c r="SGE888" s="4"/>
      <c r="SGF888" s="4"/>
      <c r="SGG888" s="4"/>
      <c r="SGH888" s="4"/>
      <c r="SGI888" s="4"/>
      <c r="SGJ888" s="4"/>
      <c r="SGK888" s="4"/>
      <c r="SGL888" s="4"/>
      <c r="SGM888" s="4"/>
      <c r="SGN888" s="4"/>
      <c r="SGO888" s="4"/>
      <c r="SGP888" s="4"/>
      <c r="SGQ888" s="4"/>
      <c r="SGR888" s="4"/>
      <c r="SGS888" s="4"/>
      <c r="SGT888" s="4"/>
      <c r="SGU888" s="4"/>
      <c r="SGV888" s="4"/>
      <c r="SGW888" s="4"/>
      <c r="SGX888" s="4"/>
      <c r="SGZ888" s="4"/>
      <c r="SHB888" s="4"/>
      <c r="SHC888" s="4"/>
      <c r="SHD888" s="4"/>
      <c r="SHE888" s="4"/>
      <c r="SHF888" s="4"/>
      <c r="SHG888" s="4"/>
      <c r="SHH888" s="4"/>
      <c r="SHI888" s="4"/>
      <c r="SHN888" s="4"/>
      <c r="SHO888" s="4"/>
      <c r="SHP888" s="4"/>
      <c r="SHQ888" s="4"/>
      <c r="SHR888" s="4"/>
      <c r="SHS888" s="4"/>
      <c r="SHT888" s="4"/>
      <c r="SHU888" s="4"/>
      <c r="SHV888" s="4"/>
      <c r="SHW888" s="4"/>
      <c r="SHX888" s="4"/>
      <c r="SHY888" s="4"/>
      <c r="SHZ888" s="4"/>
      <c r="SIA888" s="4"/>
      <c r="SIB888" s="4"/>
      <c r="SIC888" s="4"/>
      <c r="SID888" s="4"/>
      <c r="SIE888" s="4"/>
      <c r="SIF888" s="4"/>
      <c r="SIG888" s="4"/>
      <c r="SIH888" s="4"/>
      <c r="SII888" s="4"/>
      <c r="SIJ888" s="4"/>
      <c r="SIK888" s="4"/>
      <c r="SIL888" s="4"/>
      <c r="SIM888" s="4"/>
      <c r="SIN888" s="4"/>
      <c r="SIO888" s="4"/>
      <c r="SIP888" s="4"/>
      <c r="SIQ888" s="4"/>
      <c r="SIR888" s="4"/>
      <c r="SIS888" s="4"/>
      <c r="SIT888" s="4"/>
      <c r="SIU888" s="4"/>
      <c r="SIV888" s="4"/>
      <c r="SIW888" s="4"/>
      <c r="SIX888" s="4"/>
      <c r="SIY888" s="4"/>
      <c r="SIZ888" s="4"/>
      <c r="SJA888" s="4"/>
      <c r="SJB888" s="4"/>
      <c r="SJC888" s="4"/>
      <c r="SJD888" s="4"/>
      <c r="SJE888" s="4"/>
      <c r="SJF888" s="4"/>
      <c r="SJG888" s="4"/>
      <c r="SJH888" s="4"/>
      <c r="SJI888" s="4"/>
      <c r="SJJ888" s="4"/>
      <c r="SJK888" s="4"/>
      <c r="SJL888" s="4"/>
      <c r="SJM888" s="4"/>
      <c r="SJN888" s="4"/>
      <c r="SJO888" s="4"/>
      <c r="SJP888" s="4"/>
      <c r="SJQ888" s="4"/>
      <c r="SJR888" s="4"/>
      <c r="SJS888" s="4"/>
      <c r="SJT888" s="4"/>
      <c r="SJU888" s="4"/>
      <c r="SJV888" s="4"/>
      <c r="SJW888" s="4"/>
      <c r="SJX888" s="4"/>
      <c r="SJY888" s="4"/>
      <c r="SJZ888" s="4"/>
      <c r="SKA888" s="4"/>
      <c r="SKB888" s="4"/>
      <c r="SKC888" s="4"/>
      <c r="SKD888" s="4"/>
      <c r="SKE888" s="4"/>
      <c r="SKF888" s="4"/>
      <c r="SKG888" s="4"/>
      <c r="SKH888" s="4"/>
      <c r="SKI888" s="4"/>
      <c r="SKJ888" s="4"/>
      <c r="SKK888" s="4"/>
      <c r="SKL888" s="4"/>
      <c r="SKM888" s="4"/>
      <c r="SKN888" s="4"/>
      <c r="SKO888" s="4"/>
      <c r="SKP888" s="4"/>
      <c r="SKQ888" s="4"/>
      <c r="SKR888" s="4"/>
      <c r="SKS888" s="4"/>
      <c r="SKT888" s="4"/>
      <c r="SKU888" s="4"/>
      <c r="SKV888" s="4"/>
      <c r="SKW888" s="4"/>
      <c r="SKX888" s="4"/>
      <c r="SKY888" s="4"/>
      <c r="SKZ888" s="4"/>
      <c r="SLA888" s="4"/>
      <c r="SLB888" s="4"/>
      <c r="SLC888" s="4"/>
      <c r="SLD888" s="4"/>
      <c r="SLE888" s="4"/>
      <c r="SLF888" s="4"/>
      <c r="SLG888" s="4"/>
      <c r="SLH888" s="4"/>
      <c r="SLI888" s="4"/>
      <c r="SLJ888" s="4"/>
      <c r="SLK888" s="4"/>
      <c r="SLL888" s="4"/>
      <c r="SLM888" s="4"/>
      <c r="SLN888" s="4"/>
      <c r="SLO888" s="4"/>
      <c r="SLP888" s="4"/>
      <c r="SLQ888" s="4"/>
      <c r="SLR888" s="4"/>
      <c r="SLS888" s="4"/>
      <c r="SLT888" s="4"/>
      <c r="SLU888" s="4"/>
      <c r="SLV888" s="4"/>
      <c r="SLW888" s="4"/>
      <c r="SLX888" s="4"/>
      <c r="SLY888" s="4"/>
      <c r="SLZ888" s="4"/>
      <c r="SMA888" s="4"/>
      <c r="SMB888" s="4"/>
      <c r="SMC888" s="4"/>
      <c r="SMD888" s="4"/>
      <c r="SME888" s="4"/>
      <c r="SMF888" s="4"/>
      <c r="SMG888" s="4"/>
      <c r="SMH888" s="4"/>
      <c r="SMI888" s="4"/>
      <c r="SMJ888" s="4"/>
      <c r="SMK888" s="4"/>
      <c r="SML888" s="4"/>
      <c r="SMM888" s="4"/>
      <c r="SMN888" s="4"/>
      <c r="SMO888" s="4"/>
      <c r="SMP888" s="4"/>
      <c r="SMQ888" s="4"/>
      <c r="SMR888" s="4"/>
      <c r="SMS888" s="4"/>
      <c r="SMT888" s="4"/>
      <c r="SMU888" s="4"/>
      <c r="SMV888" s="4"/>
      <c r="SMW888" s="4"/>
      <c r="SMX888" s="4"/>
      <c r="SMY888" s="4"/>
      <c r="SMZ888" s="4"/>
      <c r="SNA888" s="4"/>
      <c r="SNB888" s="4"/>
      <c r="SNC888" s="4"/>
      <c r="SND888" s="4"/>
      <c r="SNE888" s="4"/>
      <c r="SNF888" s="4"/>
      <c r="SNG888" s="4"/>
      <c r="SNH888" s="4"/>
      <c r="SNI888" s="4"/>
      <c r="SNJ888" s="4"/>
      <c r="SNK888" s="4"/>
      <c r="SNL888" s="4"/>
      <c r="SNM888" s="4"/>
      <c r="SNN888" s="4"/>
      <c r="SNO888" s="4"/>
      <c r="SNP888" s="4"/>
      <c r="SNQ888" s="4"/>
      <c r="SNR888" s="4"/>
      <c r="SNS888" s="4"/>
      <c r="SNT888" s="4"/>
      <c r="SNU888" s="4"/>
      <c r="SNV888" s="4"/>
      <c r="SNW888" s="4"/>
      <c r="SNX888" s="4"/>
      <c r="SNY888" s="4"/>
      <c r="SNZ888" s="4"/>
      <c r="SOA888" s="4"/>
      <c r="SOB888" s="4"/>
      <c r="SOC888" s="4"/>
      <c r="SOD888" s="4"/>
      <c r="SOE888" s="4"/>
      <c r="SOF888" s="4"/>
      <c r="SOG888" s="4"/>
      <c r="SOH888" s="4"/>
      <c r="SOI888" s="4"/>
      <c r="SOJ888" s="4"/>
      <c r="SOK888" s="4"/>
      <c r="SOL888" s="4"/>
      <c r="SOM888" s="4"/>
      <c r="SON888" s="4"/>
      <c r="SOO888" s="4"/>
      <c r="SOP888" s="4"/>
      <c r="SOQ888" s="4"/>
      <c r="SOR888" s="4"/>
      <c r="SOS888" s="4"/>
      <c r="SOT888" s="4"/>
      <c r="SOU888" s="4"/>
      <c r="SOV888" s="4"/>
      <c r="SOW888" s="4"/>
      <c r="SOX888" s="4"/>
      <c r="SOY888" s="4"/>
      <c r="SOZ888" s="4"/>
      <c r="SPA888" s="4"/>
      <c r="SPB888" s="4"/>
      <c r="SPC888" s="4"/>
      <c r="SPD888" s="4"/>
      <c r="SPE888" s="4"/>
      <c r="SPF888" s="4"/>
      <c r="SPG888" s="4"/>
      <c r="SPH888" s="4"/>
      <c r="SPI888" s="4"/>
      <c r="SPJ888" s="4"/>
      <c r="SPK888" s="4"/>
      <c r="SPL888" s="4"/>
      <c r="SPM888" s="4"/>
      <c r="SPN888" s="4"/>
      <c r="SPO888" s="4"/>
      <c r="SPP888" s="4"/>
      <c r="SPQ888" s="4"/>
      <c r="SPR888" s="4"/>
      <c r="SPS888" s="4"/>
      <c r="SPT888" s="4"/>
      <c r="SPU888" s="4"/>
      <c r="SPV888" s="4"/>
      <c r="SPW888" s="4"/>
      <c r="SPX888" s="4"/>
      <c r="SPY888" s="4"/>
      <c r="SPZ888" s="4"/>
      <c r="SQA888" s="4"/>
      <c r="SQB888" s="4"/>
      <c r="SQC888" s="4"/>
      <c r="SQD888" s="4"/>
      <c r="SQE888" s="4"/>
      <c r="SQF888" s="4"/>
      <c r="SQG888" s="4"/>
      <c r="SQH888" s="4"/>
      <c r="SQI888" s="4"/>
      <c r="SQJ888" s="4"/>
      <c r="SQK888" s="4"/>
      <c r="SQL888" s="4"/>
      <c r="SQM888" s="4"/>
      <c r="SQN888" s="4"/>
      <c r="SQO888" s="4"/>
      <c r="SQP888" s="4"/>
      <c r="SQQ888" s="4"/>
      <c r="SQR888" s="4"/>
      <c r="SQS888" s="4"/>
      <c r="SQT888" s="4"/>
      <c r="SQV888" s="4"/>
      <c r="SQX888" s="4"/>
      <c r="SQY888" s="4"/>
      <c r="SQZ888" s="4"/>
      <c r="SRA888" s="4"/>
      <c r="SRB888" s="4"/>
      <c r="SRC888" s="4"/>
      <c r="SRD888" s="4"/>
      <c r="SRE888" s="4"/>
      <c r="SRJ888" s="4"/>
      <c r="SRK888" s="4"/>
      <c r="SRL888" s="4"/>
      <c r="SRM888" s="4"/>
      <c r="SRN888" s="4"/>
      <c r="SRO888" s="4"/>
      <c r="SRP888" s="4"/>
      <c r="SRQ888" s="4"/>
      <c r="SRR888" s="4"/>
      <c r="SRS888" s="4"/>
      <c r="SRT888" s="4"/>
      <c r="SRU888" s="4"/>
      <c r="SRV888" s="4"/>
      <c r="SRW888" s="4"/>
      <c r="SRX888" s="4"/>
      <c r="SRY888" s="4"/>
      <c r="SRZ888" s="4"/>
      <c r="SSA888" s="4"/>
      <c r="SSB888" s="4"/>
      <c r="SSC888" s="4"/>
      <c r="SSD888" s="4"/>
      <c r="SSE888" s="4"/>
      <c r="SSF888" s="4"/>
      <c r="SSG888" s="4"/>
      <c r="SSH888" s="4"/>
      <c r="SSI888" s="4"/>
      <c r="SSJ888" s="4"/>
      <c r="SSK888" s="4"/>
      <c r="SSL888" s="4"/>
      <c r="SSM888" s="4"/>
      <c r="SSN888" s="4"/>
      <c r="SSO888" s="4"/>
      <c r="SSP888" s="4"/>
      <c r="SSQ888" s="4"/>
      <c r="SSR888" s="4"/>
      <c r="SSS888" s="4"/>
      <c r="SST888" s="4"/>
      <c r="SSU888" s="4"/>
      <c r="SSV888" s="4"/>
      <c r="SSW888" s="4"/>
      <c r="SSX888" s="4"/>
      <c r="SSY888" s="4"/>
      <c r="SSZ888" s="4"/>
      <c r="STA888" s="4"/>
      <c r="STB888" s="4"/>
      <c r="STC888" s="4"/>
      <c r="STD888" s="4"/>
      <c r="STE888" s="4"/>
      <c r="STF888" s="4"/>
      <c r="STG888" s="4"/>
      <c r="STH888" s="4"/>
      <c r="STI888" s="4"/>
      <c r="STJ888" s="4"/>
      <c r="STK888" s="4"/>
      <c r="STL888" s="4"/>
      <c r="STM888" s="4"/>
      <c r="STN888" s="4"/>
      <c r="STO888" s="4"/>
      <c r="STP888" s="4"/>
      <c r="STQ888" s="4"/>
      <c r="STR888" s="4"/>
      <c r="STS888" s="4"/>
      <c r="STT888" s="4"/>
      <c r="STU888" s="4"/>
      <c r="STV888" s="4"/>
      <c r="STW888" s="4"/>
      <c r="STX888" s="4"/>
      <c r="STY888" s="4"/>
      <c r="STZ888" s="4"/>
      <c r="SUA888" s="4"/>
      <c r="SUB888" s="4"/>
      <c r="SUC888" s="4"/>
      <c r="SUD888" s="4"/>
      <c r="SUE888" s="4"/>
      <c r="SUF888" s="4"/>
      <c r="SUG888" s="4"/>
      <c r="SUH888" s="4"/>
      <c r="SUI888" s="4"/>
      <c r="SUJ888" s="4"/>
      <c r="SUK888" s="4"/>
      <c r="SUL888" s="4"/>
      <c r="SUM888" s="4"/>
      <c r="SUN888" s="4"/>
      <c r="SUO888" s="4"/>
      <c r="SUP888" s="4"/>
      <c r="SUQ888" s="4"/>
      <c r="SUR888" s="4"/>
      <c r="SUS888" s="4"/>
      <c r="SUT888" s="4"/>
      <c r="SUU888" s="4"/>
      <c r="SUV888" s="4"/>
      <c r="SUW888" s="4"/>
      <c r="SUX888" s="4"/>
      <c r="SUY888" s="4"/>
      <c r="SUZ888" s="4"/>
      <c r="SVA888" s="4"/>
      <c r="SVB888" s="4"/>
      <c r="SVC888" s="4"/>
      <c r="SVD888" s="4"/>
      <c r="SVE888" s="4"/>
      <c r="SVF888" s="4"/>
      <c r="SVG888" s="4"/>
      <c r="SVH888" s="4"/>
      <c r="SVI888" s="4"/>
      <c r="SVJ888" s="4"/>
      <c r="SVK888" s="4"/>
      <c r="SVL888" s="4"/>
      <c r="SVM888" s="4"/>
      <c r="SVN888" s="4"/>
      <c r="SVO888" s="4"/>
      <c r="SVP888" s="4"/>
      <c r="SVQ888" s="4"/>
      <c r="SVR888" s="4"/>
      <c r="SVS888" s="4"/>
      <c r="SVT888" s="4"/>
      <c r="SVU888" s="4"/>
      <c r="SVV888" s="4"/>
      <c r="SVW888" s="4"/>
      <c r="SVX888" s="4"/>
      <c r="SVY888" s="4"/>
      <c r="SVZ888" s="4"/>
      <c r="SWA888" s="4"/>
      <c r="SWB888" s="4"/>
      <c r="SWC888" s="4"/>
      <c r="SWD888" s="4"/>
      <c r="SWE888" s="4"/>
      <c r="SWF888" s="4"/>
      <c r="SWG888" s="4"/>
      <c r="SWH888" s="4"/>
      <c r="SWI888" s="4"/>
      <c r="SWJ888" s="4"/>
      <c r="SWK888" s="4"/>
      <c r="SWL888" s="4"/>
      <c r="SWM888" s="4"/>
      <c r="SWN888" s="4"/>
      <c r="SWO888" s="4"/>
      <c r="SWP888" s="4"/>
      <c r="SWQ888" s="4"/>
      <c r="SWR888" s="4"/>
      <c r="SWS888" s="4"/>
      <c r="SWT888" s="4"/>
      <c r="SWU888" s="4"/>
      <c r="SWV888" s="4"/>
      <c r="SWW888" s="4"/>
      <c r="SWX888" s="4"/>
      <c r="SWY888" s="4"/>
      <c r="SWZ888" s="4"/>
      <c r="SXA888" s="4"/>
      <c r="SXB888" s="4"/>
      <c r="SXC888" s="4"/>
      <c r="SXD888" s="4"/>
      <c r="SXE888" s="4"/>
      <c r="SXF888" s="4"/>
      <c r="SXG888" s="4"/>
      <c r="SXH888" s="4"/>
      <c r="SXI888" s="4"/>
      <c r="SXJ888" s="4"/>
      <c r="SXK888" s="4"/>
      <c r="SXL888" s="4"/>
      <c r="SXM888" s="4"/>
      <c r="SXN888" s="4"/>
      <c r="SXO888" s="4"/>
      <c r="SXP888" s="4"/>
      <c r="SXQ888" s="4"/>
      <c r="SXR888" s="4"/>
      <c r="SXS888" s="4"/>
      <c r="SXT888" s="4"/>
      <c r="SXU888" s="4"/>
      <c r="SXV888" s="4"/>
      <c r="SXW888" s="4"/>
      <c r="SXX888" s="4"/>
      <c r="SXY888" s="4"/>
      <c r="SXZ888" s="4"/>
      <c r="SYA888" s="4"/>
      <c r="SYB888" s="4"/>
      <c r="SYC888" s="4"/>
      <c r="SYD888" s="4"/>
      <c r="SYE888" s="4"/>
      <c r="SYF888" s="4"/>
      <c r="SYG888" s="4"/>
      <c r="SYH888" s="4"/>
      <c r="SYI888" s="4"/>
      <c r="SYJ888" s="4"/>
      <c r="SYK888" s="4"/>
      <c r="SYL888" s="4"/>
      <c r="SYM888" s="4"/>
      <c r="SYN888" s="4"/>
      <c r="SYO888" s="4"/>
      <c r="SYP888" s="4"/>
      <c r="SYQ888" s="4"/>
      <c r="SYR888" s="4"/>
      <c r="SYS888" s="4"/>
      <c r="SYT888" s="4"/>
      <c r="SYU888" s="4"/>
      <c r="SYV888" s="4"/>
      <c r="SYW888" s="4"/>
      <c r="SYX888" s="4"/>
      <c r="SYY888" s="4"/>
      <c r="SYZ888" s="4"/>
      <c r="SZA888" s="4"/>
      <c r="SZB888" s="4"/>
      <c r="SZC888" s="4"/>
      <c r="SZD888" s="4"/>
      <c r="SZE888" s="4"/>
      <c r="SZF888" s="4"/>
      <c r="SZG888" s="4"/>
      <c r="SZH888" s="4"/>
      <c r="SZI888" s="4"/>
      <c r="SZJ888" s="4"/>
      <c r="SZK888" s="4"/>
      <c r="SZL888" s="4"/>
      <c r="SZM888" s="4"/>
      <c r="SZN888" s="4"/>
      <c r="SZO888" s="4"/>
      <c r="SZP888" s="4"/>
      <c r="SZQ888" s="4"/>
      <c r="SZR888" s="4"/>
      <c r="SZS888" s="4"/>
      <c r="SZT888" s="4"/>
      <c r="SZU888" s="4"/>
      <c r="SZV888" s="4"/>
      <c r="SZW888" s="4"/>
      <c r="SZX888" s="4"/>
      <c r="SZY888" s="4"/>
      <c r="SZZ888" s="4"/>
      <c r="TAA888" s="4"/>
      <c r="TAB888" s="4"/>
      <c r="TAC888" s="4"/>
      <c r="TAD888" s="4"/>
      <c r="TAE888" s="4"/>
      <c r="TAF888" s="4"/>
      <c r="TAG888" s="4"/>
      <c r="TAH888" s="4"/>
      <c r="TAI888" s="4"/>
      <c r="TAJ888" s="4"/>
      <c r="TAK888" s="4"/>
      <c r="TAL888" s="4"/>
      <c r="TAM888" s="4"/>
      <c r="TAN888" s="4"/>
      <c r="TAO888" s="4"/>
      <c r="TAP888" s="4"/>
      <c r="TAR888" s="4"/>
      <c r="TAT888" s="4"/>
      <c r="TAU888" s="4"/>
      <c r="TAV888" s="4"/>
      <c r="TAW888" s="4"/>
      <c r="TAX888" s="4"/>
      <c r="TAY888" s="4"/>
      <c r="TAZ888" s="4"/>
      <c r="TBA888" s="4"/>
      <c r="TBF888" s="4"/>
      <c r="TBG888" s="4"/>
      <c r="TBH888" s="4"/>
      <c r="TBI888" s="4"/>
      <c r="TBJ888" s="4"/>
      <c r="TBK888" s="4"/>
      <c r="TBL888" s="4"/>
      <c r="TBM888" s="4"/>
      <c r="TBN888" s="4"/>
      <c r="TBO888" s="4"/>
      <c r="TBP888" s="4"/>
      <c r="TBQ888" s="4"/>
      <c r="TBR888" s="4"/>
      <c r="TBS888" s="4"/>
      <c r="TBT888" s="4"/>
      <c r="TBU888" s="4"/>
      <c r="TBV888" s="4"/>
      <c r="TBW888" s="4"/>
      <c r="TBX888" s="4"/>
      <c r="TBY888" s="4"/>
      <c r="TBZ888" s="4"/>
      <c r="TCA888" s="4"/>
      <c r="TCB888" s="4"/>
      <c r="TCC888" s="4"/>
      <c r="TCD888" s="4"/>
      <c r="TCE888" s="4"/>
      <c r="TCF888" s="4"/>
      <c r="TCG888" s="4"/>
      <c r="TCH888" s="4"/>
      <c r="TCI888" s="4"/>
      <c r="TCJ888" s="4"/>
      <c r="TCK888" s="4"/>
      <c r="TCL888" s="4"/>
      <c r="TCM888" s="4"/>
      <c r="TCN888" s="4"/>
      <c r="TCO888" s="4"/>
      <c r="TCP888" s="4"/>
      <c r="TCQ888" s="4"/>
      <c r="TCR888" s="4"/>
      <c r="TCS888" s="4"/>
      <c r="TCT888" s="4"/>
      <c r="TCU888" s="4"/>
      <c r="TCV888" s="4"/>
      <c r="TCW888" s="4"/>
      <c r="TCX888" s="4"/>
      <c r="TCY888" s="4"/>
      <c r="TCZ888" s="4"/>
      <c r="TDA888" s="4"/>
      <c r="TDB888" s="4"/>
      <c r="TDC888" s="4"/>
      <c r="TDD888" s="4"/>
      <c r="TDE888" s="4"/>
      <c r="TDF888" s="4"/>
      <c r="TDG888" s="4"/>
      <c r="TDH888" s="4"/>
      <c r="TDI888" s="4"/>
      <c r="TDJ888" s="4"/>
      <c r="TDK888" s="4"/>
      <c r="TDL888" s="4"/>
      <c r="TDM888" s="4"/>
      <c r="TDN888" s="4"/>
      <c r="TDO888" s="4"/>
      <c r="TDP888" s="4"/>
      <c r="TDQ888" s="4"/>
      <c r="TDR888" s="4"/>
      <c r="TDS888" s="4"/>
      <c r="TDT888" s="4"/>
      <c r="TDU888" s="4"/>
      <c r="TDV888" s="4"/>
      <c r="TDW888" s="4"/>
      <c r="TDX888" s="4"/>
      <c r="TDY888" s="4"/>
      <c r="TDZ888" s="4"/>
      <c r="TEA888" s="4"/>
      <c r="TEB888" s="4"/>
      <c r="TEC888" s="4"/>
      <c r="TED888" s="4"/>
      <c r="TEE888" s="4"/>
      <c r="TEF888" s="4"/>
      <c r="TEG888" s="4"/>
      <c r="TEH888" s="4"/>
      <c r="TEI888" s="4"/>
      <c r="TEJ888" s="4"/>
      <c r="TEK888" s="4"/>
      <c r="TEL888" s="4"/>
      <c r="TEM888" s="4"/>
      <c r="TEN888" s="4"/>
      <c r="TEO888" s="4"/>
      <c r="TEP888" s="4"/>
      <c r="TEQ888" s="4"/>
      <c r="TER888" s="4"/>
      <c r="TES888" s="4"/>
      <c r="TET888" s="4"/>
      <c r="TEU888" s="4"/>
      <c r="TEV888" s="4"/>
      <c r="TEW888" s="4"/>
      <c r="TEX888" s="4"/>
      <c r="TEY888" s="4"/>
      <c r="TEZ888" s="4"/>
      <c r="TFA888" s="4"/>
      <c r="TFB888" s="4"/>
      <c r="TFC888" s="4"/>
      <c r="TFD888" s="4"/>
      <c r="TFE888" s="4"/>
      <c r="TFF888" s="4"/>
      <c r="TFG888" s="4"/>
      <c r="TFH888" s="4"/>
      <c r="TFI888" s="4"/>
      <c r="TFJ888" s="4"/>
      <c r="TFK888" s="4"/>
      <c r="TFL888" s="4"/>
      <c r="TFM888" s="4"/>
      <c r="TFN888" s="4"/>
      <c r="TFO888" s="4"/>
      <c r="TFP888" s="4"/>
      <c r="TFQ888" s="4"/>
      <c r="TFR888" s="4"/>
      <c r="TFS888" s="4"/>
      <c r="TFT888" s="4"/>
      <c r="TFU888" s="4"/>
      <c r="TFV888" s="4"/>
      <c r="TFW888" s="4"/>
      <c r="TFX888" s="4"/>
      <c r="TFY888" s="4"/>
      <c r="TFZ888" s="4"/>
      <c r="TGA888" s="4"/>
      <c r="TGB888" s="4"/>
      <c r="TGC888" s="4"/>
      <c r="TGD888" s="4"/>
      <c r="TGE888" s="4"/>
      <c r="TGF888" s="4"/>
      <c r="TGG888" s="4"/>
      <c r="TGH888" s="4"/>
      <c r="TGI888" s="4"/>
      <c r="TGJ888" s="4"/>
      <c r="TGK888" s="4"/>
      <c r="TGL888" s="4"/>
      <c r="TGM888" s="4"/>
      <c r="TGN888" s="4"/>
      <c r="TGO888" s="4"/>
      <c r="TGP888" s="4"/>
      <c r="TGQ888" s="4"/>
      <c r="TGR888" s="4"/>
      <c r="TGS888" s="4"/>
      <c r="TGT888" s="4"/>
      <c r="TGU888" s="4"/>
      <c r="TGV888" s="4"/>
      <c r="TGW888" s="4"/>
      <c r="TGX888" s="4"/>
      <c r="TGY888" s="4"/>
      <c r="TGZ888" s="4"/>
      <c r="THA888" s="4"/>
      <c r="THB888" s="4"/>
      <c r="THC888" s="4"/>
      <c r="THD888" s="4"/>
      <c r="THE888" s="4"/>
      <c r="THF888" s="4"/>
      <c r="THG888" s="4"/>
      <c r="THH888" s="4"/>
      <c r="THI888" s="4"/>
      <c r="THJ888" s="4"/>
      <c r="THK888" s="4"/>
      <c r="THL888" s="4"/>
      <c r="THM888" s="4"/>
      <c r="THN888" s="4"/>
      <c r="THO888" s="4"/>
      <c r="THP888" s="4"/>
      <c r="THQ888" s="4"/>
      <c r="THR888" s="4"/>
      <c r="THS888" s="4"/>
      <c r="THT888" s="4"/>
      <c r="THU888" s="4"/>
      <c r="THV888" s="4"/>
      <c r="THW888" s="4"/>
      <c r="THX888" s="4"/>
      <c r="THY888" s="4"/>
      <c r="THZ888" s="4"/>
      <c r="TIA888" s="4"/>
      <c r="TIB888" s="4"/>
      <c r="TIC888" s="4"/>
      <c r="TID888" s="4"/>
      <c r="TIE888" s="4"/>
      <c r="TIF888" s="4"/>
      <c r="TIG888" s="4"/>
      <c r="TIH888" s="4"/>
      <c r="TII888" s="4"/>
      <c r="TIJ888" s="4"/>
      <c r="TIK888" s="4"/>
      <c r="TIL888" s="4"/>
      <c r="TIM888" s="4"/>
      <c r="TIN888" s="4"/>
      <c r="TIO888" s="4"/>
      <c r="TIP888" s="4"/>
      <c r="TIQ888" s="4"/>
      <c r="TIR888" s="4"/>
      <c r="TIS888" s="4"/>
      <c r="TIT888" s="4"/>
      <c r="TIU888" s="4"/>
      <c r="TIV888" s="4"/>
      <c r="TIW888" s="4"/>
      <c r="TIX888" s="4"/>
      <c r="TIY888" s="4"/>
      <c r="TIZ888" s="4"/>
      <c r="TJA888" s="4"/>
      <c r="TJB888" s="4"/>
      <c r="TJC888" s="4"/>
      <c r="TJD888" s="4"/>
      <c r="TJE888" s="4"/>
      <c r="TJF888" s="4"/>
      <c r="TJG888" s="4"/>
      <c r="TJH888" s="4"/>
      <c r="TJI888" s="4"/>
      <c r="TJJ888" s="4"/>
      <c r="TJK888" s="4"/>
      <c r="TJL888" s="4"/>
      <c r="TJM888" s="4"/>
      <c r="TJN888" s="4"/>
      <c r="TJO888" s="4"/>
      <c r="TJP888" s="4"/>
      <c r="TJQ888" s="4"/>
      <c r="TJR888" s="4"/>
      <c r="TJS888" s="4"/>
      <c r="TJT888" s="4"/>
      <c r="TJU888" s="4"/>
      <c r="TJV888" s="4"/>
      <c r="TJW888" s="4"/>
      <c r="TJX888" s="4"/>
      <c r="TJY888" s="4"/>
      <c r="TJZ888" s="4"/>
      <c r="TKA888" s="4"/>
      <c r="TKB888" s="4"/>
      <c r="TKC888" s="4"/>
      <c r="TKD888" s="4"/>
      <c r="TKE888" s="4"/>
      <c r="TKF888" s="4"/>
      <c r="TKG888" s="4"/>
      <c r="TKH888" s="4"/>
      <c r="TKI888" s="4"/>
      <c r="TKJ888" s="4"/>
      <c r="TKK888" s="4"/>
      <c r="TKL888" s="4"/>
      <c r="TKN888" s="4"/>
      <c r="TKP888" s="4"/>
      <c r="TKQ888" s="4"/>
      <c r="TKR888" s="4"/>
      <c r="TKS888" s="4"/>
      <c r="TKT888" s="4"/>
      <c r="TKU888" s="4"/>
      <c r="TKV888" s="4"/>
      <c r="TKW888" s="4"/>
      <c r="TLB888" s="4"/>
      <c r="TLC888" s="4"/>
      <c r="TLD888" s="4"/>
      <c r="TLE888" s="4"/>
      <c r="TLF888" s="4"/>
      <c r="TLG888" s="4"/>
      <c r="TLH888" s="4"/>
      <c r="TLI888" s="4"/>
      <c r="TLJ888" s="4"/>
      <c r="TLK888" s="4"/>
      <c r="TLL888" s="4"/>
      <c r="TLM888" s="4"/>
      <c r="TLN888" s="4"/>
      <c r="TLO888" s="4"/>
      <c r="TLP888" s="4"/>
      <c r="TLQ888" s="4"/>
      <c r="TLR888" s="4"/>
      <c r="TLS888" s="4"/>
      <c r="TLT888" s="4"/>
      <c r="TLU888" s="4"/>
      <c r="TLV888" s="4"/>
      <c r="TLW888" s="4"/>
      <c r="TLX888" s="4"/>
      <c r="TLY888" s="4"/>
      <c r="TLZ888" s="4"/>
      <c r="TMA888" s="4"/>
      <c r="TMB888" s="4"/>
      <c r="TMC888" s="4"/>
      <c r="TMD888" s="4"/>
      <c r="TME888" s="4"/>
      <c r="TMF888" s="4"/>
      <c r="TMG888" s="4"/>
      <c r="TMH888" s="4"/>
      <c r="TMI888" s="4"/>
      <c r="TMJ888" s="4"/>
      <c r="TMK888" s="4"/>
      <c r="TML888" s="4"/>
      <c r="TMM888" s="4"/>
      <c r="TMN888" s="4"/>
      <c r="TMO888" s="4"/>
      <c r="TMP888" s="4"/>
      <c r="TMQ888" s="4"/>
      <c r="TMR888" s="4"/>
      <c r="TMS888" s="4"/>
      <c r="TMT888" s="4"/>
      <c r="TMU888" s="4"/>
      <c r="TMV888" s="4"/>
      <c r="TMW888" s="4"/>
      <c r="TMX888" s="4"/>
      <c r="TMY888" s="4"/>
      <c r="TMZ888" s="4"/>
      <c r="TNA888" s="4"/>
      <c r="TNB888" s="4"/>
      <c r="TNC888" s="4"/>
      <c r="TND888" s="4"/>
      <c r="TNE888" s="4"/>
      <c r="TNF888" s="4"/>
      <c r="TNG888" s="4"/>
      <c r="TNH888" s="4"/>
      <c r="TNI888" s="4"/>
      <c r="TNJ888" s="4"/>
      <c r="TNK888" s="4"/>
      <c r="TNL888" s="4"/>
      <c r="TNM888" s="4"/>
      <c r="TNN888" s="4"/>
      <c r="TNO888" s="4"/>
      <c r="TNP888" s="4"/>
      <c r="TNQ888" s="4"/>
      <c r="TNR888" s="4"/>
      <c r="TNS888" s="4"/>
      <c r="TNT888" s="4"/>
      <c r="TNU888" s="4"/>
      <c r="TNV888" s="4"/>
      <c r="TNW888" s="4"/>
      <c r="TNX888" s="4"/>
      <c r="TNY888" s="4"/>
      <c r="TNZ888" s="4"/>
      <c r="TOA888" s="4"/>
      <c r="TOB888" s="4"/>
      <c r="TOC888" s="4"/>
      <c r="TOD888" s="4"/>
      <c r="TOE888" s="4"/>
      <c r="TOF888" s="4"/>
      <c r="TOG888" s="4"/>
      <c r="TOH888" s="4"/>
      <c r="TOI888" s="4"/>
      <c r="TOJ888" s="4"/>
      <c r="TOK888" s="4"/>
      <c r="TOL888" s="4"/>
      <c r="TOM888" s="4"/>
      <c r="TON888" s="4"/>
      <c r="TOO888" s="4"/>
      <c r="TOP888" s="4"/>
      <c r="TOQ888" s="4"/>
      <c r="TOR888" s="4"/>
      <c r="TOS888" s="4"/>
      <c r="TOT888" s="4"/>
      <c r="TOU888" s="4"/>
      <c r="TOV888" s="4"/>
      <c r="TOW888" s="4"/>
      <c r="TOX888" s="4"/>
      <c r="TOY888" s="4"/>
      <c r="TOZ888" s="4"/>
      <c r="TPA888" s="4"/>
      <c r="TPB888" s="4"/>
      <c r="TPC888" s="4"/>
      <c r="TPD888" s="4"/>
      <c r="TPE888" s="4"/>
      <c r="TPF888" s="4"/>
      <c r="TPG888" s="4"/>
      <c r="TPH888" s="4"/>
      <c r="TPI888" s="4"/>
      <c r="TPJ888" s="4"/>
      <c r="TPK888" s="4"/>
      <c r="TPL888" s="4"/>
      <c r="TPM888" s="4"/>
      <c r="TPN888" s="4"/>
      <c r="TPO888" s="4"/>
      <c r="TPP888" s="4"/>
      <c r="TPQ888" s="4"/>
      <c r="TPR888" s="4"/>
      <c r="TPS888" s="4"/>
      <c r="TPT888" s="4"/>
      <c r="TPU888" s="4"/>
      <c r="TPV888" s="4"/>
      <c r="TPW888" s="4"/>
      <c r="TPX888" s="4"/>
      <c r="TPY888" s="4"/>
      <c r="TPZ888" s="4"/>
      <c r="TQA888" s="4"/>
      <c r="TQB888" s="4"/>
      <c r="TQC888" s="4"/>
      <c r="TQD888" s="4"/>
      <c r="TQE888" s="4"/>
      <c r="TQF888" s="4"/>
      <c r="TQG888" s="4"/>
      <c r="TQH888" s="4"/>
      <c r="TQI888" s="4"/>
      <c r="TQJ888" s="4"/>
      <c r="TQK888" s="4"/>
      <c r="TQL888" s="4"/>
      <c r="TQM888" s="4"/>
      <c r="TQN888" s="4"/>
      <c r="TQO888" s="4"/>
      <c r="TQP888" s="4"/>
      <c r="TQQ888" s="4"/>
      <c r="TQR888" s="4"/>
      <c r="TQS888" s="4"/>
      <c r="TQT888" s="4"/>
      <c r="TQU888" s="4"/>
      <c r="TQV888" s="4"/>
      <c r="TQW888" s="4"/>
      <c r="TQX888" s="4"/>
      <c r="TQY888" s="4"/>
      <c r="TQZ888" s="4"/>
      <c r="TRA888" s="4"/>
      <c r="TRB888" s="4"/>
      <c r="TRC888" s="4"/>
      <c r="TRD888" s="4"/>
      <c r="TRE888" s="4"/>
      <c r="TRF888" s="4"/>
      <c r="TRG888" s="4"/>
      <c r="TRH888" s="4"/>
      <c r="TRI888" s="4"/>
      <c r="TRJ888" s="4"/>
      <c r="TRK888" s="4"/>
      <c r="TRL888" s="4"/>
      <c r="TRM888" s="4"/>
      <c r="TRN888" s="4"/>
      <c r="TRO888" s="4"/>
      <c r="TRP888" s="4"/>
      <c r="TRQ888" s="4"/>
      <c r="TRR888" s="4"/>
      <c r="TRS888" s="4"/>
      <c r="TRT888" s="4"/>
      <c r="TRU888" s="4"/>
      <c r="TRV888" s="4"/>
      <c r="TRW888" s="4"/>
      <c r="TRX888" s="4"/>
      <c r="TRY888" s="4"/>
      <c r="TRZ888" s="4"/>
      <c r="TSA888" s="4"/>
      <c r="TSB888" s="4"/>
      <c r="TSC888" s="4"/>
      <c r="TSD888" s="4"/>
      <c r="TSE888" s="4"/>
      <c r="TSF888" s="4"/>
      <c r="TSG888" s="4"/>
      <c r="TSH888" s="4"/>
      <c r="TSI888" s="4"/>
      <c r="TSJ888" s="4"/>
      <c r="TSK888" s="4"/>
      <c r="TSL888" s="4"/>
      <c r="TSM888" s="4"/>
      <c r="TSN888" s="4"/>
      <c r="TSO888" s="4"/>
      <c r="TSP888" s="4"/>
      <c r="TSQ888" s="4"/>
      <c r="TSR888" s="4"/>
      <c r="TSS888" s="4"/>
      <c r="TST888" s="4"/>
      <c r="TSU888" s="4"/>
      <c r="TSV888" s="4"/>
      <c r="TSW888" s="4"/>
      <c r="TSX888" s="4"/>
      <c r="TSY888" s="4"/>
      <c r="TSZ888" s="4"/>
      <c r="TTA888" s="4"/>
      <c r="TTB888" s="4"/>
      <c r="TTC888" s="4"/>
      <c r="TTD888" s="4"/>
      <c r="TTE888" s="4"/>
      <c r="TTF888" s="4"/>
      <c r="TTG888" s="4"/>
      <c r="TTH888" s="4"/>
      <c r="TTI888" s="4"/>
      <c r="TTJ888" s="4"/>
      <c r="TTK888" s="4"/>
      <c r="TTL888" s="4"/>
      <c r="TTM888" s="4"/>
      <c r="TTN888" s="4"/>
      <c r="TTO888" s="4"/>
      <c r="TTP888" s="4"/>
      <c r="TTQ888" s="4"/>
      <c r="TTR888" s="4"/>
      <c r="TTS888" s="4"/>
      <c r="TTT888" s="4"/>
      <c r="TTU888" s="4"/>
      <c r="TTV888" s="4"/>
      <c r="TTW888" s="4"/>
      <c r="TTX888" s="4"/>
      <c r="TTY888" s="4"/>
      <c r="TTZ888" s="4"/>
      <c r="TUA888" s="4"/>
      <c r="TUB888" s="4"/>
      <c r="TUC888" s="4"/>
      <c r="TUD888" s="4"/>
      <c r="TUE888" s="4"/>
      <c r="TUF888" s="4"/>
      <c r="TUG888" s="4"/>
      <c r="TUH888" s="4"/>
      <c r="TUJ888" s="4"/>
      <c r="TUL888" s="4"/>
      <c r="TUM888" s="4"/>
      <c r="TUN888" s="4"/>
      <c r="TUO888" s="4"/>
      <c r="TUP888" s="4"/>
      <c r="TUQ888" s="4"/>
      <c r="TUR888" s="4"/>
      <c r="TUS888" s="4"/>
      <c r="TUX888" s="4"/>
      <c r="TUY888" s="4"/>
      <c r="TUZ888" s="4"/>
      <c r="TVA888" s="4"/>
      <c r="TVB888" s="4"/>
      <c r="TVC888" s="4"/>
      <c r="TVD888" s="4"/>
      <c r="TVE888" s="4"/>
      <c r="TVF888" s="4"/>
      <c r="TVG888" s="4"/>
      <c r="TVH888" s="4"/>
      <c r="TVI888" s="4"/>
      <c r="TVJ888" s="4"/>
      <c r="TVK888" s="4"/>
      <c r="TVL888" s="4"/>
      <c r="TVM888" s="4"/>
      <c r="TVN888" s="4"/>
      <c r="TVO888" s="4"/>
      <c r="TVP888" s="4"/>
      <c r="TVQ888" s="4"/>
      <c r="TVR888" s="4"/>
      <c r="TVS888" s="4"/>
      <c r="TVT888" s="4"/>
      <c r="TVU888" s="4"/>
      <c r="TVV888" s="4"/>
      <c r="TVW888" s="4"/>
      <c r="TVX888" s="4"/>
      <c r="TVY888" s="4"/>
      <c r="TVZ888" s="4"/>
      <c r="TWA888" s="4"/>
      <c r="TWB888" s="4"/>
      <c r="TWC888" s="4"/>
      <c r="TWD888" s="4"/>
      <c r="TWE888" s="4"/>
      <c r="TWF888" s="4"/>
      <c r="TWG888" s="4"/>
      <c r="TWH888" s="4"/>
      <c r="TWI888" s="4"/>
      <c r="TWJ888" s="4"/>
      <c r="TWK888" s="4"/>
      <c r="TWL888" s="4"/>
      <c r="TWM888" s="4"/>
      <c r="TWN888" s="4"/>
      <c r="TWO888" s="4"/>
      <c r="TWP888" s="4"/>
      <c r="TWQ888" s="4"/>
      <c r="TWR888" s="4"/>
      <c r="TWS888" s="4"/>
      <c r="TWT888" s="4"/>
      <c r="TWU888" s="4"/>
      <c r="TWV888" s="4"/>
      <c r="TWW888" s="4"/>
      <c r="TWX888" s="4"/>
      <c r="TWY888" s="4"/>
      <c r="TWZ888" s="4"/>
      <c r="TXA888" s="4"/>
      <c r="TXB888" s="4"/>
      <c r="TXC888" s="4"/>
      <c r="TXD888" s="4"/>
      <c r="TXE888" s="4"/>
      <c r="TXF888" s="4"/>
      <c r="TXG888" s="4"/>
      <c r="TXH888" s="4"/>
      <c r="TXI888" s="4"/>
      <c r="TXJ888" s="4"/>
      <c r="TXK888" s="4"/>
      <c r="TXL888" s="4"/>
      <c r="TXM888" s="4"/>
      <c r="TXN888" s="4"/>
      <c r="TXO888" s="4"/>
      <c r="TXP888" s="4"/>
      <c r="TXQ888" s="4"/>
      <c r="TXR888" s="4"/>
      <c r="TXS888" s="4"/>
      <c r="TXT888" s="4"/>
      <c r="TXU888" s="4"/>
      <c r="TXV888" s="4"/>
      <c r="TXW888" s="4"/>
      <c r="TXX888" s="4"/>
      <c r="TXY888" s="4"/>
      <c r="TXZ888" s="4"/>
      <c r="TYA888" s="4"/>
      <c r="TYB888" s="4"/>
      <c r="TYC888" s="4"/>
      <c r="TYD888" s="4"/>
      <c r="TYE888" s="4"/>
      <c r="TYF888" s="4"/>
      <c r="TYG888" s="4"/>
      <c r="TYH888" s="4"/>
      <c r="TYI888" s="4"/>
      <c r="TYJ888" s="4"/>
      <c r="TYK888" s="4"/>
      <c r="TYL888" s="4"/>
      <c r="TYM888" s="4"/>
      <c r="TYN888" s="4"/>
      <c r="TYO888" s="4"/>
      <c r="TYP888" s="4"/>
      <c r="TYQ888" s="4"/>
      <c r="TYR888" s="4"/>
      <c r="TYS888" s="4"/>
      <c r="TYT888" s="4"/>
      <c r="TYU888" s="4"/>
      <c r="TYV888" s="4"/>
      <c r="TYW888" s="4"/>
      <c r="TYX888" s="4"/>
      <c r="TYY888" s="4"/>
      <c r="TYZ888" s="4"/>
      <c r="TZA888" s="4"/>
      <c r="TZB888" s="4"/>
      <c r="TZC888" s="4"/>
      <c r="TZD888" s="4"/>
      <c r="TZE888" s="4"/>
      <c r="TZF888" s="4"/>
      <c r="TZG888" s="4"/>
      <c r="TZH888" s="4"/>
      <c r="TZI888" s="4"/>
      <c r="TZJ888" s="4"/>
      <c r="TZK888" s="4"/>
      <c r="TZL888" s="4"/>
      <c r="TZM888" s="4"/>
      <c r="TZN888" s="4"/>
      <c r="TZO888" s="4"/>
      <c r="TZP888" s="4"/>
      <c r="TZQ888" s="4"/>
      <c r="TZR888" s="4"/>
      <c r="TZS888" s="4"/>
      <c r="TZT888" s="4"/>
      <c r="TZU888" s="4"/>
      <c r="TZV888" s="4"/>
      <c r="TZW888" s="4"/>
      <c r="TZX888" s="4"/>
      <c r="TZY888" s="4"/>
      <c r="TZZ888" s="4"/>
      <c r="UAA888" s="4"/>
      <c r="UAB888" s="4"/>
      <c r="UAC888" s="4"/>
      <c r="UAD888" s="4"/>
      <c r="UAE888" s="4"/>
      <c r="UAF888" s="4"/>
      <c r="UAG888" s="4"/>
      <c r="UAH888" s="4"/>
      <c r="UAI888" s="4"/>
      <c r="UAJ888" s="4"/>
      <c r="UAK888" s="4"/>
      <c r="UAL888" s="4"/>
      <c r="UAM888" s="4"/>
      <c r="UAN888" s="4"/>
      <c r="UAO888" s="4"/>
      <c r="UAP888" s="4"/>
      <c r="UAQ888" s="4"/>
      <c r="UAR888" s="4"/>
      <c r="UAS888" s="4"/>
      <c r="UAT888" s="4"/>
      <c r="UAU888" s="4"/>
      <c r="UAV888" s="4"/>
      <c r="UAW888" s="4"/>
      <c r="UAX888" s="4"/>
      <c r="UAY888" s="4"/>
      <c r="UAZ888" s="4"/>
      <c r="UBA888" s="4"/>
      <c r="UBB888" s="4"/>
      <c r="UBC888" s="4"/>
      <c r="UBD888" s="4"/>
      <c r="UBE888" s="4"/>
      <c r="UBF888" s="4"/>
      <c r="UBG888" s="4"/>
      <c r="UBH888" s="4"/>
      <c r="UBI888" s="4"/>
      <c r="UBJ888" s="4"/>
      <c r="UBK888" s="4"/>
      <c r="UBL888" s="4"/>
      <c r="UBM888" s="4"/>
      <c r="UBN888" s="4"/>
      <c r="UBO888" s="4"/>
      <c r="UBP888" s="4"/>
      <c r="UBQ888" s="4"/>
      <c r="UBR888" s="4"/>
      <c r="UBS888" s="4"/>
      <c r="UBT888" s="4"/>
      <c r="UBU888" s="4"/>
      <c r="UBV888" s="4"/>
      <c r="UBW888" s="4"/>
      <c r="UBX888" s="4"/>
      <c r="UBY888" s="4"/>
      <c r="UBZ888" s="4"/>
      <c r="UCA888" s="4"/>
      <c r="UCB888" s="4"/>
      <c r="UCC888" s="4"/>
      <c r="UCD888" s="4"/>
      <c r="UCE888" s="4"/>
      <c r="UCF888" s="4"/>
      <c r="UCG888" s="4"/>
      <c r="UCH888" s="4"/>
      <c r="UCI888" s="4"/>
      <c r="UCJ888" s="4"/>
      <c r="UCK888" s="4"/>
      <c r="UCL888" s="4"/>
      <c r="UCM888" s="4"/>
      <c r="UCN888" s="4"/>
      <c r="UCO888" s="4"/>
      <c r="UCP888" s="4"/>
      <c r="UCQ888" s="4"/>
      <c r="UCR888" s="4"/>
      <c r="UCS888" s="4"/>
      <c r="UCT888" s="4"/>
      <c r="UCU888" s="4"/>
      <c r="UCV888" s="4"/>
      <c r="UCW888" s="4"/>
      <c r="UCX888" s="4"/>
      <c r="UCY888" s="4"/>
      <c r="UCZ888" s="4"/>
      <c r="UDA888" s="4"/>
      <c r="UDB888" s="4"/>
      <c r="UDC888" s="4"/>
      <c r="UDD888" s="4"/>
      <c r="UDE888" s="4"/>
      <c r="UDF888" s="4"/>
      <c r="UDG888" s="4"/>
      <c r="UDH888" s="4"/>
      <c r="UDI888" s="4"/>
      <c r="UDJ888" s="4"/>
      <c r="UDK888" s="4"/>
      <c r="UDL888" s="4"/>
      <c r="UDM888" s="4"/>
      <c r="UDN888" s="4"/>
      <c r="UDO888" s="4"/>
      <c r="UDP888" s="4"/>
      <c r="UDQ888" s="4"/>
      <c r="UDR888" s="4"/>
      <c r="UDS888" s="4"/>
      <c r="UDT888" s="4"/>
      <c r="UDU888" s="4"/>
      <c r="UDV888" s="4"/>
      <c r="UDW888" s="4"/>
      <c r="UDX888" s="4"/>
      <c r="UDY888" s="4"/>
      <c r="UDZ888" s="4"/>
      <c r="UEA888" s="4"/>
      <c r="UEB888" s="4"/>
      <c r="UEC888" s="4"/>
      <c r="UED888" s="4"/>
      <c r="UEF888" s="4"/>
      <c r="UEH888" s="4"/>
      <c r="UEI888" s="4"/>
      <c r="UEJ888" s="4"/>
      <c r="UEK888" s="4"/>
      <c r="UEL888" s="4"/>
      <c r="UEM888" s="4"/>
      <c r="UEN888" s="4"/>
      <c r="UEO888" s="4"/>
      <c r="UET888" s="4"/>
      <c r="UEU888" s="4"/>
      <c r="UEV888" s="4"/>
      <c r="UEW888" s="4"/>
      <c r="UEX888" s="4"/>
      <c r="UEY888" s="4"/>
      <c r="UEZ888" s="4"/>
      <c r="UFA888" s="4"/>
      <c r="UFB888" s="4"/>
      <c r="UFC888" s="4"/>
      <c r="UFD888" s="4"/>
      <c r="UFE888" s="4"/>
      <c r="UFF888" s="4"/>
      <c r="UFG888" s="4"/>
      <c r="UFH888" s="4"/>
      <c r="UFI888" s="4"/>
      <c r="UFJ888" s="4"/>
      <c r="UFK888" s="4"/>
      <c r="UFL888" s="4"/>
      <c r="UFM888" s="4"/>
      <c r="UFN888" s="4"/>
      <c r="UFO888" s="4"/>
      <c r="UFP888" s="4"/>
      <c r="UFQ888" s="4"/>
      <c r="UFR888" s="4"/>
      <c r="UFS888" s="4"/>
      <c r="UFT888" s="4"/>
      <c r="UFU888" s="4"/>
      <c r="UFV888" s="4"/>
      <c r="UFW888" s="4"/>
      <c r="UFX888" s="4"/>
      <c r="UFY888" s="4"/>
      <c r="UFZ888" s="4"/>
      <c r="UGA888" s="4"/>
      <c r="UGB888" s="4"/>
      <c r="UGC888" s="4"/>
      <c r="UGD888" s="4"/>
      <c r="UGE888" s="4"/>
      <c r="UGF888" s="4"/>
      <c r="UGG888" s="4"/>
      <c r="UGH888" s="4"/>
      <c r="UGI888" s="4"/>
      <c r="UGJ888" s="4"/>
      <c r="UGK888" s="4"/>
      <c r="UGL888" s="4"/>
      <c r="UGM888" s="4"/>
      <c r="UGN888" s="4"/>
      <c r="UGO888" s="4"/>
      <c r="UGP888" s="4"/>
      <c r="UGQ888" s="4"/>
      <c r="UGR888" s="4"/>
      <c r="UGS888" s="4"/>
      <c r="UGT888" s="4"/>
      <c r="UGU888" s="4"/>
      <c r="UGV888" s="4"/>
      <c r="UGW888" s="4"/>
      <c r="UGX888" s="4"/>
      <c r="UGY888" s="4"/>
      <c r="UGZ888" s="4"/>
      <c r="UHA888" s="4"/>
      <c r="UHB888" s="4"/>
      <c r="UHC888" s="4"/>
      <c r="UHD888" s="4"/>
      <c r="UHE888" s="4"/>
      <c r="UHF888" s="4"/>
      <c r="UHG888" s="4"/>
      <c r="UHH888" s="4"/>
      <c r="UHI888" s="4"/>
      <c r="UHJ888" s="4"/>
      <c r="UHK888" s="4"/>
      <c r="UHL888" s="4"/>
      <c r="UHM888" s="4"/>
      <c r="UHN888" s="4"/>
      <c r="UHO888" s="4"/>
      <c r="UHP888" s="4"/>
      <c r="UHQ888" s="4"/>
      <c r="UHR888" s="4"/>
      <c r="UHS888" s="4"/>
      <c r="UHT888" s="4"/>
      <c r="UHU888" s="4"/>
      <c r="UHV888" s="4"/>
      <c r="UHW888" s="4"/>
      <c r="UHX888" s="4"/>
      <c r="UHY888" s="4"/>
      <c r="UHZ888" s="4"/>
      <c r="UIA888" s="4"/>
      <c r="UIB888" s="4"/>
      <c r="UIC888" s="4"/>
      <c r="UID888" s="4"/>
      <c r="UIE888" s="4"/>
      <c r="UIF888" s="4"/>
      <c r="UIG888" s="4"/>
      <c r="UIH888" s="4"/>
      <c r="UII888" s="4"/>
      <c r="UIJ888" s="4"/>
      <c r="UIK888" s="4"/>
      <c r="UIL888" s="4"/>
      <c r="UIM888" s="4"/>
      <c r="UIN888" s="4"/>
      <c r="UIO888" s="4"/>
      <c r="UIP888" s="4"/>
      <c r="UIQ888" s="4"/>
      <c r="UIR888" s="4"/>
      <c r="UIS888" s="4"/>
      <c r="UIT888" s="4"/>
      <c r="UIU888" s="4"/>
      <c r="UIV888" s="4"/>
      <c r="UIW888" s="4"/>
      <c r="UIX888" s="4"/>
      <c r="UIY888" s="4"/>
      <c r="UIZ888" s="4"/>
      <c r="UJA888" s="4"/>
      <c r="UJB888" s="4"/>
      <c r="UJC888" s="4"/>
      <c r="UJD888" s="4"/>
      <c r="UJE888" s="4"/>
      <c r="UJF888" s="4"/>
      <c r="UJG888" s="4"/>
      <c r="UJH888" s="4"/>
      <c r="UJI888" s="4"/>
      <c r="UJJ888" s="4"/>
      <c r="UJK888" s="4"/>
      <c r="UJL888" s="4"/>
      <c r="UJM888" s="4"/>
      <c r="UJN888" s="4"/>
      <c r="UJO888" s="4"/>
      <c r="UJP888" s="4"/>
      <c r="UJQ888" s="4"/>
      <c r="UJR888" s="4"/>
      <c r="UJS888" s="4"/>
      <c r="UJT888" s="4"/>
      <c r="UJU888" s="4"/>
      <c r="UJV888" s="4"/>
      <c r="UJW888" s="4"/>
      <c r="UJX888" s="4"/>
      <c r="UJY888" s="4"/>
      <c r="UJZ888" s="4"/>
      <c r="UKA888" s="4"/>
      <c r="UKB888" s="4"/>
      <c r="UKC888" s="4"/>
      <c r="UKD888" s="4"/>
      <c r="UKE888" s="4"/>
      <c r="UKF888" s="4"/>
      <c r="UKG888" s="4"/>
      <c r="UKH888" s="4"/>
      <c r="UKI888" s="4"/>
      <c r="UKJ888" s="4"/>
      <c r="UKK888" s="4"/>
      <c r="UKL888" s="4"/>
      <c r="UKM888" s="4"/>
      <c r="UKN888" s="4"/>
      <c r="UKO888" s="4"/>
      <c r="UKP888" s="4"/>
      <c r="UKQ888" s="4"/>
      <c r="UKR888" s="4"/>
      <c r="UKS888" s="4"/>
      <c r="UKT888" s="4"/>
      <c r="UKU888" s="4"/>
      <c r="UKV888" s="4"/>
      <c r="UKW888" s="4"/>
      <c r="UKX888" s="4"/>
      <c r="UKY888" s="4"/>
      <c r="UKZ888" s="4"/>
      <c r="ULA888" s="4"/>
      <c r="ULB888" s="4"/>
      <c r="ULC888" s="4"/>
      <c r="ULD888" s="4"/>
      <c r="ULE888" s="4"/>
      <c r="ULF888" s="4"/>
      <c r="ULG888" s="4"/>
      <c r="ULH888" s="4"/>
      <c r="ULI888" s="4"/>
      <c r="ULJ888" s="4"/>
      <c r="ULK888" s="4"/>
      <c r="ULL888" s="4"/>
      <c r="ULM888" s="4"/>
      <c r="ULN888" s="4"/>
      <c r="ULO888" s="4"/>
      <c r="ULP888" s="4"/>
      <c r="ULQ888" s="4"/>
      <c r="ULR888" s="4"/>
      <c r="ULS888" s="4"/>
      <c r="ULT888" s="4"/>
      <c r="ULU888" s="4"/>
      <c r="ULV888" s="4"/>
      <c r="ULW888" s="4"/>
      <c r="ULX888" s="4"/>
      <c r="ULY888" s="4"/>
      <c r="ULZ888" s="4"/>
      <c r="UMA888" s="4"/>
      <c r="UMB888" s="4"/>
      <c r="UMC888" s="4"/>
      <c r="UMD888" s="4"/>
      <c r="UME888" s="4"/>
      <c r="UMF888" s="4"/>
      <c r="UMG888" s="4"/>
      <c r="UMH888" s="4"/>
      <c r="UMI888" s="4"/>
      <c r="UMJ888" s="4"/>
      <c r="UMK888" s="4"/>
      <c r="UML888" s="4"/>
      <c r="UMM888" s="4"/>
      <c r="UMN888" s="4"/>
      <c r="UMO888" s="4"/>
      <c r="UMP888" s="4"/>
      <c r="UMQ888" s="4"/>
      <c r="UMR888" s="4"/>
      <c r="UMS888" s="4"/>
      <c r="UMT888" s="4"/>
      <c r="UMU888" s="4"/>
      <c r="UMV888" s="4"/>
      <c r="UMW888" s="4"/>
      <c r="UMX888" s="4"/>
      <c r="UMY888" s="4"/>
      <c r="UMZ888" s="4"/>
      <c r="UNA888" s="4"/>
      <c r="UNB888" s="4"/>
      <c r="UNC888" s="4"/>
      <c r="UND888" s="4"/>
      <c r="UNE888" s="4"/>
      <c r="UNF888" s="4"/>
      <c r="UNG888" s="4"/>
      <c r="UNH888" s="4"/>
      <c r="UNI888" s="4"/>
      <c r="UNJ888" s="4"/>
      <c r="UNK888" s="4"/>
      <c r="UNL888" s="4"/>
      <c r="UNM888" s="4"/>
      <c r="UNN888" s="4"/>
      <c r="UNO888" s="4"/>
      <c r="UNP888" s="4"/>
      <c r="UNQ888" s="4"/>
      <c r="UNR888" s="4"/>
      <c r="UNS888" s="4"/>
      <c r="UNT888" s="4"/>
      <c r="UNU888" s="4"/>
      <c r="UNV888" s="4"/>
      <c r="UNW888" s="4"/>
      <c r="UNX888" s="4"/>
      <c r="UNY888" s="4"/>
      <c r="UNZ888" s="4"/>
      <c r="UOB888" s="4"/>
      <c r="UOD888" s="4"/>
      <c r="UOE888" s="4"/>
      <c r="UOF888" s="4"/>
      <c r="UOG888" s="4"/>
      <c r="UOH888" s="4"/>
      <c r="UOI888" s="4"/>
      <c r="UOJ888" s="4"/>
      <c r="UOK888" s="4"/>
      <c r="UOP888" s="4"/>
      <c r="UOQ888" s="4"/>
      <c r="UOR888" s="4"/>
      <c r="UOS888" s="4"/>
      <c r="UOT888" s="4"/>
      <c r="UOU888" s="4"/>
      <c r="UOV888" s="4"/>
      <c r="UOW888" s="4"/>
      <c r="UOX888" s="4"/>
      <c r="UOY888" s="4"/>
      <c r="UOZ888" s="4"/>
      <c r="UPA888" s="4"/>
      <c r="UPB888" s="4"/>
      <c r="UPC888" s="4"/>
      <c r="UPD888" s="4"/>
      <c r="UPE888" s="4"/>
      <c r="UPF888" s="4"/>
      <c r="UPG888" s="4"/>
      <c r="UPH888" s="4"/>
      <c r="UPI888" s="4"/>
      <c r="UPJ888" s="4"/>
      <c r="UPK888" s="4"/>
      <c r="UPL888" s="4"/>
      <c r="UPM888" s="4"/>
      <c r="UPN888" s="4"/>
      <c r="UPO888" s="4"/>
      <c r="UPP888" s="4"/>
      <c r="UPQ888" s="4"/>
      <c r="UPR888" s="4"/>
      <c r="UPS888" s="4"/>
      <c r="UPT888" s="4"/>
      <c r="UPU888" s="4"/>
      <c r="UPV888" s="4"/>
      <c r="UPW888" s="4"/>
      <c r="UPX888" s="4"/>
      <c r="UPY888" s="4"/>
      <c r="UPZ888" s="4"/>
      <c r="UQA888" s="4"/>
      <c r="UQB888" s="4"/>
      <c r="UQC888" s="4"/>
      <c r="UQD888" s="4"/>
      <c r="UQE888" s="4"/>
      <c r="UQF888" s="4"/>
      <c r="UQG888" s="4"/>
      <c r="UQH888" s="4"/>
      <c r="UQI888" s="4"/>
      <c r="UQJ888" s="4"/>
      <c r="UQK888" s="4"/>
      <c r="UQL888" s="4"/>
      <c r="UQM888" s="4"/>
      <c r="UQN888" s="4"/>
      <c r="UQO888" s="4"/>
      <c r="UQP888" s="4"/>
      <c r="UQQ888" s="4"/>
      <c r="UQR888" s="4"/>
      <c r="UQS888" s="4"/>
      <c r="UQT888" s="4"/>
      <c r="UQU888" s="4"/>
      <c r="UQV888" s="4"/>
      <c r="UQW888" s="4"/>
      <c r="UQX888" s="4"/>
      <c r="UQY888" s="4"/>
      <c r="UQZ888" s="4"/>
      <c r="URA888" s="4"/>
      <c r="URB888" s="4"/>
      <c r="URC888" s="4"/>
      <c r="URD888" s="4"/>
      <c r="URE888" s="4"/>
      <c r="URF888" s="4"/>
      <c r="URG888" s="4"/>
      <c r="URH888" s="4"/>
      <c r="URI888" s="4"/>
      <c r="URJ888" s="4"/>
      <c r="URK888" s="4"/>
      <c r="URL888" s="4"/>
      <c r="URM888" s="4"/>
      <c r="URN888" s="4"/>
      <c r="URO888" s="4"/>
      <c r="URP888" s="4"/>
      <c r="URQ888" s="4"/>
      <c r="URR888" s="4"/>
      <c r="URS888" s="4"/>
      <c r="URT888" s="4"/>
      <c r="URU888" s="4"/>
      <c r="URV888" s="4"/>
      <c r="URW888" s="4"/>
      <c r="URX888" s="4"/>
      <c r="URY888" s="4"/>
      <c r="URZ888" s="4"/>
      <c r="USA888" s="4"/>
      <c r="USB888" s="4"/>
      <c r="USC888" s="4"/>
      <c r="USD888" s="4"/>
      <c r="USE888" s="4"/>
      <c r="USF888" s="4"/>
      <c r="USG888" s="4"/>
      <c r="USH888" s="4"/>
      <c r="USI888" s="4"/>
      <c r="USJ888" s="4"/>
      <c r="USK888" s="4"/>
      <c r="USL888" s="4"/>
      <c r="USM888" s="4"/>
      <c r="USN888" s="4"/>
      <c r="USO888" s="4"/>
      <c r="USP888" s="4"/>
      <c r="USQ888" s="4"/>
      <c r="USR888" s="4"/>
      <c r="USS888" s="4"/>
      <c r="UST888" s="4"/>
      <c r="USU888" s="4"/>
      <c r="USV888" s="4"/>
      <c r="USW888" s="4"/>
      <c r="USX888" s="4"/>
      <c r="USY888" s="4"/>
      <c r="USZ888" s="4"/>
      <c r="UTA888" s="4"/>
      <c r="UTB888" s="4"/>
      <c r="UTC888" s="4"/>
      <c r="UTD888" s="4"/>
      <c r="UTE888" s="4"/>
      <c r="UTF888" s="4"/>
      <c r="UTG888" s="4"/>
      <c r="UTH888" s="4"/>
      <c r="UTI888" s="4"/>
      <c r="UTJ888" s="4"/>
      <c r="UTK888" s="4"/>
      <c r="UTL888" s="4"/>
      <c r="UTM888" s="4"/>
      <c r="UTN888" s="4"/>
      <c r="UTO888" s="4"/>
      <c r="UTP888" s="4"/>
      <c r="UTQ888" s="4"/>
      <c r="UTR888" s="4"/>
      <c r="UTS888" s="4"/>
      <c r="UTT888" s="4"/>
      <c r="UTU888" s="4"/>
      <c r="UTV888" s="4"/>
      <c r="UTW888" s="4"/>
      <c r="UTX888" s="4"/>
      <c r="UTY888" s="4"/>
      <c r="UTZ888" s="4"/>
      <c r="UUA888" s="4"/>
      <c r="UUB888" s="4"/>
      <c r="UUC888" s="4"/>
      <c r="UUD888" s="4"/>
      <c r="UUE888" s="4"/>
      <c r="UUF888" s="4"/>
      <c r="UUG888" s="4"/>
      <c r="UUH888" s="4"/>
      <c r="UUI888" s="4"/>
      <c r="UUJ888" s="4"/>
      <c r="UUK888" s="4"/>
      <c r="UUL888" s="4"/>
      <c r="UUM888" s="4"/>
      <c r="UUN888" s="4"/>
      <c r="UUO888" s="4"/>
      <c r="UUP888" s="4"/>
      <c r="UUQ888" s="4"/>
      <c r="UUR888" s="4"/>
      <c r="UUS888" s="4"/>
      <c r="UUT888" s="4"/>
      <c r="UUU888" s="4"/>
      <c r="UUV888" s="4"/>
      <c r="UUW888" s="4"/>
      <c r="UUX888" s="4"/>
      <c r="UUY888" s="4"/>
      <c r="UUZ888" s="4"/>
      <c r="UVA888" s="4"/>
      <c r="UVB888" s="4"/>
      <c r="UVC888" s="4"/>
      <c r="UVD888" s="4"/>
      <c r="UVE888" s="4"/>
      <c r="UVF888" s="4"/>
      <c r="UVG888" s="4"/>
      <c r="UVH888" s="4"/>
      <c r="UVI888" s="4"/>
      <c r="UVJ888" s="4"/>
      <c r="UVK888" s="4"/>
      <c r="UVL888" s="4"/>
      <c r="UVM888" s="4"/>
      <c r="UVN888" s="4"/>
      <c r="UVO888" s="4"/>
      <c r="UVP888" s="4"/>
      <c r="UVQ888" s="4"/>
      <c r="UVR888" s="4"/>
      <c r="UVS888" s="4"/>
      <c r="UVT888" s="4"/>
      <c r="UVU888" s="4"/>
      <c r="UVV888" s="4"/>
      <c r="UVW888" s="4"/>
      <c r="UVX888" s="4"/>
      <c r="UVY888" s="4"/>
      <c r="UVZ888" s="4"/>
      <c r="UWA888" s="4"/>
      <c r="UWB888" s="4"/>
      <c r="UWC888" s="4"/>
      <c r="UWD888" s="4"/>
      <c r="UWE888" s="4"/>
      <c r="UWF888" s="4"/>
      <c r="UWG888" s="4"/>
      <c r="UWH888" s="4"/>
      <c r="UWI888" s="4"/>
      <c r="UWJ888" s="4"/>
      <c r="UWK888" s="4"/>
      <c r="UWL888" s="4"/>
      <c r="UWM888" s="4"/>
      <c r="UWN888" s="4"/>
      <c r="UWO888" s="4"/>
      <c r="UWP888" s="4"/>
      <c r="UWQ888" s="4"/>
      <c r="UWR888" s="4"/>
      <c r="UWS888" s="4"/>
      <c r="UWT888" s="4"/>
      <c r="UWU888" s="4"/>
      <c r="UWV888" s="4"/>
      <c r="UWW888" s="4"/>
      <c r="UWX888" s="4"/>
      <c r="UWY888" s="4"/>
      <c r="UWZ888" s="4"/>
      <c r="UXA888" s="4"/>
      <c r="UXB888" s="4"/>
      <c r="UXC888" s="4"/>
      <c r="UXD888" s="4"/>
      <c r="UXE888" s="4"/>
      <c r="UXF888" s="4"/>
      <c r="UXG888" s="4"/>
      <c r="UXH888" s="4"/>
      <c r="UXI888" s="4"/>
      <c r="UXJ888" s="4"/>
      <c r="UXK888" s="4"/>
      <c r="UXL888" s="4"/>
      <c r="UXM888" s="4"/>
      <c r="UXN888" s="4"/>
      <c r="UXO888" s="4"/>
      <c r="UXP888" s="4"/>
      <c r="UXQ888" s="4"/>
      <c r="UXR888" s="4"/>
      <c r="UXS888" s="4"/>
      <c r="UXT888" s="4"/>
      <c r="UXU888" s="4"/>
      <c r="UXV888" s="4"/>
      <c r="UXX888" s="4"/>
      <c r="UXZ888" s="4"/>
      <c r="UYA888" s="4"/>
      <c r="UYB888" s="4"/>
      <c r="UYC888" s="4"/>
      <c r="UYD888" s="4"/>
      <c r="UYE888" s="4"/>
      <c r="UYF888" s="4"/>
      <c r="UYG888" s="4"/>
      <c r="UYL888" s="4"/>
      <c r="UYM888" s="4"/>
      <c r="UYN888" s="4"/>
      <c r="UYO888" s="4"/>
      <c r="UYP888" s="4"/>
      <c r="UYQ888" s="4"/>
      <c r="UYR888" s="4"/>
      <c r="UYS888" s="4"/>
      <c r="UYT888" s="4"/>
      <c r="UYU888" s="4"/>
      <c r="UYV888" s="4"/>
      <c r="UYW888" s="4"/>
      <c r="UYX888" s="4"/>
      <c r="UYY888" s="4"/>
      <c r="UYZ888" s="4"/>
      <c r="UZA888" s="4"/>
      <c r="UZB888" s="4"/>
      <c r="UZC888" s="4"/>
      <c r="UZD888" s="4"/>
      <c r="UZE888" s="4"/>
      <c r="UZF888" s="4"/>
      <c r="UZG888" s="4"/>
      <c r="UZH888" s="4"/>
      <c r="UZI888" s="4"/>
      <c r="UZJ888" s="4"/>
      <c r="UZK888" s="4"/>
      <c r="UZL888" s="4"/>
      <c r="UZM888" s="4"/>
      <c r="UZN888" s="4"/>
      <c r="UZO888" s="4"/>
      <c r="UZP888" s="4"/>
      <c r="UZQ888" s="4"/>
      <c r="UZR888" s="4"/>
      <c r="UZS888" s="4"/>
      <c r="UZT888" s="4"/>
      <c r="UZU888" s="4"/>
      <c r="UZV888" s="4"/>
      <c r="UZW888" s="4"/>
      <c r="UZX888" s="4"/>
      <c r="UZY888" s="4"/>
      <c r="UZZ888" s="4"/>
      <c r="VAA888" s="4"/>
      <c r="VAB888" s="4"/>
      <c r="VAC888" s="4"/>
      <c r="VAD888" s="4"/>
      <c r="VAE888" s="4"/>
      <c r="VAF888" s="4"/>
      <c r="VAG888" s="4"/>
      <c r="VAH888" s="4"/>
      <c r="VAI888" s="4"/>
      <c r="VAJ888" s="4"/>
      <c r="VAK888" s="4"/>
      <c r="VAL888" s="4"/>
      <c r="VAM888" s="4"/>
      <c r="VAN888" s="4"/>
      <c r="VAO888" s="4"/>
      <c r="VAP888" s="4"/>
      <c r="VAQ888" s="4"/>
      <c r="VAR888" s="4"/>
      <c r="VAS888" s="4"/>
      <c r="VAT888" s="4"/>
      <c r="VAU888" s="4"/>
      <c r="VAV888" s="4"/>
      <c r="VAW888" s="4"/>
      <c r="VAX888" s="4"/>
      <c r="VAY888" s="4"/>
      <c r="VAZ888" s="4"/>
      <c r="VBA888" s="4"/>
      <c r="VBB888" s="4"/>
      <c r="VBC888" s="4"/>
      <c r="VBD888" s="4"/>
      <c r="VBE888" s="4"/>
      <c r="VBF888" s="4"/>
      <c r="VBG888" s="4"/>
      <c r="VBH888" s="4"/>
      <c r="VBI888" s="4"/>
      <c r="VBJ888" s="4"/>
      <c r="VBK888" s="4"/>
      <c r="VBL888" s="4"/>
      <c r="VBM888" s="4"/>
      <c r="VBN888" s="4"/>
      <c r="VBO888" s="4"/>
      <c r="VBP888" s="4"/>
      <c r="VBQ888" s="4"/>
      <c r="VBR888" s="4"/>
      <c r="VBS888" s="4"/>
      <c r="VBT888" s="4"/>
      <c r="VBU888" s="4"/>
      <c r="VBV888" s="4"/>
      <c r="VBW888" s="4"/>
      <c r="VBX888" s="4"/>
      <c r="VBY888" s="4"/>
      <c r="VBZ888" s="4"/>
      <c r="VCA888" s="4"/>
      <c r="VCB888" s="4"/>
      <c r="VCC888" s="4"/>
      <c r="VCD888" s="4"/>
      <c r="VCE888" s="4"/>
      <c r="VCF888" s="4"/>
      <c r="VCG888" s="4"/>
      <c r="VCH888" s="4"/>
      <c r="VCI888" s="4"/>
      <c r="VCJ888" s="4"/>
      <c r="VCK888" s="4"/>
      <c r="VCL888" s="4"/>
      <c r="VCM888" s="4"/>
      <c r="VCN888" s="4"/>
      <c r="VCO888" s="4"/>
      <c r="VCP888" s="4"/>
      <c r="VCQ888" s="4"/>
      <c r="VCR888" s="4"/>
      <c r="VCS888" s="4"/>
      <c r="VCT888" s="4"/>
      <c r="VCU888" s="4"/>
      <c r="VCV888" s="4"/>
      <c r="VCW888" s="4"/>
      <c r="VCX888" s="4"/>
      <c r="VCY888" s="4"/>
      <c r="VCZ888" s="4"/>
      <c r="VDA888" s="4"/>
      <c r="VDB888" s="4"/>
      <c r="VDC888" s="4"/>
      <c r="VDD888" s="4"/>
      <c r="VDE888" s="4"/>
      <c r="VDF888" s="4"/>
      <c r="VDG888" s="4"/>
      <c r="VDH888" s="4"/>
      <c r="VDI888" s="4"/>
      <c r="VDJ888" s="4"/>
      <c r="VDK888" s="4"/>
      <c r="VDL888" s="4"/>
      <c r="VDM888" s="4"/>
      <c r="VDN888" s="4"/>
      <c r="VDO888" s="4"/>
      <c r="VDP888" s="4"/>
      <c r="VDQ888" s="4"/>
      <c r="VDR888" s="4"/>
      <c r="VDS888" s="4"/>
      <c r="VDT888" s="4"/>
      <c r="VDU888" s="4"/>
      <c r="VDV888" s="4"/>
      <c r="VDW888" s="4"/>
      <c r="VDX888" s="4"/>
      <c r="VDY888" s="4"/>
      <c r="VDZ888" s="4"/>
      <c r="VEA888" s="4"/>
      <c r="VEB888" s="4"/>
      <c r="VEC888" s="4"/>
      <c r="VED888" s="4"/>
      <c r="VEE888" s="4"/>
      <c r="VEF888" s="4"/>
      <c r="VEG888" s="4"/>
      <c r="VEH888" s="4"/>
      <c r="VEI888" s="4"/>
      <c r="VEJ888" s="4"/>
      <c r="VEK888" s="4"/>
      <c r="VEL888" s="4"/>
      <c r="VEM888" s="4"/>
      <c r="VEN888" s="4"/>
      <c r="VEO888" s="4"/>
      <c r="VEP888" s="4"/>
      <c r="VEQ888" s="4"/>
      <c r="VER888" s="4"/>
      <c r="VES888" s="4"/>
      <c r="VET888" s="4"/>
      <c r="VEU888" s="4"/>
      <c r="VEV888" s="4"/>
      <c r="VEW888" s="4"/>
      <c r="VEX888" s="4"/>
      <c r="VEY888" s="4"/>
      <c r="VEZ888" s="4"/>
      <c r="VFA888" s="4"/>
      <c r="VFB888" s="4"/>
      <c r="VFC888" s="4"/>
      <c r="VFD888" s="4"/>
      <c r="VFE888" s="4"/>
      <c r="VFF888" s="4"/>
      <c r="VFG888" s="4"/>
      <c r="VFH888" s="4"/>
      <c r="VFI888" s="4"/>
      <c r="VFJ888" s="4"/>
      <c r="VFK888" s="4"/>
      <c r="VFL888" s="4"/>
      <c r="VFM888" s="4"/>
      <c r="VFN888" s="4"/>
      <c r="VFO888" s="4"/>
      <c r="VFP888" s="4"/>
      <c r="VFQ888" s="4"/>
      <c r="VFR888" s="4"/>
      <c r="VFS888" s="4"/>
      <c r="VFT888" s="4"/>
      <c r="VFU888" s="4"/>
      <c r="VFV888" s="4"/>
      <c r="VFW888" s="4"/>
      <c r="VFX888" s="4"/>
      <c r="VFY888" s="4"/>
      <c r="VFZ888" s="4"/>
      <c r="VGA888" s="4"/>
      <c r="VGB888" s="4"/>
      <c r="VGC888" s="4"/>
      <c r="VGD888" s="4"/>
      <c r="VGE888" s="4"/>
      <c r="VGF888" s="4"/>
      <c r="VGG888" s="4"/>
      <c r="VGH888" s="4"/>
      <c r="VGI888" s="4"/>
      <c r="VGJ888" s="4"/>
      <c r="VGK888" s="4"/>
      <c r="VGL888" s="4"/>
      <c r="VGM888" s="4"/>
      <c r="VGN888" s="4"/>
      <c r="VGO888" s="4"/>
      <c r="VGP888" s="4"/>
      <c r="VGQ888" s="4"/>
      <c r="VGR888" s="4"/>
      <c r="VGS888" s="4"/>
      <c r="VGT888" s="4"/>
      <c r="VGU888" s="4"/>
      <c r="VGV888" s="4"/>
      <c r="VGW888" s="4"/>
      <c r="VGX888" s="4"/>
      <c r="VGY888" s="4"/>
      <c r="VGZ888" s="4"/>
      <c r="VHA888" s="4"/>
      <c r="VHB888" s="4"/>
      <c r="VHC888" s="4"/>
      <c r="VHD888" s="4"/>
      <c r="VHE888" s="4"/>
      <c r="VHF888" s="4"/>
      <c r="VHG888" s="4"/>
      <c r="VHH888" s="4"/>
      <c r="VHI888" s="4"/>
      <c r="VHJ888" s="4"/>
      <c r="VHK888" s="4"/>
      <c r="VHL888" s="4"/>
      <c r="VHM888" s="4"/>
      <c r="VHN888" s="4"/>
      <c r="VHO888" s="4"/>
      <c r="VHP888" s="4"/>
      <c r="VHQ888" s="4"/>
      <c r="VHR888" s="4"/>
      <c r="VHT888" s="4"/>
      <c r="VHV888" s="4"/>
      <c r="VHW888" s="4"/>
      <c r="VHX888" s="4"/>
      <c r="VHY888" s="4"/>
      <c r="VHZ888" s="4"/>
      <c r="VIA888" s="4"/>
      <c r="VIB888" s="4"/>
      <c r="VIC888" s="4"/>
      <c r="VIH888" s="4"/>
      <c r="VII888" s="4"/>
      <c r="VIJ888" s="4"/>
      <c r="VIK888" s="4"/>
      <c r="VIL888" s="4"/>
      <c r="VIM888" s="4"/>
      <c r="VIN888" s="4"/>
      <c r="VIO888" s="4"/>
      <c r="VIP888" s="4"/>
      <c r="VIQ888" s="4"/>
      <c r="VIR888" s="4"/>
      <c r="VIS888" s="4"/>
      <c r="VIT888" s="4"/>
      <c r="VIU888" s="4"/>
      <c r="VIV888" s="4"/>
      <c r="VIW888" s="4"/>
      <c r="VIX888" s="4"/>
      <c r="VIY888" s="4"/>
      <c r="VIZ888" s="4"/>
      <c r="VJA888" s="4"/>
      <c r="VJB888" s="4"/>
      <c r="VJC888" s="4"/>
      <c r="VJD888" s="4"/>
      <c r="VJE888" s="4"/>
      <c r="VJF888" s="4"/>
      <c r="VJG888" s="4"/>
      <c r="VJH888" s="4"/>
      <c r="VJI888" s="4"/>
      <c r="VJJ888" s="4"/>
      <c r="VJK888" s="4"/>
      <c r="VJL888" s="4"/>
      <c r="VJM888" s="4"/>
      <c r="VJN888" s="4"/>
      <c r="VJO888" s="4"/>
      <c r="VJP888" s="4"/>
      <c r="VJQ888" s="4"/>
      <c r="VJR888" s="4"/>
      <c r="VJS888" s="4"/>
      <c r="VJT888" s="4"/>
      <c r="VJU888" s="4"/>
      <c r="VJV888" s="4"/>
      <c r="VJW888" s="4"/>
      <c r="VJX888" s="4"/>
      <c r="VJY888" s="4"/>
      <c r="VJZ888" s="4"/>
      <c r="VKA888" s="4"/>
      <c r="VKB888" s="4"/>
      <c r="VKC888" s="4"/>
      <c r="VKD888" s="4"/>
      <c r="VKE888" s="4"/>
      <c r="VKF888" s="4"/>
      <c r="VKG888" s="4"/>
      <c r="VKH888" s="4"/>
      <c r="VKI888" s="4"/>
      <c r="VKJ888" s="4"/>
      <c r="VKK888" s="4"/>
      <c r="VKL888" s="4"/>
      <c r="VKM888" s="4"/>
      <c r="VKN888" s="4"/>
      <c r="VKO888" s="4"/>
      <c r="VKP888" s="4"/>
      <c r="VKQ888" s="4"/>
      <c r="VKR888" s="4"/>
      <c r="VKS888" s="4"/>
      <c r="VKT888" s="4"/>
      <c r="VKU888" s="4"/>
      <c r="VKV888" s="4"/>
      <c r="VKW888" s="4"/>
      <c r="VKX888" s="4"/>
      <c r="VKY888" s="4"/>
      <c r="VKZ888" s="4"/>
      <c r="VLA888" s="4"/>
      <c r="VLB888" s="4"/>
      <c r="VLC888" s="4"/>
      <c r="VLD888" s="4"/>
      <c r="VLE888" s="4"/>
      <c r="VLF888" s="4"/>
      <c r="VLG888" s="4"/>
      <c r="VLH888" s="4"/>
      <c r="VLI888" s="4"/>
      <c r="VLJ888" s="4"/>
      <c r="VLK888" s="4"/>
      <c r="VLL888" s="4"/>
      <c r="VLM888" s="4"/>
      <c r="VLN888" s="4"/>
      <c r="VLO888" s="4"/>
      <c r="VLP888" s="4"/>
      <c r="VLQ888" s="4"/>
      <c r="VLR888" s="4"/>
      <c r="VLS888" s="4"/>
      <c r="VLT888" s="4"/>
      <c r="VLU888" s="4"/>
      <c r="VLV888" s="4"/>
      <c r="VLW888" s="4"/>
      <c r="VLX888" s="4"/>
      <c r="VLY888" s="4"/>
      <c r="VLZ888" s="4"/>
      <c r="VMA888" s="4"/>
      <c r="VMB888" s="4"/>
      <c r="VMC888" s="4"/>
      <c r="VMD888" s="4"/>
      <c r="VME888" s="4"/>
      <c r="VMF888" s="4"/>
      <c r="VMG888" s="4"/>
      <c r="VMH888" s="4"/>
      <c r="VMI888" s="4"/>
      <c r="VMJ888" s="4"/>
      <c r="VMK888" s="4"/>
      <c r="VML888" s="4"/>
      <c r="VMM888" s="4"/>
      <c r="VMN888" s="4"/>
      <c r="VMO888" s="4"/>
      <c r="VMP888" s="4"/>
      <c r="VMQ888" s="4"/>
      <c r="VMR888" s="4"/>
      <c r="VMS888" s="4"/>
      <c r="VMT888" s="4"/>
      <c r="VMU888" s="4"/>
      <c r="VMV888" s="4"/>
      <c r="VMW888" s="4"/>
      <c r="VMX888" s="4"/>
      <c r="VMY888" s="4"/>
      <c r="VMZ888" s="4"/>
      <c r="VNA888" s="4"/>
      <c r="VNB888" s="4"/>
      <c r="VNC888" s="4"/>
      <c r="VND888" s="4"/>
      <c r="VNE888" s="4"/>
      <c r="VNF888" s="4"/>
      <c r="VNG888" s="4"/>
      <c r="VNH888" s="4"/>
      <c r="VNI888" s="4"/>
      <c r="VNJ888" s="4"/>
      <c r="VNK888" s="4"/>
      <c r="VNL888" s="4"/>
      <c r="VNM888" s="4"/>
      <c r="VNN888" s="4"/>
      <c r="VNO888" s="4"/>
      <c r="VNP888" s="4"/>
      <c r="VNQ888" s="4"/>
      <c r="VNR888" s="4"/>
      <c r="VNS888" s="4"/>
      <c r="VNT888" s="4"/>
      <c r="VNU888" s="4"/>
      <c r="VNV888" s="4"/>
      <c r="VNW888" s="4"/>
      <c r="VNX888" s="4"/>
      <c r="VNY888" s="4"/>
      <c r="VNZ888" s="4"/>
      <c r="VOA888" s="4"/>
      <c r="VOB888" s="4"/>
      <c r="VOC888" s="4"/>
      <c r="VOD888" s="4"/>
      <c r="VOE888" s="4"/>
      <c r="VOF888" s="4"/>
      <c r="VOG888" s="4"/>
      <c r="VOH888" s="4"/>
      <c r="VOI888" s="4"/>
      <c r="VOJ888" s="4"/>
      <c r="VOK888" s="4"/>
      <c r="VOL888" s="4"/>
      <c r="VOM888" s="4"/>
      <c r="VON888" s="4"/>
      <c r="VOO888" s="4"/>
      <c r="VOP888" s="4"/>
      <c r="VOQ888" s="4"/>
      <c r="VOR888" s="4"/>
      <c r="VOS888" s="4"/>
      <c r="VOT888" s="4"/>
      <c r="VOU888" s="4"/>
      <c r="VOV888" s="4"/>
      <c r="VOW888" s="4"/>
      <c r="VOX888" s="4"/>
      <c r="VOY888" s="4"/>
      <c r="VOZ888" s="4"/>
      <c r="VPA888" s="4"/>
      <c r="VPB888" s="4"/>
      <c r="VPC888" s="4"/>
      <c r="VPD888" s="4"/>
      <c r="VPE888" s="4"/>
      <c r="VPF888" s="4"/>
      <c r="VPG888" s="4"/>
      <c r="VPH888" s="4"/>
      <c r="VPI888" s="4"/>
      <c r="VPJ888" s="4"/>
      <c r="VPK888" s="4"/>
      <c r="VPL888" s="4"/>
      <c r="VPM888" s="4"/>
      <c r="VPN888" s="4"/>
      <c r="VPO888" s="4"/>
      <c r="VPP888" s="4"/>
      <c r="VPQ888" s="4"/>
      <c r="VPR888" s="4"/>
      <c r="VPS888" s="4"/>
      <c r="VPT888" s="4"/>
      <c r="VPU888" s="4"/>
      <c r="VPV888" s="4"/>
      <c r="VPW888" s="4"/>
      <c r="VPX888" s="4"/>
      <c r="VPY888" s="4"/>
      <c r="VPZ888" s="4"/>
      <c r="VQA888" s="4"/>
      <c r="VQB888" s="4"/>
      <c r="VQC888" s="4"/>
      <c r="VQD888" s="4"/>
      <c r="VQE888" s="4"/>
      <c r="VQF888" s="4"/>
      <c r="VQG888" s="4"/>
      <c r="VQH888" s="4"/>
      <c r="VQI888" s="4"/>
      <c r="VQJ888" s="4"/>
      <c r="VQK888" s="4"/>
      <c r="VQL888" s="4"/>
      <c r="VQM888" s="4"/>
      <c r="VQN888" s="4"/>
      <c r="VQO888" s="4"/>
      <c r="VQP888" s="4"/>
      <c r="VQQ888" s="4"/>
      <c r="VQR888" s="4"/>
      <c r="VQS888" s="4"/>
      <c r="VQT888" s="4"/>
      <c r="VQU888" s="4"/>
      <c r="VQV888" s="4"/>
      <c r="VQW888" s="4"/>
      <c r="VQX888" s="4"/>
      <c r="VQY888" s="4"/>
      <c r="VQZ888" s="4"/>
      <c r="VRA888" s="4"/>
      <c r="VRB888" s="4"/>
      <c r="VRC888" s="4"/>
      <c r="VRD888" s="4"/>
      <c r="VRE888" s="4"/>
      <c r="VRF888" s="4"/>
      <c r="VRG888" s="4"/>
      <c r="VRH888" s="4"/>
      <c r="VRI888" s="4"/>
      <c r="VRJ888" s="4"/>
      <c r="VRK888" s="4"/>
      <c r="VRL888" s="4"/>
      <c r="VRM888" s="4"/>
      <c r="VRN888" s="4"/>
      <c r="VRP888" s="4"/>
      <c r="VRR888" s="4"/>
      <c r="VRS888" s="4"/>
      <c r="VRT888" s="4"/>
      <c r="VRU888" s="4"/>
      <c r="VRV888" s="4"/>
      <c r="VRW888" s="4"/>
      <c r="VRX888" s="4"/>
      <c r="VRY888" s="4"/>
      <c r="VSD888" s="4"/>
      <c r="VSE888" s="4"/>
      <c r="VSF888" s="4"/>
      <c r="VSG888" s="4"/>
      <c r="VSH888" s="4"/>
      <c r="VSI888" s="4"/>
      <c r="VSJ888" s="4"/>
      <c r="VSK888" s="4"/>
      <c r="VSL888" s="4"/>
      <c r="VSM888" s="4"/>
      <c r="VSN888" s="4"/>
      <c r="VSO888" s="4"/>
      <c r="VSP888" s="4"/>
      <c r="VSQ888" s="4"/>
      <c r="VSR888" s="4"/>
      <c r="VSS888" s="4"/>
      <c r="VST888" s="4"/>
      <c r="VSU888" s="4"/>
      <c r="VSV888" s="4"/>
      <c r="VSW888" s="4"/>
      <c r="VSX888" s="4"/>
      <c r="VSY888" s="4"/>
      <c r="VSZ888" s="4"/>
      <c r="VTA888" s="4"/>
      <c r="VTB888" s="4"/>
      <c r="VTC888" s="4"/>
      <c r="VTD888" s="4"/>
      <c r="VTE888" s="4"/>
      <c r="VTF888" s="4"/>
      <c r="VTG888" s="4"/>
      <c r="VTH888" s="4"/>
      <c r="VTI888" s="4"/>
      <c r="VTJ888" s="4"/>
      <c r="VTK888" s="4"/>
      <c r="VTL888" s="4"/>
      <c r="VTM888" s="4"/>
      <c r="VTN888" s="4"/>
      <c r="VTO888" s="4"/>
      <c r="VTP888" s="4"/>
      <c r="VTQ888" s="4"/>
      <c r="VTR888" s="4"/>
      <c r="VTS888" s="4"/>
      <c r="VTT888" s="4"/>
      <c r="VTU888" s="4"/>
      <c r="VTV888" s="4"/>
      <c r="VTW888" s="4"/>
      <c r="VTX888" s="4"/>
      <c r="VTY888" s="4"/>
      <c r="VTZ888" s="4"/>
      <c r="VUA888" s="4"/>
      <c r="VUB888" s="4"/>
      <c r="VUC888" s="4"/>
      <c r="VUD888" s="4"/>
      <c r="VUE888" s="4"/>
      <c r="VUF888" s="4"/>
      <c r="VUG888" s="4"/>
      <c r="VUH888" s="4"/>
      <c r="VUI888" s="4"/>
      <c r="VUJ888" s="4"/>
      <c r="VUK888" s="4"/>
      <c r="VUL888" s="4"/>
      <c r="VUM888" s="4"/>
      <c r="VUN888" s="4"/>
      <c r="VUO888" s="4"/>
      <c r="VUP888" s="4"/>
      <c r="VUQ888" s="4"/>
      <c r="VUR888" s="4"/>
      <c r="VUS888" s="4"/>
      <c r="VUT888" s="4"/>
      <c r="VUU888" s="4"/>
      <c r="VUV888" s="4"/>
      <c r="VUW888" s="4"/>
      <c r="VUX888" s="4"/>
      <c r="VUY888" s="4"/>
      <c r="VUZ888" s="4"/>
      <c r="VVA888" s="4"/>
      <c r="VVB888" s="4"/>
      <c r="VVC888" s="4"/>
      <c r="VVD888" s="4"/>
      <c r="VVE888" s="4"/>
      <c r="VVF888" s="4"/>
      <c r="VVG888" s="4"/>
      <c r="VVH888" s="4"/>
      <c r="VVI888" s="4"/>
      <c r="VVJ888" s="4"/>
      <c r="VVK888" s="4"/>
      <c r="VVL888" s="4"/>
      <c r="VVM888" s="4"/>
      <c r="VVN888" s="4"/>
      <c r="VVO888" s="4"/>
      <c r="VVP888" s="4"/>
      <c r="VVQ888" s="4"/>
      <c r="VVR888" s="4"/>
      <c r="VVS888" s="4"/>
      <c r="VVT888" s="4"/>
      <c r="VVU888" s="4"/>
      <c r="VVV888" s="4"/>
      <c r="VVW888" s="4"/>
      <c r="VVX888" s="4"/>
      <c r="VVY888" s="4"/>
      <c r="VVZ888" s="4"/>
      <c r="VWA888" s="4"/>
      <c r="VWB888" s="4"/>
      <c r="VWC888" s="4"/>
      <c r="VWD888" s="4"/>
      <c r="VWE888" s="4"/>
      <c r="VWF888" s="4"/>
      <c r="VWG888" s="4"/>
      <c r="VWH888" s="4"/>
      <c r="VWI888" s="4"/>
      <c r="VWJ888" s="4"/>
      <c r="VWK888" s="4"/>
      <c r="VWL888" s="4"/>
      <c r="VWM888" s="4"/>
      <c r="VWN888" s="4"/>
      <c r="VWO888" s="4"/>
      <c r="VWP888" s="4"/>
      <c r="VWQ888" s="4"/>
      <c r="VWR888" s="4"/>
      <c r="VWS888" s="4"/>
      <c r="VWT888" s="4"/>
      <c r="VWU888" s="4"/>
      <c r="VWV888" s="4"/>
      <c r="VWW888" s="4"/>
      <c r="VWX888" s="4"/>
      <c r="VWY888" s="4"/>
      <c r="VWZ888" s="4"/>
      <c r="VXA888" s="4"/>
      <c r="VXB888" s="4"/>
      <c r="VXC888" s="4"/>
      <c r="VXD888" s="4"/>
      <c r="VXE888" s="4"/>
      <c r="VXF888" s="4"/>
      <c r="VXG888" s="4"/>
      <c r="VXH888" s="4"/>
      <c r="VXI888" s="4"/>
      <c r="VXJ888" s="4"/>
      <c r="VXK888" s="4"/>
      <c r="VXL888" s="4"/>
      <c r="VXM888" s="4"/>
      <c r="VXN888" s="4"/>
      <c r="VXO888" s="4"/>
      <c r="VXP888" s="4"/>
      <c r="VXQ888" s="4"/>
      <c r="VXR888" s="4"/>
      <c r="VXS888" s="4"/>
      <c r="VXT888" s="4"/>
      <c r="VXU888" s="4"/>
      <c r="VXV888" s="4"/>
      <c r="VXW888" s="4"/>
      <c r="VXX888" s="4"/>
      <c r="VXY888" s="4"/>
      <c r="VXZ888" s="4"/>
      <c r="VYA888" s="4"/>
      <c r="VYB888" s="4"/>
      <c r="VYC888" s="4"/>
      <c r="VYD888" s="4"/>
      <c r="VYE888" s="4"/>
      <c r="VYF888" s="4"/>
      <c r="VYG888" s="4"/>
      <c r="VYH888" s="4"/>
      <c r="VYI888" s="4"/>
      <c r="VYJ888" s="4"/>
      <c r="VYK888" s="4"/>
      <c r="VYL888" s="4"/>
      <c r="VYM888" s="4"/>
      <c r="VYN888" s="4"/>
      <c r="VYO888" s="4"/>
      <c r="VYP888" s="4"/>
      <c r="VYQ888" s="4"/>
      <c r="VYR888" s="4"/>
      <c r="VYS888" s="4"/>
      <c r="VYT888" s="4"/>
      <c r="VYU888" s="4"/>
      <c r="VYV888" s="4"/>
      <c r="VYW888" s="4"/>
      <c r="VYX888" s="4"/>
      <c r="VYY888" s="4"/>
      <c r="VYZ888" s="4"/>
      <c r="VZA888" s="4"/>
      <c r="VZB888" s="4"/>
      <c r="VZC888" s="4"/>
      <c r="VZD888" s="4"/>
      <c r="VZE888" s="4"/>
      <c r="VZF888" s="4"/>
      <c r="VZG888" s="4"/>
      <c r="VZH888" s="4"/>
      <c r="VZI888" s="4"/>
      <c r="VZJ888" s="4"/>
      <c r="VZK888" s="4"/>
      <c r="VZL888" s="4"/>
      <c r="VZM888" s="4"/>
      <c r="VZN888" s="4"/>
      <c r="VZO888" s="4"/>
      <c r="VZP888" s="4"/>
      <c r="VZQ888" s="4"/>
      <c r="VZR888" s="4"/>
      <c r="VZS888" s="4"/>
      <c r="VZT888" s="4"/>
      <c r="VZU888" s="4"/>
      <c r="VZV888" s="4"/>
      <c r="VZW888" s="4"/>
      <c r="VZX888" s="4"/>
      <c r="VZY888" s="4"/>
      <c r="VZZ888" s="4"/>
      <c r="WAA888" s="4"/>
      <c r="WAB888" s="4"/>
      <c r="WAC888" s="4"/>
      <c r="WAD888" s="4"/>
      <c r="WAE888" s="4"/>
      <c r="WAF888" s="4"/>
      <c r="WAG888" s="4"/>
      <c r="WAH888" s="4"/>
      <c r="WAI888" s="4"/>
      <c r="WAJ888" s="4"/>
      <c r="WAK888" s="4"/>
      <c r="WAL888" s="4"/>
      <c r="WAM888" s="4"/>
      <c r="WAN888" s="4"/>
      <c r="WAO888" s="4"/>
      <c r="WAP888" s="4"/>
      <c r="WAQ888" s="4"/>
      <c r="WAR888" s="4"/>
      <c r="WAS888" s="4"/>
      <c r="WAT888" s="4"/>
      <c r="WAU888" s="4"/>
      <c r="WAV888" s="4"/>
      <c r="WAW888" s="4"/>
      <c r="WAX888" s="4"/>
      <c r="WAY888" s="4"/>
      <c r="WAZ888" s="4"/>
      <c r="WBA888" s="4"/>
      <c r="WBB888" s="4"/>
      <c r="WBC888" s="4"/>
      <c r="WBD888" s="4"/>
      <c r="WBE888" s="4"/>
      <c r="WBF888" s="4"/>
      <c r="WBG888" s="4"/>
      <c r="WBH888" s="4"/>
      <c r="WBI888" s="4"/>
      <c r="WBJ888" s="4"/>
      <c r="WBL888" s="4"/>
      <c r="WBN888" s="4"/>
      <c r="WBO888" s="4"/>
      <c r="WBP888" s="4"/>
      <c r="WBQ888" s="4"/>
      <c r="WBR888" s="4"/>
      <c r="WBS888" s="4"/>
      <c r="WBT888" s="4"/>
      <c r="WBU888" s="4"/>
      <c r="WBZ888" s="4"/>
      <c r="WCA888" s="4"/>
      <c r="WCB888" s="4"/>
      <c r="WCC888" s="4"/>
      <c r="WCD888" s="4"/>
      <c r="WCE888" s="4"/>
      <c r="WCF888" s="4"/>
      <c r="WCG888" s="4"/>
      <c r="WCH888" s="4"/>
      <c r="WCI888" s="4"/>
      <c r="WCJ888" s="4"/>
      <c r="WCK888" s="4"/>
      <c r="WCL888" s="4"/>
      <c r="WCM888" s="4"/>
      <c r="WCN888" s="4"/>
      <c r="WCO888" s="4"/>
      <c r="WCP888" s="4"/>
      <c r="WCQ888" s="4"/>
      <c r="WCR888" s="4"/>
      <c r="WCS888" s="4"/>
      <c r="WCT888" s="4"/>
      <c r="WCU888" s="4"/>
      <c r="WCV888" s="4"/>
      <c r="WCW888" s="4"/>
      <c r="WCX888" s="4"/>
      <c r="WCY888" s="4"/>
      <c r="WCZ888" s="4"/>
      <c r="WDA888" s="4"/>
      <c r="WDB888" s="4"/>
      <c r="WDC888" s="4"/>
      <c r="WDD888" s="4"/>
      <c r="WDE888" s="4"/>
      <c r="WDF888" s="4"/>
      <c r="WDG888" s="4"/>
      <c r="WDH888" s="4"/>
      <c r="WDI888" s="4"/>
      <c r="WDJ888" s="4"/>
      <c r="WDK888" s="4"/>
      <c r="WDL888" s="4"/>
      <c r="WDM888" s="4"/>
      <c r="WDN888" s="4"/>
      <c r="WDO888" s="4"/>
      <c r="WDP888" s="4"/>
      <c r="WDQ888" s="4"/>
      <c r="WDR888" s="4"/>
      <c r="WDS888" s="4"/>
      <c r="WDT888" s="4"/>
      <c r="WDU888" s="4"/>
      <c r="WDV888" s="4"/>
      <c r="WDW888" s="4"/>
      <c r="WDX888" s="4"/>
      <c r="WDY888" s="4"/>
      <c r="WDZ888" s="4"/>
      <c r="WEA888" s="4"/>
      <c r="WEB888" s="4"/>
      <c r="WEC888" s="4"/>
      <c r="WED888" s="4"/>
      <c r="WEE888" s="4"/>
      <c r="WEF888" s="4"/>
      <c r="WEG888" s="4"/>
      <c r="WEH888" s="4"/>
      <c r="WEI888" s="4"/>
      <c r="WEJ888" s="4"/>
      <c r="WEK888" s="4"/>
      <c r="WEL888" s="4"/>
      <c r="WEM888" s="4"/>
      <c r="WEN888" s="4"/>
      <c r="WEO888" s="4"/>
      <c r="WEP888" s="4"/>
      <c r="WEQ888" s="4"/>
      <c r="WER888" s="4"/>
      <c r="WES888" s="4"/>
      <c r="WET888" s="4"/>
      <c r="WEU888" s="4"/>
      <c r="WEV888" s="4"/>
      <c r="WEW888" s="4"/>
      <c r="WEX888" s="4"/>
      <c r="WEY888" s="4"/>
      <c r="WEZ888" s="4"/>
      <c r="WFA888" s="4"/>
      <c r="WFB888" s="4"/>
      <c r="WFC888" s="4"/>
      <c r="WFD888" s="4"/>
      <c r="WFE888" s="4"/>
      <c r="WFF888" s="4"/>
      <c r="WFG888" s="4"/>
      <c r="WFH888" s="4"/>
      <c r="WFI888" s="4"/>
      <c r="WFJ888" s="4"/>
      <c r="WFK888" s="4"/>
      <c r="WFL888" s="4"/>
      <c r="WFM888" s="4"/>
      <c r="WFN888" s="4"/>
      <c r="WFO888" s="4"/>
      <c r="WFP888" s="4"/>
      <c r="WFQ888" s="4"/>
      <c r="WFR888" s="4"/>
      <c r="WFS888" s="4"/>
      <c r="WFT888" s="4"/>
      <c r="WFU888" s="4"/>
      <c r="WFV888" s="4"/>
      <c r="WFW888" s="4"/>
      <c r="WFX888" s="4"/>
      <c r="WFY888" s="4"/>
      <c r="WFZ888" s="4"/>
      <c r="WGA888" s="4"/>
      <c r="WGB888" s="4"/>
      <c r="WGC888" s="4"/>
      <c r="WGD888" s="4"/>
      <c r="WGE888" s="4"/>
      <c r="WGF888" s="4"/>
      <c r="WGG888" s="4"/>
      <c r="WGH888" s="4"/>
      <c r="WGI888" s="4"/>
      <c r="WGJ888" s="4"/>
      <c r="WGK888" s="4"/>
      <c r="WGL888" s="4"/>
      <c r="WGM888" s="4"/>
      <c r="WGN888" s="4"/>
      <c r="WGO888" s="4"/>
      <c r="WGP888" s="4"/>
      <c r="WGQ888" s="4"/>
      <c r="WGR888" s="4"/>
      <c r="WGS888" s="4"/>
      <c r="WGT888" s="4"/>
      <c r="WGU888" s="4"/>
      <c r="WGV888" s="4"/>
      <c r="WGW888" s="4"/>
      <c r="WGX888" s="4"/>
      <c r="WGY888" s="4"/>
      <c r="WGZ888" s="4"/>
      <c r="WHA888" s="4"/>
      <c r="WHB888" s="4"/>
      <c r="WHC888" s="4"/>
      <c r="WHD888" s="4"/>
      <c r="WHE888" s="4"/>
      <c r="WHF888" s="4"/>
      <c r="WHG888" s="4"/>
      <c r="WHH888" s="4"/>
      <c r="WHI888" s="4"/>
      <c r="WHJ888" s="4"/>
      <c r="WHK888" s="4"/>
      <c r="WHL888" s="4"/>
      <c r="WHM888" s="4"/>
      <c r="WHN888" s="4"/>
      <c r="WHO888" s="4"/>
      <c r="WHP888" s="4"/>
      <c r="WHQ888" s="4"/>
      <c r="WHR888" s="4"/>
      <c r="WHS888" s="4"/>
      <c r="WHT888" s="4"/>
      <c r="WHU888" s="4"/>
      <c r="WHV888" s="4"/>
      <c r="WHW888" s="4"/>
      <c r="WHX888" s="4"/>
      <c r="WHY888" s="4"/>
      <c r="WHZ888" s="4"/>
      <c r="WIA888" s="4"/>
      <c r="WIB888" s="4"/>
      <c r="WIC888" s="4"/>
      <c r="WID888" s="4"/>
      <c r="WIE888" s="4"/>
      <c r="WIF888" s="4"/>
      <c r="WIG888" s="4"/>
      <c r="WIH888" s="4"/>
      <c r="WII888" s="4"/>
      <c r="WIJ888" s="4"/>
      <c r="WIK888" s="4"/>
      <c r="WIL888" s="4"/>
      <c r="WIM888" s="4"/>
      <c r="WIN888" s="4"/>
      <c r="WIO888" s="4"/>
      <c r="WIP888" s="4"/>
      <c r="WIQ888" s="4"/>
      <c r="WIR888" s="4"/>
      <c r="WIS888" s="4"/>
      <c r="WIT888" s="4"/>
      <c r="WIU888" s="4"/>
      <c r="WIV888" s="4"/>
      <c r="WIW888" s="4"/>
      <c r="WIX888" s="4"/>
      <c r="WIY888" s="4"/>
      <c r="WIZ888" s="4"/>
      <c r="WJA888" s="4"/>
      <c r="WJB888" s="4"/>
      <c r="WJC888" s="4"/>
      <c r="WJD888" s="4"/>
      <c r="WJE888" s="4"/>
      <c r="WJF888" s="4"/>
      <c r="WJG888" s="4"/>
      <c r="WJH888" s="4"/>
      <c r="WJI888" s="4"/>
      <c r="WJJ888" s="4"/>
      <c r="WJK888" s="4"/>
      <c r="WJL888" s="4"/>
      <c r="WJM888" s="4"/>
      <c r="WJN888" s="4"/>
      <c r="WJO888" s="4"/>
      <c r="WJP888" s="4"/>
      <c r="WJQ888" s="4"/>
      <c r="WJR888" s="4"/>
      <c r="WJS888" s="4"/>
      <c r="WJT888" s="4"/>
      <c r="WJU888" s="4"/>
      <c r="WJV888" s="4"/>
      <c r="WJW888" s="4"/>
      <c r="WJX888" s="4"/>
      <c r="WJY888" s="4"/>
      <c r="WJZ888" s="4"/>
      <c r="WKA888" s="4"/>
      <c r="WKB888" s="4"/>
      <c r="WKC888" s="4"/>
      <c r="WKD888" s="4"/>
      <c r="WKE888" s="4"/>
      <c r="WKF888" s="4"/>
      <c r="WKG888" s="4"/>
      <c r="WKH888" s="4"/>
      <c r="WKI888" s="4"/>
      <c r="WKJ888" s="4"/>
      <c r="WKK888" s="4"/>
      <c r="WKL888" s="4"/>
      <c r="WKM888" s="4"/>
      <c r="WKN888" s="4"/>
      <c r="WKO888" s="4"/>
      <c r="WKP888" s="4"/>
      <c r="WKQ888" s="4"/>
      <c r="WKR888" s="4"/>
      <c r="WKS888" s="4"/>
      <c r="WKT888" s="4"/>
      <c r="WKU888" s="4"/>
      <c r="WKV888" s="4"/>
      <c r="WKW888" s="4"/>
      <c r="WKX888" s="4"/>
      <c r="WKY888" s="4"/>
      <c r="WKZ888" s="4"/>
      <c r="WLA888" s="4"/>
      <c r="WLB888" s="4"/>
      <c r="WLC888" s="4"/>
      <c r="WLD888" s="4"/>
      <c r="WLE888" s="4"/>
      <c r="WLF888" s="4"/>
      <c r="WLH888" s="4"/>
      <c r="WLJ888" s="4"/>
      <c r="WLK888" s="4"/>
      <c r="WLL888" s="4"/>
      <c r="WLM888" s="4"/>
      <c r="WLN888" s="4"/>
      <c r="WLO888" s="4"/>
      <c r="WLP888" s="4"/>
      <c r="WLQ888" s="4"/>
      <c r="WLV888" s="4"/>
      <c r="WLW888" s="4"/>
      <c r="WLX888" s="4"/>
      <c r="WLY888" s="4"/>
      <c r="WLZ888" s="4"/>
      <c r="WMA888" s="4"/>
      <c r="WMB888" s="4"/>
      <c r="WMC888" s="4"/>
      <c r="WMD888" s="4"/>
      <c r="WME888" s="4"/>
      <c r="WMF888" s="4"/>
      <c r="WMG888" s="4"/>
      <c r="WMH888" s="4"/>
      <c r="WMI888" s="4"/>
      <c r="WMJ888" s="4"/>
      <c r="WMK888" s="4"/>
      <c r="WML888" s="4"/>
      <c r="WMM888" s="4"/>
      <c r="WMN888" s="4"/>
      <c r="WMO888" s="4"/>
      <c r="WMP888" s="4"/>
      <c r="WMQ888" s="4"/>
      <c r="WMR888" s="4"/>
      <c r="WMS888" s="4"/>
      <c r="WMT888" s="4"/>
      <c r="WMU888" s="4"/>
      <c r="WMV888" s="4"/>
      <c r="WMW888" s="4"/>
      <c r="WMX888" s="4"/>
      <c r="WMY888" s="4"/>
      <c r="WMZ888" s="4"/>
      <c r="WNA888" s="4"/>
      <c r="WNB888" s="4"/>
      <c r="WNC888" s="4"/>
      <c r="WND888" s="4"/>
      <c r="WNE888" s="4"/>
      <c r="WNF888" s="4"/>
      <c r="WNG888" s="4"/>
      <c r="WNH888" s="4"/>
      <c r="WNI888" s="4"/>
      <c r="WNJ888" s="4"/>
      <c r="WNK888" s="4"/>
      <c r="WNL888" s="4"/>
      <c r="WNM888" s="4"/>
      <c r="WNN888" s="4"/>
      <c r="WNO888" s="4"/>
      <c r="WNP888" s="4"/>
      <c r="WNQ888" s="4"/>
      <c r="WNR888" s="4"/>
      <c r="WNS888" s="4"/>
      <c r="WNT888" s="4"/>
      <c r="WNU888" s="4"/>
      <c r="WNV888" s="4"/>
      <c r="WNW888" s="4"/>
      <c r="WNX888" s="4"/>
      <c r="WNY888" s="4"/>
      <c r="WNZ888" s="4"/>
      <c r="WOA888" s="4"/>
      <c r="WOB888" s="4"/>
      <c r="WOC888" s="4"/>
      <c r="WOD888" s="4"/>
      <c r="WOE888" s="4"/>
      <c r="WOF888" s="4"/>
      <c r="WOG888" s="4"/>
      <c r="WOH888" s="4"/>
      <c r="WOI888" s="4"/>
      <c r="WOJ888" s="4"/>
      <c r="WOK888" s="4"/>
      <c r="WOL888" s="4"/>
      <c r="WOM888" s="4"/>
      <c r="WON888" s="4"/>
      <c r="WOO888" s="4"/>
      <c r="WOP888" s="4"/>
      <c r="WOQ888" s="4"/>
      <c r="WOR888" s="4"/>
      <c r="WOS888" s="4"/>
      <c r="WOT888" s="4"/>
      <c r="WOU888" s="4"/>
      <c r="WOV888" s="4"/>
      <c r="WOW888" s="4"/>
      <c r="WOX888" s="4"/>
      <c r="WOY888" s="4"/>
      <c r="WOZ888" s="4"/>
      <c r="WPA888" s="4"/>
      <c r="WPB888" s="4"/>
      <c r="WPC888" s="4"/>
      <c r="WPD888" s="4"/>
      <c r="WPE888" s="4"/>
      <c r="WPF888" s="4"/>
      <c r="WPG888" s="4"/>
      <c r="WPH888" s="4"/>
      <c r="WPI888" s="4"/>
      <c r="WPJ888" s="4"/>
      <c r="WPK888" s="4"/>
      <c r="WPL888" s="4"/>
      <c r="WPM888" s="4"/>
      <c r="WPN888" s="4"/>
      <c r="WPO888" s="4"/>
      <c r="WPP888" s="4"/>
      <c r="WPQ888" s="4"/>
      <c r="WPR888" s="4"/>
      <c r="WPS888" s="4"/>
      <c r="WPT888" s="4"/>
      <c r="WPU888" s="4"/>
      <c r="WPV888" s="4"/>
      <c r="WPW888" s="4"/>
      <c r="WPX888" s="4"/>
      <c r="WPY888" s="4"/>
      <c r="WPZ888" s="4"/>
      <c r="WQA888" s="4"/>
      <c r="WQB888" s="4"/>
      <c r="WQC888" s="4"/>
      <c r="WQD888" s="4"/>
      <c r="WQE888" s="4"/>
      <c r="WQF888" s="4"/>
      <c r="WQG888" s="4"/>
      <c r="WQH888" s="4"/>
      <c r="WQI888" s="4"/>
      <c r="WQJ888" s="4"/>
      <c r="WQK888" s="4"/>
      <c r="WQL888" s="4"/>
      <c r="WQM888" s="4"/>
      <c r="WQN888" s="4"/>
      <c r="WQO888" s="4"/>
      <c r="WQP888" s="4"/>
      <c r="WQQ888" s="4"/>
      <c r="WQR888" s="4"/>
      <c r="WQS888" s="4"/>
      <c r="WQT888" s="4"/>
      <c r="WQU888" s="4"/>
      <c r="WQV888" s="4"/>
      <c r="WQW888" s="4"/>
      <c r="WQX888" s="4"/>
      <c r="WQY888" s="4"/>
      <c r="WQZ888" s="4"/>
      <c r="WRA888" s="4"/>
      <c r="WRB888" s="4"/>
      <c r="WRC888" s="4"/>
      <c r="WRD888" s="4"/>
      <c r="WRE888" s="4"/>
      <c r="WRF888" s="4"/>
      <c r="WRG888" s="4"/>
      <c r="WRH888" s="4"/>
      <c r="WRI888" s="4"/>
      <c r="WRJ888" s="4"/>
      <c r="WRK888" s="4"/>
      <c r="WRL888" s="4"/>
      <c r="WRM888" s="4"/>
      <c r="WRN888" s="4"/>
      <c r="WRO888" s="4"/>
      <c r="WRP888" s="4"/>
      <c r="WRQ888" s="4"/>
      <c r="WRR888" s="4"/>
      <c r="WRS888" s="4"/>
      <c r="WRT888" s="4"/>
      <c r="WRU888" s="4"/>
      <c r="WRV888" s="4"/>
      <c r="WRW888" s="4"/>
      <c r="WRX888" s="4"/>
      <c r="WRY888" s="4"/>
      <c r="WRZ888" s="4"/>
      <c r="WSA888" s="4"/>
      <c r="WSB888" s="4"/>
      <c r="WSC888" s="4"/>
      <c r="WSD888" s="4"/>
      <c r="WSE888" s="4"/>
      <c r="WSF888" s="4"/>
      <c r="WSG888" s="4"/>
      <c r="WSH888" s="4"/>
      <c r="WSI888" s="4"/>
      <c r="WSJ888" s="4"/>
      <c r="WSK888" s="4"/>
      <c r="WSL888" s="4"/>
      <c r="WSM888" s="4"/>
      <c r="WSN888" s="4"/>
      <c r="WSO888" s="4"/>
      <c r="WSP888" s="4"/>
      <c r="WSQ888" s="4"/>
      <c r="WSR888" s="4"/>
      <c r="WSS888" s="4"/>
      <c r="WST888" s="4"/>
      <c r="WSU888" s="4"/>
      <c r="WSV888" s="4"/>
      <c r="WSW888" s="4"/>
      <c r="WSX888" s="4"/>
      <c r="WSY888" s="4"/>
      <c r="WSZ888" s="4"/>
      <c r="WTA888" s="4"/>
      <c r="WTB888" s="4"/>
      <c r="WTC888" s="4"/>
      <c r="WTD888" s="4"/>
      <c r="WTE888" s="4"/>
      <c r="WTF888" s="4"/>
      <c r="WTG888" s="4"/>
      <c r="WTH888" s="4"/>
      <c r="WTI888" s="4"/>
      <c r="WTJ888" s="4"/>
      <c r="WTK888" s="4"/>
      <c r="WTL888" s="4"/>
      <c r="WTM888" s="4"/>
      <c r="WTN888" s="4"/>
      <c r="WTO888" s="4"/>
      <c r="WTP888" s="4"/>
      <c r="WTQ888" s="4"/>
      <c r="WTR888" s="4"/>
      <c r="WTS888" s="4"/>
      <c r="WTT888" s="4"/>
      <c r="WTU888" s="4"/>
      <c r="WTV888" s="4"/>
      <c r="WTW888" s="4"/>
      <c r="WTX888" s="4"/>
      <c r="WTY888" s="4"/>
      <c r="WTZ888" s="4"/>
      <c r="WUA888" s="4"/>
      <c r="WUB888" s="4"/>
      <c r="WUC888" s="4"/>
      <c r="WUD888" s="4"/>
      <c r="WUE888" s="4"/>
      <c r="WUF888" s="4"/>
      <c r="WUG888" s="4"/>
      <c r="WUH888" s="4"/>
      <c r="WUI888" s="4"/>
      <c r="WUJ888" s="4"/>
      <c r="WUK888" s="4"/>
      <c r="WUL888" s="4"/>
      <c r="WUM888" s="4"/>
      <c r="WUN888" s="4"/>
      <c r="WUO888" s="4"/>
      <c r="WUP888" s="4"/>
      <c r="WUQ888" s="4"/>
      <c r="WUR888" s="4"/>
      <c r="WUS888" s="4"/>
      <c r="WUT888" s="4"/>
      <c r="WUU888" s="4"/>
      <c r="WUV888" s="4"/>
      <c r="WUW888" s="4"/>
      <c r="WUX888" s="4"/>
      <c r="WUY888" s="4"/>
      <c r="WUZ888" s="4"/>
      <c r="WVA888" s="4"/>
      <c r="WVB888" s="4"/>
      <c r="WVD888" s="4"/>
      <c r="WVF888" s="4"/>
      <c r="WVG888" s="4"/>
      <c r="WVH888" s="4"/>
      <c r="WVI888" s="4"/>
      <c r="WVJ888" s="4"/>
      <c r="WVK888" s="4"/>
      <c r="WVL888" s="4"/>
      <c r="WVM888" s="4"/>
      <c r="WVR888" s="4"/>
      <c r="WVS888" s="4"/>
      <c r="WVT888" s="4"/>
      <c r="WVU888" s="4"/>
      <c r="WVV888" s="4"/>
      <c r="WVW888" s="4"/>
      <c r="WVX888" s="4"/>
      <c r="WVY888" s="4"/>
      <c r="WVZ888" s="4"/>
      <c r="WWA888" s="4"/>
      <c r="WWB888" s="4"/>
      <c r="WWC888" s="4"/>
      <c r="WWD888" s="4"/>
      <c r="WWE888" s="4"/>
      <c r="WWF888" s="4"/>
      <c r="WWG888" s="4"/>
      <c r="WWH888" s="4"/>
      <c r="WWI888" s="4"/>
      <c r="WWJ888" s="4"/>
      <c r="WWK888" s="4"/>
      <c r="WWL888" s="4"/>
      <c r="WWM888" s="4"/>
      <c r="WWN888" s="4"/>
      <c r="WWO888" s="4"/>
      <c r="WWP888" s="4"/>
      <c r="WWQ888" s="4"/>
      <c r="WWR888" s="4"/>
      <c r="WWS888" s="4"/>
      <c r="WWT888" s="4"/>
      <c r="WWU888" s="4"/>
      <c r="WWV888" s="4"/>
      <c r="WWW888" s="4"/>
      <c r="WWX888" s="4"/>
      <c r="WWY888" s="4"/>
      <c r="WWZ888" s="4"/>
      <c r="WXA888" s="4"/>
      <c r="WXB888" s="4"/>
      <c r="WXC888" s="4"/>
      <c r="WXD888" s="4"/>
      <c r="WXE888" s="4"/>
      <c r="WXF888" s="4"/>
      <c r="WXG888" s="4"/>
      <c r="WXH888" s="4"/>
      <c r="WXI888" s="4"/>
      <c r="WXJ888" s="4"/>
      <c r="WXK888" s="4"/>
      <c r="WXL888" s="4"/>
      <c r="WXM888" s="4"/>
      <c r="WXN888" s="4"/>
      <c r="WXO888" s="4"/>
      <c r="WXP888" s="4"/>
      <c r="WXQ888" s="4"/>
      <c r="WXR888" s="4"/>
      <c r="WXS888" s="4"/>
      <c r="WXT888" s="4"/>
      <c r="WXU888" s="4"/>
      <c r="WXV888" s="4"/>
      <c r="WXW888" s="4"/>
      <c r="WXX888" s="4"/>
      <c r="WXY888" s="4"/>
      <c r="WXZ888" s="4"/>
      <c r="WYA888" s="4"/>
      <c r="WYB888" s="4"/>
      <c r="WYC888" s="4"/>
      <c r="WYD888" s="4"/>
      <c r="WYE888" s="4"/>
      <c r="WYF888" s="4"/>
      <c r="WYG888" s="4"/>
      <c r="WYH888" s="4"/>
      <c r="WYI888" s="4"/>
      <c r="WYJ888" s="4"/>
      <c r="WYK888" s="4"/>
      <c r="WYL888" s="4"/>
      <c r="WYM888" s="4"/>
      <c r="WYN888" s="4"/>
      <c r="WYO888" s="4"/>
      <c r="WYP888" s="4"/>
      <c r="WYQ888" s="4"/>
      <c r="WYR888" s="4"/>
      <c r="WYS888" s="4"/>
      <c r="WYT888" s="4"/>
      <c r="WYU888" s="4"/>
      <c r="WYV888" s="4"/>
      <c r="WYW888" s="4"/>
      <c r="WYX888" s="4"/>
      <c r="WYY888" s="4"/>
      <c r="WYZ888" s="4"/>
      <c r="WZA888" s="4"/>
      <c r="WZB888" s="4"/>
      <c r="WZC888" s="4"/>
      <c r="WZD888" s="4"/>
      <c r="WZE888" s="4"/>
      <c r="WZF888" s="4"/>
      <c r="WZG888" s="4"/>
      <c r="WZH888" s="4"/>
      <c r="WZI888" s="4"/>
      <c r="WZJ888" s="4"/>
      <c r="WZK888" s="4"/>
      <c r="WZL888" s="4"/>
      <c r="WZM888" s="4"/>
      <c r="WZN888" s="4"/>
      <c r="WZO888" s="4"/>
      <c r="WZP888" s="4"/>
      <c r="WZQ888" s="4"/>
      <c r="WZR888" s="4"/>
      <c r="WZS888" s="4"/>
      <c r="WZT888" s="4"/>
      <c r="WZU888" s="4"/>
      <c r="WZV888" s="4"/>
      <c r="WZW888" s="4"/>
      <c r="WZX888" s="4"/>
      <c r="WZY888" s="4"/>
      <c r="WZZ888" s="4"/>
      <c r="XAA888" s="4"/>
      <c r="XAB888" s="4"/>
      <c r="XAC888" s="4"/>
      <c r="XAD888" s="4"/>
      <c r="XAE888" s="4"/>
      <c r="XAF888" s="4"/>
      <c r="XAG888" s="4"/>
      <c r="XAH888" s="4"/>
      <c r="XAI888" s="4"/>
      <c r="XAJ888" s="4"/>
      <c r="XAK888" s="4"/>
      <c r="XAL888" s="4"/>
      <c r="XAM888" s="4"/>
      <c r="XAN888" s="4"/>
      <c r="XAO888" s="4"/>
      <c r="XAP888" s="4"/>
      <c r="XAQ888" s="4"/>
      <c r="XAR888" s="4"/>
      <c r="XAS888" s="4"/>
      <c r="XAT888" s="4"/>
      <c r="XAU888" s="4"/>
      <c r="XAV888" s="4"/>
      <c r="XAW888" s="4"/>
      <c r="XAX888" s="4"/>
      <c r="XAY888" s="4"/>
      <c r="XAZ888" s="4"/>
      <c r="XBA888" s="4"/>
      <c r="XBB888" s="4"/>
      <c r="XBC888" s="4"/>
      <c r="XBD888" s="4"/>
      <c r="XBE888" s="4"/>
      <c r="XBF888" s="4"/>
      <c r="XBG888" s="4"/>
      <c r="XBH888" s="4"/>
      <c r="XBI888" s="4"/>
      <c r="XBJ888" s="4"/>
      <c r="XBK888" s="4"/>
      <c r="XBL888" s="4"/>
      <c r="XBM888" s="4"/>
      <c r="XBN888" s="4"/>
      <c r="XBO888" s="4"/>
      <c r="XBP888" s="4"/>
      <c r="XBQ888" s="4"/>
      <c r="XBR888" s="4"/>
      <c r="XBS888" s="4"/>
      <c r="XBT888" s="4"/>
      <c r="XBU888" s="4"/>
      <c r="XBV888" s="4"/>
      <c r="XBW888" s="4"/>
      <c r="XBX888" s="4"/>
      <c r="XBY888" s="4"/>
      <c r="XBZ888" s="4"/>
      <c r="XCA888" s="4"/>
      <c r="XCB888" s="4"/>
      <c r="XCC888" s="4"/>
      <c r="XCD888" s="4"/>
      <c r="XCE888" s="4"/>
      <c r="XCF888" s="4"/>
      <c r="XCG888" s="4"/>
      <c r="XCH888" s="4"/>
      <c r="XCI888" s="4"/>
      <c r="XCJ888" s="4"/>
      <c r="XCK888" s="4"/>
      <c r="XCL888" s="4"/>
      <c r="XCM888" s="4"/>
      <c r="XCN888" s="4"/>
      <c r="XCO888" s="4"/>
      <c r="XCP888" s="4"/>
      <c r="XCQ888" s="4"/>
      <c r="XCR888" s="4"/>
      <c r="XCS888" s="4"/>
      <c r="XCT888" s="4"/>
      <c r="XCU888" s="4"/>
      <c r="XCV888" s="4"/>
      <c r="XCW888" s="4"/>
      <c r="XCX888" s="4"/>
      <c r="XCY888" s="4"/>
      <c r="XCZ888" s="4"/>
      <c r="XDA888" s="4"/>
      <c r="XDB888" s="4"/>
      <c r="XDC888" s="4"/>
      <c r="XDD888" s="4"/>
      <c r="XDE888" s="4"/>
      <c r="XDF888" s="4"/>
      <c r="XDG888" s="4"/>
      <c r="XDH888" s="4"/>
      <c r="XDI888" s="4"/>
      <c r="XDJ888" s="4"/>
      <c r="XDK888" s="4"/>
      <c r="XDL888" s="4"/>
      <c r="XDM888" s="4"/>
      <c r="XDN888" s="4"/>
      <c r="XDO888" s="4"/>
      <c r="XDP888" s="4"/>
      <c r="XDQ888" s="4"/>
      <c r="XDR888" s="4"/>
      <c r="XDS888" s="4"/>
      <c r="XDT888" s="4"/>
      <c r="XDU888" s="4"/>
      <c r="XDV888" s="4"/>
      <c r="XDW888" s="4"/>
      <c r="XDX888" s="4"/>
      <c r="XDY888" s="4"/>
      <c r="XDZ888" s="4"/>
      <c r="XEA888" s="4"/>
      <c r="XEB888" s="4"/>
      <c r="XEC888" s="4"/>
      <c r="XED888" s="4"/>
      <c r="XEE888" s="4"/>
      <c r="XEF888" s="4"/>
      <c r="XEG888" s="4"/>
      <c r="XEH888" s="4"/>
      <c r="XEI888" s="4"/>
      <c r="XEJ888" s="4"/>
      <c r="XEK888" s="4"/>
      <c r="XEL888" s="4"/>
      <c r="XEM888" s="4"/>
      <c r="XEN888" s="4"/>
      <c r="XEO888" s="4"/>
      <c r="XEP888" s="4"/>
      <c r="XEQ888" s="4"/>
      <c r="XER888" s="4"/>
      <c r="XES888" s="4"/>
      <c r="XET888" s="4"/>
      <c r="XEU888" s="4"/>
      <c r="XEV888" s="4"/>
      <c r="XEW888" s="4"/>
      <c r="XEX888" s="4"/>
      <c r="XEY888" s="4"/>
      <c r="XEZ888" s="4"/>
      <c r="XFA888" s="4"/>
      <c r="XFB888" s="4"/>
      <c r="XFC888" s="4"/>
      <c r="XFD888" s="4"/>
    </row>
    <row r="889" s="2" customFormat="1" ht="16.5" customHeight="1" spans="1:14">
      <c r="A889" s="27" t="s">
        <v>808</v>
      </c>
      <c r="B889" s="28">
        <f>B890+B905+B912</f>
        <v>32099.3</v>
      </c>
      <c r="C889" s="28">
        <f>C890+C905+C912</f>
        <v>85707</v>
      </c>
      <c r="D889" s="28">
        <f>D890+D905+D912</f>
        <v>82694</v>
      </c>
      <c r="E889" s="32">
        <f>D889/C889*100</f>
        <v>96.4845345187674</v>
      </c>
      <c r="F889" s="28">
        <f>F890+F905+F912</f>
        <v>28363</v>
      </c>
      <c r="G889" s="28">
        <f>D889-F889</f>
        <v>54331</v>
      </c>
      <c r="H889" s="29">
        <f>G889/F889*100</f>
        <v>191.555900292635</v>
      </c>
      <c r="I889" s="28">
        <f>I890+I905+I912</f>
        <v>35567.82</v>
      </c>
      <c r="J889" s="28">
        <f>I889-B889</f>
        <v>3468.52</v>
      </c>
      <c r="K889" s="32">
        <f>J889/B889*100</f>
        <v>10.8055938914556</v>
      </c>
      <c r="N889" s="63"/>
    </row>
    <row r="890" s="2" customFormat="1" ht="16.5" customHeight="1" spans="1:16384">
      <c r="A890" s="30" t="s">
        <v>809</v>
      </c>
      <c r="B890" s="31">
        <v>30865</v>
      </c>
      <c r="C890" s="31">
        <f>30865+1483</f>
        <v>32348</v>
      </c>
      <c r="D890" s="31">
        <v>30306</v>
      </c>
      <c r="E890" s="108">
        <f>D890/C890*100</f>
        <v>93.68739953011</v>
      </c>
      <c r="F890" s="31">
        <v>26778</v>
      </c>
      <c r="G890" s="31">
        <f>D890-F890</f>
        <v>3528</v>
      </c>
      <c r="H890" s="109">
        <f>G890/F890*100</f>
        <v>13.1749943983867</v>
      </c>
      <c r="I890" s="31">
        <f>SUM(I891:I904)</f>
        <v>34506.68</v>
      </c>
      <c r="J890" s="31">
        <f>I890-B890</f>
        <v>3641.68</v>
      </c>
      <c r="K890" s="108">
        <f>J890/B890*100</f>
        <v>11.7987364328527</v>
      </c>
      <c r="L890" s="4"/>
      <c r="M890" s="4"/>
      <c r="N890" s="63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/>
      <c r="FT890" s="4"/>
      <c r="FU890" s="4"/>
      <c r="FV890" s="4"/>
      <c r="FW890" s="4"/>
      <c r="FX890" s="4"/>
      <c r="FY890" s="4"/>
      <c r="FZ890" s="4"/>
      <c r="GA890" s="4"/>
      <c r="GB890" s="4"/>
      <c r="GC890" s="4"/>
      <c r="GD890" s="4"/>
      <c r="GE890" s="4"/>
      <c r="GF890" s="4"/>
      <c r="GG890" s="4"/>
      <c r="GH890" s="4"/>
      <c r="GI890" s="4"/>
      <c r="GJ890" s="4"/>
      <c r="GK890" s="4"/>
      <c r="GL890" s="4"/>
      <c r="GM890" s="4"/>
      <c r="GN890" s="4"/>
      <c r="GO890" s="4"/>
      <c r="GP890" s="4"/>
      <c r="GQ890" s="4"/>
      <c r="GR890" s="4"/>
      <c r="GS890" s="4"/>
      <c r="GT890" s="4"/>
      <c r="GU890" s="4"/>
      <c r="GV890" s="4"/>
      <c r="GW890" s="4"/>
      <c r="GX890" s="4"/>
      <c r="GY890" s="4"/>
      <c r="GZ890" s="4"/>
      <c r="HA890" s="4"/>
      <c r="HB890" s="4"/>
      <c r="HC890" s="4"/>
      <c r="HD890" s="4"/>
      <c r="HE890" s="4"/>
      <c r="HF890" s="4"/>
      <c r="HG890" s="4"/>
      <c r="HH890" s="4"/>
      <c r="HI890" s="4"/>
      <c r="HJ890" s="4"/>
      <c r="HK890" s="4"/>
      <c r="HL890" s="4"/>
      <c r="HM890" s="4"/>
      <c r="HN890" s="4"/>
      <c r="HO890" s="4"/>
      <c r="HP890" s="4"/>
      <c r="HQ890" s="4"/>
      <c r="HR890" s="4"/>
      <c r="HS890" s="4"/>
      <c r="HT890" s="4"/>
      <c r="HU890" s="4"/>
      <c r="HV890" s="4"/>
      <c r="HW890" s="4"/>
      <c r="HX890" s="4"/>
      <c r="HY890" s="4"/>
      <c r="HZ890" s="4"/>
      <c r="IA890" s="4"/>
      <c r="IB890" s="4"/>
      <c r="IC890" s="4"/>
      <c r="ID890" s="4"/>
      <c r="IE890" s="4"/>
      <c r="IF890" s="4"/>
      <c r="IG890" s="4"/>
      <c r="IH890" s="4"/>
      <c r="II890" s="4"/>
      <c r="IJ890" s="4"/>
      <c r="IK890" s="4"/>
      <c r="IL890" s="4"/>
      <c r="IM890" s="4"/>
      <c r="IN890" s="4"/>
      <c r="IO890" s="4"/>
      <c r="IP890" s="4"/>
      <c r="IR890" s="4"/>
      <c r="IT890" s="4"/>
      <c r="IU890" s="4"/>
      <c r="IV890" s="4"/>
      <c r="IW890" s="4"/>
      <c r="IX890" s="4"/>
      <c r="IY890" s="4"/>
      <c r="IZ890" s="4"/>
      <c r="JA890" s="4"/>
      <c r="JF890" s="4"/>
      <c r="JG890" s="4"/>
      <c r="JH890" s="4"/>
      <c r="JI890" s="4"/>
      <c r="JJ890" s="4"/>
      <c r="JK890" s="4"/>
      <c r="JL890" s="4"/>
      <c r="JM890" s="4"/>
      <c r="JN890" s="4"/>
      <c r="JO890" s="4"/>
      <c r="JP890" s="4"/>
      <c r="JQ890" s="4"/>
      <c r="JR890" s="4"/>
      <c r="JS890" s="4"/>
      <c r="JT890" s="4"/>
      <c r="JU890" s="4"/>
      <c r="JV890" s="4"/>
      <c r="JW890" s="4"/>
      <c r="JX890" s="4"/>
      <c r="JY890" s="4"/>
      <c r="JZ890" s="4"/>
      <c r="KA890" s="4"/>
      <c r="KB890" s="4"/>
      <c r="KC890" s="4"/>
      <c r="KD890" s="4"/>
      <c r="KE890" s="4"/>
      <c r="KF890" s="4"/>
      <c r="KG890" s="4"/>
      <c r="KH890" s="4"/>
      <c r="KI890" s="4"/>
      <c r="KJ890" s="4"/>
      <c r="KK890" s="4"/>
      <c r="KL890" s="4"/>
      <c r="KM890" s="4"/>
      <c r="KN890" s="4"/>
      <c r="KO890" s="4"/>
      <c r="KP890" s="4"/>
      <c r="KQ890" s="4"/>
      <c r="KR890" s="4"/>
      <c r="KS890" s="4"/>
      <c r="KT890" s="4"/>
      <c r="KU890" s="4"/>
      <c r="KV890" s="4"/>
      <c r="KW890" s="4"/>
      <c r="KX890" s="4"/>
      <c r="KY890" s="4"/>
      <c r="KZ890" s="4"/>
      <c r="LA890" s="4"/>
      <c r="LB890" s="4"/>
      <c r="LC890" s="4"/>
      <c r="LD890" s="4"/>
      <c r="LE890" s="4"/>
      <c r="LF890" s="4"/>
      <c r="LG890" s="4"/>
      <c r="LH890" s="4"/>
      <c r="LI890" s="4"/>
      <c r="LJ890" s="4"/>
      <c r="LK890" s="4"/>
      <c r="LL890" s="4"/>
      <c r="LM890" s="4"/>
      <c r="LN890" s="4"/>
      <c r="LO890" s="4"/>
      <c r="LP890" s="4"/>
      <c r="LQ890" s="4"/>
      <c r="LR890" s="4"/>
      <c r="LS890" s="4"/>
      <c r="LT890" s="4"/>
      <c r="LU890" s="4"/>
      <c r="LV890" s="4"/>
      <c r="LW890" s="4"/>
      <c r="LX890" s="4"/>
      <c r="LY890" s="4"/>
      <c r="LZ890" s="4"/>
      <c r="MA890" s="4"/>
      <c r="MB890" s="4"/>
      <c r="MC890" s="4"/>
      <c r="MD890" s="4"/>
      <c r="ME890" s="4"/>
      <c r="MF890" s="4"/>
      <c r="MG890" s="4"/>
      <c r="MH890" s="4"/>
      <c r="MI890" s="4"/>
      <c r="MJ890" s="4"/>
      <c r="MK890" s="4"/>
      <c r="ML890" s="4"/>
      <c r="MM890" s="4"/>
      <c r="MN890" s="4"/>
      <c r="MO890" s="4"/>
      <c r="MP890" s="4"/>
      <c r="MQ890" s="4"/>
      <c r="MR890" s="4"/>
      <c r="MS890" s="4"/>
      <c r="MT890" s="4"/>
      <c r="MU890" s="4"/>
      <c r="MV890" s="4"/>
      <c r="MW890" s="4"/>
      <c r="MX890" s="4"/>
      <c r="MY890" s="4"/>
      <c r="MZ890" s="4"/>
      <c r="NA890" s="4"/>
      <c r="NB890" s="4"/>
      <c r="NC890" s="4"/>
      <c r="ND890" s="4"/>
      <c r="NE890" s="4"/>
      <c r="NF890" s="4"/>
      <c r="NG890" s="4"/>
      <c r="NH890" s="4"/>
      <c r="NI890" s="4"/>
      <c r="NJ890" s="4"/>
      <c r="NK890" s="4"/>
      <c r="NL890" s="4"/>
      <c r="NM890" s="4"/>
      <c r="NN890" s="4"/>
      <c r="NO890" s="4"/>
      <c r="NP890" s="4"/>
      <c r="NQ890" s="4"/>
      <c r="NR890" s="4"/>
      <c r="NS890" s="4"/>
      <c r="NT890" s="4"/>
      <c r="NU890" s="4"/>
      <c r="NV890" s="4"/>
      <c r="NW890" s="4"/>
      <c r="NX890" s="4"/>
      <c r="NY890" s="4"/>
      <c r="NZ890" s="4"/>
      <c r="OA890" s="4"/>
      <c r="OB890" s="4"/>
      <c r="OC890" s="4"/>
      <c r="OD890" s="4"/>
      <c r="OE890" s="4"/>
      <c r="OF890" s="4"/>
      <c r="OG890" s="4"/>
      <c r="OH890" s="4"/>
      <c r="OI890" s="4"/>
      <c r="OJ890" s="4"/>
      <c r="OK890" s="4"/>
      <c r="OL890" s="4"/>
      <c r="OM890" s="4"/>
      <c r="ON890" s="4"/>
      <c r="OO890" s="4"/>
      <c r="OP890" s="4"/>
      <c r="OQ890" s="4"/>
      <c r="OR890" s="4"/>
      <c r="OS890" s="4"/>
      <c r="OT890" s="4"/>
      <c r="OU890" s="4"/>
      <c r="OV890" s="4"/>
      <c r="OW890" s="4"/>
      <c r="OX890" s="4"/>
      <c r="OY890" s="4"/>
      <c r="OZ890" s="4"/>
      <c r="PA890" s="4"/>
      <c r="PB890" s="4"/>
      <c r="PC890" s="4"/>
      <c r="PD890" s="4"/>
      <c r="PE890" s="4"/>
      <c r="PF890" s="4"/>
      <c r="PG890" s="4"/>
      <c r="PH890" s="4"/>
      <c r="PI890" s="4"/>
      <c r="PJ890" s="4"/>
      <c r="PK890" s="4"/>
      <c r="PL890" s="4"/>
      <c r="PM890" s="4"/>
      <c r="PN890" s="4"/>
      <c r="PO890" s="4"/>
      <c r="PP890" s="4"/>
      <c r="PQ890" s="4"/>
      <c r="PR890" s="4"/>
      <c r="PS890" s="4"/>
      <c r="PT890" s="4"/>
      <c r="PU890" s="4"/>
      <c r="PV890" s="4"/>
      <c r="PW890" s="4"/>
      <c r="PX890" s="4"/>
      <c r="PY890" s="4"/>
      <c r="PZ890" s="4"/>
      <c r="QA890" s="4"/>
      <c r="QB890" s="4"/>
      <c r="QC890" s="4"/>
      <c r="QD890" s="4"/>
      <c r="QE890" s="4"/>
      <c r="QF890" s="4"/>
      <c r="QG890" s="4"/>
      <c r="QH890" s="4"/>
      <c r="QI890" s="4"/>
      <c r="QJ890" s="4"/>
      <c r="QK890" s="4"/>
      <c r="QL890" s="4"/>
      <c r="QM890" s="4"/>
      <c r="QN890" s="4"/>
      <c r="QO890" s="4"/>
      <c r="QP890" s="4"/>
      <c r="QQ890" s="4"/>
      <c r="QR890" s="4"/>
      <c r="QS890" s="4"/>
      <c r="QT890" s="4"/>
      <c r="QU890" s="4"/>
      <c r="QV890" s="4"/>
      <c r="QW890" s="4"/>
      <c r="QX890" s="4"/>
      <c r="QY890" s="4"/>
      <c r="QZ890" s="4"/>
      <c r="RA890" s="4"/>
      <c r="RB890" s="4"/>
      <c r="RC890" s="4"/>
      <c r="RD890" s="4"/>
      <c r="RE890" s="4"/>
      <c r="RF890" s="4"/>
      <c r="RG890" s="4"/>
      <c r="RH890" s="4"/>
      <c r="RI890" s="4"/>
      <c r="RJ890" s="4"/>
      <c r="RK890" s="4"/>
      <c r="RL890" s="4"/>
      <c r="RM890" s="4"/>
      <c r="RN890" s="4"/>
      <c r="RO890" s="4"/>
      <c r="RP890" s="4"/>
      <c r="RQ890" s="4"/>
      <c r="RR890" s="4"/>
      <c r="RS890" s="4"/>
      <c r="RT890" s="4"/>
      <c r="RU890" s="4"/>
      <c r="RV890" s="4"/>
      <c r="RW890" s="4"/>
      <c r="RX890" s="4"/>
      <c r="RY890" s="4"/>
      <c r="RZ890" s="4"/>
      <c r="SA890" s="4"/>
      <c r="SB890" s="4"/>
      <c r="SC890" s="4"/>
      <c r="SD890" s="4"/>
      <c r="SE890" s="4"/>
      <c r="SF890" s="4"/>
      <c r="SG890" s="4"/>
      <c r="SH890" s="4"/>
      <c r="SI890" s="4"/>
      <c r="SJ890" s="4"/>
      <c r="SK890" s="4"/>
      <c r="SL890" s="4"/>
      <c r="SN890" s="4"/>
      <c r="SP890" s="4"/>
      <c r="SQ890" s="4"/>
      <c r="SR890" s="4"/>
      <c r="SS890" s="4"/>
      <c r="ST890" s="4"/>
      <c r="SU890" s="4"/>
      <c r="SV890" s="4"/>
      <c r="SW890" s="4"/>
      <c r="TB890" s="4"/>
      <c r="TC890" s="4"/>
      <c r="TD890" s="4"/>
      <c r="TE890" s="4"/>
      <c r="TF890" s="4"/>
      <c r="TG890" s="4"/>
      <c r="TH890" s="4"/>
      <c r="TI890" s="4"/>
      <c r="TJ890" s="4"/>
      <c r="TK890" s="4"/>
      <c r="TL890" s="4"/>
      <c r="TM890" s="4"/>
      <c r="TN890" s="4"/>
      <c r="TO890" s="4"/>
      <c r="TP890" s="4"/>
      <c r="TQ890" s="4"/>
      <c r="TR890" s="4"/>
      <c r="TS890" s="4"/>
      <c r="TT890" s="4"/>
      <c r="TU890" s="4"/>
      <c r="TV890" s="4"/>
      <c r="TW890" s="4"/>
      <c r="TX890" s="4"/>
      <c r="TY890" s="4"/>
      <c r="TZ890" s="4"/>
      <c r="UA890" s="4"/>
      <c r="UB890" s="4"/>
      <c r="UC890" s="4"/>
      <c r="UD890" s="4"/>
      <c r="UE890" s="4"/>
      <c r="UF890" s="4"/>
      <c r="UG890" s="4"/>
      <c r="UH890" s="4"/>
      <c r="UI890" s="4"/>
      <c r="UJ890" s="4"/>
      <c r="UK890" s="4"/>
      <c r="UL890" s="4"/>
      <c r="UM890" s="4"/>
      <c r="UN890" s="4"/>
      <c r="UO890" s="4"/>
      <c r="UP890" s="4"/>
      <c r="UQ890" s="4"/>
      <c r="UR890" s="4"/>
      <c r="US890" s="4"/>
      <c r="UT890" s="4"/>
      <c r="UU890" s="4"/>
      <c r="UV890" s="4"/>
      <c r="UW890" s="4"/>
      <c r="UX890" s="4"/>
      <c r="UY890" s="4"/>
      <c r="UZ890" s="4"/>
      <c r="VA890" s="4"/>
      <c r="VB890" s="4"/>
      <c r="VC890" s="4"/>
      <c r="VD890" s="4"/>
      <c r="VE890" s="4"/>
      <c r="VF890" s="4"/>
      <c r="VG890" s="4"/>
      <c r="VH890" s="4"/>
      <c r="VI890" s="4"/>
      <c r="VJ890" s="4"/>
      <c r="VK890" s="4"/>
      <c r="VL890" s="4"/>
      <c r="VM890" s="4"/>
      <c r="VN890" s="4"/>
      <c r="VO890" s="4"/>
      <c r="VP890" s="4"/>
      <c r="VQ890" s="4"/>
      <c r="VR890" s="4"/>
      <c r="VS890" s="4"/>
      <c r="VT890" s="4"/>
      <c r="VU890" s="4"/>
      <c r="VV890" s="4"/>
      <c r="VW890" s="4"/>
      <c r="VX890" s="4"/>
      <c r="VY890" s="4"/>
      <c r="VZ890" s="4"/>
      <c r="WA890" s="4"/>
      <c r="WB890" s="4"/>
      <c r="WC890" s="4"/>
      <c r="WD890" s="4"/>
      <c r="WE890" s="4"/>
      <c r="WF890" s="4"/>
      <c r="WG890" s="4"/>
      <c r="WH890" s="4"/>
      <c r="WI890" s="4"/>
      <c r="WJ890" s="4"/>
      <c r="WK890" s="4"/>
      <c r="WL890" s="4"/>
      <c r="WM890" s="4"/>
      <c r="WN890" s="4"/>
      <c r="WO890" s="4"/>
      <c r="WP890" s="4"/>
      <c r="WQ890" s="4"/>
      <c r="WR890" s="4"/>
      <c r="WS890" s="4"/>
      <c r="WT890" s="4"/>
      <c r="WU890" s="4"/>
      <c r="WV890" s="4"/>
      <c r="WW890" s="4"/>
      <c r="WX890" s="4"/>
      <c r="WY890" s="4"/>
      <c r="WZ890" s="4"/>
      <c r="XA890" s="4"/>
      <c r="XB890" s="4"/>
      <c r="XC890" s="4"/>
      <c r="XD890" s="4"/>
      <c r="XE890" s="4"/>
      <c r="XF890" s="4"/>
      <c r="XG890" s="4"/>
      <c r="XH890" s="4"/>
      <c r="XI890" s="4"/>
      <c r="XJ890" s="4"/>
      <c r="XK890" s="4"/>
      <c r="XL890" s="4"/>
      <c r="XM890" s="4"/>
      <c r="XN890" s="4"/>
      <c r="XO890" s="4"/>
      <c r="XP890" s="4"/>
      <c r="XQ890" s="4"/>
      <c r="XR890" s="4"/>
      <c r="XS890" s="4"/>
      <c r="XT890" s="4"/>
      <c r="XU890" s="4"/>
      <c r="XV890" s="4"/>
      <c r="XW890" s="4"/>
      <c r="XX890" s="4"/>
      <c r="XY890" s="4"/>
      <c r="XZ890" s="4"/>
      <c r="YA890" s="4"/>
      <c r="YB890" s="4"/>
      <c r="YC890" s="4"/>
      <c r="YD890" s="4"/>
      <c r="YE890" s="4"/>
      <c r="YF890" s="4"/>
      <c r="YG890" s="4"/>
      <c r="YH890" s="4"/>
      <c r="YI890" s="4"/>
      <c r="YJ890" s="4"/>
      <c r="YK890" s="4"/>
      <c r="YL890" s="4"/>
      <c r="YM890" s="4"/>
      <c r="YN890" s="4"/>
      <c r="YO890" s="4"/>
      <c r="YP890" s="4"/>
      <c r="YQ890" s="4"/>
      <c r="YR890" s="4"/>
      <c r="YS890" s="4"/>
      <c r="YT890" s="4"/>
      <c r="YU890" s="4"/>
      <c r="YV890" s="4"/>
      <c r="YW890" s="4"/>
      <c r="YX890" s="4"/>
      <c r="YY890" s="4"/>
      <c r="YZ890" s="4"/>
      <c r="ZA890" s="4"/>
      <c r="ZB890" s="4"/>
      <c r="ZC890" s="4"/>
      <c r="ZD890" s="4"/>
      <c r="ZE890" s="4"/>
      <c r="ZF890" s="4"/>
      <c r="ZG890" s="4"/>
      <c r="ZH890" s="4"/>
      <c r="ZI890" s="4"/>
      <c r="ZJ890" s="4"/>
      <c r="ZK890" s="4"/>
      <c r="ZL890" s="4"/>
      <c r="ZM890" s="4"/>
      <c r="ZN890" s="4"/>
      <c r="ZO890" s="4"/>
      <c r="ZP890" s="4"/>
      <c r="ZQ890" s="4"/>
      <c r="ZR890" s="4"/>
      <c r="ZS890" s="4"/>
      <c r="ZT890" s="4"/>
      <c r="ZU890" s="4"/>
      <c r="ZV890" s="4"/>
      <c r="ZW890" s="4"/>
      <c r="ZX890" s="4"/>
      <c r="ZY890" s="4"/>
      <c r="ZZ890" s="4"/>
      <c r="AAA890" s="4"/>
      <c r="AAB890" s="4"/>
      <c r="AAC890" s="4"/>
      <c r="AAD890" s="4"/>
      <c r="AAE890" s="4"/>
      <c r="AAF890" s="4"/>
      <c r="AAG890" s="4"/>
      <c r="AAH890" s="4"/>
      <c r="AAI890" s="4"/>
      <c r="AAJ890" s="4"/>
      <c r="AAK890" s="4"/>
      <c r="AAL890" s="4"/>
      <c r="AAM890" s="4"/>
      <c r="AAN890" s="4"/>
      <c r="AAO890" s="4"/>
      <c r="AAP890" s="4"/>
      <c r="AAQ890" s="4"/>
      <c r="AAR890" s="4"/>
      <c r="AAS890" s="4"/>
      <c r="AAT890" s="4"/>
      <c r="AAU890" s="4"/>
      <c r="AAV890" s="4"/>
      <c r="AAW890" s="4"/>
      <c r="AAX890" s="4"/>
      <c r="AAY890" s="4"/>
      <c r="AAZ890" s="4"/>
      <c r="ABA890" s="4"/>
      <c r="ABB890" s="4"/>
      <c r="ABC890" s="4"/>
      <c r="ABD890" s="4"/>
      <c r="ABE890" s="4"/>
      <c r="ABF890" s="4"/>
      <c r="ABG890" s="4"/>
      <c r="ABH890" s="4"/>
      <c r="ABI890" s="4"/>
      <c r="ABJ890" s="4"/>
      <c r="ABK890" s="4"/>
      <c r="ABL890" s="4"/>
      <c r="ABM890" s="4"/>
      <c r="ABN890" s="4"/>
      <c r="ABO890" s="4"/>
      <c r="ABP890" s="4"/>
      <c r="ABQ890" s="4"/>
      <c r="ABR890" s="4"/>
      <c r="ABS890" s="4"/>
      <c r="ABT890" s="4"/>
      <c r="ABU890" s="4"/>
      <c r="ABV890" s="4"/>
      <c r="ABW890" s="4"/>
      <c r="ABX890" s="4"/>
      <c r="ABY890" s="4"/>
      <c r="ABZ890" s="4"/>
      <c r="ACA890" s="4"/>
      <c r="ACB890" s="4"/>
      <c r="ACC890" s="4"/>
      <c r="ACD890" s="4"/>
      <c r="ACE890" s="4"/>
      <c r="ACF890" s="4"/>
      <c r="ACG890" s="4"/>
      <c r="ACH890" s="4"/>
      <c r="ACJ890" s="4"/>
      <c r="ACL890" s="4"/>
      <c r="ACM890" s="4"/>
      <c r="ACN890" s="4"/>
      <c r="ACO890" s="4"/>
      <c r="ACP890" s="4"/>
      <c r="ACQ890" s="4"/>
      <c r="ACR890" s="4"/>
      <c r="ACS890" s="4"/>
      <c r="ACX890" s="4"/>
      <c r="ACY890" s="4"/>
      <c r="ACZ890" s="4"/>
      <c r="ADA890" s="4"/>
      <c r="ADB890" s="4"/>
      <c r="ADC890" s="4"/>
      <c r="ADD890" s="4"/>
      <c r="ADE890" s="4"/>
      <c r="ADF890" s="4"/>
      <c r="ADG890" s="4"/>
      <c r="ADH890" s="4"/>
      <c r="ADI890" s="4"/>
      <c r="ADJ890" s="4"/>
      <c r="ADK890" s="4"/>
      <c r="ADL890" s="4"/>
      <c r="ADM890" s="4"/>
      <c r="ADN890" s="4"/>
      <c r="ADO890" s="4"/>
      <c r="ADP890" s="4"/>
      <c r="ADQ890" s="4"/>
      <c r="ADR890" s="4"/>
      <c r="ADS890" s="4"/>
      <c r="ADT890" s="4"/>
      <c r="ADU890" s="4"/>
      <c r="ADV890" s="4"/>
      <c r="ADW890" s="4"/>
      <c r="ADX890" s="4"/>
      <c r="ADY890" s="4"/>
      <c r="ADZ890" s="4"/>
      <c r="AEA890" s="4"/>
      <c r="AEB890" s="4"/>
      <c r="AEC890" s="4"/>
      <c r="AED890" s="4"/>
      <c r="AEE890" s="4"/>
      <c r="AEF890" s="4"/>
      <c r="AEG890" s="4"/>
      <c r="AEH890" s="4"/>
      <c r="AEI890" s="4"/>
      <c r="AEJ890" s="4"/>
      <c r="AEK890" s="4"/>
      <c r="AEL890" s="4"/>
      <c r="AEM890" s="4"/>
      <c r="AEN890" s="4"/>
      <c r="AEO890" s="4"/>
      <c r="AEP890" s="4"/>
      <c r="AEQ890" s="4"/>
      <c r="AER890" s="4"/>
      <c r="AES890" s="4"/>
      <c r="AET890" s="4"/>
      <c r="AEU890" s="4"/>
      <c r="AEV890" s="4"/>
      <c r="AEW890" s="4"/>
      <c r="AEX890" s="4"/>
      <c r="AEY890" s="4"/>
      <c r="AEZ890" s="4"/>
      <c r="AFA890" s="4"/>
      <c r="AFB890" s="4"/>
      <c r="AFC890" s="4"/>
      <c r="AFD890" s="4"/>
      <c r="AFE890" s="4"/>
      <c r="AFF890" s="4"/>
      <c r="AFG890" s="4"/>
      <c r="AFH890" s="4"/>
      <c r="AFI890" s="4"/>
      <c r="AFJ890" s="4"/>
      <c r="AFK890" s="4"/>
      <c r="AFL890" s="4"/>
      <c r="AFM890" s="4"/>
      <c r="AFN890" s="4"/>
      <c r="AFO890" s="4"/>
      <c r="AFP890" s="4"/>
      <c r="AFQ890" s="4"/>
      <c r="AFR890" s="4"/>
      <c r="AFS890" s="4"/>
      <c r="AFT890" s="4"/>
      <c r="AFU890" s="4"/>
      <c r="AFV890" s="4"/>
      <c r="AFW890" s="4"/>
      <c r="AFX890" s="4"/>
      <c r="AFY890" s="4"/>
      <c r="AFZ890" s="4"/>
      <c r="AGA890" s="4"/>
      <c r="AGB890" s="4"/>
      <c r="AGC890" s="4"/>
      <c r="AGD890" s="4"/>
      <c r="AGE890" s="4"/>
      <c r="AGF890" s="4"/>
      <c r="AGG890" s="4"/>
      <c r="AGH890" s="4"/>
      <c r="AGI890" s="4"/>
      <c r="AGJ890" s="4"/>
      <c r="AGK890" s="4"/>
      <c r="AGL890" s="4"/>
      <c r="AGM890" s="4"/>
      <c r="AGN890" s="4"/>
      <c r="AGO890" s="4"/>
      <c r="AGP890" s="4"/>
      <c r="AGQ890" s="4"/>
      <c r="AGR890" s="4"/>
      <c r="AGS890" s="4"/>
      <c r="AGT890" s="4"/>
      <c r="AGU890" s="4"/>
      <c r="AGV890" s="4"/>
      <c r="AGW890" s="4"/>
      <c r="AGX890" s="4"/>
      <c r="AGY890" s="4"/>
      <c r="AGZ890" s="4"/>
      <c r="AHA890" s="4"/>
      <c r="AHB890" s="4"/>
      <c r="AHC890" s="4"/>
      <c r="AHD890" s="4"/>
      <c r="AHE890" s="4"/>
      <c r="AHF890" s="4"/>
      <c r="AHG890" s="4"/>
      <c r="AHH890" s="4"/>
      <c r="AHI890" s="4"/>
      <c r="AHJ890" s="4"/>
      <c r="AHK890" s="4"/>
      <c r="AHL890" s="4"/>
      <c r="AHM890" s="4"/>
      <c r="AHN890" s="4"/>
      <c r="AHO890" s="4"/>
      <c r="AHP890" s="4"/>
      <c r="AHQ890" s="4"/>
      <c r="AHR890" s="4"/>
      <c r="AHS890" s="4"/>
      <c r="AHT890" s="4"/>
      <c r="AHU890" s="4"/>
      <c r="AHV890" s="4"/>
      <c r="AHW890" s="4"/>
      <c r="AHX890" s="4"/>
      <c r="AHY890" s="4"/>
      <c r="AHZ890" s="4"/>
      <c r="AIA890" s="4"/>
      <c r="AIB890" s="4"/>
      <c r="AIC890" s="4"/>
      <c r="AID890" s="4"/>
      <c r="AIE890" s="4"/>
      <c r="AIF890" s="4"/>
      <c r="AIG890" s="4"/>
      <c r="AIH890" s="4"/>
      <c r="AII890" s="4"/>
      <c r="AIJ890" s="4"/>
      <c r="AIK890" s="4"/>
      <c r="AIL890" s="4"/>
      <c r="AIM890" s="4"/>
      <c r="AIN890" s="4"/>
      <c r="AIO890" s="4"/>
      <c r="AIP890" s="4"/>
      <c r="AIQ890" s="4"/>
      <c r="AIR890" s="4"/>
      <c r="AIS890" s="4"/>
      <c r="AIT890" s="4"/>
      <c r="AIU890" s="4"/>
      <c r="AIV890" s="4"/>
      <c r="AIW890" s="4"/>
      <c r="AIX890" s="4"/>
      <c r="AIY890" s="4"/>
      <c r="AIZ890" s="4"/>
      <c r="AJA890" s="4"/>
      <c r="AJB890" s="4"/>
      <c r="AJC890" s="4"/>
      <c r="AJD890" s="4"/>
      <c r="AJE890" s="4"/>
      <c r="AJF890" s="4"/>
      <c r="AJG890" s="4"/>
      <c r="AJH890" s="4"/>
      <c r="AJI890" s="4"/>
      <c r="AJJ890" s="4"/>
      <c r="AJK890" s="4"/>
      <c r="AJL890" s="4"/>
      <c r="AJM890" s="4"/>
      <c r="AJN890" s="4"/>
      <c r="AJO890" s="4"/>
      <c r="AJP890" s="4"/>
      <c r="AJQ890" s="4"/>
      <c r="AJR890" s="4"/>
      <c r="AJS890" s="4"/>
      <c r="AJT890" s="4"/>
      <c r="AJU890" s="4"/>
      <c r="AJV890" s="4"/>
      <c r="AJW890" s="4"/>
      <c r="AJX890" s="4"/>
      <c r="AJY890" s="4"/>
      <c r="AJZ890" s="4"/>
      <c r="AKA890" s="4"/>
      <c r="AKB890" s="4"/>
      <c r="AKC890" s="4"/>
      <c r="AKD890" s="4"/>
      <c r="AKE890" s="4"/>
      <c r="AKF890" s="4"/>
      <c r="AKG890" s="4"/>
      <c r="AKH890" s="4"/>
      <c r="AKI890" s="4"/>
      <c r="AKJ890" s="4"/>
      <c r="AKK890" s="4"/>
      <c r="AKL890" s="4"/>
      <c r="AKM890" s="4"/>
      <c r="AKN890" s="4"/>
      <c r="AKO890" s="4"/>
      <c r="AKP890" s="4"/>
      <c r="AKQ890" s="4"/>
      <c r="AKR890" s="4"/>
      <c r="AKS890" s="4"/>
      <c r="AKT890" s="4"/>
      <c r="AKU890" s="4"/>
      <c r="AKV890" s="4"/>
      <c r="AKW890" s="4"/>
      <c r="AKX890" s="4"/>
      <c r="AKY890" s="4"/>
      <c r="AKZ890" s="4"/>
      <c r="ALA890" s="4"/>
      <c r="ALB890" s="4"/>
      <c r="ALC890" s="4"/>
      <c r="ALD890" s="4"/>
      <c r="ALE890" s="4"/>
      <c r="ALF890" s="4"/>
      <c r="ALG890" s="4"/>
      <c r="ALH890" s="4"/>
      <c r="ALI890" s="4"/>
      <c r="ALJ890" s="4"/>
      <c r="ALK890" s="4"/>
      <c r="ALL890" s="4"/>
      <c r="ALM890" s="4"/>
      <c r="ALN890" s="4"/>
      <c r="ALO890" s="4"/>
      <c r="ALP890" s="4"/>
      <c r="ALQ890" s="4"/>
      <c r="ALR890" s="4"/>
      <c r="ALS890" s="4"/>
      <c r="ALT890" s="4"/>
      <c r="ALU890" s="4"/>
      <c r="ALV890" s="4"/>
      <c r="ALW890" s="4"/>
      <c r="ALX890" s="4"/>
      <c r="ALY890" s="4"/>
      <c r="ALZ890" s="4"/>
      <c r="AMA890" s="4"/>
      <c r="AMB890" s="4"/>
      <c r="AMC890" s="4"/>
      <c r="AMD890" s="4"/>
      <c r="AMF890" s="4"/>
      <c r="AMH890" s="4"/>
      <c r="AMI890" s="4"/>
      <c r="AMJ890" s="4"/>
      <c r="AMK890" s="4"/>
      <c r="AML890" s="4"/>
      <c r="AMM890" s="4"/>
      <c r="AMN890" s="4"/>
      <c r="AMO890" s="4"/>
      <c r="AMT890" s="4"/>
      <c r="AMU890" s="4"/>
      <c r="AMV890" s="4"/>
      <c r="AMW890" s="4"/>
      <c r="AMX890" s="4"/>
      <c r="AMY890" s="4"/>
      <c r="AMZ890" s="4"/>
      <c r="ANA890" s="4"/>
      <c r="ANB890" s="4"/>
      <c r="ANC890" s="4"/>
      <c r="AND890" s="4"/>
      <c r="ANE890" s="4"/>
      <c r="ANF890" s="4"/>
      <c r="ANG890" s="4"/>
      <c r="ANH890" s="4"/>
      <c r="ANI890" s="4"/>
      <c r="ANJ890" s="4"/>
      <c r="ANK890" s="4"/>
      <c r="ANL890" s="4"/>
      <c r="ANM890" s="4"/>
      <c r="ANN890" s="4"/>
      <c r="ANO890" s="4"/>
      <c r="ANP890" s="4"/>
      <c r="ANQ890" s="4"/>
      <c r="ANR890" s="4"/>
      <c r="ANS890" s="4"/>
      <c r="ANT890" s="4"/>
      <c r="ANU890" s="4"/>
      <c r="ANV890" s="4"/>
      <c r="ANW890" s="4"/>
      <c r="ANX890" s="4"/>
      <c r="ANY890" s="4"/>
      <c r="ANZ890" s="4"/>
      <c r="AOA890" s="4"/>
      <c r="AOB890" s="4"/>
      <c r="AOC890" s="4"/>
      <c r="AOD890" s="4"/>
      <c r="AOE890" s="4"/>
      <c r="AOF890" s="4"/>
      <c r="AOG890" s="4"/>
      <c r="AOH890" s="4"/>
      <c r="AOI890" s="4"/>
      <c r="AOJ890" s="4"/>
      <c r="AOK890" s="4"/>
      <c r="AOL890" s="4"/>
      <c r="AOM890" s="4"/>
      <c r="AON890" s="4"/>
      <c r="AOO890" s="4"/>
      <c r="AOP890" s="4"/>
      <c r="AOQ890" s="4"/>
      <c r="AOR890" s="4"/>
      <c r="AOS890" s="4"/>
      <c r="AOT890" s="4"/>
      <c r="AOU890" s="4"/>
      <c r="AOV890" s="4"/>
      <c r="AOW890" s="4"/>
      <c r="AOX890" s="4"/>
      <c r="AOY890" s="4"/>
      <c r="AOZ890" s="4"/>
      <c r="APA890" s="4"/>
      <c r="APB890" s="4"/>
      <c r="APC890" s="4"/>
      <c r="APD890" s="4"/>
      <c r="APE890" s="4"/>
      <c r="APF890" s="4"/>
      <c r="APG890" s="4"/>
      <c r="APH890" s="4"/>
      <c r="API890" s="4"/>
      <c r="APJ890" s="4"/>
      <c r="APK890" s="4"/>
      <c r="APL890" s="4"/>
      <c r="APM890" s="4"/>
      <c r="APN890" s="4"/>
      <c r="APO890" s="4"/>
      <c r="APP890" s="4"/>
      <c r="APQ890" s="4"/>
      <c r="APR890" s="4"/>
      <c r="APS890" s="4"/>
      <c r="APT890" s="4"/>
      <c r="APU890" s="4"/>
      <c r="APV890" s="4"/>
      <c r="APW890" s="4"/>
      <c r="APX890" s="4"/>
      <c r="APY890" s="4"/>
      <c r="APZ890" s="4"/>
      <c r="AQA890" s="4"/>
      <c r="AQB890" s="4"/>
      <c r="AQC890" s="4"/>
      <c r="AQD890" s="4"/>
      <c r="AQE890" s="4"/>
      <c r="AQF890" s="4"/>
      <c r="AQG890" s="4"/>
      <c r="AQH890" s="4"/>
      <c r="AQI890" s="4"/>
      <c r="AQJ890" s="4"/>
      <c r="AQK890" s="4"/>
      <c r="AQL890" s="4"/>
      <c r="AQM890" s="4"/>
      <c r="AQN890" s="4"/>
      <c r="AQO890" s="4"/>
      <c r="AQP890" s="4"/>
      <c r="AQQ890" s="4"/>
      <c r="AQR890" s="4"/>
      <c r="AQS890" s="4"/>
      <c r="AQT890" s="4"/>
      <c r="AQU890" s="4"/>
      <c r="AQV890" s="4"/>
      <c r="AQW890" s="4"/>
      <c r="AQX890" s="4"/>
      <c r="AQY890" s="4"/>
      <c r="AQZ890" s="4"/>
      <c r="ARA890" s="4"/>
      <c r="ARB890" s="4"/>
      <c r="ARC890" s="4"/>
      <c r="ARD890" s="4"/>
      <c r="ARE890" s="4"/>
      <c r="ARF890" s="4"/>
      <c r="ARG890" s="4"/>
      <c r="ARH890" s="4"/>
      <c r="ARI890" s="4"/>
      <c r="ARJ890" s="4"/>
      <c r="ARK890" s="4"/>
      <c r="ARL890" s="4"/>
      <c r="ARM890" s="4"/>
      <c r="ARN890" s="4"/>
      <c r="ARO890" s="4"/>
      <c r="ARP890" s="4"/>
      <c r="ARQ890" s="4"/>
      <c r="ARR890" s="4"/>
      <c r="ARS890" s="4"/>
      <c r="ART890" s="4"/>
      <c r="ARU890" s="4"/>
      <c r="ARV890" s="4"/>
      <c r="ARW890" s="4"/>
      <c r="ARX890" s="4"/>
      <c r="ARY890" s="4"/>
      <c r="ARZ890" s="4"/>
      <c r="ASA890" s="4"/>
      <c r="ASB890" s="4"/>
      <c r="ASC890" s="4"/>
      <c r="ASD890" s="4"/>
      <c r="ASE890" s="4"/>
      <c r="ASF890" s="4"/>
      <c r="ASG890" s="4"/>
      <c r="ASH890" s="4"/>
      <c r="ASI890" s="4"/>
      <c r="ASJ890" s="4"/>
      <c r="ASK890" s="4"/>
      <c r="ASL890" s="4"/>
      <c r="ASM890" s="4"/>
      <c r="ASN890" s="4"/>
      <c r="ASO890" s="4"/>
      <c r="ASP890" s="4"/>
      <c r="ASQ890" s="4"/>
      <c r="ASR890" s="4"/>
      <c r="ASS890" s="4"/>
      <c r="AST890" s="4"/>
      <c r="ASU890" s="4"/>
      <c r="ASV890" s="4"/>
      <c r="ASW890" s="4"/>
      <c r="ASX890" s="4"/>
      <c r="ASY890" s="4"/>
      <c r="ASZ890" s="4"/>
      <c r="ATA890" s="4"/>
      <c r="ATB890" s="4"/>
      <c r="ATC890" s="4"/>
      <c r="ATD890" s="4"/>
      <c r="ATE890" s="4"/>
      <c r="ATF890" s="4"/>
      <c r="ATG890" s="4"/>
      <c r="ATH890" s="4"/>
      <c r="ATI890" s="4"/>
      <c r="ATJ890" s="4"/>
      <c r="ATK890" s="4"/>
      <c r="ATL890" s="4"/>
      <c r="ATM890" s="4"/>
      <c r="ATN890" s="4"/>
      <c r="ATO890" s="4"/>
      <c r="ATP890" s="4"/>
      <c r="ATQ890" s="4"/>
      <c r="ATR890" s="4"/>
      <c r="ATS890" s="4"/>
      <c r="ATT890" s="4"/>
      <c r="ATU890" s="4"/>
      <c r="ATV890" s="4"/>
      <c r="ATW890" s="4"/>
      <c r="ATX890" s="4"/>
      <c r="ATY890" s="4"/>
      <c r="ATZ890" s="4"/>
      <c r="AUA890" s="4"/>
      <c r="AUB890" s="4"/>
      <c r="AUC890" s="4"/>
      <c r="AUD890" s="4"/>
      <c r="AUE890" s="4"/>
      <c r="AUF890" s="4"/>
      <c r="AUG890" s="4"/>
      <c r="AUH890" s="4"/>
      <c r="AUI890" s="4"/>
      <c r="AUJ890" s="4"/>
      <c r="AUK890" s="4"/>
      <c r="AUL890" s="4"/>
      <c r="AUM890" s="4"/>
      <c r="AUN890" s="4"/>
      <c r="AUO890" s="4"/>
      <c r="AUP890" s="4"/>
      <c r="AUQ890" s="4"/>
      <c r="AUR890" s="4"/>
      <c r="AUS890" s="4"/>
      <c r="AUT890" s="4"/>
      <c r="AUU890" s="4"/>
      <c r="AUV890" s="4"/>
      <c r="AUW890" s="4"/>
      <c r="AUX890" s="4"/>
      <c r="AUY890" s="4"/>
      <c r="AUZ890" s="4"/>
      <c r="AVA890" s="4"/>
      <c r="AVB890" s="4"/>
      <c r="AVC890" s="4"/>
      <c r="AVD890" s="4"/>
      <c r="AVE890" s="4"/>
      <c r="AVF890" s="4"/>
      <c r="AVG890" s="4"/>
      <c r="AVH890" s="4"/>
      <c r="AVI890" s="4"/>
      <c r="AVJ890" s="4"/>
      <c r="AVK890" s="4"/>
      <c r="AVL890" s="4"/>
      <c r="AVM890" s="4"/>
      <c r="AVN890" s="4"/>
      <c r="AVO890" s="4"/>
      <c r="AVP890" s="4"/>
      <c r="AVQ890" s="4"/>
      <c r="AVR890" s="4"/>
      <c r="AVS890" s="4"/>
      <c r="AVT890" s="4"/>
      <c r="AVU890" s="4"/>
      <c r="AVV890" s="4"/>
      <c r="AVW890" s="4"/>
      <c r="AVX890" s="4"/>
      <c r="AVY890" s="4"/>
      <c r="AVZ890" s="4"/>
      <c r="AWB890" s="4"/>
      <c r="AWD890" s="4"/>
      <c r="AWE890" s="4"/>
      <c r="AWF890" s="4"/>
      <c r="AWG890" s="4"/>
      <c r="AWH890" s="4"/>
      <c r="AWI890" s="4"/>
      <c r="AWJ890" s="4"/>
      <c r="AWK890" s="4"/>
      <c r="AWP890" s="4"/>
      <c r="AWQ890" s="4"/>
      <c r="AWR890" s="4"/>
      <c r="AWS890" s="4"/>
      <c r="AWT890" s="4"/>
      <c r="AWU890" s="4"/>
      <c r="AWV890" s="4"/>
      <c r="AWW890" s="4"/>
      <c r="AWX890" s="4"/>
      <c r="AWY890" s="4"/>
      <c r="AWZ890" s="4"/>
      <c r="AXA890" s="4"/>
      <c r="AXB890" s="4"/>
      <c r="AXC890" s="4"/>
      <c r="AXD890" s="4"/>
      <c r="AXE890" s="4"/>
      <c r="AXF890" s="4"/>
      <c r="AXG890" s="4"/>
      <c r="AXH890" s="4"/>
      <c r="AXI890" s="4"/>
      <c r="AXJ890" s="4"/>
      <c r="AXK890" s="4"/>
      <c r="AXL890" s="4"/>
      <c r="AXM890" s="4"/>
      <c r="AXN890" s="4"/>
      <c r="AXO890" s="4"/>
      <c r="AXP890" s="4"/>
      <c r="AXQ890" s="4"/>
      <c r="AXR890" s="4"/>
      <c r="AXS890" s="4"/>
      <c r="AXT890" s="4"/>
      <c r="AXU890" s="4"/>
      <c r="AXV890" s="4"/>
      <c r="AXW890" s="4"/>
      <c r="AXX890" s="4"/>
      <c r="AXY890" s="4"/>
      <c r="AXZ890" s="4"/>
      <c r="AYA890" s="4"/>
      <c r="AYB890" s="4"/>
      <c r="AYC890" s="4"/>
      <c r="AYD890" s="4"/>
      <c r="AYE890" s="4"/>
      <c r="AYF890" s="4"/>
      <c r="AYG890" s="4"/>
      <c r="AYH890" s="4"/>
      <c r="AYI890" s="4"/>
      <c r="AYJ890" s="4"/>
      <c r="AYK890" s="4"/>
      <c r="AYL890" s="4"/>
      <c r="AYM890" s="4"/>
      <c r="AYN890" s="4"/>
      <c r="AYO890" s="4"/>
      <c r="AYP890" s="4"/>
      <c r="AYQ890" s="4"/>
      <c r="AYR890" s="4"/>
      <c r="AYS890" s="4"/>
      <c r="AYT890" s="4"/>
      <c r="AYU890" s="4"/>
      <c r="AYV890" s="4"/>
      <c r="AYW890" s="4"/>
      <c r="AYX890" s="4"/>
      <c r="AYY890" s="4"/>
      <c r="AYZ890" s="4"/>
      <c r="AZA890" s="4"/>
      <c r="AZB890" s="4"/>
      <c r="AZC890" s="4"/>
      <c r="AZD890" s="4"/>
      <c r="AZE890" s="4"/>
      <c r="AZF890" s="4"/>
      <c r="AZG890" s="4"/>
      <c r="AZH890" s="4"/>
      <c r="AZI890" s="4"/>
      <c r="AZJ890" s="4"/>
      <c r="AZK890" s="4"/>
      <c r="AZL890" s="4"/>
      <c r="AZM890" s="4"/>
      <c r="AZN890" s="4"/>
      <c r="AZO890" s="4"/>
      <c r="AZP890" s="4"/>
      <c r="AZQ890" s="4"/>
      <c r="AZR890" s="4"/>
      <c r="AZS890" s="4"/>
      <c r="AZT890" s="4"/>
      <c r="AZU890" s="4"/>
      <c r="AZV890" s="4"/>
      <c r="AZW890" s="4"/>
      <c r="AZX890" s="4"/>
      <c r="AZY890" s="4"/>
      <c r="AZZ890" s="4"/>
      <c r="BAA890" s="4"/>
      <c r="BAB890" s="4"/>
      <c r="BAC890" s="4"/>
      <c r="BAD890" s="4"/>
      <c r="BAE890" s="4"/>
      <c r="BAF890" s="4"/>
      <c r="BAG890" s="4"/>
      <c r="BAH890" s="4"/>
      <c r="BAI890" s="4"/>
      <c r="BAJ890" s="4"/>
      <c r="BAK890" s="4"/>
      <c r="BAL890" s="4"/>
      <c r="BAM890" s="4"/>
      <c r="BAN890" s="4"/>
      <c r="BAO890" s="4"/>
      <c r="BAP890" s="4"/>
      <c r="BAQ890" s="4"/>
      <c r="BAR890" s="4"/>
      <c r="BAS890" s="4"/>
      <c r="BAT890" s="4"/>
      <c r="BAU890" s="4"/>
      <c r="BAV890" s="4"/>
      <c r="BAW890" s="4"/>
      <c r="BAX890" s="4"/>
      <c r="BAY890" s="4"/>
      <c r="BAZ890" s="4"/>
      <c r="BBA890" s="4"/>
      <c r="BBB890" s="4"/>
      <c r="BBC890" s="4"/>
      <c r="BBD890" s="4"/>
      <c r="BBE890" s="4"/>
      <c r="BBF890" s="4"/>
      <c r="BBG890" s="4"/>
      <c r="BBH890" s="4"/>
      <c r="BBI890" s="4"/>
      <c r="BBJ890" s="4"/>
      <c r="BBK890" s="4"/>
      <c r="BBL890" s="4"/>
      <c r="BBM890" s="4"/>
      <c r="BBN890" s="4"/>
      <c r="BBO890" s="4"/>
      <c r="BBP890" s="4"/>
      <c r="BBQ890" s="4"/>
      <c r="BBR890" s="4"/>
      <c r="BBS890" s="4"/>
      <c r="BBT890" s="4"/>
      <c r="BBU890" s="4"/>
      <c r="BBV890" s="4"/>
      <c r="BBW890" s="4"/>
      <c r="BBX890" s="4"/>
      <c r="BBY890" s="4"/>
      <c r="BBZ890" s="4"/>
      <c r="BCA890" s="4"/>
      <c r="BCB890" s="4"/>
      <c r="BCC890" s="4"/>
      <c r="BCD890" s="4"/>
      <c r="BCE890" s="4"/>
      <c r="BCF890" s="4"/>
      <c r="BCG890" s="4"/>
      <c r="BCH890" s="4"/>
      <c r="BCI890" s="4"/>
      <c r="BCJ890" s="4"/>
      <c r="BCK890" s="4"/>
      <c r="BCL890" s="4"/>
      <c r="BCM890" s="4"/>
      <c r="BCN890" s="4"/>
      <c r="BCO890" s="4"/>
      <c r="BCP890" s="4"/>
      <c r="BCQ890" s="4"/>
      <c r="BCR890" s="4"/>
      <c r="BCS890" s="4"/>
      <c r="BCT890" s="4"/>
      <c r="BCU890" s="4"/>
      <c r="BCV890" s="4"/>
      <c r="BCW890" s="4"/>
      <c r="BCX890" s="4"/>
      <c r="BCY890" s="4"/>
      <c r="BCZ890" s="4"/>
      <c r="BDA890" s="4"/>
      <c r="BDB890" s="4"/>
      <c r="BDC890" s="4"/>
      <c r="BDD890" s="4"/>
      <c r="BDE890" s="4"/>
      <c r="BDF890" s="4"/>
      <c r="BDG890" s="4"/>
      <c r="BDH890" s="4"/>
      <c r="BDI890" s="4"/>
      <c r="BDJ890" s="4"/>
      <c r="BDK890" s="4"/>
      <c r="BDL890" s="4"/>
      <c r="BDM890" s="4"/>
      <c r="BDN890" s="4"/>
      <c r="BDO890" s="4"/>
      <c r="BDP890" s="4"/>
      <c r="BDQ890" s="4"/>
      <c r="BDR890" s="4"/>
      <c r="BDS890" s="4"/>
      <c r="BDT890" s="4"/>
      <c r="BDU890" s="4"/>
      <c r="BDV890" s="4"/>
      <c r="BDW890" s="4"/>
      <c r="BDX890" s="4"/>
      <c r="BDY890" s="4"/>
      <c r="BDZ890" s="4"/>
      <c r="BEA890" s="4"/>
      <c r="BEB890" s="4"/>
      <c r="BEC890" s="4"/>
      <c r="BED890" s="4"/>
      <c r="BEE890" s="4"/>
      <c r="BEF890" s="4"/>
      <c r="BEG890" s="4"/>
      <c r="BEH890" s="4"/>
      <c r="BEI890" s="4"/>
      <c r="BEJ890" s="4"/>
      <c r="BEK890" s="4"/>
      <c r="BEL890" s="4"/>
      <c r="BEM890" s="4"/>
      <c r="BEN890" s="4"/>
      <c r="BEO890" s="4"/>
      <c r="BEP890" s="4"/>
      <c r="BEQ890" s="4"/>
      <c r="BER890" s="4"/>
      <c r="BES890" s="4"/>
      <c r="BET890" s="4"/>
      <c r="BEU890" s="4"/>
      <c r="BEV890" s="4"/>
      <c r="BEW890" s="4"/>
      <c r="BEX890" s="4"/>
      <c r="BEY890" s="4"/>
      <c r="BEZ890" s="4"/>
      <c r="BFA890" s="4"/>
      <c r="BFB890" s="4"/>
      <c r="BFC890" s="4"/>
      <c r="BFD890" s="4"/>
      <c r="BFE890" s="4"/>
      <c r="BFF890" s="4"/>
      <c r="BFG890" s="4"/>
      <c r="BFH890" s="4"/>
      <c r="BFI890" s="4"/>
      <c r="BFJ890" s="4"/>
      <c r="BFK890" s="4"/>
      <c r="BFL890" s="4"/>
      <c r="BFM890" s="4"/>
      <c r="BFN890" s="4"/>
      <c r="BFO890" s="4"/>
      <c r="BFP890" s="4"/>
      <c r="BFQ890" s="4"/>
      <c r="BFR890" s="4"/>
      <c r="BFS890" s="4"/>
      <c r="BFT890" s="4"/>
      <c r="BFU890" s="4"/>
      <c r="BFV890" s="4"/>
      <c r="BFX890" s="4"/>
      <c r="BFZ890" s="4"/>
      <c r="BGA890" s="4"/>
      <c r="BGB890" s="4"/>
      <c r="BGC890" s="4"/>
      <c r="BGD890" s="4"/>
      <c r="BGE890" s="4"/>
      <c r="BGF890" s="4"/>
      <c r="BGG890" s="4"/>
      <c r="BGL890" s="4"/>
      <c r="BGM890" s="4"/>
      <c r="BGN890" s="4"/>
      <c r="BGO890" s="4"/>
      <c r="BGP890" s="4"/>
      <c r="BGQ890" s="4"/>
      <c r="BGR890" s="4"/>
      <c r="BGS890" s="4"/>
      <c r="BGT890" s="4"/>
      <c r="BGU890" s="4"/>
      <c r="BGV890" s="4"/>
      <c r="BGW890" s="4"/>
      <c r="BGX890" s="4"/>
      <c r="BGY890" s="4"/>
      <c r="BGZ890" s="4"/>
      <c r="BHA890" s="4"/>
      <c r="BHB890" s="4"/>
      <c r="BHC890" s="4"/>
      <c r="BHD890" s="4"/>
      <c r="BHE890" s="4"/>
      <c r="BHF890" s="4"/>
      <c r="BHG890" s="4"/>
      <c r="BHH890" s="4"/>
      <c r="BHI890" s="4"/>
      <c r="BHJ890" s="4"/>
      <c r="BHK890" s="4"/>
      <c r="BHL890" s="4"/>
      <c r="BHM890" s="4"/>
      <c r="BHN890" s="4"/>
      <c r="BHO890" s="4"/>
      <c r="BHP890" s="4"/>
      <c r="BHQ890" s="4"/>
      <c r="BHR890" s="4"/>
      <c r="BHS890" s="4"/>
      <c r="BHT890" s="4"/>
      <c r="BHU890" s="4"/>
      <c r="BHV890" s="4"/>
      <c r="BHW890" s="4"/>
      <c r="BHX890" s="4"/>
      <c r="BHY890" s="4"/>
      <c r="BHZ890" s="4"/>
      <c r="BIA890" s="4"/>
      <c r="BIB890" s="4"/>
      <c r="BIC890" s="4"/>
      <c r="BID890" s="4"/>
      <c r="BIE890" s="4"/>
      <c r="BIF890" s="4"/>
      <c r="BIG890" s="4"/>
      <c r="BIH890" s="4"/>
      <c r="BII890" s="4"/>
      <c r="BIJ890" s="4"/>
      <c r="BIK890" s="4"/>
      <c r="BIL890" s="4"/>
      <c r="BIM890" s="4"/>
      <c r="BIN890" s="4"/>
      <c r="BIO890" s="4"/>
      <c r="BIP890" s="4"/>
      <c r="BIQ890" s="4"/>
      <c r="BIR890" s="4"/>
      <c r="BIS890" s="4"/>
      <c r="BIT890" s="4"/>
      <c r="BIU890" s="4"/>
      <c r="BIV890" s="4"/>
      <c r="BIW890" s="4"/>
      <c r="BIX890" s="4"/>
      <c r="BIY890" s="4"/>
      <c r="BIZ890" s="4"/>
      <c r="BJA890" s="4"/>
      <c r="BJB890" s="4"/>
      <c r="BJC890" s="4"/>
      <c r="BJD890" s="4"/>
      <c r="BJE890" s="4"/>
      <c r="BJF890" s="4"/>
      <c r="BJG890" s="4"/>
      <c r="BJH890" s="4"/>
      <c r="BJI890" s="4"/>
      <c r="BJJ890" s="4"/>
      <c r="BJK890" s="4"/>
      <c r="BJL890" s="4"/>
      <c r="BJM890" s="4"/>
      <c r="BJN890" s="4"/>
      <c r="BJO890" s="4"/>
      <c r="BJP890" s="4"/>
      <c r="BJQ890" s="4"/>
      <c r="BJR890" s="4"/>
      <c r="BJS890" s="4"/>
      <c r="BJT890" s="4"/>
      <c r="BJU890" s="4"/>
      <c r="BJV890" s="4"/>
      <c r="BJW890" s="4"/>
      <c r="BJX890" s="4"/>
      <c r="BJY890" s="4"/>
      <c r="BJZ890" s="4"/>
      <c r="BKA890" s="4"/>
      <c r="BKB890" s="4"/>
      <c r="BKC890" s="4"/>
      <c r="BKD890" s="4"/>
      <c r="BKE890" s="4"/>
      <c r="BKF890" s="4"/>
      <c r="BKG890" s="4"/>
      <c r="BKH890" s="4"/>
      <c r="BKI890" s="4"/>
      <c r="BKJ890" s="4"/>
      <c r="BKK890" s="4"/>
      <c r="BKL890" s="4"/>
      <c r="BKM890" s="4"/>
      <c r="BKN890" s="4"/>
      <c r="BKO890" s="4"/>
      <c r="BKP890" s="4"/>
      <c r="BKQ890" s="4"/>
      <c r="BKR890" s="4"/>
      <c r="BKS890" s="4"/>
      <c r="BKT890" s="4"/>
      <c r="BKU890" s="4"/>
      <c r="BKV890" s="4"/>
      <c r="BKW890" s="4"/>
      <c r="BKX890" s="4"/>
      <c r="BKY890" s="4"/>
      <c r="BKZ890" s="4"/>
      <c r="BLA890" s="4"/>
      <c r="BLB890" s="4"/>
      <c r="BLC890" s="4"/>
      <c r="BLD890" s="4"/>
      <c r="BLE890" s="4"/>
      <c r="BLF890" s="4"/>
      <c r="BLG890" s="4"/>
      <c r="BLH890" s="4"/>
      <c r="BLI890" s="4"/>
      <c r="BLJ890" s="4"/>
      <c r="BLK890" s="4"/>
      <c r="BLL890" s="4"/>
      <c r="BLM890" s="4"/>
      <c r="BLN890" s="4"/>
      <c r="BLO890" s="4"/>
      <c r="BLP890" s="4"/>
      <c r="BLQ890" s="4"/>
      <c r="BLR890" s="4"/>
      <c r="BLS890" s="4"/>
      <c r="BLT890" s="4"/>
      <c r="BLU890" s="4"/>
      <c r="BLV890" s="4"/>
      <c r="BLW890" s="4"/>
      <c r="BLX890" s="4"/>
      <c r="BLY890" s="4"/>
      <c r="BLZ890" s="4"/>
      <c r="BMA890" s="4"/>
      <c r="BMB890" s="4"/>
      <c r="BMC890" s="4"/>
      <c r="BMD890" s="4"/>
      <c r="BME890" s="4"/>
      <c r="BMF890" s="4"/>
      <c r="BMG890" s="4"/>
      <c r="BMH890" s="4"/>
      <c r="BMI890" s="4"/>
      <c r="BMJ890" s="4"/>
      <c r="BMK890" s="4"/>
      <c r="BML890" s="4"/>
      <c r="BMM890" s="4"/>
      <c r="BMN890" s="4"/>
      <c r="BMO890" s="4"/>
      <c r="BMP890" s="4"/>
      <c r="BMQ890" s="4"/>
      <c r="BMR890" s="4"/>
      <c r="BMS890" s="4"/>
      <c r="BMT890" s="4"/>
      <c r="BMU890" s="4"/>
      <c r="BMV890" s="4"/>
      <c r="BMW890" s="4"/>
      <c r="BMX890" s="4"/>
      <c r="BMY890" s="4"/>
      <c r="BMZ890" s="4"/>
      <c r="BNA890" s="4"/>
      <c r="BNB890" s="4"/>
      <c r="BNC890" s="4"/>
      <c r="BND890" s="4"/>
      <c r="BNE890" s="4"/>
      <c r="BNF890" s="4"/>
      <c r="BNG890" s="4"/>
      <c r="BNH890" s="4"/>
      <c r="BNI890" s="4"/>
      <c r="BNJ890" s="4"/>
      <c r="BNK890" s="4"/>
      <c r="BNL890" s="4"/>
      <c r="BNM890" s="4"/>
      <c r="BNN890" s="4"/>
      <c r="BNO890" s="4"/>
      <c r="BNP890" s="4"/>
      <c r="BNQ890" s="4"/>
      <c r="BNR890" s="4"/>
      <c r="BNS890" s="4"/>
      <c r="BNT890" s="4"/>
      <c r="BNU890" s="4"/>
      <c r="BNV890" s="4"/>
      <c r="BNW890" s="4"/>
      <c r="BNX890" s="4"/>
      <c r="BNY890" s="4"/>
      <c r="BNZ890" s="4"/>
      <c r="BOA890" s="4"/>
      <c r="BOB890" s="4"/>
      <c r="BOC890" s="4"/>
      <c r="BOD890" s="4"/>
      <c r="BOE890" s="4"/>
      <c r="BOF890" s="4"/>
      <c r="BOG890" s="4"/>
      <c r="BOH890" s="4"/>
      <c r="BOI890" s="4"/>
      <c r="BOJ890" s="4"/>
      <c r="BOK890" s="4"/>
      <c r="BOL890" s="4"/>
      <c r="BOM890" s="4"/>
      <c r="BON890" s="4"/>
      <c r="BOO890" s="4"/>
      <c r="BOP890" s="4"/>
      <c r="BOQ890" s="4"/>
      <c r="BOR890" s="4"/>
      <c r="BOS890" s="4"/>
      <c r="BOT890" s="4"/>
      <c r="BOU890" s="4"/>
      <c r="BOV890" s="4"/>
      <c r="BOW890" s="4"/>
      <c r="BOX890" s="4"/>
      <c r="BOY890" s="4"/>
      <c r="BOZ890" s="4"/>
      <c r="BPA890" s="4"/>
      <c r="BPB890" s="4"/>
      <c r="BPC890" s="4"/>
      <c r="BPD890" s="4"/>
      <c r="BPE890" s="4"/>
      <c r="BPF890" s="4"/>
      <c r="BPG890" s="4"/>
      <c r="BPH890" s="4"/>
      <c r="BPI890" s="4"/>
      <c r="BPJ890" s="4"/>
      <c r="BPK890" s="4"/>
      <c r="BPL890" s="4"/>
      <c r="BPM890" s="4"/>
      <c r="BPN890" s="4"/>
      <c r="BPO890" s="4"/>
      <c r="BPP890" s="4"/>
      <c r="BPQ890" s="4"/>
      <c r="BPR890" s="4"/>
      <c r="BPT890" s="4"/>
      <c r="BPV890" s="4"/>
      <c r="BPW890" s="4"/>
      <c r="BPX890" s="4"/>
      <c r="BPY890" s="4"/>
      <c r="BPZ890" s="4"/>
      <c r="BQA890" s="4"/>
      <c r="BQB890" s="4"/>
      <c r="BQC890" s="4"/>
      <c r="BQH890" s="4"/>
      <c r="BQI890" s="4"/>
      <c r="BQJ890" s="4"/>
      <c r="BQK890" s="4"/>
      <c r="BQL890" s="4"/>
      <c r="BQM890" s="4"/>
      <c r="BQN890" s="4"/>
      <c r="BQO890" s="4"/>
      <c r="BQP890" s="4"/>
      <c r="BQQ890" s="4"/>
      <c r="BQR890" s="4"/>
      <c r="BQS890" s="4"/>
      <c r="BQT890" s="4"/>
      <c r="BQU890" s="4"/>
      <c r="BQV890" s="4"/>
      <c r="BQW890" s="4"/>
      <c r="BQX890" s="4"/>
      <c r="BQY890" s="4"/>
      <c r="BQZ890" s="4"/>
      <c r="BRA890" s="4"/>
      <c r="BRB890" s="4"/>
      <c r="BRC890" s="4"/>
      <c r="BRD890" s="4"/>
      <c r="BRE890" s="4"/>
      <c r="BRF890" s="4"/>
      <c r="BRG890" s="4"/>
      <c r="BRH890" s="4"/>
      <c r="BRI890" s="4"/>
      <c r="BRJ890" s="4"/>
      <c r="BRK890" s="4"/>
      <c r="BRL890" s="4"/>
      <c r="BRM890" s="4"/>
      <c r="BRN890" s="4"/>
      <c r="BRO890" s="4"/>
      <c r="BRP890" s="4"/>
      <c r="BRQ890" s="4"/>
      <c r="BRR890" s="4"/>
      <c r="BRS890" s="4"/>
      <c r="BRT890" s="4"/>
      <c r="BRU890" s="4"/>
      <c r="BRV890" s="4"/>
      <c r="BRW890" s="4"/>
      <c r="BRX890" s="4"/>
      <c r="BRY890" s="4"/>
      <c r="BRZ890" s="4"/>
      <c r="BSA890" s="4"/>
      <c r="BSB890" s="4"/>
      <c r="BSC890" s="4"/>
      <c r="BSD890" s="4"/>
      <c r="BSE890" s="4"/>
      <c r="BSF890" s="4"/>
      <c r="BSG890" s="4"/>
      <c r="BSH890" s="4"/>
      <c r="BSI890" s="4"/>
      <c r="BSJ890" s="4"/>
      <c r="BSK890" s="4"/>
      <c r="BSL890" s="4"/>
      <c r="BSM890" s="4"/>
      <c r="BSN890" s="4"/>
      <c r="BSO890" s="4"/>
      <c r="BSP890" s="4"/>
      <c r="BSQ890" s="4"/>
      <c r="BSR890" s="4"/>
      <c r="BSS890" s="4"/>
      <c r="BST890" s="4"/>
      <c r="BSU890" s="4"/>
      <c r="BSV890" s="4"/>
      <c r="BSW890" s="4"/>
      <c r="BSX890" s="4"/>
      <c r="BSY890" s="4"/>
      <c r="BSZ890" s="4"/>
      <c r="BTA890" s="4"/>
      <c r="BTB890" s="4"/>
      <c r="BTC890" s="4"/>
      <c r="BTD890" s="4"/>
      <c r="BTE890" s="4"/>
      <c r="BTF890" s="4"/>
      <c r="BTG890" s="4"/>
      <c r="BTH890" s="4"/>
      <c r="BTI890" s="4"/>
      <c r="BTJ890" s="4"/>
      <c r="BTK890" s="4"/>
      <c r="BTL890" s="4"/>
      <c r="BTM890" s="4"/>
      <c r="BTN890" s="4"/>
      <c r="BTO890" s="4"/>
      <c r="BTP890" s="4"/>
      <c r="BTQ890" s="4"/>
      <c r="BTR890" s="4"/>
      <c r="BTS890" s="4"/>
      <c r="BTT890" s="4"/>
      <c r="BTU890" s="4"/>
      <c r="BTV890" s="4"/>
      <c r="BTW890" s="4"/>
      <c r="BTX890" s="4"/>
      <c r="BTY890" s="4"/>
      <c r="BTZ890" s="4"/>
      <c r="BUA890" s="4"/>
      <c r="BUB890" s="4"/>
      <c r="BUC890" s="4"/>
      <c r="BUD890" s="4"/>
      <c r="BUE890" s="4"/>
      <c r="BUF890" s="4"/>
      <c r="BUG890" s="4"/>
      <c r="BUH890" s="4"/>
      <c r="BUI890" s="4"/>
      <c r="BUJ890" s="4"/>
      <c r="BUK890" s="4"/>
      <c r="BUL890" s="4"/>
      <c r="BUM890" s="4"/>
      <c r="BUN890" s="4"/>
      <c r="BUO890" s="4"/>
      <c r="BUP890" s="4"/>
      <c r="BUQ890" s="4"/>
      <c r="BUR890" s="4"/>
      <c r="BUS890" s="4"/>
      <c r="BUT890" s="4"/>
      <c r="BUU890" s="4"/>
      <c r="BUV890" s="4"/>
      <c r="BUW890" s="4"/>
      <c r="BUX890" s="4"/>
      <c r="BUY890" s="4"/>
      <c r="BUZ890" s="4"/>
      <c r="BVA890" s="4"/>
      <c r="BVB890" s="4"/>
      <c r="BVC890" s="4"/>
      <c r="BVD890" s="4"/>
      <c r="BVE890" s="4"/>
      <c r="BVF890" s="4"/>
      <c r="BVG890" s="4"/>
      <c r="BVH890" s="4"/>
      <c r="BVI890" s="4"/>
      <c r="BVJ890" s="4"/>
      <c r="BVK890" s="4"/>
      <c r="BVL890" s="4"/>
      <c r="BVM890" s="4"/>
      <c r="BVN890" s="4"/>
      <c r="BVO890" s="4"/>
      <c r="BVP890" s="4"/>
      <c r="BVQ890" s="4"/>
      <c r="BVR890" s="4"/>
      <c r="BVS890" s="4"/>
      <c r="BVT890" s="4"/>
      <c r="BVU890" s="4"/>
      <c r="BVV890" s="4"/>
      <c r="BVW890" s="4"/>
      <c r="BVX890" s="4"/>
      <c r="BVY890" s="4"/>
      <c r="BVZ890" s="4"/>
      <c r="BWA890" s="4"/>
      <c r="BWB890" s="4"/>
      <c r="BWC890" s="4"/>
      <c r="BWD890" s="4"/>
      <c r="BWE890" s="4"/>
      <c r="BWF890" s="4"/>
      <c r="BWG890" s="4"/>
      <c r="BWH890" s="4"/>
      <c r="BWI890" s="4"/>
      <c r="BWJ890" s="4"/>
      <c r="BWK890" s="4"/>
      <c r="BWL890" s="4"/>
      <c r="BWM890" s="4"/>
      <c r="BWN890" s="4"/>
      <c r="BWO890" s="4"/>
      <c r="BWP890" s="4"/>
      <c r="BWQ890" s="4"/>
      <c r="BWR890" s="4"/>
      <c r="BWS890" s="4"/>
      <c r="BWT890" s="4"/>
      <c r="BWU890" s="4"/>
      <c r="BWV890" s="4"/>
      <c r="BWW890" s="4"/>
      <c r="BWX890" s="4"/>
      <c r="BWY890" s="4"/>
      <c r="BWZ890" s="4"/>
      <c r="BXA890" s="4"/>
      <c r="BXB890" s="4"/>
      <c r="BXC890" s="4"/>
      <c r="BXD890" s="4"/>
      <c r="BXE890" s="4"/>
      <c r="BXF890" s="4"/>
      <c r="BXG890" s="4"/>
      <c r="BXH890" s="4"/>
      <c r="BXI890" s="4"/>
      <c r="BXJ890" s="4"/>
      <c r="BXK890" s="4"/>
      <c r="BXL890" s="4"/>
      <c r="BXM890" s="4"/>
      <c r="BXN890" s="4"/>
      <c r="BXO890" s="4"/>
      <c r="BXP890" s="4"/>
      <c r="BXQ890" s="4"/>
      <c r="BXR890" s="4"/>
      <c r="BXS890" s="4"/>
      <c r="BXT890" s="4"/>
      <c r="BXU890" s="4"/>
      <c r="BXV890" s="4"/>
      <c r="BXW890" s="4"/>
      <c r="BXX890" s="4"/>
      <c r="BXY890" s="4"/>
      <c r="BXZ890" s="4"/>
      <c r="BYA890" s="4"/>
      <c r="BYB890" s="4"/>
      <c r="BYC890" s="4"/>
      <c r="BYD890" s="4"/>
      <c r="BYE890" s="4"/>
      <c r="BYF890" s="4"/>
      <c r="BYG890" s="4"/>
      <c r="BYH890" s="4"/>
      <c r="BYI890" s="4"/>
      <c r="BYJ890" s="4"/>
      <c r="BYK890" s="4"/>
      <c r="BYL890" s="4"/>
      <c r="BYM890" s="4"/>
      <c r="BYN890" s="4"/>
      <c r="BYO890" s="4"/>
      <c r="BYP890" s="4"/>
      <c r="BYQ890" s="4"/>
      <c r="BYR890" s="4"/>
      <c r="BYS890" s="4"/>
      <c r="BYT890" s="4"/>
      <c r="BYU890" s="4"/>
      <c r="BYV890" s="4"/>
      <c r="BYW890" s="4"/>
      <c r="BYX890" s="4"/>
      <c r="BYY890" s="4"/>
      <c r="BYZ890" s="4"/>
      <c r="BZA890" s="4"/>
      <c r="BZB890" s="4"/>
      <c r="BZC890" s="4"/>
      <c r="BZD890" s="4"/>
      <c r="BZE890" s="4"/>
      <c r="BZF890" s="4"/>
      <c r="BZG890" s="4"/>
      <c r="BZH890" s="4"/>
      <c r="BZI890" s="4"/>
      <c r="BZJ890" s="4"/>
      <c r="BZK890" s="4"/>
      <c r="BZL890" s="4"/>
      <c r="BZM890" s="4"/>
      <c r="BZN890" s="4"/>
      <c r="BZP890" s="4"/>
      <c r="BZR890" s="4"/>
      <c r="BZS890" s="4"/>
      <c r="BZT890" s="4"/>
      <c r="BZU890" s="4"/>
      <c r="BZV890" s="4"/>
      <c r="BZW890" s="4"/>
      <c r="BZX890" s="4"/>
      <c r="BZY890" s="4"/>
      <c r="CAD890" s="4"/>
      <c r="CAE890" s="4"/>
      <c r="CAF890" s="4"/>
      <c r="CAG890" s="4"/>
      <c r="CAH890" s="4"/>
      <c r="CAI890" s="4"/>
      <c r="CAJ890" s="4"/>
      <c r="CAK890" s="4"/>
      <c r="CAL890" s="4"/>
      <c r="CAM890" s="4"/>
      <c r="CAN890" s="4"/>
      <c r="CAO890" s="4"/>
      <c r="CAP890" s="4"/>
      <c r="CAQ890" s="4"/>
      <c r="CAR890" s="4"/>
      <c r="CAS890" s="4"/>
      <c r="CAT890" s="4"/>
      <c r="CAU890" s="4"/>
      <c r="CAV890" s="4"/>
      <c r="CAW890" s="4"/>
      <c r="CAX890" s="4"/>
      <c r="CAY890" s="4"/>
      <c r="CAZ890" s="4"/>
      <c r="CBA890" s="4"/>
      <c r="CBB890" s="4"/>
      <c r="CBC890" s="4"/>
      <c r="CBD890" s="4"/>
      <c r="CBE890" s="4"/>
      <c r="CBF890" s="4"/>
      <c r="CBG890" s="4"/>
      <c r="CBH890" s="4"/>
      <c r="CBI890" s="4"/>
      <c r="CBJ890" s="4"/>
      <c r="CBK890" s="4"/>
      <c r="CBL890" s="4"/>
      <c r="CBM890" s="4"/>
      <c r="CBN890" s="4"/>
      <c r="CBO890" s="4"/>
      <c r="CBP890" s="4"/>
      <c r="CBQ890" s="4"/>
      <c r="CBR890" s="4"/>
      <c r="CBS890" s="4"/>
      <c r="CBT890" s="4"/>
      <c r="CBU890" s="4"/>
      <c r="CBV890" s="4"/>
      <c r="CBW890" s="4"/>
      <c r="CBX890" s="4"/>
      <c r="CBY890" s="4"/>
      <c r="CBZ890" s="4"/>
      <c r="CCA890" s="4"/>
      <c r="CCB890" s="4"/>
      <c r="CCC890" s="4"/>
      <c r="CCD890" s="4"/>
      <c r="CCE890" s="4"/>
      <c r="CCF890" s="4"/>
      <c r="CCG890" s="4"/>
      <c r="CCH890" s="4"/>
      <c r="CCI890" s="4"/>
      <c r="CCJ890" s="4"/>
      <c r="CCK890" s="4"/>
      <c r="CCL890" s="4"/>
      <c r="CCM890" s="4"/>
      <c r="CCN890" s="4"/>
      <c r="CCO890" s="4"/>
      <c r="CCP890" s="4"/>
      <c r="CCQ890" s="4"/>
      <c r="CCR890" s="4"/>
      <c r="CCS890" s="4"/>
      <c r="CCT890" s="4"/>
      <c r="CCU890" s="4"/>
      <c r="CCV890" s="4"/>
      <c r="CCW890" s="4"/>
      <c r="CCX890" s="4"/>
      <c r="CCY890" s="4"/>
      <c r="CCZ890" s="4"/>
      <c r="CDA890" s="4"/>
      <c r="CDB890" s="4"/>
      <c r="CDC890" s="4"/>
      <c r="CDD890" s="4"/>
      <c r="CDE890" s="4"/>
      <c r="CDF890" s="4"/>
      <c r="CDG890" s="4"/>
      <c r="CDH890" s="4"/>
      <c r="CDI890" s="4"/>
      <c r="CDJ890" s="4"/>
      <c r="CDK890" s="4"/>
      <c r="CDL890" s="4"/>
      <c r="CDM890" s="4"/>
      <c r="CDN890" s="4"/>
      <c r="CDO890" s="4"/>
      <c r="CDP890" s="4"/>
      <c r="CDQ890" s="4"/>
      <c r="CDR890" s="4"/>
      <c r="CDS890" s="4"/>
      <c r="CDT890" s="4"/>
      <c r="CDU890" s="4"/>
      <c r="CDV890" s="4"/>
      <c r="CDW890" s="4"/>
      <c r="CDX890" s="4"/>
      <c r="CDY890" s="4"/>
      <c r="CDZ890" s="4"/>
      <c r="CEA890" s="4"/>
      <c r="CEB890" s="4"/>
      <c r="CEC890" s="4"/>
      <c r="CED890" s="4"/>
      <c r="CEE890" s="4"/>
      <c r="CEF890" s="4"/>
      <c r="CEG890" s="4"/>
      <c r="CEH890" s="4"/>
      <c r="CEI890" s="4"/>
      <c r="CEJ890" s="4"/>
      <c r="CEK890" s="4"/>
      <c r="CEL890" s="4"/>
      <c r="CEM890" s="4"/>
      <c r="CEN890" s="4"/>
      <c r="CEO890" s="4"/>
      <c r="CEP890" s="4"/>
      <c r="CEQ890" s="4"/>
      <c r="CER890" s="4"/>
      <c r="CES890" s="4"/>
      <c r="CET890" s="4"/>
      <c r="CEU890" s="4"/>
      <c r="CEV890" s="4"/>
      <c r="CEW890" s="4"/>
      <c r="CEX890" s="4"/>
      <c r="CEY890" s="4"/>
      <c r="CEZ890" s="4"/>
      <c r="CFA890" s="4"/>
      <c r="CFB890" s="4"/>
      <c r="CFC890" s="4"/>
      <c r="CFD890" s="4"/>
      <c r="CFE890" s="4"/>
      <c r="CFF890" s="4"/>
      <c r="CFG890" s="4"/>
      <c r="CFH890" s="4"/>
      <c r="CFI890" s="4"/>
      <c r="CFJ890" s="4"/>
      <c r="CFK890" s="4"/>
      <c r="CFL890" s="4"/>
      <c r="CFM890" s="4"/>
      <c r="CFN890" s="4"/>
      <c r="CFO890" s="4"/>
      <c r="CFP890" s="4"/>
      <c r="CFQ890" s="4"/>
      <c r="CFR890" s="4"/>
      <c r="CFS890" s="4"/>
      <c r="CFT890" s="4"/>
      <c r="CFU890" s="4"/>
      <c r="CFV890" s="4"/>
      <c r="CFW890" s="4"/>
      <c r="CFX890" s="4"/>
      <c r="CFY890" s="4"/>
      <c r="CFZ890" s="4"/>
      <c r="CGA890" s="4"/>
      <c r="CGB890" s="4"/>
      <c r="CGC890" s="4"/>
      <c r="CGD890" s="4"/>
      <c r="CGE890" s="4"/>
      <c r="CGF890" s="4"/>
      <c r="CGG890" s="4"/>
      <c r="CGH890" s="4"/>
      <c r="CGI890" s="4"/>
      <c r="CGJ890" s="4"/>
      <c r="CGK890" s="4"/>
      <c r="CGL890" s="4"/>
      <c r="CGM890" s="4"/>
      <c r="CGN890" s="4"/>
      <c r="CGO890" s="4"/>
      <c r="CGP890" s="4"/>
      <c r="CGQ890" s="4"/>
      <c r="CGR890" s="4"/>
      <c r="CGS890" s="4"/>
      <c r="CGT890" s="4"/>
      <c r="CGU890" s="4"/>
      <c r="CGV890" s="4"/>
      <c r="CGW890" s="4"/>
      <c r="CGX890" s="4"/>
      <c r="CGY890" s="4"/>
      <c r="CGZ890" s="4"/>
      <c r="CHA890" s="4"/>
      <c r="CHB890" s="4"/>
      <c r="CHC890" s="4"/>
      <c r="CHD890" s="4"/>
      <c r="CHE890" s="4"/>
      <c r="CHF890" s="4"/>
      <c r="CHG890" s="4"/>
      <c r="CHH890" s="4"/>
      <c r="CHI890" s="4"/>
      <c r="CHJ890" s="4"/>
      <c r="CHK890" s="4"/>
      <c r="CHL890" s="4"/>
      <c r="CHM890" s="4"/>
      <c r="CHN890" s="4"/>
      <c r="CHO890" s="4"/>
      <c r="CHP890" s="4"/>
      <c r="CHQ890" s="4"/>
      <c r="CHR890" s="4"/>
      <c r="CHS890" s="4"/>
      <c r="CHT890" s="4"/>
      <c r="CHU890" s="4"/>
      <c r="CHV890" s="4"/>
      <c r="CHW890" s="4"/>
      <c r="CHX890" s="4"/>
      <c r="CHY890" s="4"/>
      <c r="CHZ890" s="4"/>
      <c r="CIA890" s="4"/>
      <c r="CIB890" s="4"/>
      <c r="CIC890" s="4"/>
      <c r="CID890" s="4"/>
      <c r="CIE890" s="4"/>
      <c r="CIF890" s="4"/>
      <c r="CIG890" s="4"/>
      <c r="CIH890" s="4"/>
      <c r="CII890" s="4"/>
      <c r="CIJ890" s="4"/>
      <c r="CIK890" s="4"/>
      <c r="CIL890" s="4"/>
      <c r="CIM890" s="4"/>
      <c r="CIN890" s="4"/>
      <c r="CIO890" s="4"/>
      <c r="CIP890" s="4"/>
      <c r="CIQ890" s="4"/>
      <c r="CIR890" s="4"/>
      <c r="CIS890" s="4"/>
      <c r="CIT890" s="4"/>
      <c r="CIU890" s="4"/>
      <c r="CIV890" s="4"/>
      <c r="CIW890" s="4"/>
      <c r="CIX890" s="4"/>
      <c r="CIY890" s="4"/>
      <c r="CIZ890" s="4"/>
      <c r="CJA890" s="4"/>
      <c r="CJB890" s="4"/>
      <c r="CJC890" s="4"/>
      <c r="CJD890" s="4"/>
      <c r="CJE890" s="4"/>
      <c r="CJF890" s="4"/>
      <c r="CJG890" s="4"/>
      <c r="CJH890" s="4"/>
      <c r="CJI890" s="4"/>
      <c r="CJJ890" s="4"/>
      <c r="CJL890" s="4"/>
      <c r="CJN890" s="4"/>
      <c r="CJO890" s="4"/>
      <c r="CJP890" s="4"/>
      <c r="CJQ890" s="4"/>
      <c r="CJR890" s="4"/>
      <c r="CJS890" s="4"/>
      <c r="CJT890" s="4"/>
      <c r="CJU890" s="4"/>
      <c r="CJZ890" s="4"/>
      <c r="CKA890" s="4"/>
      <c r="CKB890" s="4"/>
      <c r="CKC890" s="4"/>
      <c r="CKD890" s="4"/>
      <c r="CKE890" s="4"/>
      <c r="CKF890" s="4"/>
      <c r="CKG890" s="4"/>
      <c r="CKH890" s="4"/>
      <c r="CKI890" s="4"/>
      <c r="CKJ890" s="4"/>
      <c r="CKK890" s="4"/>
      <c r="CKL890" s="4"/>
      <c r="CKM890" s="4"/>
      <c r="CKN890" s="4"/>
      <c r="CKO890" s="4"/>
      <c r="CKP890" s="4"/>
      <c r="CKQ890" s="4"/>
      <c r="CKR890" s="4"/>
      <c r="CKS890" s="4"/>
      <c r="CKT890" s="4"/>
      <c r="CKU890" s="4"/>
      <c r="CKV890" s="4"/>
      <c r="CKW890" s="4"/>
      <c r="CKX890" s="4"/>
      <c r="CKY890" s="4"/>
      <c r="CKZ890" s="4"/>
      <c r="CLA890" s="4"/>
      <c r="CLB890" s="4"/>
      <c r="CLC890" s="4"/>
      <c r="CLD890" s="4"/>
      <c r="CLE890" s="4"/>
      <c r="CLF890" s="4"/>
      <c r="CLG890" s="4"/>
      <c r="CLH890" s="4"/>
      <c r="CLI890" s="4"/>
      <c r="CLJ890" s="4"/>
      <c r="CLK890" s="4"/>
      <c r="CLL890" s="4"/>
      <c r="CLM890" s="4"/>
      <c r="CLN890" s="4"/>
      <c r="CLO890" s="4"/>
      <c r="CLP890" s="4"/>
      <c r="CLQ890" s="4"/>
      <c r="CLR890" s="4"/>
      <c r="CLS890" s="4"/>
      <c r="CLT890" s="4"/>
      <c r="CLU890" s="4"/>
      <c r="CLV890" s="4"/>
      <c r="CLW890" s="4"/>
      <c r="CLX890" s="4"/>
      <c r="CLY890" s="4"/>
      <c r="CLZ890" s="4"/>
      <c r="CMA890" s="4"/>
      <c r="CMB890" s="4"/>
      <c r="CMC890" s="4"/>
      <c r="CMD890" s="4"/>
      <c r="CME890" s="4"/>
      <c r="CMF890" s="4"/>
      <c r="CMG890" s="4"/>
      <c r="CMH890" s="4"/>
      <c r="CMI890" s="4"/>
      <c r="CMJ890" s="4"/>
      <c r="CMK890" s="4"/>
      <c r="CML890" s="4"/>
      <c r="CMM890" s="4"/>
      <c r="CMN890" s="4"/>
      <c r="CMO890" s="4"/>
      <c r="CMP890" s="4"/>
      <c r="CMQ890" s="4"/>
      <c r="CMR890" s="4"/>
      <c r="CMS890" s="4"/>
      <c r="CMT890" s="4"/>
      <c r="CMU890" s="4"/>
      <c r="CMV890" s="4"/>
      <c r="CMW890" s="4"/>
      <c r="CMX890" s="4"/>
      <c r="CMY890" s="4"/>
      <c r="CMZ890" s="4"/>
      <c r="CNA890" s="4"/>
      <c r="CNB890" s="4"/>
      <c r="CNC890" s="4"/>
      <c r="CND890" s="4"/>
      <c r="CNE890" s="4"/>
      <c r="CNF890" s="4"/>
      <c r="CNG890" s="4"/>
      <c r="CNH890" s="4"/>
      <c r="CNI890" s="4"/>
      <c r="CNJ890" s="4"/>
      <c r="CNK890" s="4"/>
      <c r="CNL890" s="4"/>
      <c r="CNM890" s="4"/>
      <c r="CNN890" s="4"/>
      <c r="CNO890" s="4"/>
      <c r="CNP890" s="4"/>
      <c r="CNQ890" s="4"/>
      <c r="CNR890" s="4"/>
      <c r="CNS890" s="4"/>
      <c r="CNT890" s="4"/>
      <c r="CNU890" s="4"/>
      <c r="CNV890" s="4"/>
      <c r="CNW890" s="4"/>
      <c r="CNX890" s="4"/>
      <c r="CNY890" s="4"/>
      <c r="CNZ890" s="4"/>
      <c r="COA890" s="4"/>
      <c r="COB890" s="4"/>
      <c r="COC890" s="4"/>
      <c r="COD890" s="4"/>
      <c r="COE890" s="4"/>
      <c r="COF890" s="4"/>
      <c r="COG890" s="4"/>
      <c r="COH890" s="4"/>
      <c r="COI890" s="4"/>
      <c r="COJ890" s="4"/>
      <c r="COK890" s="4"/>
      <c r="COL890" s="4"/>
      <c r="COM890" s="4"/>
      <c r="CON890" s="4"/>
      <c r="COO890" s="4"/>
      <c r="COP890" s="4"/>
      <c r="COQ890" s="4"/>
      <c r="COR890" s="4"/>
      <c r="COS890" s="4"/>
      <c r="COT890" s="4"/>
      <c r="COU890" s="4"/>
      <c r="COV890" s="4"/>
      <c r="COW890" s="4"/>
      <c r="COX890" s="4"/>
      <c r="COY890" s="4"/>
      <c r="COZ890" s="4"/>
      <c r="CPA890" s="4"/>
      <c r="CPB890" s="4"/>
      <c r="CPC890" s="4"/>
      <c r="CPD890" s="4"/>
      <c r="CPE890" s="4"/>
      <c r="CPF890" s="4"/>
      <c r="CPG890" s="4"/>
      <c r="CPH890" s="4"/>
      <c r="CPI890" s="4"/>
      <c r="CPJ890" s="4"/>
      <c r="CPK890" s="4"/>
      <c r="CPL890" s="4"/>
      <c r="CPM890" s="4"/>
      <c r="CPN890" s="4"/>
      <c r="CPO890" s="4"/>
      <c r="CPP890" s="4"/>
      <c r="CPQ890" s="4"/>
      <c r="CPR890" s="4"/>
      <c r="CPS890" s="4"/>
      <c r="CPT890" s="4"/>
      <c r="CPU890" s="4"/>
      <c r="CPV890" s="4"/>
      <c r="CPW890" s="4"/>
      <c r="CPX890" s="4"/>
      <c r="CPY890" s="4"/>
      <c r="CPZ890" s="4"/>
      <c r="CQA890" s="4"/>
      <c r="CQB890" s="4"/>
      <c r="CQC890" s="4"/>
      <c r="CQD890" s="4"/>
      <c r="CQE890" s="4"/>
      <c r="CQF890" s="4"/>
      <c r="CQG890" s="4"/>
      <c r="CQH890" s="4"/>
      <c r="CQI890" s="4"/>
      <c r="CQJ890" s="4"/>
      <c r="CQK890" s="4"/>
      <c r="CQL890" s="4"/>
      <c r="CQM890" s="4"/>
      <c r="CQN890" s="4"/>
      <c r="CQO890" s="4"/>
      <c r="CQP890" s="4"/>
      <c r="CQQ890" s="4"/>
      <c r="CQR890" s="4"/>
      <c r="CQS890" s="4"/>
      <c r="CQT890" s="4"/>
      <c r="CQU890" s="4"/>
      <c r="CQV890" s="4"/>
      <c r="CQW890" s="4"/>
      <c r="CQX890" s="4"/>
      <c r="CQY890" s="4"/>
      <c r="CQZ890" s="4"/>
      <c r="CRA890" s="4"/>
      <c r="CRB890" s="4"/>
      <c r="CRC890" s="4"/>
      <c r="CRD890" s="4"/>
      <c r="CRE890" s="4"/>
      <c r="CRF890" s="4"/>
      <c r="CRG890" s="4"/>
      <c r="CRH890" s="4"/>
      <c r="CRI890" s="4"/>
      <c r="CRJ890" s="4"/>
      <c r="CRK890" s="4"/>
      <c r="CRL890" s="4"/>
      <c r="CRM890" s="4"/>
      <c r="CRN890" s="4"/>
      <c r="CRO890" s="4"/>
      <c r="CRP890" s="4"/>
      <c r="CRQ890" s="4"/>
      <c r="CRR890" s="4"/>
      <c r="CRS890" s="4"/>
      <c r="CRT890" s="4"/>
      <c r="CRU890" s="4"/>
      <c r="CRV890" s="4"/>
      <c r="CRW890" s="4"/>
      <c r="CRX890" s="4"/>
      <c r="CRY890" s="4"/>
      <c r="CRZ890" s="4"/>
      <c r="CSA890" s="4"/>
      <c r="CSB890" s="4"/>
      <c r="CSC890" s="4"/>
      <c r="CSD890" s="4"/>
      <c r="CSE890" s="4"/>
      <c r="CSF890" s="4"/>
      <c r="CSG890" s="4"/>
      <c r="CSH890" s="4"/>
      <c r="CSI890" s="4"/>
      <c r="CSJ890" s="4"/>
      <c r="CSK890" s="4"/>
      <c r="CSL890" s="4"/>
      <c r="CSM890" s="4"/>
      <c r="CSN890" s="4"/>
      <c r="CSO890" s="4"/>
      <c r="CSP890" s="4"/>
      <c r="CSQ890" s="4"/>
      <c r="CSR890" s="4"/>
      <c r="CSS890" s="4"/>
      <c r="CST890" s="4"/>
      <c r="CSU890" s="4"/>
      <c r="CSV890" s="4"/>
      <c r="CSW890" s="4"/>
      <c r="CSX890" s="4"/>
      <c r="CSY890" s="4"/>
      <c r="CSZ890" s="4"/>
      <c r="CTA890" s="4"/>
      <c r="CTB890" s="4"/>
      <c r="CTC890" s="4"/>
      <c r="CTD890" s="4"/>
      <c r="CTE890" s="4"/>
      <c r="CTF890" s="4"/>
      <c r="CTH890" s="4"/>
      <c r="CTJ890" s="4"/>
      <c r="CTK890" s="4"/>
      <c r="CTL890" s="4"/>
      <c r="CTM890" s="4"/>
      <c r="CTN890" s="4"/>
      <c r="CTO890" s="4"/>
      <c r="CTP890" s="4"/>
      <c r="CTQ890" s="4"/>
      <c r="CTV890" s="4"/>
      <c r="CTW890" s="4"/>
      <c r="CTX890" s="4"/>
      <c r="CTY890" s="4"/>
      <c r="CTZ890" s="4"/>
      <c r="CUA890" s="4"/>
      <c r="CUB890" s="4"/>
      <c r="CUC890" s="4"/>
      <c r="CUD890" s="4"/>
      <c r="CUE890" s="4"/>
      <c r="CUF890" s="4"/>
      <c r="CUG890" s="4"/>
      <c r="CUH890" s="4"/>
      <c r="CUI890" s="4"/>
      <c r="CUJ890" s="4"/>
      <c r="CUK890" s="4"/>
      <c r="CUL890" s="4"/>
      <c r="CUM890" s="4"/>
      <c r="CUN890" s="4"/>
      <c r="CUO890" s="4"/>
      <c r="CUP890" s="4"/>
      <c r="CUQ890" s="4"/>
      <c r="CUR890" s="4"/>
      <c r="CUS890" s="4"/>
      <c r="CUT890" s="4"/>
      <c r="CUU890" s="4"/>
      <c r="CUV890" s="4"/>
      <c r="CUW890" s="4"/>
      <c r="CUX890" s="4"/>
      <c r="CUY890" s="4"/>
      <c r="CUZ890" s="4"/>
      <c r="CVA890" s="4"/>
      <c r="CVB890" s="4"/>
      <c r="CVC890" s="4"/>
      <c r="CVD890" s="4"/>
      <c r="CVE890" s="4"/>
      <c r="CVF890" s="4"/>
      <c r="CVG890" s="4"/>
      <c r="CVH890" s="4"/>
      <c r="CVI890" s="4"/>
      <c r="CVJ890" s="4"/>
      <c r="CVK890" s="4"/>
      <c r="CVL890" s="4"/>
      <c r="CVM890" s="4"/>
      <c r="CVN890" s="4"/>
      <c r="CVO890" s="4"/>
      <c r="CVP890" s="4"/>
      <c r="CVQ890" s="4"/>
      <c r="CVR890" s="4"/>
      <c r="CVS890" s="4"/>
      <c r="CVT890" s="4"/>
      <c r="CVU890" s="4"/>
      <c r="CVV890" s="4"/>
      <c r="CVW890" s="4"/>
      <c r="CVX890" s="4"/>
      <c r="CVY890" s="4"/>
      <c r="CVZ890" s="4"/>
      <c r="CWA890" s="4"/>
      <c r="CWB890" s="4"/>
      <c r="CWC890" s="4"/>
      <c r="CWD890" s="4"/>
      <c r="CWE890" s="4"/>
      <c r="CWF890" s="4"/>
      <c r="CWG890" s="4"/>
      <c r="CWH890" s="4"/>
      <c r="CWI890" s="4"/>
      <c r="CWJ890" s="4"/>
      <c r="CWK890" s="4"/>
      <c r="CWL890" s="4"/>
      <c r="CWM890" s="4"/>
      <c r="CWN890" s="4"/>
      <c r="CWO890" s="4"/>
      <c r="CWP890" s="4"/>
      <c r="CWQ890" s="4"/>
      <c r="CWR890" s="4"/>
      <c r="CWS890" s="4"/>
      <c r="CWT890" s="4"/>
      <c r="CWU890" s="4"/>
      <c r="CWV890" s="4"/>
      <c r="CWW890" s="4"/>
      <c r="CWX890" s="4"/>
      <c r="CWY890" s="4"/>
      <c r="CWZ890" s="4"/>
      <c r="CXA890" s="4"/>
      <c r="CXB890" s="4"/>
      <c r="CXC890" s="4"/>
      <c r="CXD890" s="4"/>
      <c r="CXE890" s="4"/>
      <c r="CXF890" s="4"/>
      <c r="CXG890" s="4"/>
      <c r="CXH890" s="4"/>
      <c r="CXI890" s="4"/>
      <c r="CXJ890" s="4"/>
      <c r="CXK890" s="4"/>
      <c r="CXL890" s="4"/>
      <c r="CXM890" s="4"/>
      <c r="CXN890" s="4"/>
      <c r="CXO890" s="4"/>
      <c r="CXP890" s="4"/>
      <c r="CXQ890" s="4"/>
      <c r="CXR890" s="4"/>
      <c r="CXS890" s="4"/>
      <c r="CXT890" s="4"/>
      <c r="CXU890" s="4"/>
      <c r="CXV890" s="4"/>
      <c r="CXW890" s="4"/>
      <c r="CXX890" s="4"/>
      <c r="CXY890" s="4"/>
      <c r="CXZ890" s="4"/>
      <c r="CYA890" s="4"/>
      <c r="CYB890" s="4"/>
      <c r="CYC890" s="4"/>
      <c r="CYD890" s="4"/>
      <c r="CYE890" s="4"/>
      <c r="CYF890" s="4"/>
      <c r="CYG890" s="4"/>
      <c r="CYH890" s="4"/>
      <c r="CYI890" s="4"/>
      <c r="CYJ890" s="4"/>
      <c r="CYK890" s="4"/>
      <c r="CYL890" s="4"/>
      <c r="CYM890" s="4"/>
      <c r="CYN890" s="4"/>
      <c r="CYO890" s="4"/>
      <c r="CYP890" s="4"/>
      <c r="CYQ890" s="4"/>
      <c r="CYR890" s="4"/>
      <c r="CYS890" s="4"/>
      <c r="CYT890" s="4"/>
      <c r="CYU890" s="4"/>
      <c r="CYV890" s="4"/>
      <c r="CYW890" s="4"/>
      <c r="CYX890" s="4"/>
      <c r="CYY890" s="4"/>
      <c r="CYZ890" s="4"/>
      <c r="CZA890" s="4"/>
      <c r="CZB890" s="4"/>
      <c r="CZC890" s="4"/>
      <c r="CZD890" s="4"/>
      <c r="CZE890" s="4"/>
      <c r="CZF890" s="4"/>
      <c r="CZG890" s="4"/>
      <c r="CZH890" s="4"/>
      <c r="CZI890" s="4"/>
      <c r="CZJ890" s="4"/>
      <c r="CZK890" s="4"/>
      <c r="CZL890" s="4"/>
      <c r="CZM890" s="4"/>
      <c r="CZN890" s="4"/>
      <c r="CZO890" s="4"/>
      <c r="CZP890" s="4"/>
      <c r="CZQ890" s="4"/>
      <c r="CZR890" s="4"/>
      <c r="CZS890" s="4"/>
      <c r="CZT890" s="4"/>
      <c r="CZU890" s="4"/>
      <c r="CZV890" s="4"/>
      <c r="CZW890" s="4"/>
      <c r="CZX890" s="4"/>
      <c r="CZY890" s="4"/>
      <c r="CZZ890" s="4"/>
      <c r="DAA890" s="4"/>
      <c r="DAB890" s="4"/>
      <c r="DAC890" s="4"/>
      <c r="DAD890" s="4"/>
      <c r="DAE890" s="4"/>
      <c r="DAF890" s="4"/>
      <c r="DAG890" s="4"/>
      <c r="DAH890" s="4"/>
      <c r="DAI890" s="4"/>
      <c r="DAJ890" s="4"/>
      <c r="DAK890" s="4"/>
      <c r="DAL890" s="4"/>
      <c r="DAM890" s="4"/>
      <c r="DAN890" s="4"/>
      <c r="DAO890" s="4"/>
      <c r="DAP890" s="4"/>
      <c r="DAQ890" s="4"/>
      <c r="DAR890" s="4"/>
      <c r="DAS890" s="4"/>
      <c r="DAT890" s="4"/>
      <c r="DAU890" s="4"/>
      <c r="DAV890" s="4"/>
      <c r="DAW890" s="4"/>
      <c r="DAX890" s="4"/>
      <c r="DAY890" s="4"/>
      <c r="DAZ890" s="4"/>
      <c r="DBA890" s="4"/>
      <c r="DBB890" s="4"/>
      <c r="DBC890" s="4"/>
      <c r="DBD890" s="4"/>
      <c r="DBE890" s="4"/>
      <c r="DBF890" s="4"/>
      <c r="DBG890" s="4"/>
      <c r="DBH890" s="4"/>
      <c r="DBI890" s="4"/>
      <c r="DBJ890" s="4"/>
      <c r="DBK890" s="4"/>
      <c r="DBL890" s="4"/>
      <c r="DBM890" s="4"/>
      <c r="DBN890" s="4"/>
      <c r="DBO890" s="4"/>
      <c r="DBP890" s="4"/>
      <c r="DBQ890" s="4"/>
      <c r="DBR890" s="4"/>
      <c r="DBS890" s="4"/>
      <c r="DBT890" s="4"/>
      <c r="DBU890" s="4"/>
      <c r="DBV890" s="4"/>
      <c r="DBW890" s="4"/>
      <c r="DBX890" s="4"/>
      <c r="DBY890" s="4"/>
      <c r="DBZ890" s="4"/>
      <c r="DCA890" s="4"/>
      <c r="DCB890" s="4"/>
      <c r="DCC890" s="4"/>
      <c r="DCD890" s="4"/>
      <c r="DCE890" s="4"/>
      <c r="DCF890" s="4"/>
      <c r="DCG890" s="4"/>
      <c r="DCH890" s="4"/>
      <c r="DCI890" s="4"/>
      <c r="DCJ890" s="4"/>
      <c r="DCK890" s="4"/>
      <c r="DCL890" s="4"/>
      <c r="DCM890" s="4"/>
      <c r="DCN890" s="4"/>
      <c r="DCO890" s="4"/>
      <c r="DCP890" s="4"/>
      <c r="DCQ890" s="4"/>
      <c r="DCR890" s="4"/>
      <c r="DCS890" s="4"/>
      <c r="DCT890" s="4"/>
      <c r="DCU890" s="4"/>
      <c r="DCV890" s="4"/>
      <c r="DCW890" s="4"/>
      <c r="DCX890" s="4"/>
      <c r="DCY890" s="4"/>
      <c r="DCZ890" s="4"/>
      <c r="DDA890" s="4"/>
      <c r="DDB890" s="4"/>
      <c r="DDD890" s="4"/>
      <c r="DDF890" s="4"/>
      <c r="DDG890" s="4"/>
      <c r="DDH890" s="4"/>
      <c r="DDI890" s="4"/>
      <c r="DDJ890" s="4"/>
      <c r="DDK890" s="4"/>
      <c r="DDL890" s="4"/>
      <c r="DDM890" s="4"/>
      <c r="DDR890" s="4"/>
      <c r="DDS890" s="4"/>
      <c r="DDT890" s="4"/>
      <c r="DDU890" s="4"/>
      <c r="DDV890" s="4"/>
      <c r="DDW890" s="4"/>
      <c r="DDX890" s="4"/>
      <c r="DDY890" s="4"/>
      <c r="DDZ890" s="4"/>
      <c r="DEA890" s="4"/>
      <c r="DEB890" s="4"/>
      <c r="DEC890" s="4"/>
      <c r="DED890" s="4"/>
      <c r="DEE890" s="4"/>
      <c r="DEF890" s="4"/>
      <c r="DEG890" s="4"/>
      <c r="DEH890" s="4"/>
      <c r="DEI890" s="4"/>
      <c r="DEJ890" s="4"/>
      <c r="DEK890" s="4"/>
      <c r="DEL890" s="4"/>
      <c r="DEM890" s="4"/>
      <c r="DEN890" s="4"/>
      <c r="DEO890" s="4"/>
      <c r="DEP890" s="4"/>
      <c r="DEQ890" s="4"/>
      <c r="DER890" s="4"/>
      <c r="DES890" s="4"/>
      <c r="DET890" s="4"/>
      <c r="DEU890" s="4"/>
      <c r="DEV890" s="4"/>
      <c r="DEW890" s="4"/>
      <c r="DEX890" s="4"/>
      <c r="DEY890" s="4"/>
      <c r="DEZ890" s="4"/>
      <c r="DFA890" s="4"/>
      <c r="DFB890" s="4"/>
      <c r="DFC890" s="4"/>
      <c r="DFD890" s="4"/>
      <c r="DFE890" s="4"/>
      <c r="DFF890" s="4"/>
      <c r="DFG890" s="4"/>
      <c r="DFH890" s="4"/>
      <c r="DFI890" s="4"/>
      <c r="DFJ890" s="4"/>
      <c r="DFK890" s="4"/>
      <c r="DFL890" s="4"/>
      <c r="DFM890" s="4"/>
      <c r="DFN890" s="4"/>
      <c r="DFO890" s="4"/>
      <c r="DFP890" s="4"/>
      <c r="DFQ890" s="4"/>
      <c r="DFR890" s="4"/>
      <c r="DFS890" s="4"/>
      <c r="DFT890" s="4"/>
      <c r="DFU890" s="4"/>
      <c r="DFV890" s="4"/>
      <c r="DFW890" s="4"/>
      <c r="DFX890" s="4"/>
      <c r="DFY890" s="4"/>
      <c r="DFZ890" s="4"/>
      <c r="DGA890" s="4"/>
      <c r="DGB890" s="4"/>
      <c r="DGC890" s="4"/>
      <c r="DGD890" s="4"/>
      <c r="DGE890" s="4"/>
      <c r="DGF890" s="4"/>
      <c r="DGG890" s="4"/>
      <c r="DGH890" s="4"/>
      <c r="DGI890" s="4"/>
      <c r="DGJ890" s="4"/>
      <c r="DGK890" s="4"/>
      <c r="DGL890" s="4"/>
      <c r="DGM890" s="4"/>
      <c r="DGN890" s="4"/>
      <c r="DGO890" s="4"/>
      <c r="DGP890" s="4"/>
      <c r="DGQ890" s="4"/>
      <c r="DGR890" s="4"/>
      <c r="DGS890" s="4"/>
      <c r="DGT890" s="4"/>
      <c r="DGU890" s="4"/>
      <c r="DGV890" s="4"/>
      <c r="DGW890" s="4"/>
      <c r="DGX890" s="4"/>
      <c r="DGY890" s="4"/>
      <c r="DGZ890" s="4"/>
      <c r="DHA890" s="4"/>
      <c r="DHB890" s="4"/>
      <c r="DHC890" s="4"/>
      <c r="DHD890" s="4"/>
      <c r="DHE890" s="4"/>
      <c r="DHF890" s="4"/>
      <c r="DHG890" s="4"/>
      <c r="DHH890" s="4"/>
      <c r="DHI890" s="4"/>
      <c r="DHJ890" s="4"/>
      <c r="DHK890" s="4"/>
      <c r="DHL890" s="4"/>
      <c r="DHM890" s="4"/>
      <c r="DHN890" s="4"/>
      <c r="DHO890" s="4"/>
      <c r="DHP890" s="4"/>
      <c r="DHQ890" s="4"/>
      <c r="DHR890" s="4"/>
      <c r="DHS890" s="4"/>
      <c r="DHT890" s="4"/>
      <c r="DHU890" s="4"/>
      <c r="DHV890" s="4"/>
      <c r="DHW890" s="4"/>
      <c r="DHX890" s="4"/>
      <c r="DHY890" s="4"/>
      <c r="DHZ890" s="4"/>
      <c r="DIA890" s="4"/>
      <c r="DIB890" s="4"/>
      <c r="DIC890" s="4"/>
      <c r="DID890" s="4"/>
      <c r="DIE890" s="4"/>
      <c r="DIF890" s="4"/>
      <c r="DIG890" s="4"/>
      <c r="DIH890" s="4"/>
      <c r="DII890" s="4"/>
      <c r="DIJ890" s="4"/>
      <c r="DIK890" s="4"/>
      <c r="DIL890" s="4"/>
      <c r="DIM890" s="4"/>
      <c r="DIN890" s="4"/>
      <c r="DIO890" s="4"/>
      <c r="DIP890" s="4"/>
      <c r="DIQ890" s="4"/>
      <c r="DIR890" s="4"/>
      <c r="DIS890" s="4"/>
      <c r="DIT890" s="4"/>
      <c r="DIU890" s="4"/>
      <c r="DIV890" s="4"/>
      <c r="DIW890" s="4"/>
      <c r="DIX890" s="4"/>
      <c r="DIY890" s="4"/>
      <c r="DIZ890" s="4"/>
      <c r="DJA890" s="4"/>
      <c r="DJB890" s="4"/>
      <c r="DJC890" s="4"/>
      <c r="DJD890" s="4"/>
      <c r="DJE890" s="4"/>
      <c r="DJF890" s="4"/>
      <c r="DJG890" s="4"/>
      <c r="DJH890" s="4"/>
      <c r="DJI890" s="4"/>
      <c r="DJJ890" s="4"/>
      <c r="DJK890" s="4"/>
      <c r="DJL890" s="4"/>
      <c r="DJM890" s="4"/>
      <c r="DJN890" s="4"/>
      <c r="DJO890" s="4"/>
      <c r="DJP890" s="4"/>
      <c r="DJQ890" s="4"/>
      <c r="DJR890" s="4"/>
      <c r="DJS890" s="4"/>
      <c r="DJT890" s="4"/>
      <c r="DJU890" s="4"/>
      <c r="DJV890" s="4"/>
      <c r="DJW890" s="4"/>
      <c r="DJX890" s="4"/>
      <c r="DJY890" s="4"/>
      <c r="DJZ890" s="4"/>
      <c r="DKA890" s="4"/>
      <c r="DKB890" s="4"/>
      <c r="DKC890" s="4"/>
      <c r="DKD890" s="4"/>
      <c r="DKE890" s="4"/>
      <c r="DKF890" s="4"/>
      <c r="DKG890" s="4"/>
      <c r="DKH890" s="4"/>
      <c r="DKI890" s="4"/>
      <c r="DKJ890" s="4"/>
      <c r="DKK890" s="4"/>
      <c r="DKL890" s="4"/>
      <c r="DKM890" s="4"/>
      <c r="DKN890" s="4"/>
      <c r="DKO890" s="4"/>
      <c r="DKP890" s="4"/>
      <c r="DKQ890" s="4"/>
      <c r="DKR890" s="4"/>
      <c r="DKS890" s="4"/>
      <c r="DKT890" s="4"/>
      <c r="DKU890" s="4"/>
      <c r="DKV890" s="4"/>
      <c r="DKW890" s="4"/>
      <c r="DKX890" s="4"/>
      <c r="DKY890" s="4"/>
      <c r="DKZ890" s="4"/>
      <c r="DLA890" s="4"/>
      <c r="DLB890" s="4"/>
      <c r="DLC890" s="4"/>
      <c r="DLD890" s="4"/>
      <c r="DLE890" s="4"/>
      <c r="DLF890" s="4"/>
      <c r="DLG890" s="4"/>
      <c r="DLH890" s="4"/>
      <c r="DLI890" s="4"/>
      <c r="DLJ890" s="4"/>
      <c r="DLK890" s="4"/>
      <c r="DLL890" s="4"/>
      <c r="DLM890" s="4"/>
      <c r="DLN890" s="4"/>
      <c r="DLO890" s="4"/>
      <c r="DLP890" s="4"/>
      <c r="DLQ890" s="4"/>
      <c r="DLR890" s="4"/>
      <c r="DLS890" s="4"/>
      <c r="DLT890" s="4"/>
      <c r="DLU890" s="4"/>
      <c r="DLV890" s="4"/>
      <c r="DLW890" s="4"/>
      <c r="DLX890" s="4"/>
      <c r="DLY890" s="4"/>
      <c r="DLZ890" s="4"/>
      <c r="DMA890" s="4"/>
      <c r="DMB890" s="4"/>
      <c r="DMC890" s="4"/>
      <c r="DMD890" s="4"/>
      <c r="DME890" s="4"/>
      <c r="DMF890" s="4"/>
      <c r="DMG890" s="4"/>
      <c r="DMH890" s="4"/>
      <c r="DMI890" s="4"/>
      <c r="DMJ890" s="4"/>
      <c r="DMK890" s="4"/>
      <c r="DML890" s="4"/>
      <c r="DMM890" s="4"/>
      <c r="DMN890" s="4"/>
      <c r="DMO890" s="4"/>
      <c r="DMP890" s="4"/>
      <c r="DMQ890" s="4"/>
      <c r="DMR890" s="4"/>
      <c r="DMS890" s="4"/>
      <c r="DMT890" s="4"/>
      <c r="DMU890" s="4"/>
      <c r="DMV890" s="4"/>
      <c r="DMW890" s="4"/>
      <c r="DMX890" s="4"/>
      <c r="DMZ890" s="4"/>
      <c r="DNB890" s="4"/>
      <c r="DNC890" s="4"/>
      <c r="DND890" s="4"/>
      <c r="DNE890" s="4"/>
      <c r="DNF890" s="4"/>
      <c r="DNG890" s="4"/>
      <c r="DNH890" s="4"/>
      <c r="DNI890" s="4"/>
      <c r="DNN890" s="4"/>
      <c r="DNO890" s="4"/>
      <c r="DNP890" s="4"/>
      <c r="DNQ890" s="4"/>
      <c r="DNR890" s="4"/>
      <c r="DNS890" s="4"/>
      <c r="DNT890" s="4"/>
      <c r="DNU890" s="4"/>
      <c r="DNV890" s="4"/>
      <c r="DNW890" s="4"/>
      <c r="DNX890" s="4"/>
      <c r="DNY890" s="4"/>
      <c r="DNZ890" s="4"/>
      <c r="DOA890" s="4"/>
      <c r="DOB890" s="4"/>
      <c r="DOC890" s="4"/>
      <c r="DOD890" s="4"/>
      <c r="DOE890" s="4"/>
      <c r="DOF890" s="4"/>
      <c r="DOG890" s="4"/>
      <c r="DOH890" s="4"/>
      <c r="DOI890" s="4"/>
      <c r="DOJ890" s="4"/>
      <c r="DOK890" s="4"/>
      <c r="DOL890" s="4"/>
      <c r="DOM890" s="4"/>
      <c r="DON890" s="4"/>
      <c r="DOO890" s="4"/>
      <c r="DOP890" s="4"/>
      <c r="DOQ890" s="4"/>
      <c r="DOR890" s="4"/>
      <c r="DOS890" s="4"/>
      <c r="DOT890" s="4"/>
      <c r="DOU890" s="4"/>
      <c r="DOV890" s="4"/>
      <c r="DOW890" s="4"/>
      <c r="DOX890" s="4"/>
      <c r="DOY890" s="4"/>
      <c r="DOZ890" s="4"/>
      <c r="DPA890" s="4"/>
      <c r="DPB890" s="4"/>
      <c r="DPC890" s="4"/>
      <c r="DPD890" s="4"/>
      <c r="DPE890" s="4"/>
      <c r="DPF890" s="4"/>
      <c r="DPG890" s="4"/>
      <c r="DPH890" s="4"/>
      <c r="DPI890" s="4"/>
      <c r="DPJ890" s="4"/>
      <c r="DPK890" s="4"/>
      <c r="DPL890" s="4"/>
      <c r="DPM890" s="4"/>
      <c r="DPN890" s="4"/>
      <c r="DPO890" s="4"/>
      <c r="DPP890" s="4"/>
      <c r="DPQ890" s="4"/>
      <c r="DPR890" s="4"/>
      <c r="DPS890" s="4"/>
      <c r="DPT890" s="4"/>
      <c r="DPU890" s="4"/>
      <c r="DPV890" s="4"/>
      <c r="DPW890" s="4"/>
      <c r="DPX890" s="4"/>
      <c r="DPY890" s="4"/>
      <c r="DPZ890" s="4"/>
      <c r="DQA890" s="4"/>
      <c r="DQB890" s="4"/>
      <c r="DQC890" s="4"/>
      <c r="DQD890" s="4"/>
      <c r="DQE890" s="4"/>
      <c r="DQF890" s="4"/>
      <c r="DQG890" s="4"/>
      <c r="DQH890" s="4"/>
      <c r="DQI890" s="4"/>
      <c r="DQJ890" s="4"/>
      <c r="DQK890" s="4"/>
      <c r="DQL890" s="4"/>
      <c r="DQM890" s="4"/>
      <c r="DQN890" s="4"/>
      <c r="DQO890" s="4"/>
      <c r="DQP890" s="4"/>
      <c r="DQQ890" s="4"/>
      <c r="DQR890" s="4"/>
      <c r="DQS890" s="4"/>
      <c r="DQT890" s="4"/>
      <c r="DQU890" s="4"/>
      <c r="DQV890" s="4"/>
      <c r="DQW890" s="4"/>
      <c r="DQX890" s="4"/>
      <c r="DQY890" s="4"/>
      <c r="DQZ890" s="4"/>
      <c r="DRA890" s="4"/>
      <c r="DRB890" s="4"/>
      <c r="DRC890" s="4"/>
      <c r="DRD890" s="4"/>
      <c r="DRE890" s="4"/>
      <c r="DRF890" s="4"/>
      <c r="DRG890" s="4"/>
      <c r="DRH890" s="4"/>
      <c r="DRI890" s="4"/>
      <c r="DRJ890" s="4"/>
      <c r="DRK890" s="4"/>
      <c r="DRL890" s="4"/>
      <c r="DRM890" s="4"/>
      <c r="DRN890" s="4"/>
      <c r="DRO890" s="4"/>
      <c r="DRP890" s="4"/>
      <c r="DRQ890" s="4"/>
      <c r="DRR890" s="4"/>
      <c r="DRS890" s="4"/>
      <c r="DRT890" s="4"/>
      <c r="DRU890" s="4"/>
      <c r="DRV890" s="4"/>
      <c r="DRW890" s="4"/>
      <c r="DRX890" s="4"/>
      <c r="DRY890" s="4"/>
      <c r="DRZ890" s="4"/>
      <c r="DSA890" s="4"/>
      <c r="DSB890" s="4"/>
      <c r="DSC890" s="4"/>
      <c r="DSD890" s="4"/>
      <c r="DSE890" s="4"/>
      <c r="DSF890" s="4"/>
      <c r="DSG890" s="4"/>
      <c r="DSH890" s="4"/>
      <c r="DSI890" s="4"/>
      <c r="DSJ890" s="4"/>
      <c r="DSK890" s="4"/>
      <c r="DSL890" s="4"/>
      <c r="DSM890" s="4"/>
      <c r="DSN890" s="4"/>
      <c r="DSO890" s="4"/>
      <c r="DSP890" s="4"/>
      <c r="DSQ890" s="4"/>
      <c r="DSR890" s="4"/>
      <c r="DSS890" s="4"/>
      <c r="DST890" s="4"/>
      <c r="DSU890" s="4"/>
      <c r="DSV890" s="4"/>
      <c r="DSW890" s="4"/>
      <c r="DSX890" s="4"/>
      <c r="DSY890" s="4"/>
      <c r="DSZ890" s="4"/>
      <c r="DTA890" s="4"/>
      <c r="DTB890" s="4"/>
      <c r="DTC890" s="4"/>
      <c r="DTD890" s="4"/>
      <c r="DTE890" s="4"/>
      <c r="DTF890" s="4"/>
      <c r="DTG890" s="4"/>
      <c r="DTH890" s="4"/>
      <c r="DTI890" s="4"/>
      <c r="DTJ890" s="4"/>
      <c r="DTK890" s="4"/>
      <c r="DTL890" s="4"/>
      <c r="DTM890" s="4"/>
      <c r="DTN890" s="4"/>
      <c r="DTO890" s="4"/>
      <c r="DTP890" s="4"/>
      <c r="DTQ890" s="4"/>
      <c r="DTR890" s="4"/>
      <c r="DTS890" s="4"/>
      <c r="DTT890" s="4"/>
      <c r="DTU890" s="4"/>
      <c r="DTV890" s="4"/>
      <c r="DTW890" s="4"/>
      <c r="DTX890" s="4"/>
      <c r="DTY890" s="4"/>
      <c r="DTZ890" s="4"/>
      <c r="DUA890" s="4"/>
      <c r="DUB890" s="4"/>
      <c r="DUC890" s="4"/>
      <c r="DUD890" s="4"/>
      <c r="DUE890" s="4"/>
      <c r="DUF890" s="4"/>
      <c r="DUG890" s="4"/>
      <c r="DUH890" s="4"/>
      <c r="DUI890" s="4"/>
      <c r="DUJ890" s="4"/>
      <c r="DUK890" s="4"/>
      <c r="DUL890" s="4"/>
      <c r="DUM890" s="4"/>
      <c r="DUN890" s="4"/>
      <c r="DUO890" s="4"/>
      <c r="DUP890" s="4"/>
      <c r="DUQ890" s="4"/>
      <c r="DUR890" s="4"/>
      <c r="DUS890" s="4"/>
      <c r="DUT890" s="4"/>
      <c r="DUU890" s="4"/>
      <c r="DUV890" s="4"/>
      <c r="DUW890" s="4"/>
      <c r="DUX890" s="4"/>
      <c r="DUY890" s="4"/>
      <c r="DUZ890" s="4"/>
      <c r="DVA890" s="4"/>
      <c r="DVB890" s="4"/>
      <c r="DVC890" s="4"/>
      <c r="DVD890" s="4"/>
      <c r="DVE890" s="4"/>
      <c r="DVF890" s="4"/>
      <c r="DVG890" s="4"/>
      <c r="DVH890" s="4"/>
      <c r="DVI890" s="4"/>
      <c r="DVJ890" s="4"/>
      <c r="DVK890" s="4"/>
      <c r="DVL890" s="4"/>
      <c r="DVM890" s="4"/>
      <c r="DVN890" s="4"/>
      <c r="DVO890" s="4"/>
      <c r="DVP890" s="4"/>
      <c r="DVQ890" s="4"/>
      <c r="DVR890" s="4"/>
      <c r="DVS890" s="4"/>
      <c r="DVT890" s="4"/>
      <c r="DVU890" s="4"/>
      <c r="DVV890" s="4"/>
      <c r="DVW890" s="4"/>
      <c r="DVX890" s="4"/>
      <c r="DVY890" s="4"/>
      <c r="DVZ890" s="4"/>
      <c r="DWA890" s="4"/>
      <c r="DWB890" s="4"/>
      <c r="DWC890" s="4"/>
      <c r="DWD890" s="4"/>
      <c r="DWE890" s="4"/>
      <c r="DWF890" s="4"/>
      <c r="DWG890" s="4"/>
      <c r="DWH890" s="4"/>
      <c r="DWI890" s="4"/>
      <c r="DWJ890" s="4"/>
      <c r="DWK890" s="4"/>
      <c r="DWL890" s="4"/>
      <c r="DWM890" s="4"/>
      <c r="DWN890" s="4"/>
      <c r="DWO890" s="4"/>
      <c r="DWP890" s="4"/>
      <c r="DWQ890" s="4"/>
      <c r="DWR890" s="4"/>
      <c r="DWS890" s="4"/>
      <c r="DWT890" s="4"/>
      <c r="DWV890" s="4"/>
      <c r="DWX890" s="4"/>
      <c r="DWY890" s="4"/>
      <c r="DWZ890" s="4"/>
      <c r="DXA890" s="4"/>
      <c r="DXB890" s="4"/>
      <c r="DXC890" s="4"/>
      <c r="DXD890" s="4"/>
      <c r="DXE890" s="4"/>
      <c r="DXJ890" s="4"/>
      <c r="DXK890" s="4"/>
      <c r="DXL890" s="4"/>
      <c r="DXM890" s="4"/>
      <c r="DXN890" s="4"/>
      <c r="DXO890" s="4"/>
      <c r="DXP890" s="4"/>
      <c r="DXQ890" s="4"/>
      <c r="DXR890" s="4"/>
      <c r="DXS890" s="4"/>
      <c r="DXT890" s="4"/>
      <c r="DXU890" s="4"/>
      <c r="DXV890" s="4"/>
      <c r="DXW890" s="4"/>
      <c r="DXX890" s="4"/>
      <c r="DXY890" s="4"/>
      <c r="DXZ890" s="4"/>
      <c r="DYA890" s="4"/>
      <c r="DYB890" s="4"/>
      <c r="DYC890" s="4"/>
      <c r="DYD890" s="4"/>
      <c r="DYE890" s="4"/>
      <c r="DYF890" s="4"/>
      <c r="DYG890" s="4"/>
      <c r="DYH890" s="4"/>
      <c r="DYI890" s="4"/>
      <c r="DYJ890" s="4"/>
      <c r="DYK890" s="4"/>
      <c r="DYL890" s="4"/>
      <c r="DYM890" s="4"/>
      <c r="DYN890" s="4"/>
      <c r="DYO890" s="4"/>
      <c r="DYP890" s="4"/>
      <c r="DYQ890" s="4"/>
      <c r="DYR890" s="4"/>
      <c r="DYS890" s="4"/>
      <c r="DYT890" s="4"/>
      <c r="DYU890" s="4"/>
      <c r="DYV890" s="4"/>
      <c r="DYW890" s="4"/>
      <c r="DYX890" s="4"/>
      <c r="DYY890" s="4"/>
      <c r="DYZ890" s="4"/>
      <c r="DZA890" s="4"/>
      <c r="DZB890" s="4"/>
      <c r="DZC890" s="4"/>
      <c r="DZD890" s="4"/>
      <c r="DZE890" s="4"/>
      <c r="DZF890" s="4"/>
      <c r="DZG890" s="4"/>
      <c r="DZH890" s="4"/>
      <c r="DZI890" s="4"/>
      <c r="DZJ890" s="4"/>
      <c r="DZK890" s="4"/>
      <c r="DZL890" s="4"/>
      <c r="DZM890" s="4"/>
      <c r="DZN890" s="4"/>
      <c r="DZO890" s="4"/>
      <c r="DZP890" s="4"/>
      <c r="DZQ890" s="4"/>
      <c r="DZR890" s="4"/>
      <c r="DZS890" s="4"/>
      <c r="DZT890" s="4"/>
      <c r="DZU890" s="4"/>
      <c r="DZV890" s="4"/>
      <c r="DZW890" s="4"/>
      <c r="DZX890" s="4"/>
      <c r="DZY890" s="4"/>
      <c r="DZZ890" s="4"/>
      <c r="EAA890" s="4"/>
      <c r="EAB890" s="4"/>
      <c r="EAC890" s="4"/>
      <c r="EAD890" s="4"/>
      <c r="EAE890" s="4"/>
      <c r="EAF890" s="4"/>
      <c r="EAG890" s="4"/>
      <c r="EAH890" s="4"/>
      <c r="EAI890" s="4"/>
      <c r="EAJ890" s="4"/>
      <c r="EAK890" s="4"/>
      <c r="EAL890" s="4"/>
      <c r="EAM890" s="4"/>
      <c r="EAN890" s="4"/>
      <c r="EAO890" s="4"/>
      <c r="EAP890" s="4"/>
      <c r="EAQ890" s="4"/>
      <c r="EAR890" s="4"/>
      <c r="EAS890" s="4"/>
      <c r="EAT890" s="4"/>
      <c r="EAU890" s="4"/>
      <c r="EAV890" s="4"/>
      <c r="EAW890" s="4"/>
      <c r="EAX890" s="4"/>
      <c r="EAY890" s="4"/>
      <c r="EAZ890" s="4"/>
      <c r="EBA890" s="4"/>
      <c r="EBB890" s="4"/>
      <c r="EBC890" s="4"/>
      <c r="EBD890" s="4"/>
      <c r="EBE890" s="4"/>
      <c r="EBF890" s="4"/>
      <c r="EBG890" s="4"/>
      <c r="EBH890" s="4"/>
      <c r="EBI890" s="4"/>
      <c r="EBJ890" s="4"/>
      <c r="EBK890" s="4"/>
      <c r="EBL890" s="4"/>
      <c r="EBM890" s="4"/>
      <c r="EBN890" s="4"/>
      <c r="EBO890" s="4"/>
      <c r="EBP890" s="4"/>
      <c r="EBQ890" s="4"/>
      <c r="EBR890" s="4"/>
      <c r="EBS890" s="4"/>
      <c r="EBT890" s="4"/>
      <c r="EBU890" s="4"/>
      <c r="EBV890" s="4"/>
      <c r="EBW890" s="4"/>
      <c r="EBX890" s="4"/>
      <c r="EBY890" s="4"/>
      <c r="EBZ890" s="4"/>
      <c r="ECA890" s="4"/>
      <c r="ECB890" s="4"/>
      <c r="ECC890" s="4"/>
      <c r="ECD890" s="4"/>
      <c r="ECE890" s="4"/>
      <c r="ECF890" s="4"/>
      <c r="ECG890" s="4"/>
      <c r="ECH890" s="4"/>
      <c r="ECI890" s="4"/>
      <c r="ECJ890" s="4"/>
      <c r="ECK890" s="4"/>
      <c r="ECL890" s="4"/>
      <c r="ECM890" s="4"/>
      <c r="ECN890" s="4"/>
      <c r="ECO890" s="4"/>
      <c r="ECP890" s="4"/>
      <c r="ECQ890" s="4"/>
      <c r="ECR890" s="4"/>
      <c r="ECS890" s="4"/>
      <c r="ECT890" s="4"/>
      <c r="ECU890" s="4"/>
      <c r="ECV890" s="4"/>
      <c r="ECW890" s="4"/>
      <c r="ECX890" s="4"/>
      <c r="ECY890" s="4"/>
      <c r="ECZ890" s="4"/>
      <c r="EDA890" s="4"/>
      <c r="EDB890" s="4"/>
      <c r="EDC890" s="4"/>
      <c r="EDD890" s="4"/>
      <c r="EDE890" s="4"/>
      <c r="EDF890" s="4"/>
      <c r="EDG890" s="4"/>
      <c r="EDH890" s="4"/>
      <c r="EDI890" s="4"/>
      <c r="EDJ890" s="4"/>
      <c r="EDK890" s="4"/>
      <c r="EDL890" s="4"/>
      <c r="EDM890" s="4"/>
      <c r="EDN890" s="4"/>
      <c r="EDO890" s="4"/>
      <c r="EDP890" s="4"/>
      <c r="EDQ890" s="4"/>
      <c r="EDR890" s="4"/>
      <c r="EDS890" s="4"/>
      <c r="EDT890" s="4"/>
      <c r="EDU890" s="4"/>
      <c r="EDV890" s="4"/>
      <c r="EDW890" s="4"/>
      <c r="EDX890" s="4"/>
      <c r="EDY890" s="4"/>
      <c r="EDZ890" s="4"/>
      <c r="EEA890" s="4"/>
      <c r="EEB890" s="4"/>
      <c r="EEC890" s="4"/>
      <c r="EED890" s="4"/>
      <c r="EEE890" s="4"/>
      <c r="EEF890" s="4"/>
      <c r="EEG890" s="4"/>
      <c r="EEH890" s="4"/>
      <c r="EEI890" s="4"/>
      <c r="EEJ890" s="4"/>
      <c r="EEK890" s="4"/>
      <c r="EEL890" s="4"/>
      <c r="EEM890" s="4"/>
      <c r="EEN890" s="4"/>
      <c r="EEO890" s="4"/>
      <c r="EEP890" s="4"/>
      <c r="EEQ890" s="4"/>
      <c r="EER890" s="4"/>
      <c r="EES890" s="4"/>
      <c r="EET890" s="4"/>
      <c r="EEU890" s="4"/>
      <c r="EEV890" s="4"/>
      <c r="EEW890" s="4"/>
      <c r="EEX890" s="4"/>
      <c r="EEY890" s="4"/>
      <c r="EEZ890" s="4"/>
      <c r="EFA890" s="4"/>
      <c r="EFB890" s="4"/>
      <c r="EFC890" s="4"/>
      <c r="EFD890" s="4"/>
      <c r="EFE890" s="4"/>
      <c r="EFF890" s="4"/>
      <c r="EFG890" s="4"/>
      <c r="EFH890" s="4"/>
      <c r="EFI890" s="4"/>
      <c r="EFJ890" s="4"/>
      <c r="EFK890" s="4"/>
      <c r="EFL890" s="4"/>
      <c r="EFM890" s="4"/>
      <c r="EFN890" s="4"/>
      <c r="EFO890" s="4"/>
      <c r="EFP890" s="4"/>
      <c r="EFQ890" s="4"/>
      <c r="EFR890" s="4"/>
      <c r="EFS890" s="4"/>
      <c r="EFT890" s="4"/>
      <c r="EFU890" s="4"/>
      <c r="EFV890" s="4"/>
      <c r="EFW890" s="4"/>
      <c r="EFX890" s="4"/>
      <c r="EFY890" s="4"/>
      <c r="EFZ890" s="4"/>
      <c r="EGA890" s="4"/>
      <c r="EGB890" s="4"/>
      <c r="EGC890" s="4"/>
      <c r="EGD890" s="4"/>
      <c r="EGE890" s="4"/>
      <c r="EGF890" s="4"/>
      <c r="EGG890" s="4"/>
      <c r="EGH890" s="4"/>
      <c r="EGI890" s="4"/>
      <c r="EGJ890" s="4"/>
      <c r="EGK890" s="4"/>
      <c r="EGL890" s="4"/>
      <c r="EGM890" s="4"/>
      <c r="EGN890" s="4"/>
      <c r="EGO890" s="4"/>
      <c r="EGP890" s="4"/>
      <c r="EGR890" s="4"/>
      <c r="EGT890" s="4"/>
      <c r="EGU890" s="4"/>
      <c r="EGV890" s="4"/>
      <c r="EGW890" s="4"/>
      <c r="EGX890" s="4"/>
      <c r="EGY890" s="4"/>
      <c r="EGZ890" s="4"/>
      <c r="EHA890" s="4"/>
      <c r="EHF890" s="4"/>
      <c r="EHG890" s="4"/>
      <c r="EHH890" s="4"/>
      <c r="EHI890" s="4"/>
      <c r="EHJ890" s="4"/>
      <c r="EHK890" s="4"/>
      <c r="EHL890" s="4"/>
      <c r="EHM890" s="4"/>
      <c r="EHN890" s="4"/>
      <c r="EHO890" s="4"/>
      <c r="EHP890" s="4"/>
      <c r="EHQ890" s="4"/>
      <c r="EHR890" s="4"/>
      <c r="EHS890" s="4"/>
      <c r="EHT890" s="4"/>
      <c r="EHU890" s="4"/>
      <c r="EHV890" s="4"/>
      <c r="EHW890" s="4"/>
      <c r="EHX890" s="4"/>
      <c r="EHY890" s="4"/>
      <c r="EHZ890" s="4"/>
      <c r="EIA890" s="4"/>
      <c r="EIB890" s="4"/>
      <c r="EIC890" s="4"/>
      <c r="EID890" s="4"/>
      <c r="EIE890" s="4"/>
      <c r="EIF890" s="4"/>
      <c r="EIG890" s="4"/>
      <c r="EIH890" s="4"/>
      <c r="EII890" s="4"/>
      <c r="EIJ890" s="4"/>
      <c r="EIK890" s="4"/>
      <c r="EIL890" s="4"/>
      <c r="EIM890" s="4"/>
      <c r="EIN890" s="4"/>
      <c r="EIO890" s="4"/>
      <c r="EIP890" s="4"/>
      <c r="EIQ890" s="4"/>
      <c r="EIR890" s="4"/>
      <c r="EIS890" s="4"/>
      <c r="EIT890" s="4"/>
      <c r="EIU890" s="4"/>
      <c r="EIV890" s="4"/>
      <c r="EIW890" s="4"/>
      <c r="EIX890" s="4"/>
      <c r="EIY890" s="4"/>
      <c r="EIZ890" s="4"/>
      <c r="EJA890" s="4"/>
      <c r="EJB890" s="4"/>
      <c r="EJC890" s="4"/>
      <c r="EJD890" s="4"/>
      <c r="EJE890" s="4"/>
      <c r="EJF890" s="4"/>
      <c r="EJG890" s="4"/>
      <c r="EJH890" s="4"/>
      <c r="EJI890" s="4"/>
      <c r="EJJ890" s="4"/>
      <c r="EJK890" s="4"/>
      <c r="EJL890" s="4"/>
      <c r="EJM890" s="4"/>
      <c r="EJN890" s="4"/>
      <c r="EJO890" s="4"/>
      <c r="EJP890" s="4"/>
      <c r="EJQ890" s="4"/>
      <c r="EJR890" s="4"/>
      <c r="EJS890" s="4"/>
      <c r="EJT890" s="4"/>
      <c r="EJU890" s="4"/>
      <c r="EJV890" s="4"/>
      <c r="EJW890" s="4"/>
      <c r="EJX890" s="4"/>
      <c r="EJY890" s="4"/>
      <c r="EJZ890" s="4"/>
      <c r="EKA890" s="4"/>
      <c r="EKB890" s="4"/>
      <c r="EKC890" s="4"/>
      <c r="EKD890" s="4"/>
      <c r="EKE890" s="4"/>
      <c r="EKF890" s="4"/>
      <c r="EKG890" s="4"/>
      <c r="EKH890" s="4"/>
      <c r="EKI890" s="4"/>
      <c r="EKJ890" s="4"/>
      <c r="EKK890" s="4"/>
      <c r="EKL890" s="4"/>
      <c r="EKM890" s="4"/>
      <c r="EKN890" s="4"/>
      <c r="EKO890" s="4"/>
      <c r="EKP890" s="4"/>
      <c r="EKQ890" s="4"/>
      <c r="EKR890" s="4"/>
      <c r="EKS890" s="4"/>
      <c r="EKT890" s="4"/>
      <c r="EKU890" s="4"/>
      <c r="EKV890" s="4"/>
      <c r="EKW890" s="4"/>
      <c r="EKX890" s="4"/>
      <c r="EKY890" s="4"/>
      <c r="EKZ890" s="4"/>
      <c r="ELA890" s="4"/>
      <c r="ELB890" s="4"/>
      <c r="ELC890" s="4"/>
      <c r="ELD890" s="4"/>
      <c r="ELE890" s="4"/>
      <c r="ELF890" s="4"/>
      <c r="ELG890" s="4"/>
      <c r="ELH890" s="4"/>
      <c r="ELI890" s="4"/>
      <c r="ELJ890" s="4"/>
      <c r="ELK890" s="4"/>
      <c r="ELL890" s="4"/>
      <c r="ELM890" s="4"/>
      <c r="ELN890" s="4"/>
      <c r="ELO890" s="4"/>
      <c r="ELP890" s="4"/>
      <c r="ELQ890" s="4"/>
      <c r="ELR890" s="4"/>
      <c r="ELS890" s="4"/>
      <c r="ELT890" s="4"/>
      <c r="ELU890" s="4"/>
      <c r="ELV890" s="4"/>
      <c r="ELW890" s="4"/>
      <c r="ELX890" s="4"/>
      <c r="ELY890" s="4"/>
      <c r="ELZ890" s="4"/>
      <c r="EMA890" s="4"/>
      <c r="EMB890" s="4"/>
      <c r="EMC890" s="4"/>
      <c r="EMD890" s="4"/>
      <c r="EME890" s="4"/>
      <c r="EMF890" s="4"/>
      <c r="EMG890" s="4"/>
      <c r="EMH890" s="4"/>
      <c r="EMI890" s="4"/>
      <c r="EMJ890" s="4"/>
      <c r="EMK890" s="4"/>
      <c r="EML890" s="4"/>
      <c r="EMM890" s="4"/>
      <c r="EMN890" s="4"/>
      <c r="EMO890" s="4"/>
      <c r="EMP890" s="4"/>
      <c r="EMQ890" s="4"/>
      <c r="EMR890" s="4"/>
      <c r="EMS890" s="4"/>
      <c r="EMT890" s="4"/>
      <c r="EMU890" s="4"/>
      <c r="EMV890" s="4"/>
      <c r="EMW890" s="4"/>
      <c r="EMX890" s="4"/>
      <c r="EMY890" s="4"/>
      <c r="EMZ890" s="4"/>
      <c r="ENA890" s="4"/>
      <c r="ENB890" s="4"/>
      <c r="ENC890" s="4"/>
      <c r="END890" s="4"/>
      <c r="ENE890" s="4"/>
      <c r="ENF890" s="4"/>
      <c r="ENG890" s="4"/>
      <c r="ENH890" s="4"/>
      <c r="ENI890" s="4"/>
      <c r="ENJ890" s="4"/>
      <c r="ENK890" s="4"/>
      <c r="ENL890" s="4"/>
      <c r="ENM890" s="4"/>
      <c r="ENN890" s="4"/>
      <c r="ENO890" s="4"/>
      <c r="ENP890" s="4"/>
      <c r="ENQ890" s="4"/>
      <c r="ENR890" s="4"/>
      <c r="ENS890" s="4"/>
      <c r="ENT890" s="4"/>
      <c r="ENU890" s="4"/>
      <c r="ENV890" s="4"/>
      <c r="ENW890" s="4"/>
      <c r="ENX890" s="4"/>
      <c r="ENY890" s="4"/>
      <c r="ENZ890" s="4"/>
      <c r="EOA890" s="4"/>
      <c r="EOB890" s="4"/>
      <c r="EOC890" s="4"/>
      <c r="EOD890" s="4"/>
      <c r="EOE890" s="4"/>
      <c r="EOF890" s="4"/>
      <c r="EOG890" s="4"/>
      <c r="EOH890" s="4"/>
      <c r="EOI890" s="4"/>
      <c r="EOJ890" s="4"/>
      <c r="EOK890" s="4"/>
      <c r="EOL890" s="4"/>
      <c r="EOM890" s="4"/>
      <c r="EON890" s="4"/>
      <c r="EOO890" s="4"/>
      <c r="EOP890" s="4"/>
      <c r="EOQ890" s="4"/>
      <c r="EOR890" s="4"/>
      <c r="EOS890" s="4"/>
      <c r="EOT890" s="4"/>
      <c r="EOU890" s="4"/>
      <c r="EOV890" s="4"/>
      <c r="EOW890" s="4"/>
      <c r="EOX890" s="4"/>
      <c r="EOY890" s="4"/>
      <c r="EOZ890" s="4"/>
      <c r="EPA890" s="4"/>
      <c r="EPB890" s="4"/>
      <c r="EPC890" s="4"/>
      <c r="EPD890" s="4"/>
      <c r="EPE890" s="4"/>
      <c r="EPF890" s="4"/>
      <c r="EPG890" s="4"/>
      <c r="EPH890" s="4"/>
      <c r="EPI890" s="4"/>
      <c r="EPJ890" s="4"/>
      <c r="EPK890" s="4"/>
      <c r="EPL890" s="4"/>
      <c r="EPM890" s="4"/>
      <c r="EPN890" s="4"/>
      <c r="EPO890" s="4"/>
      <c r="EPP890" s="4"/>
      <c r="EPQ890" s="4"/>
      <c r="EPR890" s="4"/>
      <c r="EPS890" s="4"/>
      <c r="EPT890" s="4"/>
      <c r="EPU890" s="4"/>
      <c r="EPV890" s="4"/>
      <c r="EPW890" s="4"/>
      <c r="EPX890" s="4"/>
      <c r="EPY890" s="4"/>
      <c r="EPZ890" s="4"/>
      <c r="EQA890" s="4"/>
      <c r="EQB890" s="4"/>
      <c r="EQC890" s="4"/>
      <c r="EQD890" s="4"/>
      <c r="EQE890" s="4"/>
      <c r="EQF890" s="4"/>
      <c r="EQG890" s="4"/>
      <c r="EQH890" s="4"/>
      <c r="EQI890" s="4"/>
      <c r="EQJ890" s="4"/>
      <c r="EQK890" s="4"/>
      <c r="EQL890" s="4"/>
      <c r="EQN890" s="4"/>
      <c r="EQP890" s="4"/>
      <c r="EQQ890" s="4"/>
      <c r="EQR890" s="4"/>
      <c r="EQS890" s="4"/>
      <c r="EQT890" s="4"/>
      <c r="EQU890" s="4"/>
      <c r="EQV890" s="4"/>
      <c r="EQW890" s="4"/>
      <c r="ERB890" s="4"/>
      <c r="ERC890" s="4"/>
      <c r="ERD890" s="4"/>
      <c r="ERE890" s="4"/>
      <c r="ERF890" s="4"/>
      <c r="ERG890" s="4"/>
      <c r="ERH890" s="4"/>
      <c r="ERI890" s="4"/>
      <c r="ERJ890" s="4"/>
      <c r="ERK890" s="4"/>
      <c r="ERL890" s="4"/>
      <c r="ERM890" s="4"/>
      <c r="ERN890" s="4"/>
      <c r="ERO890" s="4"/>
      <c r="ERP890" s="4"/>
      <c r="ERQ890" s="4"/>
      <c r="ERR890" s="4"/>
      <c r="ERS890" s="4"/>
      <c r="ERT890" s="4"/>
      <c r="ERU890" s="4"/>
      <c r="ERV890" s="4"/>
      <c r="ERW890" s="4"/>
      <c r="ERX890" s="4"/>
      <c r="ERY890" s="4"/>
      <c r="ERZ890" s="4"/>
      <c r="ESA890" s="4"/>
      <c r="ESB890" s="4"/>
      <c r="ESC890" s="4"/>
      <c r="ESD890" s="4"/>
      <c r="ESE890" s="4"/>
      <c r="ESF890" s="4"/>
      <c r="ESG890" s="4"/>
      <c r="ESH890" s="4"/>
      <c r="ESI890" s="4"/>
      <c r="ESJ890" s="4"/>
      <c r="ESK890" s="4"/>
      <c r="ESL890" s="4"/>
      <c r="ESM890" s="4"/>
      <c r="ESN890" s="4"/>
      <c r="ESO890" s="4"/>
      <c r="ESP890" s="4"/>
      <c r="ESQ890" s="4"/>
      <c r="ESR890" s="4"/>
      <c r="ESS890" s="4"/>
      <c r="EST890" s="4"/>
      <c r="ESU890" s="4"/>
      <c r="ESV890" s="4"/>
      <c r="ESW890" s="4"/>
      <c r="ESX890" s="4"/>
      <c r="ESY890" s="4"/>
      <c r="ESZ890" s="4"/>
      <c r="ETA890" s="4"/>
      <c r="ETB890" s="4"/>
      <c r="ETC890" s="4"/>
      <c r="ETD890" s="4"/>
      <c r="ETE890" s="4"/>
      <c r="ETF890" s="4"/>
      <c r="ETG890" s="4"/>
      <c r="ETH890" s="4"/>
      <c r="ETI890" s="4"/>
      <c r="ETJ890" s="4"/>
      <c r="ETK890" s="4"/>
      <c r="ETL890" s="4"/>
      <c r="ETM890" s="4"/>
      <c r="ETN890" s="4"/>
      <c r="ETO890" s="4"/>
      <c r="ETP890" s="4"/>
      <c r="ETQ890" s="4"/>
      <c r="ETR890" s="4"/>
      <c r="ETS890" s="4"/>
      <c r="ETT890" s="4"/>
      <c r="ETU890" s="4"/>
      <c r="ETV890" s="4"/>
      <c r="ETW890" s="4"/>
      <c r="ETX890" s="4"/>
      <c r="ETY890" s="4"/>
      <c r="ETZ890" s="4"/>
      <c r="EUA890" s="4"/>
      <c r="EUB890" s="4"/>
      <c r="EUC890" s="4"/>
      <c r="EUD890" s="4"/>
      <c r="EUE890" s="4"/>
      <c r="EUF890" s="4"/>
      <c r="EUG890" s="4"/>
      <c r="EUH890" s="4"/>
      <c r="EUI890" s="4"/>
      <c r="EUJ890" s="4"/>
      <c r="EUK890" s="4"/>
      <c r="EUL890" s="4"/>
      <c r="EUM890" s="4"/>
      <c r="EUN890" s="4"/>
      <c r="EUO890" s="4"/>
      <c r="EUP890" s="4"/>
      <c r="EUQ890" s="4"/>
      <c r="EUR890" s="4"/>
      <c r="EUS890" s="4"/>
      <c r="EUT890" s="4"/>
      <c r="EUU890" s="4"/>
      <c r="EUV890" s="4"/>
      <c r="EUW890" s="4"/>
      <c r="EUX890" s="4"/>
      <c r="EUY890" s="4"/>
      <c r="EUZ890" s="4"/>
      <c r="EVA890" s="4"/>
      <c r="EVB890" s="4"/>
      <c r="EVC890" s="4"/>
      <c r="EVD890" s="4"/>
      <c r="EVE890" s="4"/>
      <c r="EVF890" s="4"/>
      <c r="EVG890" s="4"/>
      <c r="EVH890" s="4"/>
      <c r="EVI890" s="4"/>
      <c r="EVJ890" s="4"/>
      <c r="EVK890" s="4"/>
      <c r="EVL890" s="4"/>
      <c r="EVM890" s="4"/>
      <c r="EVN890" s="4"/>
      <c r="EVO890" s="4"/>
      <c r="EVP890" s="4"/>
      <c r="EVQ890" s="4"/>
      <c r="EVR890" s="4"/>
      <c r="EVS890" s="4"/>
      <c r="EVT890" s="4"/>
      <c r="EVU890" s="4"/>
      <c r="EVV890" s="4"/>
      <c r="EVW890" s="4"/>
      <c r="EVX890" s="4"/>
      <c r="EVY890" s="4"/>
      <c r="EVZ890" s="4"/>
      <c r="EWA890" s="4"/>
      <c r="EWB890" s="4"/>
      <c r="EWC890" s="4"/>
      <c r="EWD890" s="4"/>
      <c r="EWE890" s="4"/>
      <c r="EWF890" s="4"/>
      <c r="EWG890" s="4"/>
      <c r="EWH890" s="4"/>
      <c r="EWI890" s="4"/>
      <c r="EWJ890" s="4"/>
      <c r="EWK890" s="4"/>
      <c r="EWL890" s="4"/>
      <c r="EWM890" s="4"/>
      <c r="EWN890" s="4"/>
      <c r="EWO890" s="4"/>
      <c r="EWP890" s="4"/>
      <c r="EWQ890" s="4"/>
      <c r="EWR890" s="4"/>
      <c r="EWS890" s="4"/>
      <c r="EWT890" s="4"/>
      <c r="EWU890" s="4"/>
      <c r="EWV890" s="4"/>
      <c r="EWW890" s="4"/>
      <c r="EWX890" s="4"/>
      <c r="EWY890" s="4"/>
      <c r="EWZ890" s="4"/>
      <c r="EXA890" s="4"/>
      <c r="EXB890" s="4"/>
      <c r="EXC890" s="4"/>
      <c r="EXD890" s="4"/>
      <c r="EXE890" s="4"/>
      <c r="EXF890" s="4"/>
      <c r="EXG890" s="4"/>
      <c r="EXH890" s="4"/>
      <c r="EXI890" s="4"/>
      <c r="EXJ890" s="4"/>
      <c r="EXK890" s="4"/>
      <c r="EXL890" s="4"/>
      <c r="EXM890" s="4"/>
      <c r="EXN890" s="4"/>
      <c r="EXO890" s="4"/>
      <c r="EXP890" s="4"/>
      <c r="EXQ890" s="4"/>
      <c r="EXR890" s="4"/>
      <c r="EXS890" s="4"/>
      <c r="EXT890" s="4"/>
      <c r="EXU890" s="4"/>
      <c r="EXV890" s="4"/>
      <c r="EXW890" s="4"/>
      <c r="EXX890" s="4"/>
      <c r="EXY890" s="4"/>
      <c r="EXZ890" s="4"/>
      <c r="EYA890" s="4"/>
      <c r="EYB890" s="4"/>
      <c r="EYC890" s="4"/>
      <c r="EYD890" s="4"/>
      <c r="EYE890" s="4"/>
      <c r="EYF890" s="4"/>
      <c r="EYG890" s="4"/>
      <c r="EYH890" s="4"/>
      <c r="EYI890" s="4"/>
      <c r="EYJ890" s="4"/>
      <c r="EYK890" s="4"/>
      <c r="EYL890" s="4"/>
      <c r="EYM890" s="4"/>
      <c r="EYN890" s="4"/>
      <c r="EYO890" s="4"/>
      <c r="EYP890" s="4"/>
      <c r="EYQ890" s="4"/>
      <c r="EYR890" s="4"/>
      <c r="EYS890" s="4"/>
      <c r="EYT890" s="4"/>
      <c r="EYU890" s="4"/>
      <c r="EYV890" s="4"/>
      <c r="EYW890" s="4"/>
      <c r="EYX890" s="4"/>
      <c r="EYY890" s="4"/>
      <c r="EYZ890" s="4"/>
      <c r="EZA890" s="4"/>
      <c r="EZB890" s="4"/>
      <c r="EZC890" s="4"/>
      <c r="EZD890" s="4"/>
      <c r="EZE890" s="4"/>
      <c r="EZF890" s="4"/>
      <c r="EZG890" s="4"/>
      <c r="EZH890" s="4"/>
      <c r="EZI890" s="4"/>
      <c r="EZJ890" s="4"/>
      <c r="EZK890" s="4"/>
      <c r="EZL890" s="4"/>
      <c r="EZM890" s="4"/>
      <c r="EZN890" s="4"/>
      <c r="EZO890" s="4"/>
      <c r="EZP890" s="4"/>
      <c r="EZQ890" s="4"/>
      <c r="EZR890" s="4"/>
      <c r="EZS890" s="4"/>
      <c r="EZT890" s="4"/>
      <c r="EZU890" s="4"/>
      <c r="EZV890" s="4"/>
      <c r="EZW890" s="4"/>
      <c r="EZX890" s="4"/>
      <c r="EZY890" s="4"/>
      <c r="EZZ890" s="4"/>
      <c r="FAA890" s="4"/>
      <c r="FAB890" s="4"/>
      <c r="FAC890" s="4"/>
      <c r="FAD890" s="4"/>
      <c r="FAE890" s="4"/>
      <c r="FAF890" s="4"/>
      <c r="FAG890" s="4"/>
      <c r="FAH890" s="4"/>
      <c r="FAJ890" s="4"/>
      <c r="FAL890" s="4"/>
      <c r="FAM890" s="4"/>
      <c r="FAN890" s="4"/>
      <c r="FAO890" s="4"/>
      <c r="FAP890" s="4"/>
      <c r="FAQ890" s="4"/>
      <c r="FAR890" s="4"/>
      <c r="FAS890" s="4"/>
      <c r="FAX890" s="4"/>
      <c r="FAY890" s="4"/>
      <c r="FAZ890" s="4"/>
      <c r="FBA890" s="4"/>
      <c r="FBB890" s="4"/>
      <c r="FBC890" s="4"/>
      <c r="FBD890" s="4"/>
      <c r="FBE890" s="4"/>
      <c r="FBF890" s="4"/>
      <c r="FBG890" s="4"/>
      <c r="FBH890" s="4"/>
      <c r="FBI890" s="4"/>
      <c r="FBJ890" s="4"/>
      <c r="FBK890" s="4"/>
      <c r="FBL890" s="4"/>
      <c r="FBM890" s="4"/>
      <c r="FBN890" s="4"/>
      <c r="FBO890" s="4"/>
      <c r="FBP890" s="4"/>
      <c r="FBQ890" s="4"/>
      <c r="FBR890" s="4"/>
      <c r="FBS890" s="4"/>
      <c r="FBT890" s="4"/>
      <c r="FBU890" s="4"/>
      <c r="FBV890" s="4"/>
      <c r="FBW890" s="4"/>
      <c r="FBX890" s="4"/>
      <c r="FBY890" s="4"/>
      <c r="FBZ890" s="4"/>
      <c r="FCA890" s="4"/>
      <c r="FCB890" s="4"/>
      <c r="FCC890" s="4"/>
      <c r="FCD890" s="4"/>
      <c r="FCE890" s="4"/>
      <c r="FCF890" s="4"/>
      <c r="FCG890" s="4"/>
      <c r="FCH890" s="4"/>
      <c r="FCI890" s="4"/>
      <c r="FCJ890" s="4"/>
      <c r="FCK890" s="4"/>
      <c r="FCL890" s="4"/>
      <c r="FCM890" s="4"/>
      <c r="FCN890" s="4"/>
      <c r="FCO890" s="4"/>
      <c r="FCP890" s="4"/>
      <c r="FCQ890" s="4"/>
      <c r="FCR890" s="4"/>
      <c r="FCS890" s="4"/>
      <c r="FCT890" s="4"/>
      <c r="FCU890" s="4"/>
      <c r="FCV890" s="4"/>
      <c r="FCW890" s="4"/>
      <c r="FCX890" s="4"/>
      <c r="FCY890" s="4"/>
      <c r="FCZ890" s="4"/>
      <c r="FDA890" s="4"/>
      <c r="FDB890" s="4"/>
      <c r="FDC890" s="4"/>
      <c r="FDD890" s="4"/>
      <c r="FDE890" s="4"/>
      <c r="FDF890" s="4"/>
      <c r="FDG890" s="4"/>
      <c r="FDH890" s="4"/>
      <c r="FDI890" s="4"/>
      <c r="FDJ890" s="4"/>
      <c r="FDK890" s="4"/>
      <c r="FDL890" s="4"/>
      <c r="FDM890" s="4"/>
      <c r="FDN890" s="4"/>
      <c r="FDO890" s="4"/>
      <c r="FDP890" s="4"/>
      <c r="FDQ890" s="4"/>
      <c r="FDR890" s="4"/>
      <c r="FDS890" s="4"/>
      <c r="FDT890" s="4"/>
      <c r="FDU890" s="4"/>
      <c r="FDV890" s="4"/>
      <c r="FDW890" s="4"/>
      <c r="FDX890" s="4"/>
      <c r="FDY890" s="4"/>
      <c r="FDZ890" s="4"/>
      <c r="FEA890" s="4"/>
      <c r="FEB890" s="4"/>
      <c r="FEC890" s="4"/>
      <c r="FED890" s="4"/>
      <c r="FEE890" s="4"/>
      <c r="FEF890" s="4"/>
      <c r="FEG890" s="4"/>
      <c r="FEH890" s="4"/>
      <c r="FEI890" s="4"/>
      <c r="FEJ890" s="4"/>
      <c r="FEK890" s="4"/>
      <c r="FEL890" s="4"/>
      <c r="FEM890" s="4"/>
      <c r="FEN890" s="4"/>
      <c r="FEO890" s="4"/>
      <c r="FEP890" s="4"/>
      <c r="FEQ890" s="4"/>
      <c r="FER890" s="4"/>
      <c r="FES890" s="4"/>
      <c r="FET890" s="4"/>
      <c r="FEU890" s="4"/>
      <c r="FEV890" s="4"/>
      <c r="FEW890" s="4"/>
      <c r="FEX890" s="4"/>
      <c r="FEY890" s="4"/>
      <c r="FEZ890" s="4"/>
      <c r="FFA890" s="4"/>
      <c r="FFB890" s="4"/>
      <c r="FFC890" s="4"/>
      <c r="FFD890" s="4"/>
      <c r="FFE890" s="4"/>
      <c r="FFF890" s="4"/>
      <c r="FFG890" s="4"/>
      <c r="FFH890" s="4"/>
      <c r="FFI890" s="4"/>
      <c r="FFJ890" s="4"/>
      <c r="FFK890" s="4"/>
      <c r="FFL890" s="4"/>
      <c r="FFM890" s="4"/>
      <c r="FFN890" s="4"/>
      <c r="FFO890" s="4"/>
      <c r="FFP890" s="4"/>
      <c r="FFQ890" s="4"/>
      <c r="FFR890" s="4"/>
      <c r="FFS890" s="4"/>
      <c r="FFT890" s="4"/>
      <c r="FFU890" s="4"/>
      <c r="FFV890" s="4"/>
      <c r="FFW890" s="4"/>
      <c r="FFX890" s="4"/>
      <c r="FFY890" s="4"/>
      <c r="FFZ890" s="4"/>
      <c r="FGA890" s="4"/>
      <c r="FGB890" s="4"/>
      <c r="FGC890" s="4"/>
      <c r="FGD890" s="4"/>
      <c r="FGE890" s="4"/>
      <c r="FGF890" s="4"/>
      <c r="FGG890" s="4"/>
      <c r="FGH890" s="4"/>
      <c r="FGI890" s="4"/>
      <c r="FGJ890" s="4"/>
      <c r="FGK890" s="4"/>
      <c r="FGL890" s="4"/>
      <c r="FGM890" s="4"/>
      <c r="FGN890" s="4"/>
      <c r="FGO890" s="4"/>
      <c r="FGP890" s="4"/>
      <c r="FGQ890" s="4"/>
      <c r="FGR890" s="4"/>
      <c r="FGS890" s="4"/>
      <c r="FGT890" s="4"/>
      <c r="FGU890" s="4"/>
      <c r="FGV890" s="4"/>
      <c r="FGW890" s="4"/>
      <c r="FGX890" s="4"/>
      <c r="FGY890" s="4"/>
      <c r="FGZ890" s="4"/>
      <c r="FHA890" s="4"/>
      <c r="FHB890" s="4"/>
      <c r="FHC890" s="4"/>
      <c r="FHD890" s="4"/>
      <c r="FHE890" s="4"/>
      <c r="FHF890" s="4"/>
      <c r="FHG890" s="4"/>
      <c r="FHH890" s="4"/>
      <c r="FHI890" s="4"/>
      <c r="FHJ890" s="4"/>
      <c r="FHK890" s="4"/>
      <c r="FHL890" s="4"/>
      <c r="FHM890" s="4"/>
      <c r="FHN890" s="4"/>
      <c r="FHO890" s="4"/>
      <c r="FHP890" s="4"/>
      <c r="FHQ890" s="4"/>
      <c r="FHR890" s="4"/>
      <c r="FHS890" s="4"/>
      <c r="FHT890" s="4"/>
      <c r="FHU890" s="4"/>
      <c r="FHV890" s="4"/>
      <c r="FHW890" s="4"/>
      <c r="FHX890" s="4"/>
      <c r="FHY890" s="4"/>
      <c r="FHZ890" s="4"/>
      <c r="FIA890" s="4"/>
      <c r="FIB890" s="4"/>
      <c r="FIC890" s="4"/>
      <c r="FID890" s="4"/>
      <c r="FIE890" s="4"/>
      <c r="FIF890" s="4"/>
      <c r="FIG890" s="4"/>
      <c r="FIH890" s="4"/>
      <c r="FII890" s="4"/>
      <c r="FIJ890" s="4"/>
      <c r="FIK890" s="4"/>
      <c r="FIL890" s="4"/>
      <c r="FIM890" s="4"/>
      <c r="FIN890" s="4"/>
      <c r="FIO890" s="4"/>
      <c r="FIP890" s="4"/>
      <c r="FIQ890" s="4"/>
      <c r="FIR890" s="4"/>
      <c r="FIS890" s="4"/>
      <c r="FIT890" s="4"/>
      <c r="FIU890" s="4"/>
      <c r="FIV890" s="4"/>
      <c r="FIW890" s="4"/>
      <c r="FIX890" s="4"/>
      <c r="FIY890" s="4"/>
      <c r="FIZ890" s="4"/>
      <c r="FJA890" s="4"/>
      <c r="FJB890" s="4"/>
      <c r="FJC890" s="4"/>
      <c r="FJD890" s="4"/>
      <c r="FJE890" s="4"/>
      <c r="FJF890" s="4"/>
      <c r="FJG890" s="4"/>
      <c r="FJH890" s="4"/>
      <c r="FJI890" s="4"/>
      <c r="FJJ890" s="4"/>
      <c r="FJK890" s="4"/>
      <c r="FJL890" s="4"/>
      <c r="FJM890" s="4"/>
      <c r="FJN890" s="4"/>
      <c r="FJO890" s="4"/>
      <c r="FJP890" s="4"/>
      <c r="FJQ890" s="4"/>
      <c r="FJR890" s="4"/>
      <c r="FJS890" s="4"/>
      <c r="FJT890" s="4"/>
      <c r="FJU890" s="4"/>
      <c r="FJV890" s="4"/>
      <c r="FJW890" s="4"/>
      <c r="FJX890" s="4"/>
      <c r="FJY890" s="4"/>
      <c r="FJZ890" s="4"/>
      <c r="FKA890" s="4"/>
      <c r="FKB890" s="4"/>
      <c r="FKC890" s="4"/>
      <c r="FKD890" s="4"/>
      <c r="FKF890" s="4"/>
      <c r="FKH890" s="4"/>
      <c r="FKI890" s="4"/>
      <c r="FKJ890" s="4"/>
      <c r="FKK890" s="4"/>
      <c r="FKL890" s="4"/>
      <c r="FKM890" s="4"/>
      <c r="FKN890" s="4"/>
      <c r="FKO890" s="4"/>
      <c r="FKT890" s="4"/>
      <c r="FKU890" s="4"/>
      <c r="FKV890" s="4"/>
      <c r="FKW890" s="4"/>
      <c r="FKX890" s="4"/>
      <c r="FKY890" s="4"/>
      <c r="FKZ890" s="4"/>
      <c r="FLA890" s="4"/>
      <c r="FLB890" s="4"/>
      <c r="FLC890" s="4"/>
      <c r="FLD890" s="4"/>
      <c r="FLE890" s="4"/>
      <c r="FLF890" s="4"/>
      <c r="FLG890" s="4"/>
      <c r="FLH890" s="4"/>
      <c r="FLI890" s="4"/>
      <c r="FLJ890" s="4"/>
      <c r="FLK890" s="4"/>
      <c r="FLL890" s="4"/>
      <c r="FLM890" s="4"/>
      <c r="FLN890" s="4"/>
      <c r="FLO890" s="4"/>
      <c r="FLP890" s="4"/>
      <c r="FLQ890" s="4"/>
      <c r="FLR890" s="4"/>
      <c r="FLS890" s="4"/>
      <c r="FLT890" s="4"/>
      <c r="FLU890" s="4"/>
      <c r="FLV890" s="4"/>
      <c r="FLW890" s="4"/>
      <c r="FLX890" s="4"/>
      <c r="FLY890" s="4"/>
      <c r="FLZ890" s="4"/>
      <c r="FMA890" s="4"/>
      <c r="FMB890" s="4"/>
      <c r="FMC890" s="4"/>
      <c r="FMD890" s="4"/>
      <c r="FME890" s="4"/>
      <c r="FMF890" s="4"/>
      <c r="FMG890" s="4"/>
      <c r="FMH890" s="4"/>
      <c r="FMI890" s="4"/>
      <c r="FMJ890" s="4"/>
      <c r="FMK890" s="4"/>
      <c r="FML890" s="4"/>
      <c r="FMM890" s="4"/>
      <c r="FMN890" s="4"/>
      <c r="FMO890" s="4"/>
      <c r="FMP890" s="4"/>
      <c r="FMQ890" s="4"/>
      <c r="FMR890" s="4"/>
      <c r="FMS890" s="4"/>
      <c r="FMT890" s="4"/>
      <c r="FMU890" s="4"/>
      <c r="FMV890" s="4"/>
      <c r="FMW890" s="4"/>
      <c r="FMX890" s="4"/>
      <c r="FMY890" s="4"/>
      <c r="FMZ890" s="4"/>
      <c r="FNA890" s="4"/>
      <c r="FNB890" s="4"/>
      <c r="FNC890" s="4"/>
      <c r="FND890" s="4"/>
      <c r="FNE890" s="4"/>
      <c r="FNF890" s="4"/>
      <c r="FNG890" s="4"/>
      <c r="FNH890" s="4"/>
      <c r="FNI890" s="4"/>
      <c r="FNJ890" s="4"/>
      <c r="FNK890" s="4"/>
      <c r="FNL890" s="4"/>
      <c r="FNM890" s="4"/>
      <c r="FNN890" s="4"/>
      <c r="FNO890" s="4"/>
      <c r="FNP890" s="4"/>
      <c r="FNQ890" s="4"/>
      <c r="FNR890" s="4"/>
      <c r="FNS890" s="4"/>
      <c r="FNT890" s="4"/>
      <c r="FNU890" s="4"/>
      <c r="FNV890" s="4"/>
      <c r="FNW890" s="4"/>
      <c r="FNX890" s="4"/>
      <c r="FNY890" s="4"/>
      <c r="FNZ890" s="4"/>
      <c r="FOA890" s="4"/>
      <c r="FOB890" s="4"/>
      <c r="FOC890" s="4"/>
      <c r="FOD890" s="4"/>
      <c r="FOE890" s="4"/>
      <c r="FOF890" s="4"/>
      <c r="FOG890" s="4"/>
      <c r="FOH890" s="4"/>
      <c r="FOI890" s="4"/>
      <c r="FOJ890" s="4"/>
      <c r="FOK890" s="4"/>
      <c r="FOL890" s="4"/>
      <c r="FOM890" s="4"/>
      <c r="FON890" s="4"/>
      <c r="FOO890" s="4"/>
      <c r="FOP890" s="4"/>
      <c r="FOQ890" s="4"/>
      <c r="FOR890" s="4"/>
      <c r="FOS890" s="4"/>
      <c r="FOT890" s="4"/>
      <c r="FOU890" s="4"/>
      <c r="FOV890" s="4"/>
      <c r="FOW890" s="4"/>
      <c r="FOX890" s="4"/>
      <c r="FOY890" s="4"/>
      <c r="FOZ890" s="4"/>
      <c r="FPA890" s="4"/>
      <c r="FPB890" s="4"/>
      <c r="FPC890" s="4"/>
      <c r="FPD890" s="4"/>
      <c r="FPE890" s="4"/>
      <c r="FPF890" s="4"/>
      <c r="FPG890" s="4"/>
      <c r="FPH890" s="4"/>
      <c r="FPI890" s="4"/>
      <c r="FPJ890" s="4"/>
      <c r="FPK890" s="4"/>
      <c r="FPL890" s="4"/>
      <c r="FPM890" s="4"/>
      <c r="FPN890" s="4"/>
      <c r="FPO890" s="4"/>
      <c r="FPP890" s="4"/>
      <c r="FPQ890" s="4"/>
      <c r="FPR890" s="4"/>
      <c r="FPS890" s="4"/>
      <c r="FPT890" s="4"/>
      <c r="FPU890" s="4"/>
      <c r="FPV890" s="4"/>
      <c r="FPW890" s="4"/>
      <c r="FPX890" s="4"/>
      <c r="FPY890" s="4"/>
      <c r="FPZ890" s="4"/>
      <c r="FQA890" s="4"/>
      <c r="FQB890" s="4"/>
      <c r="FQC890" s="4"/>
      <c r="FQD890" s="4"/>
      <c r="FQE890" s="4"/>
      <c r="FQF890" s="4"/>
      <c r="FQG890" s="4"/>
      <c r="FQH890" s="4"/>
      <c r="FQI890" s="4"/>
      <c r="FQJ890" s="4"/>
      <c r="FQK890" s="4"/>
      <c r="FQL890" s="4"/>
      <c r="FQM890" s="4"/>
      <c r="FQN890" s="4"/>
      <c r="FQO890" s="4"/>
      <c r="FQP890" s="4"/>
      <c r="FQQ890" s="4"/>
      <c r="FQR890" s="4"/>
      <c r="FQS890" s="4"/>
      <c r="FQT890" s="4"/>
      <c r="FQU890" s="4"/>
      <c r="FQV890" s="4"/>
      <c r="FQW890" s="4"/>
      <c r="FQX890" s="4"/>
      <c r="FQY890" s="4"/>
      <c r="FQZ890" s="4"/>
      <c r="FRA890" s="4"/>
      <c r="FRB890" s="4"/>
      <c r="FRC890" s="4"/>
      <c r="FRD890" s="4"/>
      <c r="FRE890" s="4"/>
      <c r="FRF890" s="4"/>
      <c r="FRG890" s="4"/>
      <c r="FRH890" s="4"/>
      <c r="FRI890" s="4"/>
      <c r="FRJ890" s="4"/>
      <c r="FRK890" s="4"/>
      <c r="FRL890" s="4"/>
      <c r="FRM890" s="4"/>
      <c r="FRN890" s="4"/>
      <c r="FRO890" s="4"/>
      <c r="FRP890" s="4"/>
      <c r="FRQ890" s="4"/>
      <c r="FRR890" s="4"/>
      <c r="FRS890" s="4"/>
      <c r="FRT890" s="4"/>
      <c r="FRU890" s="4"/>
      <c r="FRV890" s="4"/>
      <c r="FRW890" s="4"/>
      <c r="FRX890" s="4"/>
      <c r="FRY890" s="4"/>
      <c r="FRZ890" s="4"/>
      <c r="FSA890" s="4"/>
      <c r="FSB890" s="4"/>
      <c r="FSC890" s="4"/>
      <c r="FSD890" s="4"/>
      <c r="FSE890" s="4"/>
      <c r="FSF890" s="4"/>
      <c r="FSG890" s="4"/>
      <c r="FSH890" s="4"/>
      <c r="FSI890" s="4"/>
      <c r="FSJ890" s="4"/>
      <c r="FSK890" s="4"/>
      <c r="FSL890" s="4"/>
      <c r="FSM890" s="4"/>
      <c r="FSN890" s="4"/>
      <c r="FSO890" s="4"/>
      <c r="FSP890" s="4"/>
      <c r="FSQ890" s="4"/>
      <c r="FSR890" s="4"/>
      <c r="FSS890" s="4"/>
      <c r="FST890" s="4"/>
      <c r="FSU890" s="4"/>
      <c r="FSV890" s="4"/>
      <c r="FSW890" s="4"/>
      <c r="FSX890" s="4"/>
      <c r="FSY890" s="4"/>
      <c r="FSZ890" s="4"/>
      <c r="FTA890" s="4"/>
      <c r="FTB890" s="4"/>
      <c r="FTC890" s="4"/>
      <c r="FTD890" s="4"/>
      <c r="FTE890" s="4"/>
      <c r="FTF890" s="4"/>
      <c r="FTG890" s="4"/>
      <c r="FTH890" s="4"/>
      <c r="FTI890" s="4"/>
      <c r="FTJ890" s="4"/>
      <c r="FTK890" s="4"/>
      <c r="FTL890" s="4"/>
      <c r="FTM890" s="4"/>
      <c r="FTN890" s="4"/>
      <c r="FTO890" s="4"/>
      <c r="FTP890" s="4"/>
      <c r="FTQ890" s="4"/>
      <c r="FTR890" s="4"/>
      <c r="FTS890" s="4"/>
      <c r="FTT890" s="4"/>
      <c r="FTU890" s="4"/>
      <c r="FTV890" s="4"/>
      <c r="FTW890" s="4"/>
      <c r="FTX890" s="4"/>
      <c r="FTY890" s="4"/>
      <c r="FTZ890" s="4"/>
      <c r="FUB890" s="4"/>
      <c r="FUD890" s="4"/>
      <c r="FUE890" s="4"/>
      <c r="FUF890" s="4"/>
      <c r="FUG890" s="4"/>
      <c r="FUH890" s="4"/>
      <c r="FUI890" s="4"/>
      <c r="FUJ890" s="4"/>
      <c r="FUK890" s="4"/>
      <c r="FUP890" s="4"/>
      <c r="FUQ890" s="4"/>
      <c r="FUR890" s="4"/>
      <c r="FUS890" s="4"/>
      <c r="FUT890" s="4"/>
      <c r="FUU890" s="4"/>
      <c r="FUV890" s="4"/>
      <c r="FUW890" s="4"/>
      <c r="FUX890" s="4"/>
      <c r="FUY890" s="4"/>
      <c r="FUZ890" s="4"/>
      <c r="FVA890" s="4"/>
      <c r="FVB890" s="4"/>
      <c r="FVC890" s="4"/>
      <c r="FVD890" s="4"/>
      <c r="FVE890" s="4"/>
      <c r="FVF890" s="4"/>
      <c r="FVG890" s="4"/>
      <c r="FVH890" s="4"/>
      <c r="FVI890" s="4"/>
      <c r="FVJ890" s="4"/>
      <c r="FVK890" s="4"/>
      <c r="FVL890" s="4"/>
      <c r="FVM890" s="4"/>
      <c r="FVN890" s="4"/>
      <c r="FVO890" s="4"/>
      <c r="FVP890" s="4"/>
      <c r="FVQ890" s="4"/>
      <c r="FVR890" s="4"/>
      <c r="FVS890" s="4"/>
      <c r="FVT890" s="4"/>
      <c r="FVU890" s="4"/>
      <c r="FVV890" s="4"/>
      <c r="FVW890" s="4"/>
      <c r="FVX890" s="4"/>
      <c r="FVY890" s="4"/>
      <c r="FVZ890" s="4"/>
      <c r="FWA890" s="4"/>
      <c r="FWB890" s="4"/>
      <c r="FWC890" s="4"/>
      <c r="FWD890" s="4"/>
      <c r="FWE890" s="4"/>
      <c r="FWF890" s="4"/>
      <c r="FWG890" s="4"/>
      <c r="FWH890" s="4"/>
      <c r="FWI890" s="4"/>
      <c r="FWJ890" s="4"/>
      <c r="FWK890" s="4"/>
      <c r="FWL890" s="4"/>
      <c r="FWM890" s="4"/>
      <c r="FWN890" s="4"/>
      <c r="FWO890" s="4"/>
      <c r="FWP890" s="4"/>
      <c r="FWQ890" s="4"/>
      <c r="FWR890" s="4"/>
      <c r="FWS890" s="4"/>
      <c r="FWT890" s="4"/>
      <c r="FWU890" s="4"/>
      <c r="FWV890" s="4"/>
      <c r="FWW890" s="4"/>
      <c r="FWX890" s="4"/>
      <c r="FWY890" s="4"/>
      <c r="FWZ890" s="4"/>
      <c r="FXA890" s="4"/>
      <c r="FXB890" s="4"/>
      <c r="FXC890" s="4"/>
      <c r="FXD890" s="4"/>
      <c r="FXE890" s="4"/>
      <c r="FXF890" s="4"/>
      <c r="FXG890" s="4"/>
      <c r="FXH890" s="4"/>
      <c r="FXI890" s="4"/>
      <c r="FXJ890" s="4"/>
      <c r="FXK890" s="4"/>
      <c r="FXL890" s="4"/>
      <c r="FXM890" s="4"/>
      <c r="FXN890" s="4"/>
      <c r="FXO890" s="4"/>
      <c r="FXP890" s="4"/>
      <c r="FXQ890" s="4"/>
      <c r="FXR890" s="4"/>
      <c r="FXS890" s="4"/>
      <c r="FXT890" s="4"/>
      <c r="FXU890" s="4"/>
      <c r="FXV890" s="4"/>
      <c r="FXW890" s="4"/>
      <c r="FXX890" s="4"/>
      <c r="FXY890" s="4"/>
      <c r="FXZ890" s="4"/>
      <c r="FYA890" s="4"/>
      <c r="FYB890" s="4"/>
      <c r="FYC890" s="4"/>
      <c r="FYD890" s="4"/>
      <c r="FYE890" s="4"/>
      <c r="FYF890" s="4"/>
      <c r="FYG890" s="4"/>
      <c r="FYH890" s="4"/>
      <c r="FYI890" s="4"/>
      <c r="FYJ890" s="4"/>
      <c r="FYK890" s="4"/>
      <c r="FYL890" s="4"/>
      <c r="FYM890" s="4"/>
      <c r="FYN890" s="4"/>
      <c r="FYO890" s="4"/>
      <c r="FYP890" s="4"/>
      <c r="FYQ890" s="4"/>
      <c r="FYR890" s="4"/>
      <c r="FYS890" s="4"/>
      <c r="FYT890" s="4"/>
      <c r="FYU890" s="4"/>
      <c r="FYV890" s="4"/>
      <c r="FYW890" s="4"/>
      <c r="FYX890" s="4"/>
      <c r="FYY890" s="4"/>
      <c r="FYZ890" s="4"/>
      <c r="FZA890" s="4"/>
      <c r="FZB890" s="4"/>
      <c r="FZC890" s="4"/>
      <c r="FZD890" s="4"/>
      <c r="FZE890" s="4"/>
      <c r="FZF890" s="4"/>
      <c r="FZG890" s="4"/>
      <c r="FZH890" s="4"/>
      <c r="FZI890" s="4"/>
      <c r="FZJ890" s="4"/>
      <c r="FZK890" s="4"/>
      <c r="FZL890" s="4"/>
      <c r="FZM890" s="4"/>
      <c r="FZN890" s="4"/>
      <c r="FZO890" s="4"/>
      <c r="FZP890" s="4"/>
      <c r="FZQ890" s="4"/>
      <c r="FZR890" s="4"/>
      <c r="FZS890" s="4"/>
      <c r="FZT890" s="4"/>
      <c r="FZU890" s="4"/>
      <c r="FZV890" s="4"/>
      <c r="FZW890" s="4"/>
      <c r="FZX890" s="4"/>
      <c r="FZY890" s="4"/>
      <c r="FZZ890" s="4"/>
      <c r="GAA890" s="4"/>
      <c r="GAB890" s="4"/>
      <c r="GAC890" s="4"/>
      <c r="GAD890" s="4"/>
      <c r="GAE890" s="4"/>
      <c r="GAF890" s="4"/>
      <c r="GAG890" s="4"/>
      <c r="GAH890" s="4"/>
      <c r="GAI890" s="4"/>
      <c r="GAJ890" s="4"/>
      <c r="GAK890" s="4"/>
      <c r="GAL890" s="4"/>
      <c r="GAM890" s="4"/>
      <c r="GAN890" s="4"/>
      <c r="GAO890" s="4"/>
      <c r="GAP890" s="4"/>
      <c r="GAQ890" s="4"/>
      <c r="GAR890" s="4"/>
      <c r="GAS890" s="4"/>
      <c r="GAT890" s="4"/>
      <c r="GAU890" s="4"/>
      <c r="GAV890" s="4"/>
      <c r="GAW890" s="4"/>
      <c r="GAX890" s="4"/>
      <c r="GAY890" s="4"/>
      <c r="GAZ890" s="4"/>
      <c r="GBA890" s="4"/>
      <c r="GBB890" s="4"/>
      <c r="GBC890" s="4"/>
      <c r="GBD890" s="4"/>
      <c r="GBE890" s="4"/>
      <c r="GBF890" s="4"/>
      <c r="GBG890" s="4"/>
      <c r="GBH890" s="4"/>
      <c r="GBI890" s="4"/>
      <c r="GBJ890" s="4"/>
      <c r="GBK890" s="4"/>
      <c r="GBL890" s="4"/>
      <c r="GBM890" s="4"/>
      <c r="GBN890" s="4"/>
      <c r="GBO890" s="4"/>
      <c r="GBP890" s="4"/>
      <c r="GBQ890" s="4"/>
      <c r="GBR890" s="4"/>
      <c r="GBS890" s="4"/>
      <c r="GBT890" s="4"/>
      <c r="GBU890" s="4"/>
      <c r="GBV890" s="4"/>
      <c r="GBW890" s="4"/>
      <c r="GBX890" s="4"/>
      <c r="GBY890" s="4"/>
      <c r="GBZ890" s="4"/>
      <c r="GCA890" s="4"/>
      <c r="GCB890" s="4"/>
      <c r="GCC890" s="4"/>
      <c r="GCD890" s="4"/>
      <c r="GCE890" s="4"/>
      <c r="GCF890" s="4"/>
      <c r="GCG890" s="4"/>
      <c r="GCH890" s="4"/>
      <c r="GCI890" s="4"/>
      <c r="GCJ890" s="4"/>
      <c r="GCK890" s="4"/>
      <c r="GCL890" s="4"/>
      <c r="GCM890" s="4"/>
      <c r="GCN890" s="4"/>
      <c r="GCO890" s="4"/>
      <c r="GCP890" s="4"/>
      <c r="GCQ890" s="4"/>
      <c r="GCR890" s="4"/>
      <c r="GCS890" s="4"/>
      <c r="GCT890" s="4"/>
      <c r="GCU890" s="4"/>
      <c r="GCV890" s="4"/>
      <c r="GCW890" s="4"/>
      <c r="GCX890" s="4"/>
      <c r="GCY890" s="4"/>
      <c r="GCZ890" s="4"/>
      <c r="GDA890" s="4"/>
      <c r="GDB890" s="4"/>
      <c r="GDC890" s="4"/>
      <c r="GDD890" s="4"/>
      <c r="GDE890" s="4"/>
      <c r="GDF890" s="4"/>
      <c r="GDG890" s="4"/>
      <c r="GDH890" s="4"/>
      <c r="GDI890" s="4"/>
      <c r="GDJ890" s="4"/>
      <c r="GDK890" s="4"/>
      <c r="GDL890" s="4"/>
      <c r="GDM890" s="4"/>
      <c r="GDN890" s="4"/>
      <c r="GDO890" s="4"/>
      <c r="GDP890" s="4"/>
      <c r="GDQ890" s="4"/>
      <c r="GDR890" s="4"/>
      <c r="GDS890" s="4"/>
      <c r="GDT890" s="4"/>
      <c r="GDU890" s="4"/>
      <c r="GDV890" s="4"/>
      <c r="GDX890" s="4"/>
      <c r="GDZ890" s="4"/>
      <c r="GEA890" s="4"/>
      <c r="GEB890" s="4"/>
      <c r="GEC890" s="4"/>
      <c r="GED890" s="4"/>
      <c r="GEE890" s="4"/>
      <c r="GEF890" s="4"/>
      <c r="GEG890" s="4"/>
      <c r="GEL890" s="4"/>
      <c r="GEM890" s="4"/>
      <c r="GEN890" s="4"/>
      <c r="GEO890" s="4"/>
      <c r="GEP890" s="4"/>
      <c r="GEQ890" s="4"/>
      <c r="GER890" s="4"/>
      <c r="GES890" s="4"/>
      <c r="GET890" s="4"/>
      <c r="GEU890" s="4"/>
      <c r="GEV890" s="4"/>
      <c r="GEW890" s="4"/>
      <c r="GEX890" s="4"/>
      <c r="GEY890" s="4"/>
      <c r="GEZ890" s="4"/>
      <c r="GFA890" s="4"/>
      <c r="GFB890" s="4"/>
      <c r="GFC890" s="4"/>
      <c r="GFD890" s="4"/>
      <c r="GFE890" s="4"/>
      <c r="GFF890" s="4"/>
      <c r="GFG890" s="4"/>
      <c r="GFH890" s="4"/>
      <c r="GFI890" s="4"/>
      <c r="GFJ890" s="4"/>
      <c r="GFK890" s="4"/>
      <c r="GFL890" s="4"/>
      <c r="GFM890" s="4"/>
      <c r="GFN890" s="4"/>
      <c r="GFO890" s="4"/>
      <c r="GFP890" s="4"/>
      <c r="GFQ890" s="4"/>
      <c r="GFR890" s="4"/>
      <c r="GFS890" s="4"/>
      <c r="GFT890" s="4"/>
      <c r="GFU890" s="4"/>
      <c r="GFV890" s="4"/>
      <c r="GFW890" s="4"/>
      <c r="GFX890" s="4"/>
      <c r="GFY890" s="4"/>
      <c r="GFZ890" s="4"/>
      <c r="GGA890" s="4"/>
      <c r="GGB890" s="4"/>
      <c r="GGC890" s="4"/>
      <c r="GGD890" s="4"/>
      <c r="GGE890" s="4"/>
      <c r="GGF890" s="4"/>
      <c r="GGG890" s="4"/>
      <c r="GGH890" s="4"/>
      <c r="GGI890" s="4"/>
      <c r="GGJ890" s="4"/>
      <c r="GGK890" s="4"/>
      <c r="GGL890" s="4"/>
      <c r="GGM890" s="4"/>
      <c r="GGN890" s="4"/>
      <c r="GGO890" s="4"/>
      <c r="GGP890" s="4"/>
      <c r="GGQ890" s="4"/>
      <c r="GGR890" s="4"/>
      <c r="GGS890" s="4"/>
      <c r="GGT890" s="4"/>
      <c r="GGU890" s="4"/>
      <c r="GGV890" s="4"/>
      <c r="GGW890" s="4"/>
      <c r="GGX890" s="4"/>
      <c r="GGY890" s="4"/>
      <c r="GGZ890" s="4"/>
      <c r="GHA890" s="4"/>
      <c r="GHB890" s="4"/>
      <c r="GHC890" s="4"/>
      <c r="GHD890" s="4"/>
      <c r="GHE890" s="4"/>
      <c r="GHF890" s="4"/>
      <c r="GHG890" s="4"/>
      <c r="GHH890" s="4"/>
      <c r="GHI890" s="4"/>
      <c r="GHJ890" s="4"/>
      <c r="GHK890" s="4"/>
      <c r="GHL890" s="4"/>
      <c r="GHM890" s="4"/>
      <c r="GHN890" s="4"/>
      <c r="GHO890" s="4"/>
      <c r="GHP890" s="4"/>
      <c r="GHQ890" s="4"/>
      <c r="GHR890" s="4"/>
      <c r="GHS890" s="4"/>
      <c r="GHT890" s="4"/>
      <c r="GHU890" s="4"/>
      <c r="GHV890" s="4"/>
      <c r="GHW890" s="4"/>
      <c r="GHX890" s="4"/>
      <c r="GHY890" s="4"/>
      <c r="GHZ890" s="4"/>
      <c r="GIA890" s="4"/>
      <c r="GIB890" s="4"/>
      <c r="GIC890" s="4"/>
      <c r="GID890" s="4"/>
      <c r="GIE890" s="4"/>
      <c r="GIF890" s="4"/>
      <c r="GIG890" s="4"/>
      <c r="GIH890" s="4"/>
      <c r="GII890" s="4"/>
      <c r="GIJ890" s="4"/>
      <c r="GIK890" s="4"/>
      <c r="GIL890" s="4"/>
      <c r="GIM890" s="4"/>
      <c r="GIN890" s="4"/>
      <c r="GIO890" s="4"/>
      <c r="GIP890" s="4"/>
      <c r="GIQ890" s="4"/>
      <c r="GIR890" s="4"/>
      <c r="GIS890" s="4"/>
      <c r="GIT890" s="4"/>
      <c r="GIU890" s="4"/>
      <c r="GIV890" s="4"/>
      <c r="GIW890" s="4"/>
      <c r="GIX890" s="4"/>
      <c r="GIY890" s="4"/>
      <c r="GIZ890" s="4"/>
      <c r="GJA890" s="4"/>
      <c r="GJB890" s="4"/>
      <c r="GJC890" s="4"/>
      <c r="GJD890" s="4"/>
      <c r="GJE890" s="4"/>
      <c r="GJF890" s="4"/>
      <c r="GJG890" s="4"/>
      <c r="GJH890" s="4"/>
      <c r="GJI890" s="4"/>
      <c r="GJJ890" s="4"/>
      <c r="GJK890" s="4"/>
      <c r="GJL890" s="4"/>
      <c r="GJM890" s="4"/>
      <c r="GJN890" s="4"/>
      <c r="GJO890" s="4"/>
      <c r="GJP890" s="4"/>
      <c r="GJQ890" s="4"/>
      <c r="GJR890" s="4"/>
      <c r="GJS890" s="4"/>
      <c r="GJT890" s="4"/>
      <c r="GJU890" s="4"/>
      <c r="GJV890" s="4"/>
      <c r="GJW890" s="4"/>
      <c r="GJX890" s="4"/>
      <c r="GJY890" s="4"/>
      <c r="GJZ890" s="4"/>
      <c r="GKA890" s="4"/>
      <c r="GKB890" s="4"/>
      <c r="GKC890" s="4"/>
      <c r="GKD890" s="4"/>
      <c r="GKE890" s="4"/>
      <c r="GKF890" s="4"/>
      <c r="GKG890" s="4"/>
      <c r="GKH890" s="4"/>
      <c r="GKI890" s="4"/>
      <c r="GKJ890" s="4"/>
      <c r="GKK890" s="4"/>
      <c r="GKL890" s="4"/>
      <c r="GKM890" s="4"/>
      <c r="GKN890" s="4"/>
      <c r="GKO890" s="4"/>
      <c r="GKP890" s="4"/>
      <c r="GKQ890" s="4"/>
      <c r="GKR890" s="4"/>
      <c r="GKS890" s="4"/>
      <c r="GKT890" s="4"/>
      <c r="GKU890" s="4"/>
      <c r="GKV890" s="4"/>
      <c r="GKW890" s="4"/>
      <c r="GKX890" s="4"/>
      <c r="GKY890" s="4"/>
      <c r="GKZ890" s="4"/>
      <c r="GLA890" s="4"/>
      <c r="GLB890" s="4"/>
      <c r="GLC890" s="4"/>
      <c r="GLD890" s="4"/>
      <c r="GLE890" s="4"/>
      <c r="GLF890" s="4"/>
      <c r="GLG890" s="4"/>
      <c r="GLH890" s="4"/>
      <c r="GLI890" s="4"/>
      <c r="GLJ890" s="4"/>
      <c r="GLK890" s="4"/>
      <c r="GLL890" s="4"/>
      <c r="GLM890" s="4"/>
      <c r="GLN890" s="4"/>
      <c r="GLO890" s="4"/>
      <c r="GLP890" s="4"/>
      <c r="GLQ890" s="4"/>
      <c r="GLR890" s="4"/>
      <c r="GLS890" s="4"/>
      <c r="GLT890" s="4"/>
      <c r="GLU890" s="4"/>
      <c r="GLV890" s="4"/>
      <c r="GLW890" s="4"/>
      <c r="GLX890" s="4"/>
      <c r="GLY890" s="4"/>
      <c r="GLZ890" s="4"/>
      <c r="GMA890" s="4"/>
      <c r="GMB890" s="4"/>
      <c r="GMC890" s="4"/>
      <c r="GMD890" s="4"/>
      <c r="GME890" s="4"/>
      <c r="GMF890" s="4"/>
      <c r="GMG890" s="4"/>
      <c r="GMH890" s="4"/>
      <c r="GMI890" s="4"/>
      <c r="GMJ890" s="4"/>
      <c r="GMK890" s="4"/>
      <c r="GML890" s="4"/>
      <c r="GMM890" s="4"/>
      <c r="GMN890" s="4"/>
      <c r="GMO890" s="4"/>
      <c r="GMP890" s="4"/>
      <c r="GMQ890" s="4"/>
      <c r="GMR890" s="4"/>
      <c r="GMS890" s="4"/>
      <c r="GMT890" s="4"/>
      <c r="GMU890" s="4"/>
      <c r="GMV890" s="4"/>
      <c r="GMW890" s="4"/>
      <c r="GMX890" s="4"/>
      <c r="GMY890" s="4"/>
      <c r="GMZ890" s="4"/>
      <c r="GNA890" s="4"/>
      <c r="GNB890" s="4"/>
      <c r="GNC890" s="4"/>
      <c r="GND890" s="4"/>
      <c r="GNE890" s="4"/>
      <c r="GNF890" s="4"/>
      <c r="GNG890" s="4"/>
      <c r="GNH890" s="4"/>
      <c r="GNI890" s="4"/>
      <c r="GNJ890" s="4"/>
      <c r="GNK890" s="4"/>
      <c r="GNL890" s="4"/>
      <c r="GNM890" s="4"/>
      <c r="GNN890" s="4"/>
      <c r="GNO890" s="4"/>
      <c r="GNP890" s="4"/>
      <c r="GNQ890" s="4"/>
      <c r="GNR890" s="4"/>
      <c r="GNT890" s="4"/>
      <c r="GNV890" s="4"/>
      <c r="GNW890" s="4"/>
      <c r="GNX890" s="4"/>
      <c r="GNY890" s="4"/>
      <c r="GNZ890" s="4"/>
      <c r="GOA890" s="4"/>
      <c r="GOB890" s="4"/>
      <c r="GOC890" s="4"/>
      <c r="GOH890" s="4"/>
      <c r="GOI890" s="4"/>
      <c r="GOJ890" s="4"/>
      <c r="GOK890" s="4"/>
      <c r="GOL890" s="4"/>
      <c r="GOM890" s="4"/>
      <c r="GON890" s="4"/>
      <c r="GOO890" s="4"/>
      <c r="GOP890" s="4"/>
      <c r="GOQ890" s="4"/>
      <c r="GOR890" s="4"/>
      <c r="GOS890" s="4"/>
      <c r="GOT890" s="4"/>
      <c r="GOU890" s="4"/>
      <c r="GOV890" s="4"/>
      <c r="GOW890" s="4"/>
      <c r="GOX890" s="4"/>
      <c r="GOY890" s="4"/>
      <c r="GOZ890" s="4"/>
      <c r="GPA890" s="4"/>
      <c r="GPB890" s="4"/>
      <c r="GPC890" s="4"/>
      <c r="GPD890" s="4"/>
      <c r="GPE890" s="4"/>
      <c r="GPF890" s="4"/>
      <c r="GPG890" s="4"/>
      <c r="GPH890" s="4"/>
      <c r="GPI890" s="4"/>
      <c r="GPJ890" s="4"/>
      <c r="GPK890" s="4"/>
      <c r="GPL890" s="4"/>
      <c r="GPM890" s="4"/>
      <c r="GPN890" s="4"/>
      <c r="GPO890" s="4"/>
      <c r="GPP890" s="4"/>
      <c r="GPQ890" s="4"/>
      <c r="GPR890" s="4"/>
      <c r="GPS890" s="4"/>
      <c r="GPT890" s="4"/>
      <c r="GPU890" s="4"/>
      <c r="GPV890" s="4"/>
      <c r="GPW890" s="4"/>
      <c r="GPX890" s="4"/>
      <c r="GPY890" s="4"/>
      <c r="GPZ890" s="4"/>
      <c r="GQA890" s="4"/>
      <c r="GQB890" s="4"/>
      <c r="GQC890" s="4"/>
      <c r="GQD890" s="4"/>
      <c r="GQE890" s="4"/>
      <c r="GQF890" s="4"/>
      <c r="GQG890" s="4"/>
      <c r="GQH890" s="4"/>
      <c r="GQI890" s="4"/>
      <c r="GQJ890" s="4"/>
      <c r="GQK890" s="4"/>
      <c r="GQL890" s="4"/>
      <c r="GQM890" s="4"/>
      <c r="GQN890" s="4"/>
      <c r="GQO890" s="4"/>
      <c r="GQP890" s="4"/>
      <c r="GQQ890" s="4"/>
      <c r="GQR890" s="4"/>
      <c r="GQS890" s="4"/>
      <c r="GQT890" s="4"/>
      <c r="GQU890" s="4"/>
      <c r="GQV890" s="4"/>
      <c r="GQW890" s="4"/>
      <c r="GQX890" s="4"/>
      <c r="GQY890" s="4"/>
      <c r="GQZ890" s="4"/>
      <c r="GRA890" s="4"/>
      <c r="GRB890" s="4"/>
      <c r="GRC890" s="4"/>
      <c r="GRD890" s="4"/>
      <c r="GRE890" s="4"/>
      <c r="GRF890" s="4"/>
      <c r="GRG890" s="4"/>
      <c r="GRH890" s="4"/>
      <c r="GRI890" s="4"/>
      <c r="GRJ890" s="4"/>
      <c r="GRK890" s="4"/>
      <c r="GRL890" s="4"/>
      <c r="GRM890" s="4"/>
      <c r="GRN890" s="4"/>
      <c r="GRO890" s="4"/>
      <c r="GRP890" s="4"/>
      <c r="GRQ890" s="4"/>
      <c r="GRR890" s="4"/>
      <c r="GRS890" s="4"/>
      <c r="GRT890" s="4"/>
      <c r="GRU890" s="4"/>
      <c r="GRV890" s="4"/>
      <c r="GRW890" s="4"/>
      <c r="GRX890" s="4"/>
      <c r="GRY890" s="4"/>
      <c r="GRZ890" s="4"/>
      <c r="GSA890" s="4"/>
      <c r="GSB890" s="4"/>
      <c r="GSC890" s="4"/>
      <c r="GSD890" s="4"/>
      <c r="GSE890" s="4"/>
      <c r="GSF890" s="4"/>
      <c r="GSG890" s="4"/>
      <c r="GSH890" s="4"/>
      <c r="GSI890" s="4"/>
      <c r="GSJ890" s="4"/>
      <c r="GSK890" s="4"/>
      <c r="GSL890" s="4"/>
      <c r="GSM890" s="4"/>
      <c r="GSN890" s="4"/>
      <c r="GSO890" s="4"/>
      <c r="GSP890" s="4"/>
      <c r="GSQ890" s="4"/>
      <c r="GSR890" s="4"/>
      <c r="GSS890" s="4"/>
      <c r="GST890" s="4"/>
      <c r="GSU890" s="4"/>
      <c r="GSV890" s="4"/>
      <c r="GSW890" s="4"/>
      <c r="GSX890" s="4"/>
      <c r="GSY890" s="4"/>
      <c r="GSZ890" s="4"/>
      <c r="GTA890" s="4"/>
      <c r="GTB890" s="4"/>
      <c r="GTC890" s="4"/>
      <c r="GTD890" s="4"/>
      <c r="GTE890" s="4"/>
      <c r="GTF890" s="4"/>
      <c r="GTG890" s="4"/>
      <c r="GTH890" s="4"/>
      <c r="GTI890" s="4"/>
      <c r="GTJ890" s="4"/>
      <c r="GTK890" s="4"/>
      <c r="GTL890" s="4"/>
      <c r="GTM890" s="4"/>
      <c r="GTN890" s="4"/>
      <c r="GTO890" s="4"/>
      <c r="GTP890" s="4"/>
      <c r="GTQ890" s="4"/>
      <c r="GTR890" s="4"/>
      <c r="GTS890" s="4"/>
      <c r="GTT890" s="4"/>
      <c r="GTU890" s="4"/>
      <c r="GTV890" s="4"/>
      <c r="GTW890" s="4"/>
      <c r="GTX890" s="4"/>
      <c r="GTY890" s="4"/>
      <c r="GTZ890" s="4"/>
      <c r="GUA890" s="4"/>
      <c r="GUB890" s="4"/>
      <c r="GUC890" s="4"/>
      <c r="GUD890" s="4"/>
      <c r="GUE890" s="4"/>
      <c r="GUF890" s="4"/>
      <c r="GUG890" s="4"/>
      <c r="GUH890" s="4"/>
      <c r="GUI890" s="4"/>
      <c r="GUJ890" s="4"/>
      <c r="GUK890" s="4"/>
      <c r="GUL890" s="4"/>
      <c r="GUM890" s="4"/>
      <c r="GUN890" s="4"/>
      <c r="GUO890" s="4"/>
      <c r="GUP890" s="4"/>
      <c r="GUQ890" s="4"/>
      <c r="GUR890" s="4"/>
      <c r="GUS890" s="4"/>
      <c r="GUT890" s="4"/>
      <c r="GUU890" s="4"/>
      <c r="GUV890" s="4"/>
      <c r="GUW890" s="4"/>
      <c r="GUX890" s="4"/>
      <c r="GUY890" s="4"/>
      <c r="GUZ890" s="4"/>
      <c r="GVA890" s="4"/>
      <c r="GVB890" s="4"/>
      <c r="GVC890" s="4"/>
      <c r="GVD890" s="4"/>
      <c r="GVE890" s="4"/>
      <c r="GVF890" s="4"/>
      <c r="GVG890" s="4"/>
      <c r="GVH890" s="4"/>
      <c r="GVI890" s="4"/>
      <c r="GVJ890" s="4"/>
      <c r="GVK890" s="4"/>
      <c r="GVL890" s="4"/>
      <c r="GVM890" s="4"/>
      <c r="GVN890" s="4"/>
      <c r="GVO890" s="4"/>
      <c r="GVP890" s="4"/>
      <c r="GVQ890" s="4"/>
      <c r="GVR890" s="4"/>
      <c r="GVS890" s="4"/>
      <c r="GVT890" s="4"/>
      <c r="GVU890" s="4"/>
      <c r="GVV890" s="4"/>
      <c r="GVW890" s="4"/>
      <c r="GVX890" s="4"/>
      <c r="GVY890" s="4"/>
      <c r="GVZ890" s="4"/>
      <c r="GWA890" s="4"/>
      <c r="GWB890" s="4"/>
      <c r="GWC890" s="4"/>
      <c r="GWD890" s="4"/>
      <c r="GWE890" s="4"/>
      <c r="GWF890" s="4"/>
      <c r="GWG890" s="4"/>
      <c r="GWH890" s="4"/>
      <c r="GWI890" s="4"/>
      <c r="GWJ890" s="4"/>
      <c r="GWK890" s="4"/>
      <c r="GWL890" s="4"/>
      <c r="GWM890" s="4"/>
      <c r="GWN890" s="4"/>
      <c r="GWO890" s="4"/>
      <c r="GWP890" s="4"/>
      <c r="GWQ890" s="4"/>
      <c r="GWR890" s="4"/>
      <c r="GWS890" s="4"/>
      <c r="GWT890" s="4"/>
      <c r="GWU890" s="4"/>
      <c r="GWV890" s="4"/>
      <c r="GWW890" s="4"/>
      <c r="GWX890" s="4"/>
      <c r="GWY890" s="4"/>
      <c r="GWZ890" s="4"/>
      <c r="GXA890" s="4"/>
      <c r="GXB890" s="4"/>
      <c r="GXC890" s="4"/>
      <c r="GXD890" s="4"/>
      <c r="GXE890" s="4"/>
      <c r="GXF890" s="4"/>
      <c r="GXG890" s="4"/>
      <c r="GXH890" s="4"/>
      <c r="GXI890" s="4"/>
      <c r="GXJ890" s="4"/>
      <c r="GXK890" s="4"/>
      <c r="GXL890" s="4"/>
      <c r="GXM890" s="4"/>
      <c r="GXN890" s="4"/>
      <c r="GXP890" s="4"/>
      <c r="GXR890" s="4"/>
      <c r="GXS890" s="4"/>
      <c r="GXT890" s="4"/>
      <c r="GXU890" s="4"/>
      <c r="GXV890" s="4"/>
      <c r="GXW890" s="4"/>
      <c r="GXX890" s="4"/>
      <c r="GXY890" s="4"/>
      <c r="GYD890" s="4"/>
      <c r="GYE890" s="4"/>
      <c r="GYF890" s="4"/>
      <c r="GYG890" s="4"/>
      <c r="GYH890" s="4"/>
      <c r="GYI890" s="4"/>
      <c r="GYJ890" s="4"/>
      <c r="GYK890" s="4"/>
      <c r="GYL890" s="4"/>
      <c r="GYM890" s="4"/>
      <c r="GYN890" s="4"/>
      <c r="GYO890" s="4"/>
      <c r="GYP890" s="4"/>
      <c r="GYQ890" s="4"/>
      <c r="GYR890" s="4"/>
      <c r="GYS890" s="4"/>
      <c r="GYT890" s="4"/>
      <c r="GYU890" s="4"/>
      <c r="GYV890" s="4"/>
      <c r="GYW890" s="4"/>
      <c r="GYX890" s="4"/>
      <c r="GYY890" s="4"/>
      <c r="GYZ890" s="4"/>
      <c r="GZA890" s="4"/>
      <c r="GZB890" s="4"/>
      <c r="GZC890" s="4"/>
      <c r="GZD890" s="4"/>
      <c r="GZE890" s="4"/>
      <c r="GZF890" s="4"/>
      <c r="GZG890" s="4"/>
      <c r="GZH890" s="4"/>
      <c r="GZI890" s="4"/>
      <c r="GZJ890" s="4"/>
      <c r="GZK890" s="4"/>
      <c r="GZL890" s="4"/>
      <c r="GZM890" s="4"/>
      <c r="GZN890" s="4"/>
      <c r="GZO890" s="4"/>
      <c r="GZP890" s="4"/>
      <c r="GZQ890" s="4"/>
      <c r="GZR890" s="4"/>
      <c r="GZS890" s="4"/>
      <c r="GZT890" s="4"/>
      <c r="GZU890" s="4"/>
      <c r="GZV890" s="4"/>
      <c r="GZW890" s="4"/>
      <c r="GZX890" s="4"/>
      <c r="GZY890" s="4"/>
      <c r="GZZ890" s="4"/>
      <c r="HAA890" s="4"/>
      <c r="HAB890" s="4"/>
      <c r="HAC890" s="4"/>
      <c r="HAD890" s="4"/>
      <c r="HAE890" s="4"/>
      <c r="HAF890" s="4"/>
      <c r="HAG890" s="4"/>
      <c r="HAH890" s="4"/>
      <c r="HAI890" s="4"/>
      <c r="HAJ890" s="4"/>
      <c r="HAK890" s="4"/>
      <c r="HAL890" s="4"/>
      <c r="HAM890" s="4"/>
      <c r="HAN890" s="4"/>
      <c r="HAO890" s="4"/>
      <c r="HAP890" s="4"/>
      <c r="HAQ890" s="4"/>
      <c r="HAR890" s="4"/>
      <c r="HAS890" s="4"/>
      <c r="HAT890" s="4"/>
      <c r="HAU890" s="4"/>
      <c r="HAV890" s="4"/>
      <c r="HAW890" s="4"/>
      <c r="HAX890" s="4"/>
      <c r="HAY890" s="4"/>
      <c r="HAZ890" s="4"/>
      <c r="HBA890" s="4"/>
      <c r="HBB890" s="4"/>
      <c r="HBC890" s="4"/>
      <c r="HBD890" s="4"/>
      <c r="HBE890" s="4"/>
      <c r="HBF890" s="4"/>
      <c r="HBG890" s="4"/>
      <c r="HBH890" s="4"/>
      <c r="HBI890" s="4"/>
      <c r="HBJ890" s="4"/>
      <c r="HBK890" s="4"/>
      <c r="HBL890" s="4"/>
      <c r="HBM890" s="4"/>
      <c r="HBN890" s="4"/>
      <c r="HBO890" s="4"/>
      <c r="HBP890" s="4"/>
      <c r="HBQ890" s="4"/>
      <c r="HBR890" s="4"/>
      <c r="HBS890" s="4"/>
      <c r="HBT890" s="4"/>
      <c r="HBU890" s="4"/>
      <c r="HBV890" s="4"/>
      <c r="HBW890" s="4"/>
      <c r="HBX890" s="4"/>
      <c r="HBY890" s="4"/>
      <c r="HBZ890" s="4"/>
      <c r="HCA890" s="4"/>
      <c r="HCB890" s="4"/>
      <c r="HCC890" s="4"/>
      <c r="HCD890" s="4"/>
      <c r="HCE890" s="4"/>
      <c r="HCF890" s="4"/>
      <c r="HCG890" s="4"/>
      <c r="HCH890" s="4"/>
      <c r="HCI890" s="4"/>
      <c r="HCJ890" s="4"/>
      <c r="HCK890" s="4"/>
      <c r="HCL890" s="4"/>
      <c r="HCM890" s="4"/>
      <c r="HCN890" s="4"/>
      <c r="HCO890" s="4"/>
      <c r="HCP890" s="4"/>
      <c r="HCQ890" s="4"/>
      <c r="HCR890" s="4"/>
      <c r="HCS890" s="4"/>
      <c r="HCT890" s="4"/>
      <c r="HCU890" s="4"/>
      <c r="HCV890" s="4"/>
      <c r="HCW890" s="4"/>
      <c r="HCX890" s="4"/>
      <c r="HCY890" s="4"/>
      <c r="HCZ890" s="4"/>
      <c r="HDA890" s="4"/>
      <c r="HDB890" s="4"/>
      <c r="HDC890" s="4"/>
      <c r="HDD890" s="4"/>
      <c r="HDE890" s="4"/>
      <c r="HDF890" s="4"/>
      <c r="HDG890" s="4"/>
      <c r="HDH890" s="4"/>
      <c r="HDI890" s="4"/>
      <c r="HDJ890" s="4"/>
      <c r="HDK890" s="4"/>
      <c r="HDL890" s="4"/>
      <c r="HDM890" s="4"/>
      <c r="HDN890" s="4"/>
      <c r="HDO890" s="4"/>
      <c r="HDP890" s="4"/>
      <c r="HDQ890" s="4"/>
      <c r="HDR890" s="4"/>
      <c r="HDS890" s="4"/>
      <c r="HDT890" s="4"/>
      <c r="HDU890" s="4"/>
      <c r="HDV890" s="4"/>
      <c r="HDW890" s="4"/>
      <c r="HDX890" s="4"/>
      <c r="HDY890" s="4"/>
      <c r="HDZ890" s="4"/>
      <c r="HEA890" s="4"/>
      <c r="HEB890" s="4"/>
      <c r="HEC890" s="4"/>
      <c r="HED890" s="4"/>
      <c r="HEE890" s="4"/>
      <c r="HEF890" s="4"/>
      <c r="HEG890" s="4"/>
      <c r="HEH890" s="4"/>
      <c r="HEI890" s="4"/>
      <c r="HEJ890" s="4"/>
      <c r="HEK890" s="4"/>
      <c r="HEL890" s="4"/>
      <c r="HEM890" s="4"/>
      <c r="HEN890" s="4"/>
      <c r="HEO890" s="4"/>
      <c r="HEP890" s="4"/>
      <c r="HEQ890" s="4"/>
      <c r="HER890" s="4"/>
      <c r="HES890" s="4"/>
      <c r="HET890" s="4"/>
      <c r="HEU890" s="4"/>
      <c r="HEV890" s="4"/>
      <c r="HEW890" s="4"/>
      <c r="HEX890" s="4"/>
      <c r="HEY890" s="4"/>
      <c r="HEZ890" s="4"/>
      <c r="HFA890" s="4"/>
      <c r="HFB890" s="4"/>
      <c r="HFC890" s="4"/>
      <c r="HFD890" s="4"/>
      <c r="HFE890" s="4"/>
      <c r="HFF890" s="4"/>
      <c r="HFG890" s="4"/>
      <c r="HFH890" s="4"/>
      <c r="HFI890" s="4"/>
      <c r="HFJ890" s="4"/>
      <c r="HFK890" s="4"/>
      <c r="HFL890" s="4"/>
      <c r="HFM890" s="4"/>
      <c r="HFN890" s="4"/>
      <c r="HFO890" s="4"/>
      <c r="HFP890" s="4"/>
      <c r="HFQ890" s="4"/>
      <c r="HFR890" s="4"/>
      <c r="HFS890" s="4"/>
      <c r="HFT890" s="4"/>
      <c r="HFU890" s="4"/>
      <c r="HFV890" s="4"/>
      <c r="HFW890" s="4"/>
      <c r="HFX890" s="4"/>
      <c r="HFY890" s="4"/>
      <c r="HFZ890" s="4"/>
      <c r="HGA890" s="4"/>
      <c r="HGB890" s="4"/>
      <c r="HGC890" s="4"/>
      <c r="HGD890" s="4"/>
      <c r="HGE890" s="4"/>
      <c r="HGF890" s="4"/>
      <c r="HGG890" s="4"/>
      <c r="HGH890" s="4"/>
      <c r="HGI890" s="4"/>
      <c r="HGJ890" s="4"/>
      <c r="HGK890" s="4"/>
      <c r="HGL890" s="4"/>
      <c r="HGM890" s="4"/>
      <c r="HGN890" s="4"/>
      <c r="HGO890" s="4"/>
      <c r="HGP890" s="4"/>
      <c r="HGQ890" s="4"/>
      <c r="HGR890" s="4"/>
      <c r="HGS890" s="4"/>
      <c r="HGT890" s="4"/>
      <c r="HGU890" s="4"/>
      <c r="HGV890" s="4"/>
      <c r="HGW890" s="4"/>
      <c r="HGX890" s="4"/>
      <c r="HGY890" s="4"/>
      <c r="HGZ890" s="4"/>
      <c r="HHA890" s="4"/>
      <c r="HHB890" s="4"/>
      <c r="HHC890" s="4"/>
      <c r="HHD890" s="4"/>
      <c r="HHE890" s="4"/>
      <c r="HHF890" s="4"/>
      <c r="HHG890" s="4"/>
      <c r="HHH890" s="4"/>
      <c r="HHI890" s="4"/>
      <c r="HHJ890" s="4"/>
      <c r="HHL890" s="4"/>
      <c r="HHN890" s="4"/>
      <c r="HHO890" s="4"/>
      <c r="HHP890" s="4"/>
      <c r="HHQ890" s="4"/>
      <c r="HHR890" s="4"/>
      <c r="HHS890" s="4"/>
      <c r="HHT890" s="4"/>
      <c r="HHU890" s="4"/>
      <c r="HHZ890" s="4"/>
      <c r="HIA890" s="4"/>
      <c r="HIB890" s="4"/>
      <c r="HIC890" s="4"/>
      <c r="HID890" s="4"/>
      <c r="HIE890" s="4"/>
      <c r="HIF890" s="4"/>
      <c r="HIG890" s="4"/>
      <c r="HIH890" s="4"/>
      <c r="HII890" s="4"/>
      <c r="HIJ890" s="4"/>
      <c r="HIK890" s="4"/>
      <c r="HIL890" s="4"/>
      <c r="HIM890" s="4"/>
      <c r="HIN890" s="4"/>
      <c r="HIO890" s="4"/>
      <c r="HIP890" s="4"/>
      <c r="HIQ890" s="4"/>
      <c r="HIR890" s="4"/>
      <c r="HIS890" s="4"/>
      <c r="HIT890" s="4"/>
      <c r="HIU890" s="4"/>
      <c r="HIV890" s="4"/>
      <c r="HIW890" s="4"/>
      <c r="HIX890" s="4"/>
      <c r="HIY890" s="4"/>
      <c r="HIZ890" s="4"/>
      <c r="HJA890" s="4"/>
      <c r="HJB890" s="4"/>
      <c r="HJC890" s="4"/>
      <c r="HJD890" s="4"/>
      <c r="HJE890" s="4"/>
      <c r="HJF890" s="4"/>
      <c r="HJG890" s="4"/>
      <c r="HJH890" s="4"/>
      <c r="HJI890" s="4"/>
      <c r="HJJ890" s="4"/>
      <c r="HJK890" s="4"/>
      <c r="HJL890" s="4"/>
      <c r="HJM890" s="4"/>
      <c r="HJN890" s="4"/>
      <c r="HJO890" s="4"/>
      <c r="HJP890" s="4"/>
      <c r="HJQ890" s="4"/>
      <c r="HJR890" s="4"/>
      <c r="HJS890" s="4"/>
      <c r="HJT890" s="4"/>
      <c r="HJU890" s="4"/>
      <c r="HJV890" s="4"/>
      <c r="HJW890" s="4"/>
      <c r="HJX890" s="4"/>
      <c r="HJY890" s="4"/>
      <c r="HJZ890" s="4"/>
      <c r="HKA890" s="4"/>
      <c r="HKB890" s="4"/>
      <c r="HKC890" s="4"/>
      <c r="HKD890" s="4"/>
      <c r="HKE890" s="4"/>
      <c r="HKF890" s="4"/>
      <c r="HKG890" s="4"/>
      <c r="HKH890" s="4"/>
      <c r="HKI890" s="4"/>
      <c r="HKJ890" s="4"/>
      <c r="HKK890" s="4"/>
      <c r="HKL890" s="4"/>
      <c r="HKM890" s="4"/>
      <c r="HKN890" s="4"/>
      <c r="HKO890" s="4"/>
      <c r="HKP890" s="4"/>
      <c r="HKQ890" s="4"/>
      <c r="HKR890" s="4"/>
      <c r="HKS890" s="4"/>
      <c r="HKT890" s="4"/>
      <c r="HKU890" s="4"/>
      <c r="HKV890" s="4"/>
      <c r="HKW890" s="4"/>
      <c r="HKX890" s="4"/>
      <c r="HKY890" s="4"/>
      <c r="HKZ890" s="4"/>
      <c r="HLA890" s="4"/>
      <c r="HLB890" s="4"/>
      <c r="HLC890" s="4"/>
      <c r="HLD890" s="4"/>
      <c r="HLE890" s="4"/>
      <c r="HLF890" s="4"/>
      <c r="HLG890" s="4"/>
      <c r="HLH890" s="4"/>
      <c r="HLI890" s="4"/>
      <c r="HLJ890" s="4"/>
      <c r="HLK890" s="4"/>
      <c r="HLL890" s="4"/>
      <c r="HLM890" s="4"/>
      <c r="HLN890" s="4"/>
      <c r="HLO890" s="4"/>
      <c r="HLP890" s="4"/>
      <c r="HLQ890" s="4"/>
      <c r="HLR890" s="4"/>
      <c r="HLS890" s="4"/>
      <c r="HLT890" s="4"/>
      <c r="HLU890" s="4"/>
      <c r="HLV890" s="4"/>
      <c r="HLW890" s="4"/>
      <c r="HLX890" s="4"/>
      <c r="HLY890" s="4"/>
      <c r="HLZ890" s="4"/>
      <c r="HMA890" s="4"/>
      <c r="HMB890" s="4"/>
      <c r="HMC890" s="4"/>
      <c r="HMD890" s="4"/>
      <c r="HME890" s="4"/>
      <c r="HMF890" s="4"/>
      <c r="HMG890" s="4"/>
      <c r="HMH890" s="4"/>
      <c r="HMI890" s="4"/>
      <c r="HMJ890" s="4"/>
      <c r="HMK890" s="4"/>
      <c r="HML890" s="4"/>
      <c r="HMM890" s="4"/>
      <c r="HMN890" s="4"/>
      <c r="HMO890" s="4"/>
      <c r="HMP890" s="4"/>
      <c r="HMQ890" s="4"/>
      <c r="HMR890" s="4"/>
      <c r="HMS890" s="4"/>
      <c r="HMT890" s="4"/>
      <c r="HMU890" s="4"/>
      <c r="HMV890" s="4"/>
      <c r="HMW890" s="4"/>
      <c r="HMX890" s="4"/>
      <c r="HMY890" s="4"/>
      <c r="HMZ890" s="4"/>
      <c r="HNA890" s="4"/>
      <c r="HNB890" s="4"/>
      <c r="HNC890" s="4"/>
      <c r="HND890" s="4"/>
      <c r="HNE890" s="4"/>
      <c r="HNF890" s="4"/>
      <c r="HNG890" s="4"/>
      <c r="HNH890" s="4"/>
      <c r="HNI890" s="4"/>
      <c r="HNJ890" s="4"/>
      <c r="HNK890" s="4"/>
      <c r="HNL890" s="4"/>
      <c r="HNM890" s="4"/>
      <c r="HNN890" s="4"/>
      <c r="HNO890" s="4"/>
      <c r="HNP890" s="4"/>
      <c r="HNQ890" s="4"/>
      <c r="HNR890" s="4"/>
      <c r="HNS890" s="4"/>
      <c r="HNT890" s="4"/>
      <c r="HNU890" s="4"/>
      <c r="HNV890" s="4"/>
      <c r="HNW890" s="4"/>
      <c r="HNX890" s="4"/>
      <c r="HNY890" s="4"/>
      <c r="HNZ890" s="4"/>
      <c r="HOA890" s="4"/>
      <c r="HOB890" s="4"/>
      <c r="HOC890" s="4"/>
      <c r="HOD890" s="4"/>
      <c r="HOE890" s="4"/>
      <c r="HOF890" s="4"/>
      <c r="HOG890" s="4"/>
      <c r="HOH890" s="4"/>
      <c r="HOI890" s="4"/>
      <c r="HOJ890" s="4"/>
      <c r="HOK890" s="4"/>
      <c r="HOL890" s="4"/>
      <c r="HOM890" s="4"/>
      <c r="HON890" s="4"/>
      <c r="HOO890" s="4"/>
      <c r="HOP890" s="4"/>
      <c r="HOQ890" s="4"/>
      <c r="HOR890" s="4"/>
      <c r="HOS890" s="4"/>
      <c r="HOT890" s="4"/>
      <c r="HOU890" s="4"/>
      <c r="HOV890" s="4"/>
      <c r="HOW890" s="4"/>
      <c r="HOX890" s="4"/>
      <c r="HOY890" s="4"/>
      <c r="HOZ890" s="4"/>
      <c r="HPA890" s="4"/>
      <c r="HPB890" s="4"/>
      <c r="HPC890" s="4"/>
      <c r="HPD890" s="4"/>
      <c r="HPE890" s="4"/>
      <c r="HPF890" s="4"/>
      <c r="HPG890" s="4"/>
      <c r="HPH890" s="4"/>
      <c r="HPI890" s="4"/>
      <c r="HPJ890" s="4"/>
      <c r="HPK890" s="4"/>
      <c r="HPL890" s="4"/>
      <c r="HPM890" s="4"/>
      <c r="HPN890" s="4"/>
      <c r="HPO890" s="4"/>
      <c r="HPP890" s="4"/>
      <c r="HPQ890" s="4"/>
      <c r="HPR890" s="4"/>
      <c r="HPS890" s="4"/>
      <c r="HPT890" s="4"/>
      <c r="HPU890" s="4"/>
      <c r="HPV890" s="4"/>
      <c r="HPW890" s="4"/>
      <c r="HPX890" s="4"/>
      <c r="HPY890" s="4"/>
      <c r="HPZ890" s="4"/>
      <c r="HQA890" s="4"/>
      <c r="HQB890" s="4"/>
      <c r="HQC890" s="4"/>
      <c r="HQD890" s="4"/>
      <c r="HQE890" s="4"/>
      <c r="HQF890" s="4"/>
      <c r="HQG890" s="4"/>
      <c r="HQH890" s="4"/>
      <c r="HQI890" s="4"/>
      <c r="HQJ890" s="4"/>
      <c r="HQK890" s="4"/>
      <c r="HQL890" s="4"/>
      <c r="HQM890" s="4"/>
      <c r="HQN890" s="4"/>
      <c r="HQO890" s="4"/>
      <c r="HQP890" s="4"/>
      <c r="HQQ890" s="4"/>
      <c r="HQR890" s="4"/>
      <c r="HQS890" s="4"/>
      <c r="HQT890" s="4"/>
      <c r="HQU890" s="4"/>
      <c r="HQV890" s="4"/>
      <c r="HQW890" s="4"/>
      <c r="HQX890" s="4"/>
      <c r="HQY890" s="4"/>
      <c r="HQZ890" s="4"/>
      <c r="HRA890" s="4"/>
      <c r="HRB890" s="4"/>
      <c r="HRC890" s="4"/>
      <c r="HRD890" s="4"/>
      <c r="HRE890" s="4"/>
      <c r="HRF890" s="4"/>
      <c r="HRH890" s="4"/>
      <c r="HRJ890" s="4"/>
      <c r="HRK890" s="4"/>
      <c r="HRL890" s="4"/>
      <c r="HRM890" s="4"/>
      <c r="HRN890" s="4"/>
      <c r="HRO890" s="4"/>
      <c r="HRP890" s="4"/>
      <c r="HRQ890" s="4"/>
      <c r="HRV890" s="4"/>
      <c r="HRW890" s="4"/>
      <c r="HRX890" s="4"/>
      <c r="HRY890" s="4"/>
      <c r="HRZ890" s="4"/>
      <c r="HSA890" s="4"/>
      <c r="HSB890" s="4"/>
      <c r="HSC890" s="4"/>
      <c r="HSD890" s="4"/>
      <c r="HSE890" s="4"/>
      <c r="HSF890" s="4"/>
      <c r="HSG890" s="4"/>
      <c r="HSH890" s="4"/>
      <c r="HSI890" s="4"/>
      <c r="HSJ890" s="4"/>
      <c r="HSK890" s="4"/>
      <c r="HSL890" s="4"/>
      <c r="HSM890" s="4"/>
      <c r="HSN890" s="4"/>
      <c r="HSO890" s="4"/>
      <c r="HSP890" s="4"/>
      <c r="HSQ890" s="4"/>
      <c r="HSR890" s="4"/>
      <c r="HSS890" s="4"/>
      <c r="HST890" s="4"/>
      <c r="HSU890" s="4"/>
      <c r="HSV890" s="4"/>
      <c r="HSW890" s="4"/>
      <c r="HSX890" s="4"/>
      <c r="HSY890" s="4"/>
      <c r="HSZ890" s="4"/>
      <c r="HTA890" s="4"/>
      <c r="HTB890" s="4"/>
      <c r="HTC890" s="4"/>
      <c r="HTD890" s="4"/>
      <c r="HTE890" s="4"/>
      <c r="HTF890" s="4"/>
      <c r="HTG890" s="4"/>
      <c r="HTH890" s="4"/>
      <c r="HTI890" s="4"/>
      <c r="HTJ890" s="4"/>
      <c r="HTK890" s="4"/>
      <c r="HTL890" s="4"/>
      <c r="HTM890" s="4"/>
      <c r="HTN890" s="4"/>
      <c r="HTO890" s="4"/>
      <c r="HTP890" s="4"/>
      <c r="HTQ890" s="4"/>
      <c r="HTR890" s="4"/>
      <c r="HTS890" s="4"/>
      <c r="HTT890" s="4"/>
      <c r="HTU890" s="4"/>
      <c r="HTV890" s="4"/>
      <c r="HTW890" s="4"/>
      <c r="HTX890" s="4"/>
      <c r="HTY890" s="4"/>
      <c r="HTZ890" s="4"/>
      <c r="HUA890" s="4"/>
      <c r="HUB890" s="4"/>
      <c r="HUC890" s="4"/>
      <c r="HUD890" s="4"/>
      <c r="HUE890" s="4"/>
      <c r="HUF890" s="4"/>
      <c r="HUG890" s="4"/>
      <c r="HUH890" s="4"/>
      <c r="HUI890" s="4"/>
      <c r="HUJ890" s="4"/>
      <c r="HUK890" s="4"/>
      <c r="HUL890" s="4"/>
      <c r="HUM890" s="4"/>
      <c r="HUN890" s="4"/>
      <c r="HUO890" s="4"/>
      <c r="HUP890" s="4"/>
      <c r="HUQ890" s="4"/>
      <c r="HUR890" s="4"/>
      <c r="HUS890" s="4"/>
      <c r="HUT890" s="4"/>
      <c r="HUU890" s="4"/>
      <c r="HUV890" s="4"/>
      <c r="HUW890" s="4"/>
      <c r="HUX890" s="4"/>
      <c r="HUY890" s="4"/>
      <c r="HUZ890" s="4"/>
      <c r="HVA890" s="4"/>
      <c r="HVB890" s="4"/>
      <c r="HVC890" s="4"/>
      <c r="HVD890" s="4"/>
      <c r="HVE890" s="4"/>
      <c r="HVF890" s="4"/>
      <c r="HVG890" s="4"/>
      <c r="HVH890" s="4"/>
      <c r="HVI890" s="4"/>
      <c r="HVJ890" s="4"/>
      <c r="HVK890" s="4"/>
      <c r="HVL890" s="4"/>
      <c r="HVM890" s="4"/>
      <c r="HVN890" s="4"/>
      <c r="HVO890" s="4"/>
      <c r="HVP890" s="4"/>
      <c r="HVQ890" s="4"/>
      <c r="HVR890" s="4"/>
      <c r="HVS890" s="4"/>
      <c r="HVT890" s="4"/>
      <c r="HVU890" s="4"/>
      <c r="HVV890" s="4"/>
      <c r="HVW890" s="4"/>
      <c r="HVX890" s="4"/>
      <c r="HVY890" s="4"/>
      <c r="HVZ890" s="4"/>
      <c r="HWA890" s="4"/>
      <c r="HWB890" s="4"/>
      <c r="HWC890" s="4"/>
      <c r="HWD890" s="4"/>
      <c r="HWE890" s="4"/>
      <c r="HWF890" s="4"/>
      <c r="HWG890" s="4"/>
      <c r="HWH890" s="4"/>
      <c r="HWI890" s="4"/>
      <c r="HWJ890" s="4"/>
      <c r="HWK890" s="4"/>
      <c r="HWL890" s="4"/>
      <c r="HWM890" s="4"/>
      <c r="HWN890" s="4"/>
      <c r="HWO890" s="4"/>
      <c r="HWP890" s="4"/>
      <c r="HWQ890" s="4"/>
      <c r="HWR890" s="4"/>
      <c r="HWS890" s="4"/>
      <c r="HWT890" s="4"/>
      <c r="HWU890" s="4"/>
      <c r="HWV890" s="4"/>
      <c r="HWW890" s="4"/>
      <c r="HWX890" s="4"/>
      <c r="HWY890" s="4"/>
      <c r="HWZ890" s="4"/>
      <c r="HXA890" s="4"/>
      <c r="HXB890" s="4"/>
      <c r="HXC890" s="4"/>
      <c r="HXD890" s="4"/>
      <c r="HXE890" s="4"/>
      <c r="HXF890" s="4"/>
      <c r="HXG890" s="4"/>
      <c r="HXH890" s="4"/>
      <c r="HXI890" s="4"/>
      <c r="HXJ890" s="4"/>
      <c r="HXK890" s="4"/>
      <c r="HXL890" s="4"/>
      <c r="HXM890" s="4"/>
      <c r="HXN890" s="4"/>
      <c r="HXO890" s="4"/>
      <c r="HXP890" s="4"/>
      <c r="HXQ890" s="4"/>
      <c r="HXR890" s="4"/>
      <c r="HXS890" s="4"/>
      <c r="HXT890" s="4"/>
      <c r="HXU890" s="4"/>
      <c r="HXV890" s="4"/>
      <c r="HXW890" s="4"/>
      <c r="HXX890" s="4"/>
      <c r="HXY890" s="4"/>
      <c r="HXZ890" s="4"/>
      <c r="HYA890" s="4"/>
      <c r="HYB890" s="4"/>
      <c r="HYC890" s="4"/>
      <c r="HYD890" s="4"/>
      <c r="HYE890" s="4"/>
      <c r="HYF890" s="4"/>
      <c r="HYG890" s="4"/>
      <c r="HYH890" s="4"/>
      <c r="HYI890" s="4"/>
      <c r="HYJ890" s="4"/>
      <c r="HYK890" s="4"/>
      <c r="HYL890" s="4"/>
      <c r="HYM890" s="4"/>
      <c r="HYN890" s="4"/>
      <c r="HYO890" s="4"/>
      <c r="HYP890" s="4"/>
      <c r="HYQ890" s="4"/>
      <c r="HYR890" s="4"/>
      <c r="HYS890" s="4"/>
      <c r="HYT890" s="4"/>
      <c r="HYU890" s="4"/>
      <c r="HYV890" s="4"/>
      <c r="HYW890" s="4"/>
      <c r="HYX890" s="4"/>
      <c r="HYY890" s="4"/>
      <c r="HYZ890" s="4"/>
      <c r="HZA890" s="4"/>
      <c r="HZB890" s="4"/>
      <c r="HZC890" s="4"/>
      <c r="HZD890" s="4"/>
      <c r="HZE890" s="4"/>
      <c r="HZF890" s="4"/>
      <c r="HZG890" s="4"/>
      <c r="HZH890" s="4"/>
      <c r="HZI890" s="4"/>
      <c r="HZJ890" s="4"/>
      <c r="HZK890" s="4"/>
      <c r="HZL890" s="4"/>
      <c r="HZM890" s="4"/>
      <c r="HZN890" s="4"/>
      <c r="HZO890" s="4"/>
      <c r="HZP890" s="4"/>
      <c r="HZQ890" s="4"/>
      <c r="HZR890" s="4"/>
      <c r="HZS890" s="4"/>
      <c r="HZT890" s="4"/>
      <c r="HZU890" s="4"/>
      <c r="HZV890" s="4"/>
      <c r="HZW890" s="4"/>
      <c r="HZX890" s="4"/>
      <c r="HZY890" s="4"/>
      <c r="HZZ890" s="4"/>
      <c r="IAA890" s="4"/>
      <c r="IAB890" s="4"/>
      <c r="IAC890" s="4"/>
      <c r="IAD890" s="4"/>
      <c r="IAE890" s="4"/>
      <c r="IAF890" s="4"/>
      <c r="IAG890" s="4"/>
      <c r="IAH890" s="4"/>
      <c r="IAI890" s="4"/>
      <c r="IAJ890" s="4"/>
      <c r="IAK890" s="4"/>
      <c r="IAL890" s="4"/>
      <c r="IAM890" s="4"/>
      <c r="IAN890" s="4"/>
      <c r="IAO890" s="4"/>
      <c r="IAP890" s="4"/>
      <c r="IAQ890" s="4"/>
      <c r="IAR890" s="4"/>
      <c r="IAS890" s="4"/>
      <c r="IAT890" s="4"/>
      <c r="IAU890" s="4"/>
      <c r="IAV890" s="4"/>
      <c r="IAW890" s="4"/>
      <c r="IAX890" s="4"/>
      <c r="IAY890" s="4"/>
      <c r="IAZ890" s="4"/>
      <c r="IBA890" s="4"/>
      <c r="IBB890" s="4"/>
      <c r="IBD890" s="4"/>
      <c r="IBF890" s="4"/>
      <c r="IBG890" s="4"/>
      <c r="IBH890" s="4"/>
      <c r="IBI890" s="4"/>
      <c r="IBJ890" s="4"/>
      <c r="IBK890" s="4"/>
      <c r="IBL890" s="4"/>
      <c r="IBM890" s="4"/>
      <c r="IBR890" s="4"/>
      <c r="IBS890" s="4"/>
      <c r="IBT890" s="4"/>
      <c r="IBU890" s="4"/>
      <c r="IBV890" s="4"/>
      <c r="IBW890" s="4"/>
      <c r="IBX890" s="4"/>
      <c r="IBY890" s="4"/>
      <c r="IBZ890" s="4"/>
      <c r="ICA890" s="4"/>
      <c r="ICB890" s="4"/>
      <c r="ICC890" s="4"/>
      <c r="ICD890" s="4"/>
      <c r="ICE890" s="4"/>
      <c r="ICF890" s="4"/>
      <c r="ICG890" s="4"/>
      <c r="ICH890" s="4"/>
      <c r="ICI890" s="4"/>
      <c r="ICJ890" s="4"/>
      <c r="ICK890" s="4"/>
      <c r="ICL890" s="4"/>
      <c r="ICM890" s="4"/>
      <c r="ICN890" s="4"/>
      <c r="ICO890" s="4"/>
      <c r="ICP890" s="4"/>
      <c r="ICQ890" s="4"/>
      <c r="ICR890" s="4"/>
      <c r="ICS890" s="4"/>
      <c r="ICT890" s="4"/>
      <c r="ICU890" s="4"/>
      <c r="ICV890" s="4"/>
      <c r="ICW890" s="4"/>
      <c r="ICX890" s="4"/>
      <c r="ICY890" s="4"/>
      <c r="ICZ890" s="4"/>
      <c r="IDA890" s="4"/>
      <c r="IDB890" s="4"/>
      <c r="IDC890" s="4"/>
      <c r="IDD890" s="4"/>
      <c r="IDE890" s="4"/>
      <c r="IDF890" s="4"/>
      <c r="IDG890" s="4"/>
      <c r="IDH890" s="4"/>
      <c r="IDI890" s="4"/>
      <c r="IDJ890" s="4"/>
      <c r="IDK890" s="4"/>
      <c r="IDL890" s="4"/>
      <c r="IDM890" s="4"/>
      <c r="IDN890" s="4"/>
      <c r="IDO890" s="4"/>
      <c r="IDP890" s="4"/>
      <c r="IDQ890" s="4"/>
      <c r="IDR890" s="4"/>
      <c r="IDS890" s="4"/>
      <c r="IDT890" s="4"/>
      <c r="IDU890" s="4"/>
      <c r="IDV890" s="4"/>
      <c r="IDW890" s="4"/>
      <c r="IDX890" s="4"/>
      <c r="IDY890" s="4"/>
      <c r="IDZ890" s="4"/>
      <c r="IEA890" s="4"/>
      <c r="IEB890" s="4"/>
      <c r="IEC890" s="4"/>
      <c r="IED890" s="4"/>
      <c r="IEE890" s="4"/>
      <c r="IEF890" s="4"/>
      <c r="IEG890" s="4"/>
      <c r="IEH890" s="4"/>
      <c r="IEI890" s="4"/>
      <c r="IEJ890" s="4"/>
      <c r="IEK890" s="4"/>
      <c r="IEL890" s="4"/>
      <c r="IEM890" s="4"/>
      <c r="IEN890" s="4"/>
      <c r="IEO890" s="4"/>
      <c r="IEP890" s="4"/>
      <c r="IEQ890" s="4"/>
      <c r="IER890" s="4"/>
      <c r="IES890" s="4"/>
      <c r="IET890" s="4"/>
      <c r="IEU890" s="4"/>
      <c r="IEV890" s="4"/>
      <c r="IEW890" s="4"/>
      <c r="IEX890" s="4"/>
      <c r="IEY890" s="4"/>
      <c r="IEZ890" s="4"/>
      <c r="IFA890" s="4"/>
      <c r="IFB890" s="4"/>
      <c r="IFC890" s="4"/>
      <c r="IFD890" s="4"/>
      <c r="IFE890" s="4"/>
      <c r="IFF890" s="4"/>
      <c r="IFG890" s="4"/>
      <c r="IFH890" s="4"/>
      <c r="IFI890" s="4"/>
      <c r="IFJ890" s="4"/>
      <c r="IFK890" s="4"/>
      <c r="IFL890" s="4"/>
      <c r="IFM890" s="4"/>
      <c r="IFN890" s="4"/>
      <c r="IFO890" s="4"/>
      <c r="IFP890" s="4"/>
      <c r="IFQ890" s="4"/>
      <c r="IFR890" s="4"/>
      <c r="IFS890" s="4"/>
      <c r="IFT890" s="4"/>
      <c r="IFU890" s="4"/>
      <c r="IFV890" s="4"/>
      <c r="IFW890" s="4"/>
      <c r="IFX890" s="4"/>
      <c r="IFY890" s="4"/>
      <c r="IFZ890" s="4"/>
      <c r="IGA890" s="4"/>
      <c r="IGB890" s="4"/>
      <c r="IGC890" s="4"/>
      <c r="IGD890" s="4"/>
      <c r="IGE890" s="4"/>
      <c r="IGF890" s="4"/>
      <c r="IGG890" s="4"/>
      <c r="IGH890" s="4"/>
      <c r="IGI890" s="4"/>
      <c r="IGJ890" s="4"/>
      <c r="IGK890" s="4"/>
      <c r="IGL890" s="4"/>
      <c r="IGM890" s="4"/>
      <c r="IGN890" s="4"/>
      <c r="IGO890" s="4"/>
      <c r="IGP890" s="4"/>
      <c r="IGQ890" s="4"/>
      <c r="IGR890" s="4"/>
      <c r="IGS890" s="4"/>
      <c r="IGT890" s="4"/>
      <c r="IGU890" s="4"/>
      <c r="IGV890" s="4"/>
      <c r="IGW890" s="4"/>
      <c r="IGX890" s="4"/>
      <c r="IGY890" s="4"/>
      <c r="IGZ890" s="4"/>
      <c r="IHA890" s="4"/>
      <c r="IHB890" s="4"/>
      <c r="IHC890" s="4"/>
      <c r="IHD890" s="4"/>
      <c r="IHE890" s="4"/>
      <c r="IHF890" s="4"/>
      <c r="IHG890" s="4"/>
      <c r="IHH890" s="4"/>
      <c r="IHI890" s="4"/>
      <c r="IHJ890" s="4"/>
      <c r="IHK890" s="4"/>
      <c r="IHL890" s="4"/>
      <c r="IHM890" s="4"/>
      <c r="IHN890" s="4"/>
      <c r="IHO890" s="4"/>
      <c r="IHP890" s="4"/>
      <c r="IHQ890" s="4"/>
      <c r="IHR890" s="4"/>
      <c r="IHS890" s="4"/>
      <c r="IHT890" s="4"/>
      <c r="IHU890" s="4"/>
      <c r="IHV890" s="4"/>
      <c r="IHW890" s="4"/>
      <c r="IHX890" s="4"/>
      <c r="IHY890" s="4"/>
      <c r="IHZ890" s="4"/>
      <c r="IIA890" s="4"/>
      <c r="IIB890" s="4"/>
      <c r="IIC890" s="4"/>
      <c r="IID890" s="4"/>
      <c r="IIE890" s="4"/>
      <c r="IIF890" s="4"/>
      <c r="IIG890" s="4"/>
      <c r="IIH890" s="4"/>
      <c r="III890" s="4"/>
      <c r="IIJ890" s="4"/>
      <c r="IIK890" s="4"/>
      <c r="IIL890" s="4"/>
      <c r="IIM890" s="4"/>
      <c r="IIN890" s="4"/>
      <c r="IIO890" s="4"/>
      <c r="IIP890" s="4"/>
      <c r="IIQ890" s="4"/>
      <c r="IIR890" s="4"/>
      <c r="IIS890" s="4"/>
      <c r="IIT890" s="4"/>
      <c r="IIU890" s="4"/>
      <c r="IIV890" s="4"/>
      <c r="IIW890" s="4"/>
      <c r="IIX890" s="4"/>
      <c r="IIY890" s="4"/>
      <c r="IIZ890" s="4"/>
      <c r="IJA890" s="4"/>
      <c r="IJB890" s="4"/>
      <c r="IJC890" s="4"/>
      <c r="IJD890" s="4"/>
      <c r="IJE890" s="4"/>
      <c r="IJF890" s="4"/>
      <c r="IJG890" s="4"/>
      <c r="IJH890" s="4"/>
      <c r="IJI890" s="4"/>
      <c r="IJJ890" s="4"/>
      <c r="IJK890" s="4"/>
      <c r="IJL890" s="4"/>
      <c r="IJM890" s="4"/>
      <c r="IJN890" s="4"/>
      <c r="IJO890" s="4"/>
      <c r="IJP890" s="4"/>
      <c r="IJQ890" s="4"/>
      <c r="IJR890" s="4"/>
      <c r="IJS890" s="4"/>
      <c r="IJT890" s="4"/>
      <c r="IJU890" s="4"/>
      <c r="IJV890" s="4"/>
      <c r="IJW890" s="4"/>
      <c r="IJX890" s="4"/>
      <c r="IJY890" s="4"/>
      <c r="IJZ890" s="4"/>
      <c r="IKA890" s="4"/>
      <c r="IKB890" s="4"/>
      <c r="IKC890" s="4"/>
      <c r="IKD890" s="4"/>
      <c r="IKE890" s="4"/>
      <c r="IKF890" s="4"/>
      <c r="IKG890" s="4"/>
      <c r="IKH890" s="4"/>
      <c r="IKI890" s="4"/>
      <c r="IKJ890" s="4"/>
      <c r="IKK890" s="4"/>
      <c r="IKL890" s="4"/>
      <c r="IKM890" s="4"/>
      <c r="IKN890" s="4"/>
      <c r="IKO890" s="4"/>
      <c r="IKP890" s="4"/>
      <c r="IKQ890" s="4"/>
      <c r="IKR890" s="4"/>
      <c r="IKS890" s="4"/>
      <c r="IKT890" s="4"/>
      <c r="IKU890" s="4"/>
      <c r="IKV890" s="4"/>
      <c r="IKW890" s="4"/>
      <c r="IKX890" s="4"/>
      <c r="IKZ890" s="4"/>
      <c r="ILB890" s="4"/>
      <c r="ILC890" s="4"/>
      <c r="ILD890" s="4"/>
      <c r="ILE890" s="4"/>
      <c r="ILF890" s="4"/>
      <c r="ILG890" s="4"/>
      <c r="ILH890" s="4"/>
      <c r="ILI890" s="4"/>
      <c r="ILN890" s="4"/>
      <c r="ILO890" s="4"/>
      <c r="ILP890" s="4"/>
      <c r="ILQ890" s="4"/>
      <c r="ILR890" s="4"/>
      <c r="ILS890" s="4"/>
      <c r="ILT890" s="4"/>
      <c r="ILU890" s="4"/>
      <c r="ILV890" s="4"/>
      <c r="ILW890" s="4"/>
      <c r="ILX890" s="4"/>
      <c r="ILY890" s="4"/>
      <c r="ILZ890" s="4"/>
      <c r="IMA890" s="4"/>
      <c r="IMB890" s="4"/>
      <c r="IMC890" s="4"/>
      <c r="IMD890" s="4"/>
      <c r="IME890" s="4"/>
      <c r="IMF890" s="4"/>
      <c r="IMG890" s="4"/>
      <c r="IMH890" s="4"/>
      <c r="IMI890" s="4"/>
      <c r="IMJ890" s="4"/>
      <c r="IMK890" s="4"/>
      <c r="IML890" s="4"/>
      <c r="IMM890" s="4"/>
      <c r="IMN890" s="4"/>
      <c r="IMO890" s="4"/>
      <c r="IMP890" s="4"/>
      <c r="IMQ890" s="4"/>
      <c r="IMR890" s="4"/>
      <c r="IMS890" s="4"/>
      <c r="IMT890" s="4"/>
      <c r="IMU890" s="4"/>
      <c r="IMV890" s="4"/>
      <c r="IMW890" s="4"/>
      <c r="IMX890" s="4"/>
      <c r="IMY890" s="4"/>
      <c r="IMZ890" s="4"/>
      <c r="INA890" s="4"/>
      <c r="INB890" s="4"/>
      <c r="INC890" s="4"/>
      <c r="IND890" s="4"/>
      <c r="INE890" s="4"/>
      <c r="INF890" s="4"/>
      <c r="ING890" s="4"/>
      <c r="INH890" s="4"/>
      <c r="INI890" s="4"/>
      <c r="INJ890" s="4"/>
      <c r="INK890" s="4"/>
      <c r="INL890" s="4"/>
      <c r="INM890" s="4"/>
      <c r="INN890" s="4"/>
      <c r="INO890" s="4"/>
      <c r="INP890" s="4"/>
      <c r="INQ890" s="4"/>
      <c r="INR890" s="4"/>
      <c r="INS890" s="4"/>
      <c r="INT890" s="4"/>
      <c r="INU890" s="4"/>
      <c r="INV890" s="4"/>
      <c r="INW890" s="4"/>
      <c r="INX890" s="4"/>
      <c r="INY890" s="4"/>
      <c r="INZ890" s="4"/>
      <c r="IOA890" s="4"/>
      <c r="IOB890" s="4"/>
      <c r="IOC890" s="4"/>
      <c r="IOD890" s="4"/>
      <c r="IOE890" s="4"/>
      <c r="IOF890" s="4"/>
      <c r="IOG890" s="4"/>
      <c r="IOH890" s="4"/>
      <c r="IOI890" s="4"/>
      <c r="IOJ890" s="4"/>
      <c r="IOK890" s="4"/>
      <c r="IOL890" s="4"/>
      <c r="IOM890" s="4"/>
      <c r="ION890" s="4"/>
      <c r="IOO890" s="4"/>
      <c r="IOP890" s="4"/>
      <c r="IOQ890" s="4"/>
      <c r="IOR890" s="4"/>
      <c r="IOS890" s="4"/>
      <c r="IOT890" s="4"/>
      <c r="IOU890" s="4"/>
      <c r="IOV890" s="4"/>
      <c r="IOW890" s="4"/>
      <c r="IOX890" s="4"/>
      <c r="IOY890" s="4"/>
      <c r="IOZ890" s="4"/>
      <c r="IPA890" s="4"/>
      <c r="IPB890" s="4"/>
      <c r="IPC890" s="4"/>
      <c r="IPD890" s="4"/>
      <c r="IPE890" s="4"/>
      <c r="IPF890" s="4"/>
      <c r="IPG890" s="4"/>
      <c r="IPH890" s="4"/>
      <c r="IPI890" s="4"/>
      <c r="IPJ890" s="4"/>
      <c r="IPK890" s="4"/>
      <c r="IPL890" s="4"/>
      <c r="IPM890" s="4"/>
      <c r="IPN890" s="4"/>
      <c r="IPO890" s="4"/>
      <c r="IPP890" s="4"/>
      <c r="IPQ890" s="4"/>
      <c r="IPR890" s="4"/>
      <c r="IPS890" s="4"/>
      <c r="IPT890" s="4"/>
      <c r="IPU890" s="4"/>
      <c r="IPV890" s="4"/>
      <c r="IPW890" s="4"/>
      <c r="IPX890" s="4"/>
      <c r="IPY890" s="4"/>
      <c r="IPZ890" s="4"/>
      <c r="IQA890" s="4"/>
      <c r="IQB890" s="4"/>
      <c r="IQC890" s="4"/>
      <c r="IQD890" s="4"/>
      <c r="IQE890" s="4"/>
      <c r="IQF890" s="4"/>
      <c r="IQG890" s="4"/>
      <c r="IQH890" s="4"/>
      <c r="IQI890" s="4"/>
      <c r="IQJ890" s="4"/>
      <c r="IQK890" s="4"/>
      <c r="IQL890" s="4"/>
      <c r="IQM890" s="4"/>
      <c r="IQN890" s="4"/>
      <c r="IQO890" s="4"/>
      <c r="IQP890" s="4"/>
      <c r="IQQ890" s="4"/>
      <c r="IQR890" s="4"/>
      <c r="IQS890" s="4"/>
      <c r="IQT890" s="4"/>
      <c r="IQU890" s="4"/>
      <c r="IQV890" s="4"/>
      <c r="IQW890" s="4"/>
      <c r="IQX890" s="4"/>
      <c r="IQY890" s="4"/>
      <c r="IQZ890" s="4"/>
      <c r="IRA890" s="4"/>
      <c r="IRB890" s="4"/>
      <c r="IRC890" s="4"/>
      <c r="IRD890" s="4"/>
      <c r="IRE890" s="4"/>
      <c r="IRF890" s="4"/>
      <c r="IRG890" s="4"/>
      <c r="IRH890" s="4"/>
      <c r="IRI890" s="4"/>
      <c r="IRJ890" s="4"/>
      <c r="IRK890" s="4"/>
      <c r="IRL890" s="4"/>
      <c r="IRM890" s="4"/>
      <c r="IRN890" s="4"/>
      <c r="IRO890" s="4"/>
      <c r="IRP890" s="4"/>
      <c r="IRQ890" s="4"/>
      <c r="IRR890" s="4"/>
      <c r="IRS890" s="4"/>
      <c r="IRT890" s="4"/>
      <c r="IRU890" s="4"/>
      <c r="IRV890" s="4"/>
      <c r="IRW890" s="4"/>
      <c r="IRX890" s="4"/>
      <c r="IRY890" s="4"/>
      <c r="IRZ890" s="4"/>
      <c r="ISA890" s="4"/>
      <c r="ISB890" s="4"/>
      <c r="ISC890" s="4"/>
      <c r="ISD890" s="4"/>
      <c r="ISE890" s="4"/>
      <c r="ISF890" s="4"/>
      <c r="ISG890" s="4"/>
      <c r="ISH890" s="4"/>
      <c r="ISI890" s="4"/>
      <c r="ISJ890" s="4"/>
      <c r="ISK890" s="4"/>
      <c r="ISL890" s="4"/>
      <c r="ISM890" s="4"/>
      <c r="ISN890" s="4"/>
      <c r="ISO890" s="4"/>
      <c r="ISP890" s="4"/>
      <c r="ISQ890" s="4"/>
      <c r="ISR890" s="4"/>
      <c r="ISS890" s="4"/>
      <c r="IST890" s="4"/>
      <c r="ISU890" s="4"/>
      <c r="ISV890" s="4"/>
      <c r="ISW890" s="4"/>
      <c r="ISX890" s="4"/>
      <c r="ISY890" s="4"/>
      <c r="ISZ890" s="4"/>
      <c r="ITA890" s="4"/>
      <c r="ITB890" s="4"/>
      <c r="ITC890" s="4"/>
      <c r="ITD890" s="4"/>
      <c r="ITE890" s="4"/>
      <c r="ITF890" s="4"/>
      <c r="ITG890" s="4"/>
      <c r="ITH890" s="4"/>
      <c r="ITI890" s="4"/>
      <c r="ITJ890" s="4"/>
      <c r="ITK890" s="4"/>
      <c r="ITL890" s="4"/>
      <c r="ITM890" s="4"/>
      <c r="ITN890" s="4"/>
      <c r="ITO890" s="4"/>
      <c r="ITP890" s="4"/>
      <c r="ITQ890" s="4"/>
      <c r="ITR890" s="4"/>
      <c r="ITS890" s="4"/>
      <c r="ITT890" s="4"/>
      <c r="ITU890" s="4"/>
      <c r="ITV890" s="4"/>
      <c r="ITW890" s="4"/>
      <c r="ITX890" s="4"/>
      <c r="ITY890" s="4"/>
      <c r="ITZ890" s="4"/>
      <c r="IUA890" s="4"/>
      <c r="IUB890" s="4"/>
      <c r="IUC890" s="4"/>
      <c r="IUD890" s="4"/>
      <c r="IUE890" s="4"/>
      <c r="IUF890" s="4"/>
      <c r="IUG890" s="4"/>
      <c r="IUH890" s="4"/>
      <c r="IUI890" s="4"/>
      <c r="IUJ890" s="4"/>
      <c r="IUK890" s="4"/>
      <c r="IUL890" s="4"/>
      <c r="IUM890" s="4"/>
      <c r="IUN890" s="4"/>
      <c r="IUO890" s="4"/>
      <c r="IUP890" s="4"/>
      <c r="IUQ890" s="4"/>
      <c r="IUR890" s="4"/>
      <c r="IUS890" s="4"/>
      <c r="IUT890" s="4"/>
      <c r="IUV890" s="4"/>
      <c r="IUX890" s="4"/>
      <c r="IUY890" s="4"/>
      <c r="IUZ890" s="4"/>
      <c r="IVA890" s="4"/>
      <c r="IVB890" s="4"/>
      <c r="IVC890" s="4"/>
      <c r="IVD890" s="4"/>
      <c r="IVE890" s="4"/>
      <c r="IVJ890" s="4"/>
      <c r="IVK890" s="4"/>
      <c r="IVL890" s="4"/>
      <c r="IVM890" s="4"/>
      <c r="IVN890" s="4"/>
      <c r="IVO890" s="4"/>
      <c r="IVP890" s="4"/>
      <c r="IVQ890" s="4"/>
      <c r="IVR890" s="4"/>
      <c r="IVS890" s="4"/>
      <c r="IVT890" s="4"/>
      <c r="IVU890" s="4"/>
      <c r="IVV890" s="4"/>
      <c r="IVW890" s="4"/>
      <c r="IVX890" s="4"/>
      <c r="IVY890" s="4"/>
      <c r="IVZ890" s="4"/>
      <c r="IWA890" s="4"/>
      <c r="IWB890" s="4"/>
      <c r="IWC890" s="4"/>
      <c r="IWD890" s="4"/>
      <c r="IWE890" s="4"/>
      <c r="IWF890" s="4"/>
      <c r="IWG890" s="4"/>
      <c r="IWH890" s="4"/>
      <c r="IWI890" s="4"/>
      <c r="IWJ890" s="4"/>
      <c r="IWK890" s="4"/>
      <c r="IWL890" s="4"/>
      <c r="IWM890" s="4"/>
      <c r="IWN890" s="4"/>
      <c r="IWO890" s="4"/>
      <c r="IWP890" s="4"/>
      <c r="IWQ890" s="4"/>
      <c r="IWR890" s="4"/>
      <c r="IWS890" s="4"/>
      <c r="IWT890" s="4"/>
      <c r="IWU890" s="4"/>
      <c r="IWV890" s="4"/>
      <c r="IWW890" s="4"/>
      <c r="IWX890" s="4"/>
      <c r="IWY890" s="4"/>
      <c r="IWZ890" s="4"/>
      <c r="IXA890" s="4"/>
      <c r="IXB890" s="4"/>
      <c r="IXC890" s="4"/>
      <c r="IXD890" s="4"/>
      <c r="IXE890" s="4"/>
      <c r="IXF890" s="4"/>
      <c r="IXG890" s="4"/>
      <c r="IXH890" s="4"/>
      <c r="IXI890" s="4"/>
      <c r="IXJ890" s="4"/>
      <c r="IXK890" s="4"/>
      <c r="IXL890" s="4"/>
      <c r="IXM890" s="4"/>
      <c r="IXN890" s="4"/>
      <c r="IXO890" s="4"/>
      <c r="IXP890" s="4"/>
      <c r="IXQ890" s="4"/>
      <c r="IXR890" s="4"/>
      <c r="IXS890" s="4"/>
      <c r="IXT890" s="4"/>
      <c r="IXU890" s="4"/>
      <c r="IXV890" s="4"/>
      <c r="IXW890" s="4"/>
      <c r="IXX890" s="4"/>
      <c r="IXY890" s="4"/>
      <c r="IXZ890" s="4"/>
      <c r="IYA890" s="4"/>
      <c r="IYB890" s="4"/>
      <c r="IYC890" s="4"/>
      <c r="IYD890" s="4"/>
      <c r="IYE890" s="4"/>
      <c r="IYF890" s="4"/>
      <c r="IYG890" s="4"/>
      <c r="IYH890" s="4"/>
      <c r="IYI890" s="4"/>
      <c r="IYJ890" s="4"/>
      <c r="IYK890" s="4"/>
      <c r="IYL890" s="4"/>
      <c r="IYM890" s="4"/>
      <c r="IYN890" s="4"/>
      <c r="IYO890" s="4"/>
      <c r="IYP890" s="4"/>
      <c r="IYQ890" s="4"/>
      <c r="IYR890" s="4"/>
      <c r="IYS890" s="4"/>
      <c r="IYT890" s="4"/>
      <c r="IYU890" s="4"/>
      <c r="IYV890" s="4"/>
      <c r="IYW890" s="4"/>
      <c r="IYX890" s="4"/>
      <c r="IYY890" s="4"/>
      <c r="IYZ890" s="4"/>
      <c r="IZA890" s="4"/>
      <c r="IZB890" s="4"/>
      <c r="IZC890" s="4"/>
      <c r="IZD890" s="4"/>
      <c r="IZE890" s="4"/>
      <c r="IZF890" s="4"/>
      <c r="IZG890" s="4"/>
      <c r="IZH890" s="4"/>
      <c r="IZI890" s="4"/>
      <c r="IZJ890" s="4"/>
      <c r="IZK890" s="4"/>
      <c r="IZL890" s="4"/>
      <c r="IZM890" s="4"/>
      <c r="IZN890" s="4"/>
      <c r="IZO890" s="4"/>
      <c r="IZP890" s="4"/>
      <c r="IZQ890" s="4"/>
      <c r="IZR890" s="4"/>
      <c r="IZS890" s="4"/>
      <c r="IZT890" s="4"/>
      <c r="IZU890" s="4"/>
      <c r="IZV890" s="4"/>
      <c r="IZW890" s="4"/>
      <c r="IZX890" s="4"/>
      <c r="IZY890" s="4"/>
      <c r="IZZ890" s="4"/>
      <c r="JAA890" s="4"/>
      <c r="JAB890" s="4"/>
      <c r="JAC890" s="4"/>
      <c r="JAD890" s="4"/>
      <c r="JAE890" s="4"/>
      <c r="JAF890" s="4"/>
      <c r="JAG890" s="4"/>
      <c r="JAH890" s="4"/>
      <c r="JAI890" s="4"/>
      <c r="JAJ890" s="4"/>
      <c r="JAK890" s="4"/>
      <c r="JAL890" s="4"/>
      <c r="JAM890" s="4"/>
      <c r="JAN890" s="4"/>
      <c r="JAO890" s="4"/>
      <c r="JAP890" s="4"/>
      <c r="JAQ890" s="4"/>
      <c r="JAR890" s="4"/>
      <c r="JAS890" s="4"/>
      <c r="JAT890" s="4"/>
      <c r="JAU890" s="4"/>
      <c r="JAV890" s="4"/>
      <c r="JAW890" s="4"/>
      <c r="JAX890" s="4"/>
      <c r="JAY890" s="4"/>
      <c r="JAZ890" s="4"/>
      <c r="JBA890" s="4"/>
      <c r="JBB890" s="4"/>
      <c r="JBC890" s="4"/>
      <c r="JBD890" s="4"/>
      <c r="JBE890" s="4"/>
      <c r="JBF890" s="4"/>
      <c r="JBG890" s="4"/>
      <c r="JBH890" s="4"/>
      <c r="JBI890" s="4"/>
      <c r="JBJ890" s="4"/>
      <c r="JBK890" s="4"/>
      <c r="JBL890" s="4"/>
      <c r="JBM890" s="4"/>
      <c r="JBN890" s="4"/>
      <c r="JBO890" s="4"/>
      <c r="JBP890" s="4"/>
      <c r="JBQ890" s="4"/>
      <c r="JBR890" s="4"/>
      <c r="JBS890" s="4"/>
      <c r="JBT890" s="4"/>
      <c r="JBU890" s="4"/>
      <c r="JBV890" s="4"/>
      <c r="JBW890" s="4"/>
      <c r="JBX890" s="4"/>
      <c r="JBY890" s="4"/>
      <c r="JBZ890" s="4"/>
      <c r="JCA890" s="4"/>
      <c r="JCB890" s="4"/>
      <c r="JCC890" s="4"/>
      <c r="JCD890" s="4"/>
      <c r="JCE890" s="4"/>
      <c r="JCF890" s="4"/>
      <c r="JCG890" s="4"/>
      <c r="JCH890" s="4"/>
      <c r="JCI890" s="4"/>
      <c r="JCJ890" s="4"/>
      <c r="JCK890" s="4"/>
      <c r="JCL890" s="4"/>
      <c r="JCM890" s="4"/>
      <c r="JCN890" s="4"/>
      <c r="JCO890" s="4"/>
      <c r="JCP890" s="4"/>
      <c r="JCQ890" s="4"/>
      <c r="JCR890" s="4"/>
      <c r="JCS890" s="4"/>
      <c r="JCT890" s="4"/>
      <c r="JCU890" s="4"/>
      <c r="JCV890" s="4"/>
      <c r="JCW890" s="4"/>
      <c r="JCX890" s="4"/>
      <c r="JCY890" s="4"/>
      <c r="JCZ890" s="4"/>
      <c r="JDA890" s="4"/>
      <c r="JDB890" s="4"/>
      <c r="JDC890" s="4"/>
      <c r="JDD890" s="4"/>
      <c r="JDE890" s="4"/>
      <c r="JDF890" s="4"/>
      <c r="JDG890" s="4"/>
      <c r="JDH890" s="4"/>
      <c r="JDI890" s="4"/>
      <c r="JDJ890" s="4"/>
      <c r="JDK890" s="4"/>
      <c r="JDL890" s="4"/>
      <c r="JDM890" s="4"/>
      <c r="JDN890" s="4"/>
      <c r="JDO890" s="4"/>
      <c r="JDP890" s="4"/>
      <c r="JDQ890" s="4"/>
      <c r="JDR890" s="4"/>
      <c r="JDS890" s="4"/>
      <c r="JDT890" s="4"/>
      <c r="JDU890" s="4"/>
      <c r="JDV890" s="4"/>
      <c r="JDW890" s="4"/>
      <c r="JDX890" s="4"/>
      <c r="JDY890" s="4"/>
      <c r="JDZ890" s="4"/>
      <c r="JEA890" s="4"/>
      <c r="JEB890" s="4"/>
      <c r="JEC890" s="4"/>
      <c r="JED890" s="4"/>
      <c r="JEE890" s="4"/>
      <c r="JEF890" s="4"/>
      <c r="JEG890" s="4"/>
      <c r="JEH890" s="4"/>
      <c r="JEI890" s="4"/>
      <c r="JEJ890" s="4"/>
      <c r="JEK890" s="4"/>
      <c r="JEL890" s="4"/>
      <c r="JEM890" s="4"/>
      <c r="JEN890" s="4"/>
      <c r="JEO890" s="4"/>
      <c r="JEP890" s="4"/>
      <c r="JER890" s="4"/>
      <c r="JET890" s="4"/>
      <c r="JEU890" s="4"/>
      <c r="JEV890" s="4"/>
      <c r="JEW890" s="4"/>
      <c r="JEX890" s="4"/>
      <c r="JEY890" s="4"/>
      <c r="JEZ890" s="4"/>
      <c r="JFA890" s="4"/>
      <c r="JFF890" s="4"/>
      <c r="JFG890" s="4"/>
      <c r="JFH890" s="4"/>
      <c r="JFI890" s="4"/>
      <c r="JFJ890" s="4"/>
      <c r="JFK890" s="4"/>
      <c r="JFL890" s="4"/>
      <c r="JFM890" s="4"/>
      <c r="JFN890" s="4"/>
      <c r="JFO890" s="4"/>
      <c r="JFP890" s="4"/>
      <c r="JFQ890" s="4"/>
      <c r="JFR890" s="4"/>
      <c r="JFS890" s="4"/>
      <c r="JFT890" s="4"/>
      <c r="JFU890" s="4"/>
      <c r="JFV890" s="4"/>
      <c r="JFW890" s="4"/>
      <c r="JFX890" s="4"/>
      <c r="JFY890" s="4"/>
      <c r="JFZ890" s="4"/>
      <c r="JGA890" s="4"/>
      <c r="JGB890" s="4"/>
      <c r="JGC890" s="4"/>
      <c r="JGD890" s="4"/>
      <c r="JGE890" s="4"/>
      <c r="JGF890" s="4"/>
      <c r="JGG890" s="4"/>
      <c r="JGH890" s="4"/>
      <c r="JGI890" s="4"/>
      <c r="JGJ890" s="4"/>
      <c r="JGK890" s="4"/>
      <c r="JGL890" s="4"/>
      <c r="JGM890" s="4"/>
      <c r="JGN890" s="4"/>
      <c r="JGO890" s="4"/>
      <c r="JGP890" s="4"/>
      <c r="JGQ890" s="4"/>
      <c r="JGR890" s="4"/>
      <c r="JGS890" s="4"/>
      <c r="JGT890" s="4"/>
      <c r="JGU890" s="4"/>
      <c r="JGV890" s="4"/>
      <c r="JGW890" s="4"/>
      <c r="JGX890" s="4"/>
      <c r="JGY890" s="4"/>
      <c r="JGZ890" s="4"/>
      <c r="JHA890" s="4"/>
      <c r="JHB890" s="4"/>
      <c r="JHC890" s="4"/>
      <c r="JHD890" s="4"/>
      <c r="JHE890" s="4"/>
      <c r="JHF890" s="4"/>
      <c r="JHG890" s="4"/>
      <c r="JHH890" s="4"/>
      <c r="JHI890" s="4"/>
      <c r="JHJ890" s="4"/>
      <c r="JHK890" s="4"/>
      <c r="JHL890" s="4"/>
      <c r="JHM890" s="4"/>
      <c r="JHN890" s="4"/>
      <c r="JHO890" s="4"/>
      <c r="JHP890" s="4"/>
      <c r="JHQ890" s="4"/>
      <c r="JHR890" s="4"/>
      <c r="JHS890" s="4"/>
      <c r="JHT890" s="4"/>
      <c r="JHU890" s="4"/>
      <c r="JHV890" s="4"/>
      <c r="JHW890" s="4"/>
      <c r="JHX890" s="4"/>
      <c r="JHY890" s="4"/>
      <c r="JHZ890" s="4"/>
      <c r="JIA890" s="4"/>
      <c r="JIB890" s="4"/>
      <c r="JIC890" s="4"/>
      <c r="JID890" s="4"/>
      <c r="JIE890" s="4"/>
      <c r="JIF890" s="4"/>
      <c r="JIG890" s="4"/>
      <c r="JIH890" s="4"/>
      <c r="JII890" s="4"/>
      <c r="JIJ890" s="4"/>
      <c r="JIK890" s="4"/>
      <c r="JIL890" s="4"/>
      <c r="JIM890" s="4"/>
      <c r="JIN890" s="4"/>
      <c r="JIO890" s="4"/>
      <c r="JIP890" s="4"/>
      <c r="JIQ890" s="4"/>
      <c r="JIR890" s="4"/>
      <c r="JIS890" s="4"/>
      <c r="JIT890" s="4"/>
      <c r="JIU890" s="4"/>
      <c r="JIV890" s="4"/>
      <c r="JIW890" s="4"/>
      <c r="JIX890" s="4"/>
      <c r="JIY890" s="4"/>
      <c r="JIZ890" s="4"/>
      <c r="JJA890" s="4"/>
      <c r="JJB890" s="4"/>
      <c r="JJC890" s="4"/>
      <c r="JJD890" s="4"/>
      <c r="JJE890" s="4"/>
      <c r="JJF890" s="4"/>
      <c r="JJG890" s="4"/>
      <c r="JJH890" s="4"/>
      <c r="JJI890" s="4"/>
      <c r="JJJ890" s="4"/>
      <c r="JJK890" s="4"/>
      <c r="JJL890" s="4"/>
      <c r="JJM890" s="4"/>
      <c r="JJN890" s="4"/>
      <c r="JJO890" s="4"/>
      <c r="JJP890" s="4"/>
      <c r="JJQ890" s="4"/>
      <c r="JJR890" s="4"/>
      <c r="JJS890" s="4"/>
      <c r="JJT890" s="4"/>
      <c r="JJU890" s="4"/>
      <c r="JJV890" s="4"/>
      <c r="JJW890" s="4"/>
      <c r="JJX890" s="4"/>
      <c r="JJY890" s="4"/>
      <c r="JJZ890" s="4"/>
      <c r="JKA890" s="4"/>
      <c r="JKB890" s="4"/>
      <c r="JKC890" s="4"/>
      <c r="JKD890" s="4"/>
      <c r="JKE890" s="4"/>
      <c r="JKF890" s="4"/>
      <c r="JKG890" s="4"/>
      <c r="JKH890" s="4"/>
      <c r="JKI890" s="4"/>
      <c r="JKJ890" s="4"/>
      <c r="JKK890" s="4"/>
      <c r="JKL890" s="4"/>
      <c r="JKM890" s="4"/>
      <c r="JKN890" s="4"/>
      <c r="JKO890" s="4"/>
      <c r="JKP890" s="4"/>
      <c r="JKQ890" s="4"/>
      <c r="JKR890" s="4"/>
      <c r="JKS890" s="4"/>
      <c r="JKT890" s="4"/>
      <c r="JKU890" s="4"/>
      <c r="JKV890" s="4"/>
      <c r="JKW890" s="4"/>
      <c r="JKX890" s="4"/>
      <c r="JKY890" s="4"/>
      <c r="JKZ890" s="4"/>
      <c r="JLA890" s="4"/>
      <c r="JLB890" s="4"/>
      <c r="JLC890" s="4"/>
      <c r="JLD890" s="4"/>
      <c r="JLE890" s="4"/>
      <c r="JLF890" s="4"/>
      <c r="JLG890" s="4"/>
      <c r="JLH890" s="4"/>
      <c r="JLI890" s="4"/>
      <c r="JLJ890" s="4"/>
      <c r="JLK890" s="4"/>
      <c r="JLL890" s="4"/>
      <c r="JLM890" s="4"/>
      <c r="JLN890" s="4"/>
      <c r="JLO890" s="4"/>
      <c r="JLP890" s="4"/>
      <c r="JLQ890" s="4"/>
      <c r="JLR890" s="4"/>
      <c r="JLS890" s="4"/>
      <c r="JLT890" s="4"/>
      <c r="JLU890" s="4"/>
      <c r="JLV890" s="4"/>
      <c r="JLW890" s="4"/>
      <c r="JLX890" s="4"/>
      <c r="JLY890" s="4"/>
      <c r="JLZ890" s="4"/>
      <c r="JMA890" s="4"/>
      <c r="JMB890" s="4"/>
      <c r="JMC890" s="4"/>
      <c r="JMD890" s="4"/>
      <c r="JME890" s="4"/>
      <c r="JMF890" s="4"/>
      <c r="JMG890" s="4"/>
      <c r="JMH890" s="4"/>
      <c r="JMI890" s="4"/>
      <c r="JMJ890" s="4"/>
      <c r="JMK890" s="4"/>
      <c r="JML890" s="4"/>
      <c r="JMM890" s="4"/>
      <c r="JMN890" s="4"/>
      <c r="JMO890" s="4"/>
      <c r="JMP890" s="4"/>
      <c r="JMQ890" s="4"/>
      <c r="JMR890" s="4"/>
      <c r="JMS890" s="4"/>
      <c r="JMT890" s="4"/>
      <c r="JMU890" s="4"/>
      <c r="JMV890" s="4"/>
      <c r="JMW890" s="4"/>
      <c r="JMX890" s="4"/>
      <c r="JMY890" s="4"/>
      <c r="JMZ890" s="4"/>
      <c r="JNA890" s="4"/>
      <c r="JNB890" s="4"/>
      <c r="JNC890" s="4"/>
      <c r="JND890" s="4"/>
      <c r="JNE890" s="4"/>
      <c r="JNF890" s="4"/>
      <c r="JNG890" s="4"/>
      <c r="JNH890" s="4"/>
      <c r="JNI890" s="4"/>
      <c r="JNJ890" s="4"/>
      <c r="JNK890" s="4"/>
      <c r="JNL890" s="4"/>
      <c r="JNM890" s="4"/>
      <c r="JNN890" s="4"/>
      <c r="JNO890" s="4"/>
      <c r="JNP890" s="4"/>
      <c r="JNQ890" s="4"/>
      <c r="JNR890" s="4"/>
      <c r="JNS890" s="4"/>
      <c r="JNT890" s="4"/>
      <c r="JNU890" s="4"/>
      <c r="JNV890" s="4"/>
      <c r="JNW890" s="4"/>
      <c r="JNX890" s="4"/>
      <c r="JNY890" s="4"/>
      <c r="JNZ890" s="4"/>
      <c r="JOA890" s="4"/>
      <c r="JOB890" s="4"/>
      <c r="JOC890" s="4"/>
      <c r="JOD890" s="4"/>
      <c r="JOE890" s="4"/>
      <c r="JOF890" s="4"/>
      <c r="JOG890" s="4"/>
      <c r="JOH890" s="4"/>
      <c r="JOI890" s="4"/>
      <c r="JOJ890" s="4"/>
      <c r="JOK890" s="4"/>
      <c r="JOL890" s="4"/>
      <c r="JON890" s="4"/>
      <c r="JOP890" s="4"/>
      <c r="JOQ890" s="4"/>
      <c r="JOR890" s="4"/>
      <c r="JOS890" s="4"/>
      <c r="JOT890" s="4"/>
      <c r="JOU890" s="4"/>
      <c r="JOV890" s="4"/>
      <c r="JOW890" s="4"/>
      <c r="JPB890" s="4"/>
      <c r="JPC890" s="4"/>
      <c r="JPD890" s="4"/>
      <c r="JPE890" s="4"/>
      <c r="JPF890" s="4"/>
      <c r="JPG890" s="4"/>
      <c r="JPH890" s="4"/>
      <c r="JPI890" s="4"/>
      <c r="JPJ890" s="4"/>
      <c r="JPK890" s="4"/>
      <c r="JPL890" s="4"/>
      <c r="JPM890" s="4"/>
      <c r="JPN890" s="4"/>
      <c r="JPO890" s="4"/>
      <c r="JPP890" s="4"/>
      <c r="JPQ890" s="4"/>
      <c r="JPR890" s="4"/>
      <c r="JPS890" s="4"/>
      <c r="JPT890" s="4"/>
      <c r="JPU890" s="4"/>
      <c r="JPV890" s="4"/>
      <c r="JPW890" s="4"/>
      <c r="JPX890" s="4"/>
      <c r="JPY890" s="4"/>
      <c r="JPZ890" s="4"/>
      <c r="JQA890" s="4"/>
      <c r="JQB890" s="4"/>
      <c r="JQC890" s="4"/>
      <c r="JQD890" s="4"/>
      <c r="JQE890" s="4"/>
      <c r="JQF890" s="4"/>
      <c r="JQG890" s="4"/>
      <c r="JQH890" s="4"/>
      <c r="JQI890" s="4"/>
      <c r="JQJ890" s="4"/>
      <c r="JQK890" s="4"/>
      <c r="JQL890" s="4"/>
      <c r="JQM890" s="4"/>
      <c r="JQN890" s="4"/>
      <c r="JQO890" s="4"/>
      <c r="JQP890" s="4"/>
      <c r="JQQ890" s="4"/>
      <c r="JQR890" s="4"/>
      <c r="JQS890" s="4"/>
      <c r="JQT890" s="4"/>
      <c r="JQU890" s="4"/>
      <c r="JQV890" s="4"/>
      <c r="JQW890" s="4"/>
      <c r="JQX890" s="4"/>
      <c r="JQY890" s="4"/>
      <c r="JQZ890" s="4"/>
      <c r="JRA890" s="4"/>
      <c r="JRB890" s="4"/>
      <c r="JRC890" s="4"/>
      <c r="JRD890" s="4"/>
      <c r="JRE890" s="4"/>
      <c r="JRF890" s="4"/>
      <c r="JRG890" s="4"/>
      <c r="JRH890" s="4"/>
      <c r="JRI890" s="4"/>
      <c r="JRJ890" s="4"/>
      <c r="JRK890" s="4"/>
      <c r="JRL890" s="4"/>
      <c r="JRM890" s="4"/>
      <c r="JRN890" s="4"/>
      <c r="JRO890" s="4"/>
      <c r="JRP890" s="4"/>
      <c r="JRQ890" s="4"/>
      <c r="JRR890" s="4"/>
      <c r="JRS890" s="4"/>
      <c r="JRT890" s="4"/>
      <c r="JRU890" s="4"/>
      <c r="JRV890" s="4"/>
      <c r="JRW890" s="4"/>
      <c r="JRX890" s="4"/>
      <c r="JRY890" s="4"/>
      <c r="JRZ890" s="4"/>
      <c r="JSA890" s="4"/>
      <c r="JSB890" s="4"/>
      <c r="JSC890" s="4"/>
      <c r="JSD890" s="4"/>
      <c r="JSE890" s="4"/>
      <c r="JSF890" s="4"/>
      <c r="JSG890" s="4"/>
      <c r="JSH890" s="4"/>
      <c r="JSI890" s="4"/>
      <c r="JSJ890" s="4"/>
      <c r="JSK890" s="4"/>
      <c r="JSL890" s="4"/>
      <c r="JSM890" s="4"/>
      <c r="JSN890" s="4"/>
      <c r="JSO890" s="4"/>
      <c r="JSP890" s="4"/>
      <c r="JSQ890" s="4"/>
      <c r="JSR890" s="4"/>
      <c r="JSS890" s="4"/>
      <c r="JST890" s="4"/>
      <c r="JSU890" s="4"/>
      <c r="JSV890" s="4"/>
      <c r="JSW890" s="4"/>
      <c r="JSX890" s="4"/>
      <c r="JSY890" s="4"/>
      <c r="JSZ890" s="4"/>
      <c r="JTA890" s="4"/>
      <c r="JTB890" s="4"/>
      <c r="JTC890" s="4"/>
      <c r="JTD890" s="4"/>
      <c r="JTE890" s="4"/>
      <c r="JTF890" s="4"/>
      <c r="JTG890" s="4"/>
      <c r="JTH890" s="4"/>
      <c r="JTI890" s="4"/>
      <c r="JTJ890" s="4"/>
      <c r="JTK890" s="4"/>
      <c r="JTL890" s="4"/>
      <c r="JTM890" s="4"/>
      <c r="JTN890" s="4"/>
      <c r="JTO890" s="4"/>
      <c r="JTP890" s="4"/>
      <c r="JTQ890" s="4"/>
      <c r="JTR890" s="4"/>
      <c r="JTS890" s="4"/>
      <c r="JTT890" s="4"/>
      <c r="JTU890" s="4"/>
      <c r="JTV890" s="4"/>
      <c r="JTW890" s="4"/>
      <c r="JTX890" s="4"/>
      <c r="JTY890" s="4"/>
      <c r="JTZ890" s="4"/>
      <c r="JUA890" s="4"/>
      <c r="JUB890" s="4"/>
      <c r="JUC890" s="4"/>
      <c r="JUD890" s="4"/>
      <c r="JUE890" s="4"/>
      <c r="JUF890" s="4"/>
      <c r="JUG890" s="4"/>
      <c r="JUH890" s="4"/>
      <c r="JUI890" s="4"/>
      <c r="JUJ890" s="4"/>
      <c r="JUK890" s="4"/>
      <c r="JUL890" s="4"/>
      <c r="JUM890" s="4"/>
      <c r="JUN890" s="4"/>
      <c r="JUO890" s="4"/>
      <c r="JUP890" s="4"/>
      <c r="JUQ890" s="4"/>
      <c r="JUR890" s="4"/>
      <c r="JUS890" s="4"/>
      <c r="JUT890" s="4"/>
      <c r="JUU890" s="4"/>
      <c r="JUV890" s="4"/>
      <c r="JUW890" s="4"/>
      <c r="JUX890" s="4"/>
      <c r="JUY890" s="4"/>
      <c r="JUZ890" s="4"/>
      <c r="JVA890" s="4"/>
      <c r="JVB890" s="4"/>
      <c r="JVC890" s="4"/>
      <c r="JVD890" s="4"/>
      <c r="JVE890" s="4"/>
      <c r="JVF890" s="4"/>
      <c r="JVG890" s="4"/>
      <c r="JVH890" s="4"/>
      <c r="JVI890" s="4"/>
      <c r="JVJ890" s="4"/>
      <c r="JVK890" s="4"/>
      <c r="JVL890" s="4"/>
      <c r="JVM890" s="4"/>
      <c r="JVN890" s="4"/>
      <c r="JVO890" s="4"/>
      <c r="JVP890" s="4"/>
      <c r="JVQ890" s="4"/>
      <c r="JVR890" s="4"/>
      <c r="JVS890" s="4"/>
      <c r="JVT890" s="4"/>
      <c r="JVU890" s="4"/>
      <c r="JVV890" s="4"/>
      <c r="JVW890" s="4"/>
      <c r="JVX890" s="4"/>
      <c r="JVY890" s="4"/>
      <c r="JVZ890" s="4"/>
      <c r="JWA890" s="4"/>
      <c r="JWB890" s="4"/>
      <c r="JWC890" s="4"/>
      <c r="JWD890" s="4"/>
      <c r="JWE890" s="4"/>
      <c r="JWF890" s="4"/>
      <c r="JWG890" s="4"/>
      <c r="JWH890" s="4"/>
      <c r="JWI890" s="4"/>
      <c r="JWJ890" s="4"/>
      <c r="JWK890" s="4"/>
      <c r="JWL890" s="4"/>
      <c r="JWM890" s="4"/>
      <c r="JWN890" s="4"/>
      <c r="JWO890" s="4"/>
      <c r="JWP890" s="4"/>
      <c r="JWQ890" s="4"/>
      <c r="JWR890" s="4"/>
      <c r="JWS890" s="4"/>
      <c r="JWT890" s="4"/>
      <c r="JWU890" s="4"/>
      <c r="JWV890" s="4"/>
      <c r="JWW890" s="4"/>
      <c r="JWX890" s="4"/>
      <c r="JWY890" s="4"/>
      <c r="JWZ890" s="4"/>
      <c r="JXA890" s="4"/>
      <c r="JXB890" s="4"/>
      <c r="JXC890" s="4"/>
      <c r="JXD890" s="4"/>
      <c r="JXE890" s="4"/>
      <c r="JXF890" s="4"/>
      <c r="JXG890" s="4"/>
      <c r="JXH890" s="4"/>
      <c r="JXI890" s="4"/>
      <c r="JXJ890" s="4"/>
      <c r="JXK890" s="4"/>
      <c r="JXL890" s="4"/>
      <c r="JXM890" s="4"/>
      <c r="JXN890" s="4"/>
      <c r="JXO890" s="4"/>
      <c r="JXP890" s="4"/>
      <c r="JXQ890" s="4"/>
      <c r="JXR890" s="4"/>
      <c r="JXS890" s="4"/>
      <c r="JXT890" s="4"/>
      <c r="JXU890" s="4"/>
      <c r="JXV890" s="4"/>
      <c r="JXW890" s="4"/>
      <c r="JXX890" s="4"/>
      <c r="JXY890" s="4"/>
      <c r="JXZ890" s="4"/>
      <c r="JYA890" s="4"/>
      <c r="JYB890" s="4"/>
      <c r="JYC890" s="4"/>
      <c r="JYD890" s="4"/>
      <c r="JYE890" s="4"/>
      <c r="JYF890" s="4"/>
      <c r="JYG890" s="4"/>
      <c r="JYH890" s="4"/>
      <c r="JYJ890" s="4"/>
      <c r="JYL890" s="4"/>
      <c r="JYM890" s="4"/>
      <c r="JYN890" s="4"/>
      <c r="JYO890" s="4"/>
      <c r="JYP890" s="4"/>
      <c r="JYQ890" s="4"/>
      <c r="JYR890" s="4"/>
      <c r="JYS890" s="4"/>
      <c r="JYX890" s="4"/>
      <c r="JYY890" s="4"/>
      <c r="JYZ890" s="4"/>
      <c r="JZA890" s="4"/>
      <c r="JZB890" s="4"/>
      <c r="JZC890" s="4"/>
      <c r="JZD890" s="4"/>
      <c r="JZE890" s="4"/>
      <c r="JZF890" s="4"/>
      <c r="JZG890" s="4"/>
      <c r="JZH890" s="4"/>
      <c r="JZI890" s="4"/>
      <c r="JZJ890" s="4"/>
      <c r="JZK890" s="4"/>
      <c r="JZL890" s="4"/>
      <c r="JZM890" s="4"/>
      <c r="JZN890" s="4"/>
      <c r="JZO890" s="4"/>
      <c r="JZP890" s="4"/>
      <c r="JZQ890" s="4"/>
      <c r="JZR890" s="4"/>
      <c r="JZS890" s="4"/>
      <c r="JZT890" s="4"/>
      <c r="JZU890" s="4"/>
      <c r="JZV890" s="4"/>
      <c r="JZW890" s="4"/>
      <c r="JZX890" s="4"/>
      <c r="JZY890" s="4"/>
      <c r="JZZ890" s="4"/>
      <c r="KAA890" s="4"/>
      <c r="KAB890" s="4"/>
      <c r="KAC890" s="4"/>
      <c r="KAD890" s="4"/>
      <c r="KAE890" s="4"/>
      <c r="KAF890" s="4"/>
      <c r="KAG890" s="4"/>
      <c r="KAH890" s="4"/>
      <c r="KAI890" s="4"/>
      <c r="KAJ890" s="4"/>
      <c r="KAK890" s="4"/>
      <c r="KAL890" s="4"/>
      <c r="KAM890" s="4"/>
      <c r="KAN890" s="4"/>
      <c r="KAO890" s="4"/>
      <c r="KAP890" s="4"/>
      <c r="KAQ890" s="4"/>
      <c r="KAR890" s="4"/>
      <c r="KAS890" s="4"/>
      <c r="KAT890" s="4"/>
      <c r="KAU890" s="4"/>
      <c r="KAV890" s="4"/>
      <c r="KAW890" s="4"/>
      <c r="KAX890" s="4"/>
      <c r="KAY890" s="4"/>
      <c r="KAZ890" s="4"/>
      <c r="KBA890" s="4"/>
      <c r="KBB890" s="4"/>
      <c r="KBC890" s="4"/>
      <c r="KBD890" s="4"/>
      <c r="KBE890" s="4"/>
      <c r="KBF890" s="4"/>
      <c r="KBG890" s="4"/>
      <c r="KBH890" s="4"/>
      <c r="KBI890" s="4"/>
      <c r="KBJ890" s="4"/>
      <c r="KBK890" s="4"/>
      <c r="KBL890" s="4"/>
      <c r="KBM890" s="4"/>
      <c r="KBN890" s="4"/>
      <c r="KBO890" s="4"/>
      <c r="KBP890" s="4"/>
      <c r="KBQ890" s="4"/>
      <c r="KBR890" s="4"/>
      <c r="KBS890" s="4"/>
      <c r="KBT890" s="4"/>
      <c r="KBU890" s="4"/>
      <c r="KBV890" s="4"/>
      <c r="KBW890" s="4"/>
      <c r="KBX890" s="4"/>
      <c r="KBY890" s="4"/>
      <c r="KBZ890" s="4"/>
      <c r="KCA890" s="4"/>
      <c r="KCB890" s="4"/>
      <c r="KCC890" s="4"/>
      <c r="KCD890" s="4"/>
      <c r="KCE890" s="4"/>
      <c r="KCF890" s="4"/>
      <c r="KCG890" s="4"/>
      <c r="KCH890" s="4"/>
      <c r="KCI890" s="4"/>
      <c r="KCJ890" s="4"/>
      <c r="KCK890" s="4"/>
      <c r="KCL890" s="4"/>
      <c r="KCM890" s="4"/>
      <c r="KCN890" s="4"/>
      <c r="KCO890" s="4"/>
      <c r="KCP890" s="4"/>
      <c r="KCQ890" s="4"/>
      <c r="KCR890" s="4"/>
      <c r="KCS890" s="4"/>
      <c r="KCT890" s="4"/>
      <c r="KCU890" s="4"/>
      <c r="KCV890" s="4"/>
      <c r="KCW890" s="4"/>
      <c r="KCX890" s="4"/>
      <c r="KCY890" s="4"/>
      <c r="KCZ890" s="4"/>
      <c r="KDA890" s="4"/>
      <c r="KDB890" s="4"/>
      <c r="KDC890" s="4"/>
      <c r="KDD890" s="4"/>
      <c r="KDE890" s="4"/>
      <c r="KDF890" s="4"/>
      <c r="KDG890" s="4"/>
      <c r="KDH890" s="4"/>
      <c r="KDI890" s="4"/>
      <c r="KDJ890" s="4"/>
      <c r="KDK890" s="4"/>
      <c r="KDL890" s="4"/>
      <c r="KDM890" s="4"/>
      <c r="KDN890" s="4"/>
      <c r="KDO890" s="4"/>
      <c r="KDP890" s="4"/>
      <c r="KDQ890" s="4"/>
      <c r="KDR890" s="4"/>
      <c r="KDS890" s="4"/>
      <c r="KDT890" s="4"/>
      <c r="KDU890" s="4"/>
      <c r="KDV890" s="4"/>
      <c r="KDW890" s="4"/>
      <c r="KDX890" s="4"/>
      <c r="KDY890" s="4"/>
      <c r="KDZ890" s="4"/>
      <c r="KEA890" s="4"/>
      <c r="KEB890" s="4"/>
      <c r="KEC890" s="4"/>
      <c r="KED890" s="4"/>
      <c r="KEE890" s="4"/>
      <c r="KEF890" s="4"/>
      <c r="KEG890" s="4"/>
      <c r="KEH890" s="4"/>
      <c r="KEI890" s="4"/>
      <c r="KEJ890" s="4"/>
      <c r="KEK890" s="4"/>
      <c r="KEL890" s="4"/>
      <c r="KEM890" s="4"/>
      <c r="KEN890" s="4"/>
      <c r="KEO890" s="4"/>
      <c r="KEP890" s="4"/>
      <c r="KEQ890" s="4"/>
      <c r="KER890" s="4"/>
      <c r="KES890" s="4"/>
      <c r="KET890" s="4"/>
      <c r="KEU890" s="4"/>
      <c r="KEV890" s="4"/>
      <c r="KEW890" s="4"/>
      <c r="KEX890" s="4"/>
      <c r="KEY890" s="4"/>
      <c r="KEZ890" s="4"/>
      <c r="KFA890" s="4"/>
      <c r="KFB890" s="4"/>
      <c r="KFC890" s="4"/>
      <c r="KFD890" s="4"/>
      <c r="KFE890" s="4"/>
      <c r="KFF890" s="4"/>
      <c r="KFG890" s="4"/>
      <c r="KFH890" s="4"/>
      <c r="KFI890" s="4"/>
      <c r="KFJ890" s="4"/>
      <c r="KFK890" s="4"/>
      <c r="KFL890" s="4"/>
      <c r="KFM890" s="4"/>
      <c r="KFN890" s="4"/>
      <c r="KFO890" s="4"/>
      <c r="KFP890" s="4"/>
      <c r="KFQ890" s="4"/>
      <c r="KFR890" s="4"/>
      <c r="KFS890" s="4"/>
      <c r="KFT890" s="4"/>
      <c r="KFU890" s="4"/>
      <c r="KFV890" s="4"/>
      <c r="KFW890" s="4"/>
      <c r="KFX890" s="4"/>
      <c r="KFY890" s="4"/>
      <c r="KFZ890" s="4"/>
      <c r="KGA890" s="4"/>
      <c r="KGB890" s="4"/>
      <c r="KGC890" s="4"/>
      <c r="KGD890" s="4"/>
      <c r="KGE890" s="4"/>
      <c r="KGF890" s="4"/>
      <c r="KGG890" s="4"/>
      <c r="KGH890" s="4"/>
      <c r="KGI890" s="4"/>
      <c r="KGJ890" s="4"/>
      <c r="KGK890" s="4"/>
      <c r="KGL890" s="4"/>
      <c r="KGM890" s="4"/>
      <c r="KGN890" s="4"/>
      <c r="KGO890" s="4"/>
      <c r="KGP890" s="4"/>
      <c r="KGQ890" s="4"/>
      <c r="KGR890" s="4"/>
      <c r="KGS890" s="4"/>
      <c r="KGT890" s="4"/>
      <c r="KGU890" s="4"/>
      <c r="KGV890" s="4"/>
      <c r="KGW890" s="4"/>
      <c r="KGX890" s="4"/>
      <c r="KGY890" s="4"/>
      <c r="KGZ890" s="4"/>
      <c r="KHA890" s="4"/>
      <c r="KHB890" s="4"/>
      <c r="KHC890" s="4"/>
      <c r="KHD890" s="4"/>
      <c r="KHE890" s="4"/>
      <c r="KHF890" s="4"/>
      <c r="KHG890" s="4"/>
      <c r="KHH890" s="4"/>
      <c r="KHI890" s="4"/>
      <c r="KHJ890" s="4"/>
      <c r="KHK890" s="4"/>
      <c r="KHL890" s="4"/>
      <c r="KHM890" s="4"/>
      <c r="KHN890" s="4"/>
      <c r="KHO890" s="4"/>
      <c r="KHP890" s="4"/>
      <c r="KHQ890" s="4"/>
      <c r="KHR890" s="4"/>
      <c r="KHS890" s="4"/>
      <c r="KHT890" s="4"/>
      <c r="KHU890" s="4"/>
      <c r="KHV890" s="4"/>
      <c r="KHW890" s="4"/>
      <c r="KHX890" s="4"/>
      <c r="KHY890" s="4"/>
      <c r="KHZ890" s="4"/>
      <c r="KIA890" s="4"/>
      <c r="KIB890" s="4"/>
      <c r="KIC890" s="4"/>
      <c r="KID890" s="4"/>
      <c r="KIF890" s="4"/>
      <c r="KIH890" s="4"/>
      <c r="KII890" s="4"/>
      <c r="KIJ890" s="4"/>
      <c r="KIK890" s="4"/>
      <c r="KIL890" s="4"/>
      <c r="KIM890" s="4"/>
      <c r="KIN890" s="4"/>
      <c r="KIO890" s="4"/>
      <c r="KIT890" s="4"/>
      <c r="KIU890" s="4"/>
      <c r="KIV890" s="4"/>
      <c r="KIW890" s="4"/>
      <c r="KIX890" s="4"/>
      <c r="KIY890" s="4"/>
      <c r="KIZ890" s="4"/>
      <c r="KJA890" s="4"/>
      <c r="KJB890" s="4"/>
      <c r="KJC890" s="4"/>
      <c r="KJD890" s="4"/>
      <c r="KJE890" s="4"/>
      <c r="KJF890" s="4"/>
      <c r="KJG890" s="4"/>
      <c r="KJH890" s="4"/>
      <c r="KJI890" s="4"/>
      <c r="KJJ890" s="4"/>
      <c r="KJK890" s="4"/>
      <c r="KJL890" s="4"/>
      <c r="KJM890" s="4"/>
      <c r="KJN890" s="4"/>
      <c r="KJO890" s="4"/>
      <c r="KJP890" s="4"/>
      <c r="KJQ890" s="4"/>
      <c r="KJR890" s="4"/>
      <c r="KJS890" s="4"/>
      <c r="KJT890" s="4"/>
      <c r="KJU890" s="4"/>
      <c r="KJV890" s="4"/>
      <c r="KJW890" s="4"/>
      <c r="KJX890" s="4"/>
      <c r="KJY890" s="4"/>
      <c r="KJZ890" s="4"/>
      <c r="KKA890" s="4"/>
      <c r="KKB890" s="4"/>
      <c r="KKC890" s="4"/>
      <c r="KKD890" s="4"/>
      <c r="KKE890" s="4"/>
      <c r="KKF890" s="4"/>
      <c r="KKG890" s="4"/>
      <c r="KKH890" s="4"/>
      <c r="KKI890" s="4"/>
      <c r="KKJ890" s="4"/>
      <c r="KKK890" s="4"/>
      <c r="KKL890" s="4"/>
      <c r="KKM890" s="4"/>
      <c r="KKN890" s="4"/>
      <c r="KKO890" s="4"/>
      <c r="KKP890" s="4"/>
      <c r="KKQ890" s="4"/>
      <c r="KKR890" s="4"/>
      <c r="KKS890" s="4"/>
      <c r="KKT890" s="4"/>
      <c r="KKU890" s="4"/>
      <c r="KKV890" s="4"/>
      <c r="KKW890" s="4"/>
      <c r="KKX890" s="4"/>
      <c r="KKY890" s="4"/>
      <c r="KKZ890" s="4"/>
      <c r="KLA890" s="4"/>
      <c r="KLB890" s="4"/>
      <c r="KLC890" s="4"/>
      <c r="KLD890" s="4"/>
      <c r="KLE890" s="4"/>
      <c r="KLF890" s="4"/>
      <c r="KLG890" s="4"/>
      <c r="KLH890" s="4"/>
      <c r="KLI890" s="4"/>
      <c r="KLJ890" s="4"/>
      <c r="KLK890" s="4"/>
      <c r="KLL890" s="4"/>
      <c r="KLM890" s="4"/>
      <c r="KLN890" s="4"/>
      <c r="KLO890" s="4"/>
      <c r="KLP890" s="4"/>
      <c r="KLQ890" s="4"/>
      <c r="KLR890" s="4"/>
      <c r="KLS890" s="4"/>
      <c r="KLT890" s="4"/>
      <c r="KLU890" s="4"/>
      <c r="KLV890" s="4"/>
      <c r="KLW890" s="4"/>
      <c r="KLX890" s="4"/>
      <c r="KLY890" s="4"/>
      <c r="KLZ890" s="4"/>
      <c r="KMA890" s="4"/>
      <c r="KMB890" s="4"/>
      <c r="KMC890" s="4"/>
      <c r="KMD890" s="4"/>
      <c r="KME890" s="4"/>
      <c r="KMF890" s="4"/>
      <c r="KMG890" s="4"/>
      <c r="KMH890" s="4"/>
      <c r="KMI890" s="4"/>
      <c r="KMJ890" s="4"/>
      <c r="KMK890" s="4"/>
      <c r="KML890" s="4"/>
      <c r="KMM890" s="4"/>
      <c r="KMN890" s="4"/>
      <c r="KMO890" s="4"/>
      <c r="KMP890" s="4"/>
      <c r="KMQ890" s="4"/>
      <c r="KMR890" s="4"/>
      <c r="KMS890" s="4"/>
      <c r="KMT890" s="4"/>
      <c r="KMU890" s="4"/>
      <c r="KMV890" s="4"/>
      <c r="KMW890" s="4"/>
      <c r="KMX890" s="4"/>
      <c r="KMY890" s="4"/>
      <c r="KMZ890" s="4"/>
      <c r="KNA890" s="4"/>
      <c r="KNB890" s="4"/>
      <c r="KNC890" s="4"/>
      <c r="KND890" s="4"/>
      <c r="KNE890" s="4"/>
      <c r="KNF890" s="4"/>
      <c r="KNG890" s="4"/>
      <c r="KNH890" s="4"/>
      <c r="KNI890" s="4"/>
      <c r="KNJ890" s="4"/>
      <c r="KNK890" s="4"/>
      <c r="KNL890" s="4"/>
      <c r="KNM890" s="4"/>
      <c r="KNN890" s="4"/>
      <c r="KNO890" s="4"/>
      <c r="KNP890" s="4"/>
      <c r="KNQ890" s="4"/>
      <c r="KNR890" s="4"/>
      <c r="KNS890" s="4"/>
      <c r="KNT890" s="4"/>
      <c r="KNU890" s="4"/>
      <c r="KNV890" s="4"/>
      <c r="KNW890" s="4"/>
      <c r="KNX890" s="4"/>
      <c r="KNY890" s="4"/>
      <c r="KNZ890" s="4"/>
      <c r="KOA890" s="4"/>
      <c r="KOB890" s="4"/>
      <c r="KOC890" s="4"/>
      <c r="KOD890" s="4"/>
      <c r="KOE890" s="4"/>
      <c r="KOF890" s="4"/>
      <c r="KOG890" s="4"/>
      <c r="KOH890" s="4"/>
      <c r="KOI890" s="4"/>
      <c r="KOJ890" s="4"/>
      <c r="KOK890" s="4"/>
      <c r="KOL890" s="4"/>
      <c r="KOM890" s="4"/>
      <c r="KON890" s="4"/>
      <c r="KOO890" s="4"/>
      <c r="KOP890" s="4"/>
      <c r="KOQ890" s="4"/>
      <c r="KOR890" s="4"/>
      <c r="KOS890" s="4"/>
      <c r="KOT890" s="4"/>
      <c r="KOU890" s="4"/>
      <c r="KOV890" s="4"/>
      <c r="KOW890" s="4"/>
      <c r="KOX890" s="4"/>
      <c r="KOY890" s="4"/>
      <c r="KOZ890" s="4"/>
      <c r="KPA890" s="4"/>
      <c r="KPB890" s="4"/>
      <c r="KPC890" s="4"/>
      <c r="KPD890" s="4"/>
      <c r="KPE890" s="4"/>
      <c r="KPF890" s="4"/>
      <c r="KPG890" s="4"/>
      <c r="KPH890" s="4"/>
      <c r="KPI890" s="4"/>
      <c r="KPJ890" s="4"/>
      <c r="KPK890" s="4"/>
      <c r="KPL890" s="4"/>
      <c r="KPM890" s="4"/>
      <c r="KPN890" s="4"/>
      <c r="KPO890" s="4"/>
      <c r="KPP890" s="4"/>
      <c r="KPQ890" s="4"/>
      <c r="KPR890" s="4"/>
      <c r="KPS890" s="4"/>
      <c r="KPT890" s="4"/>
      <c r="KPU890" s="4"/>
      <c r="KPV890" s="4"/>
      <c r="KPW890" s="4"/>
      <c r="KPX890" s="4"/>
      <c r="KPY890" s="4"/>
      <c r="KPZ890" s="4"/>
      <c r="KQA890" s="4"/>
      <c r="KQB890" s="4"/>
      <c r="KQC890" s="4"/>
      <c r="KQD890" s="4"/>
      <c r="KQE890" s="4"/>
      <c r="KQF890" s="4"/>
      <c r="KQG890" s="4"/>
      <c r="KQH890" s="4"/>
      <c r="KQI890" s="4"/>
      <c r="KQJ890" s="4"/>
      <c r="KQK890" s="4"/>
      <c r="KQL890" s="4"/>
      <c r="KQM890" s="4"/>
      <c r="KQN890" s="4"/>
      <c r="KQO890" s="4"/>
      <c r="KQP890" s="4"/>
      <c r="KQQ890" s="4"/>
      <c r="KQR890" s="4"/>
      <c r="KQS890" s="4"/>
      <c r="KQT890" s="4"/>
      <c r="KQU890" s="4"/>
      <c r="KQV890" s="4"/>
      <c r="KQW890" s="4"/>
      <c r="KQX890" s="4"/>
      <c r="KQY890" s="4"/>
      <c r="KQZ890" s="4"/>
      <c r="KRA890" s="4"/>
      <c r="KRB890" s="4"/>
      <c r="KRC890" s="4"/>
      <c r="KRD890" s="4"/>
      <c r="KRE890" s="4"/>
      <c r="KRF890" s="4"/>
      <c r="KRG890" s="4"/>
      <c r="KRH890" s="4"/>
      <c r="KRI890" s="4"/>
      <c r="KRJ890" s="4"/>
      <c r="KRK890" s="4"/>
      <c r="KRL890" s="4"/>
      <c r="KRM890" s="4"/>
      <c r="KRN890" s="4"/>
      <c r="KRO890" s="4"/>
      <c r="KRP890" s="4"/>
      <c r="KRQ890" s="4"/>
      <c r="KRR890" s="4"/>
      <c r="KRS890" s="4"/>
      <c r="KRT890" s="4"/>
      <c r="KRU890" s="4"/>
      <c r="KRV890" s="4"/>
      <c r="KRW890" s="4"/>
      <c r="KRX890" s="4"/>
      <c r="KRY890" s="4"/>
      <c r="KRZ890" s="4"/>
      <c r="KSB890" s="4"/>
      <c r="KSD890" s="4"/>
      <c r="KSE890" s="4"/>
      <c r="KSF890" s="4"/>
      <c r="KSG890" s="4"/>
      <c r="KSH890" s="4"/>
      <c r="KSI890" s="4"/>
      <c r="KSJ890" s="4"/>
      <c r="KSK890" s="4"/>
      <c r="KSP890" s="4"/>
      <c r="KSQ890" s="4"/>
      <c r="KSR890" s="4"/>
      <c r="KSS890" s="4"/>
      <c r="KST890" s="4"/>
      <c r="KSU890" s="4"/>
      <c r="KSV890" s="4"/>
      <c r="KSW890" s="4"/>
      <c r="KSX890" s="4"/>
      <c r="KSY890" s="4"/>
      <c r="KSZ890" s="4"/>
      <c r="KTA890" s="4"/>
      <c r="KTB890" s="4"/>
      <c r="KTC890" s="4"/>
      <c r="KTD890" s="4"/>
      <c r="KTE890" s="4"/>
      <c r="KTF890" s="4"/>
      <c r="KTG890" s="4"/>
      <c r="KTH890" s="4"/>
      <c r="KTI890" s="4"/>
      <c r="KTJ890" s="4"/>
      <c r="KTK890" s="4"/>
      <c r="KTL890" s="4"/>
      <c r="KTM890" s="4"/>
      <c r="KTN890" s="4"/>
      <c r="KTO890" s="4"/>
      <c r="KTP890" s="4"/>
      <c r="KTQ890" s="4"/>
      <c r="KTR890" s="4"/>
      <c r="KTS890" s="4"/>
      <c r="KTT890" s="4"/>
      <c r="KTU890" s="4"/>
      <c r="KTV890" s="4"/>
      <c r="KTW890" s="4"/>
      <c r="KTX890" s="4"/>
      <c r="KTY890" s="4"/>
      <c r="KTZ890" s="4"/>
      <c r="KUA890" s="4"/>
      <c r="KUB890" s="4"/>
      <c r="KUC890" s="4"/>
      <c r="KUD890" s="4"/>
      <c r="KUE890" s="4"/>
      <c r="KUF890" s="4"/>
      <c r="KUG890" s="4"/>
      <c r="KUH890" s="4"/>
      <c r="KUI890" s="4"/>
      <c r="KUJ890" s="4"/>
      <c r="KUK890" s="4"/>
      <c r="KUL890" s="4"/>
      <c r="KUM890" s="4"/>
      <c r="KUN890" s="4"/>
      <c r="KUO890" s="4"/>
      <c r="KUP890" s="4"/>
      <c r="KUQ890" s="4"/>
      <c r="KUR890" s="4"/>
      <c r="KUS890" s="4"/>
      <c r="KUT890" s="4"/>
      <c r="KUU890" s="4"/>
      <c r="KUV890" s="4"/>
      <c r="KUW890" s="4"/>
      <c r="KUX890" s="4"/>
      <c r="KUY890" s="4"/>
      <c r="KUZ890" s="4"/>
      <c r="KVA890" s="4"/>
      <c r="KVB890" s="4"/>
      <c r="KVC890" s="4"/>
      <c r="KVD890" s="4"/>
      <c r="KVE890" s="4"/>
      <c r="KVF890" s="4"/>
      <c r="KVG890" s="4"/>
      <c r="KVH890" s="4"/>
      <c r="KVI890" s="4"/>
      <c r="KVJ890" s="4"/>
      <c r="KVK890" s="4"/>
      <c r="KVL890" s="4"/>
      <c r="KVM890" s="4"/>
      <c r="KVN890" s="4"/>
      <c r="KVO890" s="4"/>
      <c r="KVP890" s="4"/>
      <c r="KVQ890" s="4"/>
      <c r="KVR890" s="4"/>
      <c r="KVS890" s="4"/>
      <c r="KVT890" s="4"/>
      <c r="KVU890" s="4"/>
      <c r="KVV890" s="4"/>
      <c r="KVW890" s="4"/>
      <c r="KVX890" s="4"/>
      <c r="KVY890" s="4"/>
      <c r="KVZ890" s="4"/>
      <c r="KWA890" s="4"/>
      <c r="KWB890" s="4"/>
      <c r="KWC890" s="4"/>
      <c r="KWD890" s="4"/>
      <c r="KWE890" s="4"/>
      <c r="KWF890" s="4"/>
      <c r="KWG890" s="4"/>
      <c r="KWH890" s="4"/>
      <c r="KWI890" s="4"/>
      <c r="KWJ890" s="4"/>
      <c r="KWK890" s="4"/>
      <c r="KWL890" s="4"/>
      <c r="KWM890" s="4"/>
      <c r="KWN890" s="4"/>
      <c r="KWO890" s="4"/>
      <c r="KWP890" s="4"/>
      <c r="KWQ890" s="4"/>
      <c r="KWR890" s="4"/>
      <c r="KWS890" s="4"/>
      <c r="KWT890" s="4"/>
      <c r="KWU890" s="4"/>
      <c r="KWV890" s="4"/>
      <c r="KWW890" s="4"/>
      <c r="KWX890" s="4"/>
      <c r="KWY890" s="4"/>
      <c r="KWZ890" s="4"/>
      <c r="KXA890" s="4"/>
      <c r="KXB890" s="4"/>
      <c r="KXC890" s="4"/>
      <c r="KXD890" s="4"/>
      <c r="KXE890" s="4"/>
      <c r="KXF890" s="4"/>
      <c r="KXG890" s="4"/>
      <c r="KXH890" s="4"/>
      <c r="KXI890" s="4"/>
      <c r="KXJ890" s="4"/>
      <c r="KXK890" s="4"/>
      <c r="KXL890" s="4"/>
      <c r="KXM890" s="4"/>
      <c r="KXN890" s="4"/>
      <c r="KXO890" s="4"/>
      <c r="KXP890" s="4"/>
      <c r="KXQ890" s="4"/>
      <c r="KXR890" s="4"/>
      <c r="KXS890" s="4"/>
      <c r="KXT890" s="4"/>
      <c r="KXU890" s="4"/>
      <c r="KXV890" s="4"/>
      <c r="KXW890" s="4"/>
      <c r="KXX890" s="4"/>
      <c r="KXY890" s="4"/>
      <c r="KXZ890" s="4"/>
      <c r="KYA890" s="4"/>
      <c r="KYB890" s="4"/>
      <c r="KYC890" s="4"/>
      <c r="KYD890" s="4"/>
      <c r="KYE890" s="4"/>
      <c r="KYF890" s="4"/>
      <c r="KYG890" s="4"/>
      <c r="KYH890" s="4"/>
      <c r="KYI890" s="4"/>
      <c r="KYJ890" s="4"/>
      <c r="KYK890" s="4"/>
      <c r="KYL890" s="4"/>
      <c r="KYM890" s="4"/>
      <c r="KYN890" s="4"/>
      <c r="KYO890" s="4"/>
      <c r="KYP890" s="4"/>
      <c r="KYQ890" s="4"/>
      <c r="KYR890" s="4"/>
      <c r="KYS890" s="4"/>
      <c r="KYT890" s="4"/>
      <c r="KYU890" s="4"/>
      <c r="KYV890" s="4"/>
      <c r="KYW890" s="4"/>
      <c r="KYX890" s="4"/>
      <c r="KYY890" s="4"/>
      <c r="KYZ890" s="4"/>
      <c r="KZA890" s="4"/>
      <c r="KZB890" s="4"/>
      <c r="KZC890" s="4"/>
      <c r="KZD890" s="4"/>
      <c r="KZE890" s="4"/>
      <c r="KZF890" s="4"/>
      <c r="KZG890" s="4"/>
      <c r="KZH890" s="4"/>
      <c r="KZI890" s="4"/>
      <c r="KZJ890" s="4"/>
      <c r="KZK890" s="4"/>
      <c r="KZL890" s="4"/>
      <c r="KZM890" s="4"/>
      <c r="KZN890" s="4"/>
      <c r="KZO890" s="4"/>
      <c r="KZP890" s="4"/>
      <c r="KZQ890" s="4"/>
      <c r="KZR890" s="4"/>
      <c r="KZS890" s="4"/>
      <c r="KZT890" s="4"/>
      <c r="KZU890" s="4"/>
      <c r="KZV890" s="4"/>
      <c r="KZW890" s="4"/>
      <c r="KZX890" s="4"/>
      <c r="KZY890" s="4"/>
      <c r="KZZ890" s="4"/>
      <c r="LAA890" s="4"/>
      <c r="LAB890" s="4"/>
      <c r="LAC890" s="4"/>
      <c r="LAD890" s="4"/>
      <c r="LAE890" s="4"/>
      <c r="LAF890" s="4"/>
      <c r="LAG890" s="4"/>
      <c r="LAH890" s="4"/>
      <c r="LAI890" s="4"/>
      <c r="LAJ890" s="4"/>
      <c r="LAK890" s="4"/>
      <c r="LAL890" s="4"/>
      <c r="LAM890" s="4"/>
      <c r="LAN890" s="4"/>
      <c r="LAO890" s="4"/>
      <c r="LAP890" s="4"/>
      <c r="LAQ890" s="4"/>
      <c r="LAR890" s="4"/>
      <c r="LAS890" s="4"/>
      <c r="LAT890" s="4"/>
      <c r="LAU890" s="4"/>
      <c r="LAV890" s="4"/>
      <c r="LAW890" s="4"/>
      <c r="LAX890" s="4"/>
      <c r="LAY890" s="4"/>
      <c r="LAZ890" s="4"/>
      <c r="LBA890" s="4"/>
      <c r="LBB890" s="4"/>
      <c r="LBC890" s="4"/>
      <c r="LBD890" s="4"/>
      <c r="LBE890" s="4"/>
      <c r="LBF890" s="4"/>
      <c r="LBG890" s="4"/>
      <c r="LBH890" s="4"/>
      <c r="LBI890" s="4"/>
      <c r="LBJ890" s="4"/>
      <c r="LBK890" s="4"/>
      <c r="LBL890" s="4"/>
      <c r="LBM890" s="4"/>
      <c r="LBN890" s="4"/>
      <c r="LBO890" s="4"/>
      <c r="LBP890" s="4"/>
      <c r="LBQ890" s="4"/>
      <c r="LBR890" s="4"/>
      <c r="LBS890" s="4"/>
      <c r="LBT890" s="4"/>
      <c r="LBU890" s="4"/>
      <c r="LBV890" s="4"/>
      <c r="LBX890" s="4"/>
      <c r="LBZ890" s="4"/>
      <c r="LCA890" s="4"/>
      <c r="LCB890" s="4"/>
      <c r="LCC890" s="4"/>
      <c r="LCD890" s="4"/>
      <c r="LCE890" s="4"/>
      <c r="LCF890" s="4"/>
      <c r="LCG890" s="4"/>
      <c r="LCL890" s="4"/>
      <c r="LCM890" s="4"/>
      <c r="LCN890" s="4"/>
      <c r="LCO890" s="4"/>
      <c r="LCP890" s="4"/>
      <c r="LCQ890" s="4"/>
      <c r="LCR890" s="4"/>
      <c r="LCS890" s="4"/>
      <c r="LCT890" s="4"/>
      <c r="LCU890" s="4"/>
      <c r="LCV890" s="4"/>
      <c r="LCW890" s="4"/>
      <c r="LCX890" s="4"/>
      <c r="LCY890" s="4"/>
      <c r="LCZ890" s="4"/>
      <c r="LDA890" s="4"/>
      <c r="LDB890" s="4"/>
      <c r="LDC890" s="4"/>
      <c r="LDD890" s="4"/>
      <c r="LDE890" s="4"/>
      <c r="LDF890" s="4"/>
      <c r="LDG890" s="4"/>
      <c r="LDH890" s="4"/>
      <c r="LDI890" s="4"/>
      <c r="LDJ890" s="4"/>
      <c r="LDK890" s="4"/>
      <c r="LDL890" s="4"/>
      <c r="LDM890" s="4"/>
      <c r="LDN890" s="4"/>
      <c r="LDO890" s="4"/>
      <c r="LDP890" s="4"/>
      <c r="LDQ890" s="4"/>
      <c r="LDR890" s="4"/>
      <c r="LDS890" s="4"/>
      <c r="LDT890" s="4"/>
      <c r="LDU890" s="4"/>
      <c r="LDV890" s="4"/>
      <c r="LDW890" s="4"/>
      <c r="LDX890" s="4"/>
      <c r="LDY890" s="4"/>
      <c r="LDZ890" s="4"/>
      <c r="LEA890" s="4"/>
      <c r="LEB890" s="4"/>
      <c r="LEC890" s="4"/>
      <c r="LED890" s="4"/>
      <c r="LEE890" s="4"/>
      <c r="LEF890" s="4"/>
      <c r="LEG890" s="4"/>
      <c r="LEH890" s="4"/>
      <c r="LEI890" s="4"/>
      <c r="LEJ890" s="4"/>
      <c r="LEK890" s="4"/>
      <c r="LEL890" s="4"/>
      <c r="LEM890" s="4"/>
      <c r="LEN890" s="4"/>
      <c r="LEO890" s="4"/>
      <c r="LEP890" s="4"/>
      <c r="LEQ890" s="4"/>
      <c r="LER890" s="4"/>
      <c r="LES890" s="4"/>
      <c r="LET890" s="4"/>
      <c r="LEU890" s="4"/>
      <c r="LEV890" s="4"/>
      <c r="LEW890" s="4"/>
      <c r="LEX890" s="4"/>
      <c r="LEY890" s="4"/>
      <c r="LEZ890" s="4"/>
      <c r="LFA890" s="4"/>
      <c r="LFB890" s="4"/>
      <c r="LFC890" s="4"/>
      <c r="LFD890" s="4"/>
      <c r="LFE890" s="4"/>
      <c r="LFF890" s="4"/>
      <c r="LFG890" s="4"/>
      <c r="LFH890" s="4"/>
      <c r="LFI890" s="4"/>
      <c r="LFJ890" s="4"/>
      <c r="LFK890" s="4"/>
      <c r="LFL890" s="4"/>
      <c r="LFM890" s="4"/>
      <c r="LFN890" s="4"/>
      <c r="LFO890" s="4"/>
      <c r="LFP890" s="4"/>
      <c r="LFQ890" s="4"/>
      <c r="LFR890" s="4"/>
      <c r="LFS890" s="4"/>
      <c r="LFT890" s="4"/>
      <c r="LFU890" s="4"/>
      <c r="LFV890" s="4"/>
      <c r="LFW890" s="4"/>
      <c r="LFX890" s="4"/>
      <c r="LFY890" s="4"/>
      <c r="LFZ890" s="4"/>
      <c r="LGA890" s="4"/>
      <c r="LGB890" s="4"/>
      <c r="LGC890" s="4"/>
      <c r="LGD890" s="4"/>
      <c r="LGE890" s="4"/>
      <c r="LGF890" s="4"/>
      <c r="LGG890" s="4"/>
      <c r="LGH890" s="4"/>
      <c r="LGI890" s="4"/>
      <c r="LGJ890" s="4"/>
      <c r="LGK890" s="4"/>
      <c r="LGL890" s="4"/>
      <c r="LGM890" s="4"/>
      <c r="LGN890" s="4"/>
      <c r="LGO890" s="4"/>
      <c r="LGP890" s="4"/>
      <c r="LGQ890" s="4"/>
      <c r="LGR890" s="4"/>
      <c r="LGS890" s="4"/>
      <c r="LGT890" s="4"/>
      <c r="LGU890" s="4"/>
      <c r="LGV890" s="4"/>
      <c r="LGW890" s="4"/>
      <c r="LGX890" s="4"/>
      <c r="LGY890" s="4"/>
      <c r="LGZ890" s="4"/>
      <c r="LHA890" s="4"/>
      <c r="LHB890" s="4"/>
      <c r="LHC890" s="4"/>
      <c r="LHD890" s="4"/>
      <c r="LHE890" s="4"/>
      <c r="LHF890" s="4"/>
      <c r="LHG890" s="4"/>
      <c r="LHH890" s="4"/>
      <c r="LHI890" s="4"/>
      <c r="LHJ890" s="4"/>
      <c r="LHK890" s="4"/>
      <c r="LHL890" s="4"/>
      <c r="LHM890" s="4"/>
      <c r="LHN890" s="4"/>
      <c r="LHO890" s="4"/>
      <c r="LHP890" s="4"/>
      <c r="LHQ890" s="4"/>
      <c r="LHR890" s="4"/>
      <c r="LHS890" s="4"/>
      <c r="LHT890" s="4"/>
      <c r="LHU890" s="4"/>
      <c r="LHV890" s="4"/>
      <c r="LHW890" s="4"/>
      <c r="LHX890" s="4"/>
      <c r="LHY890" s="4"/>
      <c r="LHZ890" s="4"/>
      <c r="LIA890" s="4"/>
      <c r="LIB890" s="4"/>
      <c r="LIC890" s="4"/>
      <c r="LID890" s="4"/>
      <c r="LIE890" s="4"/>
      <c r="LIF890" s="4"/>
      <c r="LIG890" s="4"/>
      <c r="LIH890" s="4"/>
      <c r="LII890" s="4"/>
      <c r="LIJ890" s="4"/>
      <c r="LIK890" s="4"/>
      <c r="LIL890" s="4"/>
      <c r="LIM890" s="4"/>
      <c r="LIN890" s="4"/>
      <c r="LIO890" s="4"/>
      <c r="LIP890" s="4"/>
      <c r="LIQ890" s="4"/>
      <c r="LIR890" s="4"/>
      <c r="LIS890" s="4"/>
      <c r="LIT890" s="4"/>
      <c r="LIU890" s="4"/>
      <c r="LIV890" s="4"/>
      <c r="LIW890" s="4"/>
      <c r="LIX890" s="4"/>
      <c r="LIY890" s="4"/>
      <c r="LIZ890" s="4"/>
      <c r="LJA890" s="4"/>
      <c r="LJB890" s="4"/>
      <c r="LJC890" s="4"/>
      <c r="LJD890" s="4"/>
      <c r="LJE890" s="4"/>
      <c r="LJF890" s="4"/>
      <c r="LJG890" s="4"/>
      <c r="LJH890" s="4"/>
      <c r="LJI890" s="4"/>
      <c r="LJJ890" s="4"/>
      <c r="LJK890" s="4"/>
      <c r="LJL890" s="4"/>
      <c r="LJM890" s="4"/>
      <c r="LJN890" s="4"/>
      <c r="LJO890" s="4"/>
      <c r="LJP890" s="4"/>
      <c r="LJQ890" s="4"/>
      <c r="LJR890" s="4"/>
      <c r="LJS890" s="4"/>
      <c r="LJT890" s="4"/>
      <c r="LJU890" s="4"/>
      <c r="LJV890" s="4"/>
      <c r="LJW890" s="4"/>
      <c r="LJX890" s="4"/>
      <c r="LJY890" s="4"/>
      <c r="LJZ890" s="4"/>
      <c r="LKA890" s="4"/>
      <c r="LKB890" s="4"/>
      <c r="LKC890" s="4"/>
      <c r="LKD890" s="4"/>
      <c r="LKE890" s="4"/>
      <c r="LKF890" s="4"/>
      <c r="LKG890" s="4"/>
      <c r="LKH890" s="4"/>
      <c r="LKI890" s="4"/>
      <c r="LKJ890" s="4"/>
      <c r="LKK890" s="4"/>
      <c r="LKL890" s="4"/>
      <c r="LKM890" s="4"/>
      <c r="LKN890" s="4"/>
      <c r="LKO890" s="4"/>
      <c r="LKP890" s="4"/>
      <c r="LKQ890" s="4"/>
      <c r="LKR890" s="4"/>
      <c r="LKS890" s="4"/>
      <c r="LKT890" s="4"/>
      <c r="LKU890" s="4"/>
      <c r="LKV890" s="4"/>
      <c r="LKW890" s="4"/>
      <c r="LKX890" s="4"/>
      <c r="LKY890" s="4"/>
      <c r="LKZ890" s="4"/>
      <c r="LLA890" s="4"/>
      <c r="LLB890" s="4"/>
      <c r="LLC890" s="4"/>
      <c r="LLD890" s="4"/>
      <c r="LLE890" s="4"/>
      <c r="LLF890" s="4"/>
      <c r="LLG890" s="4"/>
      <c r="LLH890" s="4"/>
      <c r="LLI890" s="4"/>
      <c r="LLJ890" s="4"/>
      <c r="LLK890" s="4"/>
      <c r="LLL890" s="4"/>
      <c r="LLM890" s="4"/>
      <c r="LLN890" s="4"/>
      <c r="LLO890" s="4"/>
      <c r="LLP890" s="4"/>
      <c r="LLQ890" s="4"/>
      <c r="LLR890" s="4"/>
      <c r="LLT890" s="4"/>
      <c r="LLV890" s="4"/>
      <c r="LLW890" s="4"/>
      <c r="LLX890" s="4"/>
      <c r="LLY890" s="4"/>
      <c r="LLZ890" s="4"/>
      <c r="LMA890" s="4"/>
      <c r="LMB890" s="4"/>
      <c r="LMC890" s="4"/>
      <c r="LMH890" s="4"/>
      <c r="LMI890" s="4"/>
      <c r="LMJ890" s="4"/>
      <c r="LMK890" s="4"/>
      <c r="LML890" s="4"/>
      <c r="LMM890" s="4"/>
      <c r="LMN890" s="4"/>
      <c r="LMO890" s="4"/>
      <c r="LMP890" s="4"/>
      <c r="LMQ890" s="4"/>
      <c r="LMR890" s="4"/>
      <c r="LMS890" s="4"/>
      <c r="LMT890" s="4"/>
      <c r="LMU890" s="4"/>
      <c r="LMV890" s="4"/>
      <c r="LMW890" s="4"/>
      <c r="LMX890" s="4"/>
      <c r="LMY890" s="4"/>
      <c r="LMZ890" s="4"/>
      <c r="LNA890" s="4"/>
      <c r="LNB890" s="4"/>
      <c r="LNC890" s="4"/>
      <c r="LND890" s="4"/>
      <c r="LNE890" s="4"/>
      <c r="LNF890" s="4"/>
      <c r="LNG890" s="4"/>
      <c r="LNH890" s="4"/>
      <c r="LNI890" s="4"/>
      <c r="LNJ890" s="4"/>
      <c r="LNK890" s="4"/>
      <c r="LNL890" s="4"/>
      <c r="LNM890" s="4"/>
      <c r="LNN890" s="4"/>
      <c r="LNO890" s="4"/>
      <c r="LNP890" s="4"/>
      <c r="LNQ890" s="4"/>
      <c r="LNR890" s="4"/>
      <c r="LNS890" s="4"/>
      <c r="LNT890" s="4"/>
      <c r="LNU890" s="4"/>
      <c r="LNV890" s="4"/>
      <c r="LNW890" s="4"/>
      <c r="LNX890" s="4"/>
      <c r="LNY890" s="4"/>
      <c r="LNZ890" s="4"/>
      <c r="LOA890" s="4"/>
      <c r="LOB890" s="4"/>
      <c r="LOC890" s="4"/>
      <c r="LOD890" s="4"/>
      <c r="LOE890" s="4"/>
      <c r="LOF890" s="4"/>
      <c r="LOG890" s="4"/>
      <c r="LOH890" s="4"/>
      <c r="LOI890" s="4"/>
      <c r="LOJ890" s="4"/>
      <c r="LOK890" s="4"/>
      <c r="LOL890" s="4"/>
      <c r="LOM890" s="4"/>
      <c r="LON890" s="4"/>
      <c r="LOO890" s="4"/>
      <c r="LOP890" s="4"/>
      <c r="LOQ890" s="4"/>
      <c r="LOR890" s="4"/>
      <c r="LOS890" s="4"/>
      <c r="LOT890" s="4"/>
      <c r="LOU890" s="4"/>
      <c r="LOV890" s="4"/>
      <c r="LOW890" s="4"/>
      <c r="LOX890" s="4"/>
      <c r="LOY890" s="4"/>
      <c r="LOZ890" s="4"/>
      <c r="LPA890" s="4"/>
      <c r="LPB890" s="4"/>
      <c r="LPC890" s="4"/>
      <c r="LPD890" s="4"/>
      <c r="LPE890" s="4"/>
      <c r="LPF890" s="4"/>
      <c r="LPG890" s="4"/>
      <c r="LPH890" s="4"/>
      <c r="LPI890" s="4"/>
      <c r="LPJ890" s="4"/>
      <c r="LPK890" s="4"/>
      <c r="LPL890" s="4"/>
      <c r="LPM890" s="4"/>
      <c r="LPN890" s="4"/>
      <c r="LPO890" s="4"/>
      <c r="LPP890" s="4"/>
      <c r="LPQ890" s="4"/>
      <c r="LPR890" s="4"/>
      <c r="LPS890" s="4"/>
      <c r="LPT890" s="4"/>
      <c r="LPU890" s="4"/>
      <c r="LPV890" s="4"/>
      <c r="LPW890" s="4"/>
      <c r="LPX890" s="4"/>
      <c r="LPY890" s="4"/>
      <c r="LPZ890" s="4"/>
      <c r="LQA890" s="4"/>
      <c r="LQB890" s="4"/>
      <c r="LQC890" s="4"/>
      <c r="LQD890" s="4"/>
      <c r="LQE890" s="4"/>
      <c r="LQF890" s="4"/>
      <c r="LQG890" s="4"/>
      <c r="LQH890" s="4"/>
      <c r="LQI890" s="4"/>
      <c r="LQJ890" s="4"/>
      <c r="LQK890" s="4"/>
      <c r="LQL890" s="4"/>
      <c r="LQM890" s="4"/>
      <c r="LQN890" s="4"/>
      <c r="LQO890" s="4"/>
      <c r="LQP890" s="4"/>
      <c r="LQQ890" s="4"/>
      <c r="LQR890" s="4"/>
      <c r="LQS890" s="4"/>
      <c r="LQT890" s="4"/>
      <c r="LQU890" s="4"/>
      <c r="LQV890" s="4"/>
      <c r="LQW890" s="4"/>
      <c r="LQX890" s="4"/>
      <c r="LQY890" s="4"/>
      <c r="LQZ890" s="4"/>
      <c r="LRA890" s="4"/>
      <c r="LRB890" s="4"/>
      <c r="LRC890" s="4"/>
      <c r="LRD890" s="4"/>
      <c r="LRE890" s="4"/>
      <c r="LRF890" s="4"/>
      <c r="LRG890" s="4"/>
      <c r="LRH890" s="4"/>
      <c r="LRI890" s="4"/>
      <c r="LRJ890" s="4"/>
      <c r="LRK890" s="4"/>
      <c r="LRL890" s="4"/>
      <c r="LRM890" s="4"/>
      <c r="LRN890" s="4"/>
      <c r="LRO890" s="4"/>
      <c r="LRP890" s="4"/>
      <c r="LRQ890" s="4"/>
      <c r="LRR890" s="4"/>
      <c r="LRS890" s="4"/>
      <c r="LRT890" s="4"/>
      <c r="LRU890" s="4"/>
      <c r="LRV890" s="4"/>
      <c r="LRW890" s="4"/>
      <c r="LRX890" s="4"/>
      <c r="LRY890" s="4"/>
      <c r="LRZ890" s="4"/>
      <c r="LSA890" s="4"/>
      <c r="LSB890" s="4"/>
      <c r="LSC890" s="4"/>
      <c r="LSD890" s="4"/>
      <c r="LSE890" s="4"/>
      <c r="LSF890" s="4"/>
      <c r="LSG890" s="4"/>
      <c r="LSH890" s="4"/>
      <c r="LSI890" s="4"/>
      <c r="LSJ890" s="4"/>
      <c r="LSK890" s="4"/>
      <c r="LSL890" s="4"/>
      <c r="LSM890" s="4"/>
      <c r="LSN890" s="4"/>
      <c r="LSO890" s="4"/>
      <c r="LSP890" s="4"/>
      <c r="LSQ890" s="4"/>
      <c r="LSR890" s="4"/>
      <c r="LSS890" s="4"/>
      <c r="LST890" s="4"/>
      <c r="LSU890" s="4"/>
      <c r="LSV890" s="4"/>
      <c r="LSW890" s="4"/>
      <c r="LSX890" s="4"/>
      <c r="LSY890" s="4"/>
      <c r="LSZ890" s="4"/>
      <c r="LTA890" s="4"/>
      <c r="LTB890" s="4"/>
      <c r="LTC890" s="4"/>
      <c r="LTD890" s="4"/>
      <c r="LTE890" s="4"/>
      <c r="LTF890" s="4"/>
      <c r="LTG890" s="4"/>
      <c r="LTH890" s="4"/>
      <c r="LTI890" s="4"/>
      <c r="LTJ890" s="4"/>
      <c r="LTK890" s="4"/>
      <c r="LTL890" s="4"/>
      <c r="LTM890" s="4"/>
      <c r="LTN890" s="4"/>
      <c r="LTO890" s="4"/>
      <c r="LTP890" s="4"/>
      <c r="LTQ890" s="4"/>
      <c r="LTR890" s="4"/>
      <c r="LTS890" s="4"/>
      <c r="LTT890" s="4"/>
      <c r="LTU890" s="4"/>
      <c r="LTV890" s="4"/>
      <c r="LTW890" s="4"/>
      <c r="LTX890" s="4"/>
      <c r="LTY890" s="4"/>
      <c r="LTZ890" s="4"/>
      <c r="LUA890" s="4"/>
      <c r="LUB890" s="4"/>
      <c r="LUC890" s="4"/>
      <c r="LUD890" s="4"/>
      <c r="LUE890" s="4"/>
      <c r="LUF890" s="4"/>
      <c r="LUG890" s="4"/>
      <c r="LUH890" s="4"/>
      <c r="LUI890" s="4"/>
      <c r="LUJ890" s="4"/>
      <c r="LUK890" s="4"/>
      <c r="LUL890" s="4"/>
      <c r="LUM890" s="4"/>
      <c r="LUN890" s="4"/>
      <c r="LUO890" s="4"/>
      <c r="LUP890" s="4"/>
      <c r="LUQ890" s="4"/>
      <c r="LUR890" s="4"/>
      <c r="LUS890" s="4"/>
      <c r="LUT890" s="4"/>
      <c r="LUU890" s="4"/>
      <c r="LUV890" s="4"/>
      <c r="LUW890" s="4"/>
      <c r="LUX890" s="4"/>
      <c r="LUY890" s="4"/>
      <c r="LUZ890" s="4"/>
      <c r="LVA890" s="4"/>
      <c r="LVB890" s="4"/>
      <c r="LVC890" s="4"/>
      <c r="LVD890" s="4"/>
      <c r="LVE890" s="4"/>
      <c r="LVF890" s="4"/>
      <c r="LVG890" s="4"/>
      <c r="LVH890" s="4"/>
      <c r="LVI890" s="4"/>
      <c r="LVJ890" s="4"/>
      <c r="LVK890" s="4"/>
      <c r="LVL890" s="4"/>
      <c r="LVM890" s="4"/>
      <c r="LVN890" s="4"/>
      <c r="LVP890" s="4"/>
      <c r="LVR890" s="4"/>
      <c r="LVS890" s="4"/>
      <c r="LVT890" s="4"/>
      <c r="LVU890" s="4"/>
      <c r="LVV890" s="4"/>
      <c r="LVW890" s="4"/>
      <c r="LVX890" s="4"/>
      <c r="LVY890" s="4"/>
      <c r="LWD890" s="4"/>
      <c r="LWE890" s="4"/>
      <c r="LWF890" s="4"/>
      <c r="LWG890" s="4"/>
      <c r="LWH890" s="4"/>
      <c r="LWI890" s="4"/>
      <c r="LWJ890" s="4"/>
      <c r="LWK890" s="4"/>
      <c r="LWL890" s="4"/>
      <c r="LWM890" s="4"/>
      <c r="LWN890" s="4"/>
      <c r="LWO890" s="4"/>
      <c r="LWP890" s="4"/>
      <c r="LWQ890" s="4"/>
      <c r="LWR890" s="4"/>
      <c r="LWS890" s="4"/>
      <c r="LWT890" s="4"/>
      <c r="LWU890" s="4"/>
      <c r="LWV890" s="4"/>
      <c r="LWW890" s="4"/>
      <c r="LWX890" s="4"/>
      <c r="LWY890" s="4"/>
      <c r="LWZ890" s="4"/>
      <c r="LXA890" s="4"/>
      <c r="LXB890" s="4"/>
      <c r="LXC890" s="4"/>
      <c r="LXD890" s="4"/>
      <c r="LXE890" s="4"/>
      <c r="LXF890" s="4"/>
      <c r="LXG890" s="4"/>
      <c r="LXH890" s="4"/>
      <c r="LXI890" s="4"/>
      <c r="LXJ890" s="4"/>
      <c r="LXK890" s="4"/>
      <c r="LXL890" s="4"/>
      <c r="LXM890" s="4"/>
      <c r="LXN890" s="4"/>
      <c r="LXO890" s="4"/>
      <c r="LXP890" s="4"/>
      <c r="LXQ890" s="4"/>
      <c r="LXR890" s="4"/>
      <c r="LXS890" s="4"/>
      <c r="LXT890" s="4"/>
      <c r="LXU890" s="4"/>
      <c r="LXV890" s="4"/>
      <c r="LXW890" s="4"/>
      <c r="LXX890" s="4"/>
      <c r="LXY890" s="4"/>
      <c r="LXZ890" s="4"/>
      <c r="LYA890" s="4"/>
      <c r="LYB890" s="4"/>
      <c r="LYC890" s="4"/>
      <c r="LYD890" s="4"/>
      <c r="LYE890" s="4"/>
      <c r="LYF890" s="4"/>
      <c r="LYG890" s="4"/>
      <c r="LYH890" s="4"/>
      <c r="LYI890" s="4"/>
      <c r="LYJ890" s="4"/>
      <c r="LYK890" s="4"/>
      <c r="LYL890" s="4"/>
      <c r="LYM890" s="4"/>
      <c r="LYN890" s="4"/>
      <c r="LYO890" s="4"/>
      <c r="LYP890" s="4"/>
      <c r="LYQ890" s="4"/>
      <c r="LYR890" s="4"/>
      <c r="LYS890" s="4"/>
      <c r="LYT890" s="4"/>
      <c r="LYU890" s="4"/>
      <c r="LYV890" s="4"/>
      <c r="LYW890" s="4"/>
      <c r="LYX890" s="4"/>
      <c r="LYY890" s="4"/>
      <c r="LYZ890" s="4"/>
      <c r="LZA890" s="4"/>
      <c r="LZB890" s="4"/>
      <c r="LZC890" s="4"/>
      <c r="LZD890" s="4"/>
      <c r="LZE890" s="4"/>
      <c r="LZF890" s="4"/>
      <c r="LZG890" s="4"/>
      <c r="LZH890" s="4"/>
      <c r="LZI890" s="4"/>
      <c r="LZJ890" s="4"/>
      <c r="LZK890" s="4"/>
      <c r="LZL890" s="4"/>
      <c r="LZM890" s="4"/>
      <c r="LZN890" s="4"/>
      <c r="LZO890" s="4"/>
      <c r="LZP890" s="4"/>
      <c r="LZQ890" s="4"/>
      <c r="LZR890" s="4"/>
      <c r="LZS890" s="4"/>
      <c r="LZT890" s="4"/>
      <c r="LZU890" s="4"/>
      <c r="LZV890" s="4"/>
      <c r="LZW890" s="4"/>
      <c r="LZX890" s="4"/>
      <c r="LZY890" s="4"/>
      <c r="LZZ890" s="4"/>
      <c r="MAA890" s="4"/>
      <c r="MAB890" s="4"/>
      <c r="MAC890" s="4"/>
      <c r="MAD890" s="4"/>
      <c r="MAE890" s="4"/>
      <c r="MAF890" s="4"/>
      <c r="MAG890" s="4"/>
      <c r="MAH890" s="4"/>
      <c r="MAI890" s="4"/>
      <c r="MAJ890" s="4"/>
      <c r="MAK890" s="4"/>
      <c r="MAL890" s="4"/>
      <c r="MAM890" s="4"/>
      <c r="MAN890" s="4"/>
      <c r="MAO890" s="4"/>
      <c r="MAP890" s="4"/>
      <c r="MAQ890" s="4"/>
      <c r="MAR890" s="4"/>
      <c r="MAS890" s="4"/>
      <c r="MAT890" s="4"/>
      <c r="MAU890" s="4"/>
      <c r="MAV890" s="4"/>
      <c r="MAW890" s="4"/>
      <c r="MAX890" s="4"/>
      <c r="MAY890" s="4"/>
      <c r="MAZ890" s="4"/>
      <c r="MBA890" s="4"/>
      <c r="MBB890" s="4"/>
      <c r="MBC890" s="4"/>
      <c r="MBD890" s="4"/>
      <c r="MBE890" s="4"/>
      <c r="MBF890" s="4"/>
      <c r="MBG890" s="4"/>
      <c r="MBH890" s="4"/>
      <c r="MBI890" s="4"/>
      <c r="MBJ890" s="4"/>
      <c r="MBK890" s="4"/>
      <c r="MBL890" s="4"/>
      <c r="MBM890" s="4"/>
      <c r="MBN890" s="4"/>
      <c r="MBO890" s="4"/>
      <c r="MBP890" s="4"/>
      <c r="MBQ890" s="4"/>
      <c r="MBR890" s="4"/>
      <c r="MBS890" s="4"/>
      <c r="MBT890" s="4"/>
      <c r="MBU890" s="4"/>
      <c r="MBV890" s="4"/>
      <c r="MBW890" s="4"/>
      <c r="MBX890" s="4"/>
      <c r="MBY890" s="4"/>
      <c r="MBZ890" s="4"/>
      <c r="MCA890" s="4"/>
      <c r="MCB890" s="4"/>
      <c r="MCC890" s="4"/>
      <c r="MCD890" s="4"/>
      <c r="MCE890" s="4"/>
      <c r="MCF890" s="4"/>
      <c r="MCG890" s="4"/>
      <c r="MCH890" s="4"/>
      <c r="MCI890" s="4"/>
      <c r="MCJ890" s="4"/>
      <c r="MCK890" s="4"/>
      <c r="MCL890" s="4"/>
      <c r="MCM890" s="4"/>
      <c r="MCN890" s="4"/>
      <c r="MCO890" s="4"/>
      <c r="MCP890" s="4"/>
      <c r="MCQ890" s="4"/>
      <c r="MCR890" s="4"/>
      <c r="MCS890" s="4"/>
      <c r="MCT890" s="4"/>
      <c r="MCU890" s="4"/>
      <c r="MCV890" s="4"/>
      <c r="MCW890" s="4"/>
      <c r="MCX890" s="4"/>
      <c r="MCY890" s="4"/>
      <c r="MCZ890" s="4"/>
      <c r="MDA890" s="4"/>
      <c r="MDB890" s="4"/>
      <c r="MDC890" s="4"/>
      <c r="MDD890" s="4"/>
      <c r="MDE890" s="4"/>
      <c r="MDF890" s="4"/>
      <c r="MDG890" s="4"/>
      <c r="MDH890" s="4"/>
      <c r="MDI890" s="4"/>
      <c r="MDJ890" s="4"/>
      <c r="MDK890" s="4"/>
      <c r="MDL890" s="4"/>
      <c r="MDM890" s="4"/>
      <c r="MDN890" s="4"/>
      <c r="MDO890" s="4"/>
      <c r="MDP890" s="4"/>
      <c r="MDQ890" s="4"/>
      <c r="MDR890" s="4"/>
      <c r="MDS890" s="4"/>
      <c r="MDT890" s="4"/>
      <c r="MDU890" s="4"/>
      <c r="MDV890" s="4"/>
      <c r="MDW890" s="4"/>
      <c r="MDX890" s="4"/>
      <c r="MDY890" s="4"/>
      <c r="MDZ890" s="4"/>
      <c r="MEA890" s="4"/>
      <c r="MEB890" s="4"/>
      <c r="MEC890" s="4"/>
      <c r="MED890" s="4"/>
      <c r="MEE890" s="4"/>
      <c r="MEF890" s="4"/>
      <c r="MEG890" s="4"/>
      <c r="MEH890" s="4"/>
      <c r="MEI890" s="4"/>
      <c r="MEJ890" s="4"/>
      <c r="MEK890" s="4"/>
      <c r="MEL890" s="4"/>
      <c r="MEM890" s="4"/>
      <c r="MEN890" s="4"/>
      <c r="MEO890" s="4"/>
      <c r="MEP890" s="4"/>
      <c r="MEQ890" s="4"/>
      <c r="MER890" s="4"/>
      <c r="MES890" s="4"/>
      <c r="MET890" s="4"/>
      <c r="MEU890" s="4"/>
      <c r="MEV890" s="4"/>
      <c r="MEW890" s="4"/>
      <c r="MEX890" s="4"/>
      <c r="MEY890" s="4"/>
      <c r="MEZ890" s="4"/>
      <c r="MFA890" s="4"/>
      <c r="MFB890" s="4"/>
      <c r="MFC890" s="4"/>
      <c r="MFD890" s="4"/>
      <c r="MFE890" s="4"/>
      <c r="MFF890" s="4"/>
      <c r="MFG890" s="4"/>
      <c r="MFH890" s="4"/>
      <c r="MFI890" s="4"/>
      <c r="MFJ890" s="4"/>
      <c r="MFL890" s="4"/>
      <c r="MFN890" s="4"/>
      <c r="MFO890" s="4"/>
      <c r="MFP890" s="4"/>
      <c r="MFQ890" s="4"/>
      <c r="MFR890" s="4"/>
      <c r="MFS890" s="4"/>
      <c r="MFT890" s="4"/>
      <c r="MFU890" s="4"/>
      <c r="MFZ890" s="4"/>
      <c r="MGA890" s="4"/>
      <c r="MGB890" s="4"/>
      <c r="MGC890" s="4"/>
      <c r="MGD890" s="4"/>
      <c r="MGE890" s="4"/>
      <c r="MGF890" s="4"/>
      <c r="MGG890" s="4"/>
      <c r="MGH890" s="4"/>
      <c r="MGI890" s="4"/>
      <c r="MGJ890" s="4"/>
      <c r="MGK890" s="4"/>
      <c r="MGL890" s="4"/>
      <c r="MGM890" s="4"/>
      <c r="MGN890" s="4"/>
      <c r="MGO890" s="4"/>
      <c r="MGP890" s="4"/>
      <c r="MGQ890" s="4"/>
      <c r="MGR890" s="4"/>
      <c r="MGS890" s="4"/>
      <c r="MGT890" s="4"/>
      <c r="MGU890" s="4"/>
      <c r="MGV890" s="4"/>
      <c r="MGW890" s="4"/>
      <c r="MGX890" s="4"/>
      <c r="MGY890" s="4"/>
      <c r="MGZ890" s="4"/>
      <c r="MHA890" s="4"/>
      <c r="MHB890" s="4"/>
      <c r="MHC890" s="4"/>
      <c r="MHD890" s="4"/>
      <c r="MHE890" s="4"/>
      <c r="MHF890" s="4"/>
      <c r="MHG890" s="4"/>
      <c r="MHH890" s="4"/>
      <c r="MHI890" s="4"/>
      <c r="MHJ890" s="4"/>
      <c r="MHK890" s="4"/>
      <c r="MHL890" s="4"/>
      <c r="MHM890" s="4"/>
      <c r="MHN890" s="4"/>
      <c r="MHO890" s="4"/>
      <c r="MHP890" s="4"/>
      <c r="MHQ890" s="4"/>
      <c r="MHR890" s="4"/>
      <c r="MHS890" s="4"/>
      <c r="MHT890" s="4"/>
      <c r="MHU890" s="4"/>
      <c r="MHV890" s="4"/>
      <c r="MHW890" s="4"/>
      <c r="MHX890" s="4"/>
      <c r="MHY890" s="4"/>
      <c r="MHZ890" s="4"/>
      <c r="MIA890" s="4"/>
      <c r="MIB890" s="4"/>
      <c r="MIC890" s="4"/>
      <c r="MID890" s="4"/>
      <c r="MIE890" s="4"/>
      <c r="MIF890" s="4"/>
      <c r="MIG890" s="4"/>
      <c r="MIH890" s="4"/>
      <c r="MII890" s="4"/>
      <c r="MIJ890" s="4"/>
      <c r="MIK890" s="4"/>
      <c r="MIL890" s="4"/>
      <c r="MIM890" s="4"/>
      <c r="MIN890" s="4"/>
      <c r="MIO890" s="4"/>
      <c r="MIP890" s="4"/>
      <c r="MIQ890" s="4"/>
      <c r="MIR890" s="4"/>
      <c r="MIS890" s="4"/>
      <c r="MIT890" s="4"/>
      <c r="MIU890" s="4"/>
      <c r="MIV890" s="4"/>
      <c r="MIW890" s="4"/>
      <c r="MIX890" s="4"/>
      <c r="MIY890" s="4"/>
      <c r="MIZ890" s="4"/>
      <c r="MJA890" s="4"/>
      <c r="MJB890" s="4"/>
      <c r="MJC890" s="4"/>
      <c r="MJD890" s="4"/>
      <c r="MJE890" s="4"/>
      <c r="MJF890" s="4"/>
      <c r="MJG890" s="4"/>
      <c r="MJH890" s="4"/>
      <c r="MJI890" s="4"/>
      <c r="MJJ890" s="4"/>
      <c r="MJK890" s="4"/>
      <c r="MJL890" s="4"/>
      <c r="MJM890" s="4"/>
      <c r="MJN890" s="4"/>
      <c r="MJO890" s="4"/>
      <c r="MJP890" s="4"/>
      <c r="MJQ890" s="4"/>
      <c r="MJR890" s="4"/>
      <c r="MJS890" s="4"/>
      <c r="MJT890" s="4"/>
      <c r="MJU890" s="4"/>
      <c r="MJV890" s="4"/>
      <c r="MJW890" s="4"/>
      <c r="MJX890" s="4"/>
      <c r="MJY890" s="4"/>
      <c r="MJZ890" s="4"/>
      <c r="MKA890" s="4"/>
      <c r="MKB890" s="4"/>
      <c r="MKC890" s="4"/>
      <c r="MKD890" s="4"/>
      <c r="MKE890" s="4"/>
      <c r="MKF890" s="4"/>
      <c r="MKG890" s="4"/>
      <c r="MKH890" s="4"/>
      <c r="MKI890" s="4"/>
      <c r="MKJ890" s="4"/>
      <c r="MKK890" s="4"/>
      <c r="MKL890" s="4"/>
      <c r="MKM890" s="4"/>
      <c r="MKN890" s="4"/>
      <c r="MKO890" s="4"/>
      <c r="MKP890" s="4"/>
      <c r="MKQ890" s="4"/>
      <c r="MKR890" s="4"/>
      <c r="MKS890" s="4"/>
      <c r="MKT890" s="4"/>
      <c r="MKU890" s="4"/>
      <c r="MKV890" s="4"/>
      <c r="MKW890" s="4"/>
      <c r="MKX890" s="4"/>
      <c r="MKY890" s="4"/>
      <c r="MKZ890" s="4"/>
      <c r="MLA890" s="4"/>
      <c r="MLB890" s="4"/>
      <c r="MLC890" s="4"/>
      <c r="MLD890" s="4"/>
      <c r="MLE890" s="4"/>
      <c r="MLF890" s="4"/>
      <c r="MLG890" s="4"/>
      <c r="MLH890" s="4"/>
      <c r="MLI890" s="4"/>
      <c r="MLJ890" s="4"/>
      <c r="MLK890" s="4"/>
      <c r="MLL890" s="4"/>
      <c r="MLM890" s="4"/>
      <c r="MLN890" s="4"/>
      <c r="MLO890" s="4"/>
      <c r="MLP890" s="4"/>
      <c r="MLQ890" s="4"/>
      <c r="MLR890" s="4"/>
      <c r="MLS890" s="4"/>
      <c r="MLT890" s="4"/>
      <c r="MLU890" s="4"/>
      <c r="MLV890" s="4"/>
      <c r="MLW890" s="4"/>
      <c r="MLX890" s="4"/>
      <c r="MLY890" s="4"/>
      <c r="MLZ890" s="4"/>
      <c r="MMA890" s="4"/>
      <c r="MMB890" s="4"/>
      <c r="MMC890" s="4"/>
      <c r="MMD890" s="4"/>
      <c r="MME890" s="4"/>
      <c r="MMF890" s="4"/>
      <c r="MMG890" s="4"/>
      <c r="MMH890" s="4"/>
      <c r="MMI890" s="4"/>
      <c r="MMJ890" s="4"/>
      <c r="MMK890" s="4"/>
      <c r="MML890" s="4"/>
      <c r="MMM890" s="4"/>
      <c r="MMN890" s="4"/>
      <c r="MMO890" s="4"/>
      <c r="MMP890" s="4"/>
      <c r="MMQ890" s="4"/>
      <c r="MMR890" s="4"/>
      <c r="MMS890" s="4"/>
      <c r="MMT890" s="4"/>
      <c r="MMU890" s="4"/>
      <c r="MMV890" s="4"/>
      <c r="MMW890" s="4"/>
      <c r="MMX890" s="4"/>
      <c r="MMY890" s="4"/>
      <c r="MMZ890" s="4"/>
      <c r="MNA890" s="4"/>
      <c r="MNB890" s="4"/>
      <c r="MNC890" s="4"/>
      <c r="MND890" s="4"/>
      <c r="MNE890" s="4"/>
      <c r="MNF890" s="4"/>
      <c r="MNG890" s="4"/>
      <c r="MNH890" s="4"/>
      <c r="MNI890" s="4"/>
      <c r="MNJ890" s="4"/>
      <c r="MNK890" s="4"/>
      <c r="MNL890" s="4"/>
      <c r="MNM890" s="4"/>
      <c r="MNN890" s="4"/>
      <c r="MNO890" s="4"/>
      <c r="MNP890" s="4"/>
      <c r="MNQ890" s="4"/>
      <c r="MNR890" s="4"/>
      <c r="MNS890" s="4"/>
      <c r="MNT890" s="4"/>
      <c r="MNU890" s="4"/>
      <c r="MNV890" s="4"/>
      <c r="MNW890" s="4"/>
      <c r="MNX890" s="4"/>
      <c r="MNY890" s="4"/>
      <c r="MNZ890" s="4"/>
      <c r="MOA890" s="4"/>
      <c r="MOB890" s="4"/>
      <c r="MOC890" s="4"/>
      <c r="MOD890" s="4"/>
      <c r="MOE890" s="4"/>
      <c r="MOF890" s="4"/>
      <c r="MOG890" s="4"/>
      <c r="MOH890" s="4"/>
      <c r="MOI890" s="4"/>
      <c r="MOJ890" s="4"/>
      <c r="MOK890" s="4"/>
      <c r="MOL890" s="4"/>
      <c r="MOM890" s="4"/>
      <c r="MON890" s="4"/>
      <c r="MOO890" s="4"/>
      <c r="MOP890" s="4"/>
      <c r="MOQ890" s="4"/>
      <c r="MOR890" s="4"/>
      <c r="MOS890" s="4"/>
      <c r="MOT890" s="4"/>
      <c r="MOU890" s="4"/>
      <c r="MOV890" s="4"/>
      <c r="MOW890" s="4"/>
      <c r="MOX890" s="4"/>
      <c r="MOY890" s="4"/>
      <c r="MOZ890" s="4"/>
      <c r="MPA890" s="4"/>
      <c r="MPB890" s="4"/>
      <c r="MPC890" s="4"/>
      <c r="MPD890" s="4"/>
      <c r="MPE890" s="4"/>
      <c r="MPF890" s="4"/>
      <c r="MPH890" s="4"/>
      <c r="MPJ890" s="4"/>
      <c r="MPK890" s="4"/>
      <c r="MPL890" s="4"/>
      <c r="MPM890" s="4"/>
      <c r="MPN890" s="4"/>
      <c r="MPO890" s="4"/>
      <c r="MPP890" s="4"/>
      <c r="MPQ890" s="4"/>
      <c r="MPV890" s="4"/>
      <c r="MPW890" s="4"/>
      <c r="MPX890" s="4"/>
      <c r="MPY890" s="4"/>
      <c r="MPZ890" s="4"/>
      <c r="MQA890" s="4"/>
      <c r="MQB890" s="4"/>
      <c r="MQC890" s="4"/>
      <c r="MQD890" s="4"/>
      <c r="MQE890" s="4"/>
      <c r="MQF890" s="4"/>
      <c r="MQG890" s="4"/>
      <c r="MQH890" s="4"/>
      <c r="MQI890" s="4"/>
      <c r="MQJ890" s="4"/>
      <c r="MQK890" s="4"/>
      <c r="MQL890" s="4"/>
      <c r="MQM890" s="4"/>
      <c r="MQN890" s="4"/>
      <c r="MQO890" s="4"/>
      <c r="MQP890" s="4"/>
      <c r="MQQ890" s="4"/>
      <c r="MQR890" s="4"/>
      <c r="MQS890" s="4"/>
      <c r="MQT890" s="4"/>
      <c r="MQU890" s="4"/>
      <c r="MQV890" s="4"/>
      <c r="MQW890" s="4"/>
      <c r="MQX890" s="4"/>
      <c r="MQY890" s="4"/>
      <c r="MQZ890" s="4"/>
      <c r="MRA890" s="4"/>
      <c r="MRB890" s="4"/>
      <c r="MRC890" s="4"/>
      <c r="MRD890" s="4"/>
      <c r="MRE890" s="4"/>
      <c r="MRF890" s="4"/>
      <c r="MRG890" s="4"/>
      <c r="MRH890" s="4"/>
      <c r="MRI890" s="4"/>
      <c r="MRJ890" s="4"/>
      <c r="MRK890" s="4"/>
      <c r="MRL890" s="4"/>
      <c r="MRM890" s="4"/>
      <c r="MRN890" s="4"/>
      <c r="MRO890" s="4"/>
      <c r="MRP890" s="4"/>
      <c r="MRQ890" s="4"/>
      <c r="MRR890" s="4"/>
      <c r="MRS890" s="4"/>
      <c r="MRT890" s="4"/>
      <c r="MRU890" s="4"/>
      <c r="MRV890" s="4"/>
      <c r="MRW890" s="4"/>
      <c r="MRX890" s="4"/>
      <c r="MRY890" s="4"/>
      <c r="MRZ890" s="4"/>
      <c r="MSA890" s="4"/>
      <c r="MSB890" s="4"/>
      <c r="MSC890" s="4"/>
      <c r="MSD890" s="4"/>
      <c r="MSE890" s="4"/>
      <c r="MSF890" s="4"/>
      <c r="MSG890" s="4"/>
      <c r="MSH890" s="4"/>
      <c r="MSI890" s="4"/>
      <c r="MSJ890" s="4"/>
      <c r="MSK890" s="4"/>
      <c r="MSL890" s="4"/>
      <c r="MSM890" s="4"/>
      <c r="MSN890" s="4"/>
      <c r="MSO890" s="4"/>
      <c r="MSP890" s="4"/>
      <c r="MSQ890" s="4"/>
      <c r="MSR890" s="4"/>
      <c r="MSS890" s="4"/>
      <c r="MST890" s="4"/>
      <c r="MSU890" s="4"/>
      <c r="MSV890" s="4"/>
      <c r="MSW890" s="4"/>
      <c r="MSX890" s="4"/>
      <c r="MSY890" s="4"/>
      <c r="MSZ890" s="4"/>
      <c r="MTA890" s="4"/>
      <c r="MTB890" s="4"/>
      <c r="MTC890" s="4"/>
      <c r="MTD890" s="4"/>
      <c r="MTE890" s="4"/>
      <c r="MTF890" s="4"/>
      <c r="MTG890" s="4"/>
      <c r="MTH890" s="4"/>
      <c r="MTI890" s="4"/>
      <c r="MTJ890" s="4"/>
      <c r="MTK890" s="4"/>
      <c r="MTL890" s="4"/>
      <c r="MTM890" s="4"/>
      <c r="MTN890" s="4"/>
      <c r="MTO890" s="4"/>
      <c r="MTP890" s="4"/>
      <c r="MTQ890" s="4"/>
      <c r="MTR890" s="4"/>
      <c r="MTS890" s="4"/>
      <c r="MTT890" s="4"/>
      <c r="MTU890" s="4"/>
      <c r="MTV890" s="4"/>
      <c r="MTW890" s="4"/>
      <c r="MTX890" s="4"/>
      <c r="MTY890" s="4"/>
      <c r="MTZ890" s="4"/>
      <c r="MUA890" s="4"/>
      <c r="MUB890" s="4"/>
      <c r="MUC890" s="4"/>
      <c r="MUD890" s="4"/>
      <c r="MUE890" s="4"/>
      <c r="MUF890" s="4"/>
      <c r="MUG890" s="4"/>
      <c r="MUH890" s="4"/>
      <c r="MUI890" s="4"/>
      <c r="MUJ890" s="4"/>
      <c r="MUK890" s="4"/>
      <c r="MUL890" s="4"/>
      <c r="MUM890" s="4"/>
      <c r="MUN890" s="4"/>
      <c r="MUO890" s="4"/>
      <c r="MUP890" s="4"/>
      <c r="MUQ890" s="4"/>
      <c r="MUR890" s="4"/>
      <c r="MUS890" s="4"/>
      <c r="MUT890" s="4"/>
      <c r="MUU890" s="4"/>
      <c r="MUV890" s="4"/>
      <c r="MUW890" s="4"/>
      <c r="MUX890" s="4"/>
      <c r="MUY890" s="4"/>
      <c r="MUZ890" s="4"/>
      <c r="MVA890" s="4"/>
      <c r="MVB890" s="4"/>
      <c r="MVC890" s="4"/>
      <c r="MVD890" s="4"/>
      <c r="MVE890" s="4"/>
      <c r="MVF890" s="4"/>
      <c r="MVG890" s="4"/>
      <c r="MVH890" s="4"/>
      <c r="MVI890" s="4"/>
      <c r="MVJ890" s="4"/>
      <c r="MVK890" s="4"/>
      <c r="MVL890" s="4"/>
      <c r="MVM890" s="4"/>
      <c r="MVN890" s="4"/>
      <c r="MVO890" s="4"/>
      <c r="MVP890" s="4"/>
      <c r="MVQ890" s="4"/>
      <c r="MVR890" s="4"/>
      <c r="MVS890" s="4"/>
      <c r="MVT890" s="4"/>
      <c r="MVU890" s="4"/>
      <c r="MVV890" s="4"/>
      <c r="MVW890" s="4"/>
      <c r="MVX890" s="4"/>
      <c r="MVY890" s="4"/>
      <c r="MVZ890" s="4"/>
      <c r="MWA890" s="4"/>
      <c r="MWB890" s="4"/>
      <c r="MWC890" s="4"/>
      <c r="MWD890" s="4"/>
      <c r="MWE890" s="4"/>
      <c r="MWF890" s="4"/>
      <c r="MWG890" s="4"/>
      <c r="MWH890" s="4"/>
      <c r="MWI890" s="4"/>
      <c r="MWJ890" s="4"/>
      <c r="MWK890" s="4"/>
      <c r="MWL890" s="4"/>
      <c r="MWM890" s="4"/>
      <c r="MWN890" s="4"/>
      <c r="MWO890" s="4"/>
      <c r="MWP890" s="4"/>
      <c r="MWQ890" s="4"/>
      <c r="MWR890" s="4"/>
      <c r="MWS890" s="4"/>
      <c r="MWT890" s="4"/>
      <c r="MWU890" s="4"/>
      <c r="MWV890" s="4"/>
      <c r="MWW890" s="4"/>
      <c r="MWX890" s="4"/>
      <c r="MWY890" s="4"/>
      <c r="MWZ890" s="4"/>
      <c r="MXA890" s="4"/>
      <c r="MXB890" s="4"/>
      <c r="MXC890" s="4"/>
      <c r="MXD890" s="4"/>
      <c r="MXE890" s="4"/>
      <c r="MXF890" s="4"/>
      <c r="MXG890" s="4"/>
      <c r="MXH890" s="4"/>
      <c r="MXI890" s="4"/>
      <c r="MXJ890" s="4"/>
      <c r="MXK890" s="4"/>
      <c r="MXL890" s="4"/>
      <c r="MXM890" s="4"/>
      <c r="MXN890" s="4"/>
      <c r="MXO890" s="4"/>
      <c r="MXP890" s="4"/>
      <c r="MXQ890" s="4"/>
      <c r="MXR890" s="4"/>
      <c r="MXS890" s="4"/>
      <c r="MXT890" s="4"/>
      <c r="MXU890" s="4"/>
      <c r="MXV890" s="4"/>
      <c r="MXW890" s="4"/>
      <c r="MXX890" s="4"/>
      <c r="MXY890" s="4"/>
      <c r="MXZ890" s="4"/>
      <c r="MYA890" s="4"/>
      <c r="MYB890" s="4"/>
      <c r="MYC890" s="4"/>
      <c r="MYD890" s="4"/>
      <c r="MYE890" s="4"/>
      <c r="MYF890" s="4"/>
      <c r="MYG890" s="4"/>
      <c r="MYH890" s="4"/>
      <c r="MYI890" s="4"/>
      <c r="MYJ890" s="4"/>
      <c r="MYK890" s="4"/>
      <c r="MYL890" s="4"/>
      <c r="MYM890" s="4"/>
      <c r="MYN890" s="4"/>
      <c r="MYO890" s="4"/>
      <c r="MYP890" s="4"/>
      <c r="MYQ890" s="4"/>
      <c r="MYR890" s="4"/>
      <c r="MYS890" s="4"/>
      <c r="MYT890" s="4"/>
      <c r="MYU890" s="4"/>
      <c r="MYV890" s="4"/>
      <c r="MYW890" s="4"/>
      <c r="MYX890" s="4"/>
      <c r="MYY890" s="4"/>
      <c r="MYZ890" s="4"/>
      <c r="MZA890" s="4"/>
      <c r="MZB890" s="4"/>
      <c r="MZD890" s="4"/>
      <c r="MZF890" s="4"/>
      <c r="MZG890" s="4"/>
      <c r="MZH890" s="4"/>
      <c r="MZI890" s="4"/>
      <c r="MZJ890" s="4"/>
      <c r="MZK890" s="4"/>
      <c r="MZL890" s="4"/>
      <c r="MZM890" s="4"/>
      <c r="MZR890" s="4"/>
      <c r="MZS890" s="4"/>
      <c r="MZT890" s="4"/>
      <c r="MZU890" s="4"/>
      <c r="MZV890" s="4"/>
      <c r="MZW890" s="4"/>
      <c r="MZX890" s="4"/>
      <c r="MZY890" s="4"/>
      <c r="MZZ890" s="4"/>
      <c r="NAA890" s="4"/>
      <c r="NAB890" s="4"/>
      <c r="NAC890" s="4"/>
      <c r="NAD890" s="4"/>
      <c r="NAE890" s="4"/>
      <c r="NAF890" s="4"/>
      <c r="NAG890" s="4"/>
      <c r="NAH890" s="4"/>
      <c r="NAI890" s="4"/>
      <c r="NAJ890" s="4"/>
      <c r="NAK890" s="4"/>
      <c r="NAL890" s="4"/>
      <c r="NAM890" s="4"/>
      <c r="NAN890" s="4"/>
      <c r="NAO890" s="4"/>
      <c r="NAP890" s="4"/>
      <c r="NAQ890" s="4"/>
      <c r="NAR890" s="4"/>
      <c r="NAS890" s="4"/>
      <c r="NAT890" s="4"/>
      <c r="NAU890" s="4"/>
      <c r="NAV890" s="4"/>
      <c r="NAW890" s="4"/>
      <c r="NAX890" s="4"/>
      <c r="NAY890" s="4"/>
      <c r="NAZ890" s="4"/>
      <c r="NBA890" s="4"/>
      <c r="NBB890" s="4"/>
      <c r="NBC890" s="4"/>
      <c r="NBD890" s="4"/>
      <c r="NBE890" s="4"/>
      <c r="NBF890" s="4"/>
      <c r="NBG890" s="4"/>
      <c r="NBH890" s="4"/>
      <c r="NBI890" s="4"/>
      <c r="NBJ890" s="4"/>
      <c r="NBK890" s="4"/>
      <c r="NBL890" s="4"/>
      <c r="NBM890" s="4"/>
      <c r="NBN890" s="4"/>
      <c r="NBO890" s="4"/>
      <c r="NBP890" s="4"/>
      <c r="NBQ890" s="4"/>
      <c r="NBR890" s="4"/>
      <c r="NBS890" s="4"/>
      <c r="NBT890" s="4"/>
      <c r="NBU890" s="4"/>
      <c r="NBV890" s="4"/>
      <c r="NBW890" s="4"/>
      <c r="NBX890" s="4"/>
      <c r="NBY890" s="4"/>
      <c r="NBZ890" s="4"/>
      <c r="NCA890" s="4"/>
      <c r="NCB890" s="4"/>
      <c r="NCC890" s="4"/>
      <c r="NCD890" s="4"/>
      <c r="NCE890" s="4"/>
      <c r="NCF890" s="4"/>
      <c r="NCG890" s="4"/>
      <c r="NCH890" s="4"/>
      <c r="NCI890" s="4"/>
      <c r="NCJ890" s="4"/>
      <c r="NCK890" s="4"/>
      <c r="NCL890" s="4"/>
      <c r="NCM890" s="4"/>
      <c r="NCN890" s="4"/>
      <c r="NCO890" s="4"/>
      <c r="NCP890" s="4"/>
      <c r="NCQ890" s="4"/>
      <c r="NCR890" s="4"/>
      <c r="NCS890" s="4"/>
      <c r="NCT890" s="4"/>
      <c r="NCU890" s="4"/>
      <c r="NCV890" s="4"/>
      <c r="NCW890" s="4"/>
      <c r="NCX890" s="4"/>
      <c r="NCY890" s="4"/>
      <c r="NCZ890" s="4"/>
      <c r="NDA890" s="4"/>
      <c r="NDB890" s="4"/>
      <c r="NDC890" s="4"/>
      <c r="NDD890" s="4"/>
      <c r="NDE890" s="4"/>
      <c r="NDF890" s="4"/>
      <c r="NDG890" s="4"/>
      <c r="NDH890" s="4"/>
      <c r="NDI890" s="4"/>
      <c r="NDJ890" s="4"/>
      <c r="NDK890" s="4"/>
      <c r="NDL890" s="4"/>
      <c r="NDM890" s="4"/>
      <c r="NDN890" s="4"/>
      <c r="NDO890" s="4"/>
      <c r="NDP890" s="4"/>
      <c r="NDQ890" s="4"/>
      <c r="NDR890" s="4"/>
      <c r="NDS890" s="4"/>
      <c r="NDT890" s="4"/>
      <c r="NDU890" s="4"/>
      <c r="NDV890" s="4"/>
      <c r="NDW890" s="4"/>
      <c r="NDX890" s="4"/>
      <c r="NDY890" s="4"/>
      <c r="NDZ890" s="4"/>
      <c r="NEA890" s="4"/>
      <c r="NEB890" s="4"/>
      <c r="NEC890" s="4"/>
      <c r="NED890" s="4"/>
      <c r="NEE890" s="4"/>
      <c r="NEF890" s="4"/>
      <c r="NEG890" s="4"/>
      <c r="NEH890" s="4"/>
      <c r="NEI890" s="4"/>
      <c r="NEJ890" s="4"/>
      <c r="NEK890" s="4"/>
      <c r="NEL890" s="4"/>
      <c r="NEM890" s="4"/>
      <c r="NEN890" s="4"/>
      <c r="NEO890" s="4"/>
      <c r="NEP890" s="4"/>
      <c r="NEQ890" s="4"/>
      <c r="NER890" s="4"/>
      <c r="NES890" s="4"/>
      <c r="NET890" s="4"/>
      <c r="NEU890" s="4"/>
      <c r="NEV890" s="4"/>
      <c r="NEW890" s="4"/>
      <c r="NEX890" s="4"/>
      <c r="NEY890" s="4"/>
      <c r="NEZ890" s="4"/>
      <c r="NFA890" s="4"/>
      <c r="NFB890" s="4"/>
      <c r="NFC890" s="4"/>
      <c r="NFD890" s="4"/>
      <c r="NFE890" s="4"/>
      <c r="NFF890" s="4"/>
      <c r="NFG890" s="4"/>
      <c r="NFH890" s="4"/>
      <c r="NFI890" s="4"/>
      <c r="NFJ890" s="4"/>
      <c r="NFK890" s="4"/>
      <c r="NFL890" s="4"/>
      <c r="NFM890" s="4"/>
      <c r="NFN890" s="4"/>
      <c r="NFO890" s="4"/>
      <c r="NFP890" s="4"/>
      <c r="NFQ890" s="4"/>
      <c r="NFR890" s="4"/>
      <c r="NFS890" s="4"/>
      <c r="NFT890" s="4"/>
      <c r="NFU890" s="4"/>
      <c r="NFV890" s="4"/>
      <c r="NFW890" s="4"/>
      <c r="NFX890" s="4"/>
      <c r="NFY890" s="4"/>
      <c r="NFZ890" s="4"/>
      <c r="NGA890" s="4"/>
      <c r="NGB890" s="4"/>
      <c r="NGC890" s="4"/>
      <c r="NGD890" s="4"/>
      <c r="NGE890" s="4"/>
      <c r="NGF890" s="4"/>
      <c r="NGG890" s="4"/>
      <c r="NGH890" s="4"/>
      <c r="NGI890" s="4"/>
      <c r="NGJ890" s="4"/>
      <c r="NGK890" s="4"/>
      <c r="NGL890" s="4"/>
      <c r="NGM890" s="4"/>
      <c r="NGN890" s="4"/>
      <c r="NGO890" s="4"/>
      <c r="NGP890" s="4"/>
      <c r="NGQ890" s="4"/>
      <c r="NGR890" s="4"/>
      <c r="NGS890" s="4"/>
      <c r="NGT890" s="4"/>
      <c r="NGU890" s="4"/>
      <c r="NGV890" s="4"/>
      <c r="NGW890" s="4"/>
      <c r="NGX890" s="4"/>
      <c r="NGY890" s="4"/>
      <c r="NGZ890" s="4"/>
      <c r="NHA890" s="4"/>
      <c r="NHB890" s="4"/>
      <c r="NHC890" s="4"/>
      <c r="NHD890" s="4"/>
      <c r="NHE890" s="4"/>
      <c r="NHF890" s="4"/>
      <c r="NHG890" s="4"/>
      <c r="NHH890" s="4"/>
      <c r="NHI890" s="4"/>
      <c r="NHJ890" s="4"/>
      <c r="NHK890" s="4"/>
      <c r="NHL890" s="4"/>
      <c r="NHM890" s="4"/>
      <c r="NHN890" s="4"/>
      <c r="NHO890" s="4"/>
      <c r="NHP890" s="4"/>
      <c r="NHQ890" s="4"/>
      <c r="NHR890" s="4"/>
      <c r="NHS890" s="4"/>
      <c r="NHT890" s="4"/>
      <c r="NHU890" s="4"/>
      <c r="NHV890" s="4"/>
      <c r="NHW890" s="4"/>
      <c r="NHX890" s="4"/>
      <c r="NHY890" s="4"/>
      <c r="NHZ890" s="4"/>
      <c r="NIA890" s="4"/>
      <c r="NIB890" s="4"/>
      <c r="NIC890" s="4"/>
      <c r="NID890" s="4"/>
      <c r="NIE890" s="4"/>
      <c r="NIF890" s="4"/>
      <c r="NIG890" s="4"/>
      <c r="NIH890" s="4"/>
      <c r="NII890" s="4"/>
      <c r="NIJ890" s="4"/>
      <c r="NIK890" s="4"/>
      <c r="NIL890" s="4"/>
      <c r="NIM890" s="4"/>
      <c r="NIN890" s="4"/>
      <c r="NIO890" s="4"/>
      <c r="NIP890" s="4"/>
      <c r="NIQ890" s="4"/>
      <c r="NIR890" s="4"/>
      <c r="NIS890" s="4"/>
      <c r="NIT890" s="4"/>
      <c r="NIU890" s="4"/>
      <c r="NIV890" s="4"/>
      <c r="NIW890" s="4"/>
      <c r="NIX890" s="4"/>
      <c r="NIZ890" s="4"/>
      <c r="NJB890" s="4"/>
      <c r="NJC890" s="4"/>
      <c r="NJD890" s="4"/>
      <c r="NJE890" s="4"/>
      <c r="NJF890" s="4"/>
      <c r="NJG890" s="4"/>
      <c r="NJH890" s="4"/>
      <c r="NJI890" s="4"/>
      <c r="NJN890" s="4"/>
      <c r="NJO890" s="4"/>
      <c r="NJP890" s="4"/>
      <c r="NJQ890" s="4"/>
      <c r="NJR890" s="4"/>
      <c r="NJS890" s="4"/>
      <c r="NJT890" s="4"/>
      <c r="NJU890" s="4"/>
      <c r="NJV890" s="4"/>
      <c r="NJW890" s="4"/>
      <c r="NJX890" s="4"/>
      <c r="NJY890" s="4"/>
      <c r="NJZ890" s="4"/>
      <c r="NKA890" s="4"/>
      <c r="NKB890" s="4"/>
      <c r="NKC890" s="4"/>
      <c r="NKD890" s="4"/>
      <c r="NKE890" s="4"/>
      <c r="NKF890" s="4"/>
      <c r="NKG890" s="4"/>
      <c r="NKH890" s="4"/>
      <c r="NKI890" s="4"/>
      <c r="NKJ890" s="4"/>
      <c r="NKK890" s="4"/>
      <c r="NKL890" s="4"/>
      <c r="NKM890" s="4"/>
      <c r="NKN890" s="4"/>
      <c r="NKO890" s="4"/>
      <c r="NKP890" s="4"/>
      <c r="NKQ890" s="4"/>
      <c r="NKR890" s="4"/>
      <c r="NKS890" s="4"/>
      <c r="NKT890" s="4"/>
      <c r="NKU890" s="4"/>
      <c r="NKV890" s="4"/>
      <c r="NKW890" s="4"/>
      <c r="NKX890" s="4"/>
      <c r="NKY890" s="4"/>
      <c r="NKZ890" s="4"/>
      <c r="NLA890" s="4"/>
      <c r="NLB890" s="4"/>
      <c r="NLC890" s="4"/>
      <c r="NLD890" s="4"/>
      <c r="NLE890" s="4"/>
      <c r="NLF890" s="4"/>
      <c r="NLG890" s="4"/>
      <c r="NLH890" s="4"/>
      <c r="NLI890" s="4"/>
      <c r="NLJ890" s="4"/>
      <c r="NLK890" s="4"/>
      <c r="NLL890" s="4"/>
      <c r="NLM890" s="4"/>
      <c r="NLN890" s="4"/>
      <c r="NLO890" s="4"/>
      <c r="NLP890" s="4"/>
      <c r="NLQ890" s="4"/>
      <c r="NLR890" s="4"/>
      <c r="NLS890" s="4"/>
      <c r="NLT890" s="4"/>
      <c r="NLU890" s="4"/>
      <c r="NLV890" s="4"/>
      <c r="NLW890" s="4"/>
      <c r="NLX890" s="4"/>
      <c r="NLY890" s="4"/>
      <c r="NLZ890" s="4"/>
      <c r="NMA890" s="4"/>
      <c r="NMB890" s="4"/>
      <c r="NMC890" s="4"/>
      <c r="NMD890" s="4"/>
      <c r="NME890" s="4"/>
      <c r="NMF890" s="4"/>
      <c r="NMG890" s="4"/>
      <c r="NMH890" s="4"/>
      <c r="NMI890" s="4"/>
      <c r="NMJ890" s="4"/>
      <c r="NMK890" s="4"/>
      <c r="NML890" s="4"/>
      <c r="NMM890" s="4"/>
      <c r="NMN890" s="4"/>
      <c r="NMO890" s="4"/>
      <c r="NMP890" s="4"/>
      <c r="NMQ890" s="4"/>
      <c r="NMR890" s="4"/>
      <c r="NMS890" s="4"/>
      <c r="NMT890" s="4"/>
      <c r="NMU890" s="4"/>
      <c r="NMV890" s="4"/>
      <c r="NMW890" s="4"/>
      <c r="NMX890" s="4"/>
      <c r="NMY890" s="4"/>
      <c r="NMZ890" s="4"/>
      <c r="NNA890" s="4"/>
      <c r="NNB890" s="4"/>
      <c r="NNC890" s="4"/>
      <c r="NND890" s="4"/>
      <c r="NNE890" s="4"/>
      <c r="NNF890" s="4"/>
      <c r="NNG890" s="4"/>
      <c r="NNH890" s="4"/>
      <c r="NNI890" s="4"/>
      <c r="NNJ890" s="4"/>
      <c r="NNK890" s="4"/>
      <c r="NNL890" s="4"/>
      <c r="NNM890" s="4"/>
      <c r="NNN890" s="4"/>
      <c r="NNO890" s="4"/>
      <c r="NNP890" s="4"/>
      <c r="NNQ890" s="4"/>
      <c r="NNR890" s="4"/>
      <c r="NNS890" s="4"/>
      <c r="NNT890" s="4"/>
      <c r="NNU890" s="4"/>
      <c r="NNV890" s="4"/>
      <c r="NNW890" s="4"/>
      <c r="NNX890" s="4"/>
      <c r="NNY890" s="4"/>
      <c r="NNZ890" s="4"/>
      <c r="NOA890" s="4"/>
      <c r="NOB890" s="4"/>
      <c r="NOC890" s="4"/>
      <c r="NOD890" s="4"/>
      <c r="NOE890" s="4"/>
      <c r="NOF890" s="4"/>
      <c r="NOG890" s="4"/>
      <c r="NOH890" s="4"/>
      <c r="NOI890" s="4"/>
      <c r="NOJ890" s="4"/>
      <c r="NOK890" s="4"/>
      <c r="NOL890" s="4"/>
      <c r="NOM890" s="4"/>
      <c r="NON890" s="4"/>
      <c r="NOO890" s="4"/>
      <c r="NOP890" s="4"/>
      <c r="NOQ890" s="4"/>
      <c r="NOR890" s="4"/>
      <c r="NOS890" s="4"/>
      <c r="NOT890" s="4"/>
      <c r="NOU890" s="4"/>
      <c r="NOV890" s="4"/>
      <c r="NOW890" s="4"/>
      <c r="NOX890" s="4"/>
      <c r="NOY890" s="4"/>
      <c r="NOZ890" s="4"/>
      <c r="NPA890" s="4"/>
      <c r="NPB890" s="4"/>
      <c r="NPC890" s="4"/>
      <c r="NPD890" s="4"/>
      <c r="NPE890" s="4"/>
      <c r="NPF890" s="4"/>
      <c r="NPG890" s="4"/>
      <c r="NPH890" s="4"/>
      <c r="NPI890" s="4"/>
      <c r="NPJ890" s="4"/>
      <c r="NPK890" s="4"/>
      <c r="NPL890" s="4"/>
      <c r="NPM890" s="4"/>
      <c r="NPN890" s="4"/>
      <c r="NPO890" s="4"/>
      <c r="NPP890" s="4"/>
      <c r="NPQ890" s="4"/>
      <c r="NPR890" s="4"/>
      <c r="NPS890" s="4"/>
      <c r="NPT890" s="4"/>
      <c r="NPU890" s="4"/>
      <c r="NPV890" s="4"/>
      <c r="NPW890" s="4"/>
      <c r="NPX890" s="4"/>
      <c r="NPY890" s="4"/>
      <c r="NPZ890" s="4"/>
      <c r="NQA890" s="4"/>
      <c r="NQB890" s="4"/>
      <c r="NQC890" s="4"/>
      <c r="NQD890" s="4"/>
      <c r="NQE890" s="4"/>
      <c r="NQF890" s="4"/>
      <c r="NQG890" s="4"/>
      <c r="NQH890" s="4"/>
      <c r="NQI890" s="4"/>
      <c r="NQJ890" s="4"/>
      <c r="NQK890" s="4"/>
      <c r="NQL890" s="4"/>
      <c r="NQM890" s="4"/>
      <c r="NQN890" s="4"/>
      <c r="NQO890" s="4"/>
      <c r="NQP890" s="4"/>
      <c r="NQQ890" s="4"/>
      <c r="NQR890" s="4"/>
      <c r="NQS890" s="4"/>
      <c r="NQT890" s="4"/>
      <c r="NQU890" s="4"/>
      <c r="NQV890" s="4"/>
      <c r="NQW890" s="4"/>
      <c r="NQX890" s="4"/>
      <c r="NQY890" s="4"/>
      <c r="NQZ890" s="4"/>
      <c r="NRA890" s="4"/>
      <c r="NRB890" s="4"/>
      <c r="NRC890" s="4"/>
      <c r="NRD890" s="4"/>
      <c r="NRE890" s="4"/>
      <c r="NRF890" s="4"/>
      <c r="NRG890" s="4"/>
      <c r="NRH890" s="4"/>
      <c r="NRI890" s="4"/>
      <c r="NRJ890" s="4"/>
      <c r="NRK890" s="4"/>
      <c r="NRL890" s="4"/>
      <c r="NRM890" s="4"/>
      <c r="NRN890" s="4"/>
      <c r="NRO890" s="4"/>
      <c r="NRP890" s="4"/>
      <c r="NRQ890" s="4"/>
      <c r="NRR890" s="4"/>
      <c r="NRS890" s="4"/>
      <c r="NRT890" s="4"/>
      <c r="NRU890" s="4"/>
      <c r="NRV890" s="4"/>
      <c r="NRW890" s="4"/>
      <c r="NRX890" s="4"/>
      <c r="NRY890" s="4"/>
      <c r="NRZ890" s="4"/>
      <c r="NSA890" s="4"/>
      <c r="NSB890" s="4"/>
      <c r="NSC890" s="4"/>
      <c r="NSD890" s="4"/>
      <c r="NSE890" s="4"/>
      <c r="NSF890" s="4"/>
      <c r="NSG890" s="4"/>
      <c r="NSH890" s="4"/>
      <c r="NSI890" s="4"/>
      <c r="NSJ890" s="4"/>
      <c r="NSK890" s="4"/>
      <c r="NSL890" s="4"/>
      <c r="NSM890" s="4"/>
      <c r="NSN890" s="4"/>
      <c r="NSO890" s="4"/>
      <c r="NSP890" s="4"/>
      <c r="NSQ890" s="4"/>
      <c r="NSR890" s="4"/>
      <c r="NSS890" s="4"/>
      <c r="NST890" s="4"/>
      <c r="NSV890" s="4"/>
      <c r="NSX890" s="4"/>
      <c r="NSY890" s="4"/>
      <c r="NSZ890" s="4"/>
      <c r="NTA890" s="4"/>
      <c r="NTB890" s="4"/>
      <c r="NTC890" s="4"/>
      <c r="NTD890" s="4"/>
      <c r="NTE890" s="4"/>
      <c r="NTJ890" s="4"/>
      <c r="NTK890" s="4"/>
      <c r="NTL890" s="4"/>
      <c r="NTM890" s="4"/>
      <c r="NTN890" s="4"/>
      <c r="NTO890" s="4"/>
      <c r="NTP890" s="4"/>
      <c r="NTQ890" s="4"/>
      <c r="NTR890" s="4"/>
      <c r="NTS890" s="4"/>
      <c r="NTT890" s="4"/>
      <c r="NTU890" s="4"/>
      <c r="NTV890" s="4"/>
      <c r="NTW890" s="4"/>
      <c r="NTX890" s="4"/>
      <c r="NTY890" s="4"/>
      <c r="NTZ890" s="4"/>
      <c r="NUA890" s="4"/>
      <c r="NUB890" s="4"/>
      <c r="NUC890" s="4"/>
      <c r="NUD890" s="4"/>
      <c r="NUE890" s="4"/>
      <c r="NUF890" s="4"/>
      <c r="NUG890" s="4"/>
      <c r="NUH890" s="4"/>
      <c r="NUI890" s="4"/>
      <c r="NUJ890" s="4"/>
      <c r="NUK890" s="4"/>
      <c r="NUL890" s="4"/>
      <c r="NUM890" s="4"/>
      <c r="NUN890" s="4"/>
      <c r="NUO890" s="4"/>
      <c r="NUP890" s="4"/>
      <c r="NUQ890" s="4"/>
      <c r="NUR890" s="4"/>
      <c r="NUS890" s="4"/>
      <c r="NUT890" s="4"/>
      <c r="NUU890" s="4"/>
      <c r="NUV890" s="4"/>
      <c r="NUW890" s="4"/>
      <c r="NUX890" s="4"/>
      <c r="NUY890" s="4"/>
      <c r="NUZ890" s="4"/>
      <c r="NVA890" s="4"/>
      <c r="NVB890" s="4"/>
      <c r="NVC890" s="4"/>
      <c r="NVD890" s="4"/>
      <c r="NVE890" s="4"/>
      <c r="NVF890" s="4"/>
      <c r="NVG890" s="4"/>
      <c r="NVH890" s="4"/>
      <c r="NVI890" s="4"/>
      <c r="NVJ890" s="4"/>
      <c r="NVK890" s="4"/>
      <c r="NVL890" s="4"/>
      <c r="NVM890" s="4"/>
      <c r="NVN890" s="4"/>
      <c r="NVO890" s="4"/>
      <c r="NVP890" s="4"/>
      <c r="NVQ890" s="4"/>
      <c r="NVR890" s="4"/>
      <c r="NVS890" s="4"/>
      <c r="NVT890" s="4"/>
      <c r="NVU890" s="4"/>
      <c r="NVV890" s="4"/>
      <c r="NVW890" s="4"/>
      <c r="NVX890" s="4"/>
      <c r="NVY890" s="4"/>
      <c r="NVZ890" s="4"/>
      <c r="NWA890" s="4"/>
      <c r="NWB890" s="4"/>
      <c r="NWC890" s="4"/>
      <c r="NWD890" s="4"/>
      <c r="NWE890" s="4"/>
      <c r="NWF890" s="4"/>
      <c r="NWG890" s="4"/>
      <c r="NWH890" s="4"/>
      <c r="NWI890" s="4"/>
      <c r="NWJ890" s="4"/>
      <c r="NWK890" s="4"/>
      <c r="NWL890" s="4"/>
      <c r="NWM890" s="4"/>
      <c r="NWN890" s="4"/>
      <c r="NWO890" s="4"/>
      <c r="NWP890" s="4"/>
      <c r="NWQ890" s="4"/>
      <c r="NWR890" s="4"/>
      <c r="NWS890" s="4"/>
      <c r="NWT890" s="4"/>
      <c r="NWU890" s="4"/>
      <c r="NWV890" s="4"/>
      <c r="NWW890" s="4"/>
      <c r="NWX890" s="4"/>
      <c r="NWY890" s="4"/>
      <c r="NWZ890" s="4"/>
      <c r="NXA890" s="4"/>
      <c r="NXB890" s="4"/>
      <c r="NXC890" s="4"/>
      <c r="NXD890" s="4"/>
      <c r="NXE890" s="4"/>
      <c r="NXF890" s="4"/>
      <c r="NXG890" s="4"/>
      <c r="NXH890" s="4"/>
      <c r="NXI890" s="4"/>
      <c r="NXJ890" s="4"/>
      <c r="NXK890" s="4"/>
      <c r="NXL890" s="4"/>
      <c r="NXM890" s="4"/>
      <c r="NXN890" s="4"/>
      <c r="NXO890" s="4"/>
      <c r="NXP890" s="4"/>
      <c r="NXQ890" s="4"/>
      <c r="NXR890" s="4"/>
      <c r="NXS890" s="4"/>
      <c r="NXT890" s="4"/>
      <c r="NXU890" s="4"/>
      <c r="NXV890" s="4"/>
      <c r="NXW890" s="4"/>
      <c r="NXX890" s="4"/>
      <c r="NXY890" s="4"/>
      <c r="NXZ890" s="4"/>
      <c r="NYA890" s="4"/>
      <c r="NYB890" s="4"/>
      <c r="NYC890" s="4"/>
      <c r="NYD890" s="4"/>
      <c r="NYE890" s="4"/>
      <c r="NYF890" s="4"/>
      <c r="NYG890" s="4"/>
      <c r="NYH890" s="4"/>
      <c r="NYI890" s="4"/>
      <c r="NYJ890" s="4"/>
      <c r="NYK890" s="4"/>
      <c r="NYL890" s="4"/>
      <c r="NYM890" s="4"/>
      <c r="NYN890" s="4"/>
      <c r="NYO890" s="4"/>
      <c r="NYP890" s="4"/>
      <c r="NYQ890" s="4"/>
      <c r="NYR890" s="4"/>
      <c r="NYS890" s="4"/>
      <c r="NYT890" s="4"/>
      <c r="NYU890" s="4"/>
      <c r="NYV890" s="4"/>
      <c r="NYW890" s="4"/>
      <c r="NYX890" s="4"/>
      <c r="NYY890" s="4"/>
      <c r="NYZ890" s="4"/>
      <c r="NZA890" s="4"/>
      <c r="NZB890" s="4"/>
      <c r="NZC890" s="4"/>
      <c r="NZD890" s="4"/>
      <c r="NZE890" s="4"/>
      <c r="NZF890" s="4"/>
      <c r="NZG890" s="4"/>
      <c r="NZH890" s="4"/>
      <c r="NZI890" s="4"/>
      <c r="NZJ890" s="4"/>
      <c r="NZK890" s="4"/>
      <c r="NZL890" s="4"/>
      <c r="NZM890" s="4"/>
      <c r="NZN890" s="4"/>
      <c r="NZO890" s="4"/>
      <c r="NZP890" s="4"/>
      <c r="NZQ890" s="4"/>
      <c r="NZR890" s="4"/>
      <c r="NZS890" s="4"/>
      <c r="NZT890" s="4"/>
      <c r="NZU890" s="4"/>
      <c r="NZV890" s="4"/>
      <c r="NZW890" s="4"/>
      <c r="NZX890" s="4"/>
      <c r="NZY890" s="4"/>
      <c r="NZZ890" s="4"/>
      <c r="OAA890" s="4"/>
      <c r="OAB890" s="4"/>
      <c r="OAC890" s="4"/>
      <c r="OAD890" s="4"/>
      <c r="OAE890" s="4"/>
      <c r="OAF890" s="4"/>
      <c r="OAG890" s="4"/>
      <c r="OAH890" s="4"/>
      <c r="OAI890" s="4"/>
      <c r="OAJ890" s="4"/>
      <c r="OAK890" s="4"/>
      <c r="OAL890" s="4"/>
      <c r="OAM890" s="4"/>
      <c r="OAN890" s="4"/>
      <c r="OAO890" s="4"/>
      <c r="OAP890" s="4"/>
      <c r="OAQ890" s="4"/>
      <c r="OAR890" s="4"/>
      <c r="OAS890" s="4"/>
      <c r="OAT890" s="4"/>
      <c r="OAU890" s="4"/>
      <c r="OAV890" s="4"/>
      <c r="OAW890" s="4"/>
      <c r="OAX890" s="4"/>
      <c r="OAY890" s="4"/>
      <c r="OAZ890" s="4"/>
      <c r="OBA890" s="4"/>
      <c r="OBB890" s="4"/>
      <c r="OBC890" s="4"/>
      <c r="OBD890" s="4"/>
      <c r="OBE890" s="4"/>
      <c r="OBF890" s="4"/>
      <c r="OBG890" s="4"/>
      <c r="OBH890" s="4"/>
      <c r="OBI890" s="4"/>
      <c r="OBJ890" s="4"/>
      <c r="OBK890" s="4"/>
      <c r="OBL890" s="4"/>
      <c r="OBM890" s="4"/>
      <c r="OBN890" s="4"/>
      <c r="OBO890" s="4"/>
      <c r="OBP890" s="4"/>
      <c r="OBQ890" s="4"/>
      <c r="OBR890" s="4"/>
      <c r="OBS890" s="4"/>
      <c r="OBT890" s="4"/>
      <c r="OBU890" s="4"/>
      <c r="OBV890" s="4"/>
      <c r="OBW890" s="4"/>
      <c r="OBX890" s="4"/>
      <c r="OBY890" s="4"/>
      <c r="OBZ890" s="4"/>
      <c r="OCA890" s="4"/>
      <c r="OCB890" s="4"/>
      <c r="OCC890" s="4"/>
      <c r="OCD890" s="4"/>
      <c r="OCE890" s="4"/>
      <c r="OCF890" s="4"/>
      <c r="OCG890" s="4"/>
      <c r="OCH890" s="4"/>
      <c r="OCI890" s="4"/>
      <c r="OCJ890" s="4"/>
      <c r="OCK890" s="4"/>
      <c r="OCL890" s="4"/>
      <c r="OCM890" s="4"/>
      <c r="OCN890" s="4"/>
      <c r="OCO890" s="4"/>
      <c r="OCP890" s="4"/>
      <c r="OCR890" s="4"/>
      <c r="OCT890" s="4"/>
      <c r="OCU890" s="4"/>
      <c r="OCV890" s="4"/>
      <c r="OCW890" s="4"/>
      <c r="OCX890" s="4"/>
      <c r="OCY890" s="4"/>
      <c r="OCZ890" s="4"/>
      <c r="ODA890" s="4"/>
      <c r="ODF890" s="4"/>
      <c r="ODG890" s="4"/>
      <c r="ODH890" s="4"/>
      <c r="ODI890" s="4"/>
      <c r="ODJ890" s="4"/>
      <c r="ODK890" s="4"/>
      <c r="ODL890" s="4"/>
      <c r="ODM890" s="4"/>
      <c r="ODN890" s="4"/>
      <c r="ODO890" s="4"/>
      <c r="ODP890" s="4"/>
      <c r="ODQ890" s="4"/>
      <c r="ODR890" s="4"/>
      <c r="ODS890" s="4"/>
      <c r="ODT890" s="4"/>
      <c r="ODU890" s="4"/>
      <c r="ODV890" s="4"/>
      <c r="ODW890" s="4"/>
      <c r="ODX890" s="4"/>
      <c r="ODY890" s="4"/>
      <c r="ODZ890" s="4"/>
      <c r="OEA890" s="4"/>
      <c r="OEB890" s="4"/>
      <c r="OEC890" s="4"/>
      <c r="OED890" s="4"/>
      <c r="OEE890" s="4"/>
      <c r="OEF890" s="4"/>
      <c r="OEG890" s="4"/>
      <c r="OEH890" s="4"/>
      <c r="OEI890" s="4"/>
      <c r="OEJ890" s="4"/>
      <c r="OEK890" s="4"/>
      <c r="OEL890" s="4"/>
      <c r="OEM890" s="4"/>
      <c r="OEN890" s="4"/>
      <c r="OEO890" s="4"/>
      <c r="OEP890" s="4"/>
      <c r="OEQ890" s="4"/>
      <c r="OER890" s="4"/>
      <c r="OES890" s="4"/>
      <c r="OET890" s="4"/>
      <c r="OEU890" s="4"/>
      <c r="OEV890" s="4"/>
      <c r="OEW890" s="4"/>
      <c r="OEX890" s="4"/>
      <c r="OEY890" s="4"/>
      <c r="OEZ890" s="4"/>
      <c r="OFA890" s="4"/>
      <c r="OFB890" s="4"/>
      <c r="OFC890" s="4"/>
      <c r="OFD890" s="4"/>
      <c r="OFE890" s="4"/>
      <c r="OFF890" s="4"/>
      <c r="OFG890" s="4"/>
      <c r="OFH890" s="4"/>
      <c r="OFI890" s="4"/>
      <c r="OFJ890" s="4"/>
      <c r="OFK890" s="4"/>
      <c r="OFL890" s="4"/>
      <c r="OFM890" s="4"/>
      <c r="OFN890" s="4"/>
      <c r="OFO890" s="4"/>
      <c r="OFP890" s="4"/>
      <c r="OFQ890" s="4"/>
      <c r="OFR890" s="4"/>
      <c r="OFS890" s="4"/>
      <c r="OFT890" s="4"/>
      <c r="OFU890" s="4"/>
      <c r="OFV890" s="4"/>
      <c r="OFW890" s="4"/>
      <c r="OFX890" s="4"/>
      <c r="OFY890" s="4"/>
      <c r="OFZ890" s="4"/>
      <c r="OGA890" s="4"/>
      <c r="OGB890" s="4"/>
      <c r="OGC890" s="4"/>
      <c r="OGD890" s="4"/>
      <c r="OGE890" s="4"/>
      <c r="OGF890" s="4"/>
      <c r="OGG890" s="4"/>
      <c r="OGH890" s="4"/>
      <c r="OGI890" s="4"/>
      <c r="OGJ890" s="4"/>
      <c r="OGK890" s="4"/>
      <c r="OGL890" s="4"/>
      <c r="OGM890" s="4"/>
      <c r="OGN890" s="4"/>
      <c r="OGO890" s="4"/>
      <c r="OGP890" s="4"/>
      <c r="OGQ890" s="4"/>
      <c r="OGR890" s="4"/>
      <c r="OGS890" s="4"/>
      <c r="OGT890" s="4"/>
      <c r="OGU890" s="4"/>
      <c r="OGV890" s="4"/>
      <c r="OGW890" s="4"/>
      <c r="OGX890" s="4"/>
      <c r="OGY890" s="4"/>
      <c r="OGZ890" s="4"/>
      <c r="OHA890" s="4"/>
      <c r="OHB890" s="4"/>
      <c r="OHC890" s="4"/>
      <c r="OHD890" s="4"/>
      <c r="OHE890" s="4"/>
      <c r="OHF890" s="4"/>
      <c r="OHG890" s="4"/>
      <c r="OHH890" s="4"/>
      <c r="OHI890" s="4"/>
      <c r="OHJ890" s="4"/>
      <c r="OHK890" s="4"/>
      <c r="OHL890" s="4"/>
      <c r="OHM890" s="4"/>
      <c r="OHN890" s="4"/>
      <c r="OHO890" s="4"/>
      <c r="OHP890" s="4"/>
      <c r="OHQ890" s="4"/>
      <c r="OHR890" s="4"/>
      <c r="OHS890" s="4"/>
      <c r="OHT890" s="4"/>
      <c r="OHU890" s="4"/>
      <c r="OHV890" s="4"/>
      <c r="OHW890" s="4"/>
      <c r="OHX890" s="4"/>
      <c r="OHY890" s="4"/>
      <c r="OHZ890" s="4"/>
      <c r="OIA890" s="4"/>
      <c r="OIB890" s="4"/>
      <c r="OIC890" s="4"/>
      <c r="OID890" s="4"/>
      <c r="OIE890" s="4"/>
      <c r="OIF890" s="4"/>
      <c r="OIG890" s="4"/>
      <c r="OIH890" s="4"/>
      <c r="OII890" s="4"/>
      <c r="OIJ890" s="4"/>
      <c r="OIK890" s="4"/>
      <c r="OIL890" s="4"/>
      <c r="OIM890" s="4"/>
      <c r="OIN890" s="4"/>
      <c r="OIO890" s="4"/>
      <c r="OIP890" s="4"/>
      <c r="OIQ890" s="4"/>
      <c r="OIR890" s="4"/>
      <c r="OIS890" s="4"/>
      <c r="OIT890" s="4"/>
      <c r="OIU890" s="4"/>
      <c r="OIV890" s="4"/>
      <c r="OIW890" s="4"/>
      <c r="OIX890" s="4"/>
      <c r="OIY890" s="4"/>
      <c r="OIZ890" s="4"/>
      <c r="OJA890" s="4"/>
      <c r="OJB890" s="4"/>
      <c r="OJC890" s="4"/>
      <c r="OJD890" s="4"/>
      <c r="OJE890" s="4"/>
      <c r="OJF890" s="4"/>
      <c r="OJG890" s="4"/>
      <c r="OJH890" s="4"/>
      <c r="OJI890" s="4"/>
      <c r="OJJ890" s="4"/>
      <c r="OJK890" s="4"/>
      <c r="OJL890" s="4"/>
      <c r="OJM890" s="4"/>
      <c r="OJN890" s="4"/>
      <c r="OJO890" s="4"/>
      <c r="OJP890" s="4"/>
      <c r="OJQ890" s="4"/>
      <c r="OJR890" s="4"/>
      <c r="OJS890" s="4"/>
      <c r="OJT890" s="4"/>
      <c r="OJU890" s="4"/>
      <c r="OJV890" s="4"/>
      <c r="OJW890" s="4"/>
      <c r="OJX890" s="4"/>
      <c r="OJY890" s="4"/>
      <c r="OJZ890" s="4"/>
      <c r="OKA890" s="4"/>
      <c r="OKB890" s="4"/>
      <c r="OKC890" s="4"/>
      <c r="OKD890" s="4"/>
      <c r="OKE890" s="4"/>
      <c r="OKF890" s="4"/>
      <c r="OKG890" s="4"/>
      <c r="OKH890" s="4"/>
      <c r="OKI890" s="4"/>
      <c r="OKJ890" s="4"/>
      <c r="OKK890" s="4"/>
      <c r="OKL890" s="4"/>
      <c r="OKM890" s="4"/>
      <c r="OKN890" s="4"/>
      <c r="OKO890" s="4"/>
      <c r="OKP890" s="4"/>
      <c r="OKQ890" s="4"/>
      <c r="OKR890" s="4"/>
      <c r="OKS890" s="4"/>
      <c r="OKT890" s="4"/>
      <c r="OKU890" s="4"/>
      <c r="OKV890" s="4"/>
      <c r="OKW890" s="4"/>
      <c r="OKX890" s="4"/>
      <c r="OKY890" s="4"/>
      <c r="OKZ890" s="4"/>
      <c r="OLA890" s="4"/>
      <c r="OLB890" s="4"/>
      <c r="OLC890" s="4"/>
      <c r="OLD890" s="4"/>
      <c r="OLE890" s="4"/>
      <c r="OLF890" s="4"/>
      <c r="OLG890" s="4"/>
      <c r="OLH890" s="4"/>
      <c r="OLI890" s="4"/>
      <c r="OLJ890" s="4"/>
      <c r="OLK890" s="4"/>
      <c r="OLL890" s="4"/>
      <c r="OLM890" s="4"/>
      <c r="OLN890" s="4"/>
      <c r="OLO890" s="4"/>
      <c r="OLP890" s="4"/>
      <c r="OLQ890" s="4"/>
      <c r="OLR890" s="4"/>
      <c r="OLS890" s="4"/>
      <c r="OLT890" s="4"/>
      <c r="OLU890" s="4"/>
      <c r="OLV890" s="4"/>
      <c r="OLW890" s="4"/>
      <c r="OLX890" s="4"/>
      <c r="OLY890" s="4"/>
      <c r="OLZ890" s="4"/>
      <c r="OMA890" s="4"/>
      <c r="OMB890" s="4"/>
      <c r="OMC890" s="4"/>
      <c r="OMD890" s="4"/>
      <c r="OME890" s="4"/>
      <c r="OMF890" s="4"/>
      <c r="OMG890" s="4"/>
      <c r="OMH890" s="4"/>
      <c r="OMI890" s="4"/>
      <c r="OMJ890" s="4"/>
      <c r="OMK890" s="4"/>
      <c r="OML890" s="4"/>
      <c r="OMN890" s="4"/>
      <c r="OMP890" s="4"/>
      <c r="OMQ890" s="4"/>
      <c r="OMR890" s="4"/>
      <c r="OMS890" s="4"/>
      <c r="OMT890" s="4"/>
      <c r="OMU890" s="4"/>
      <c r="OMV890" s="4"/>
      <c r="OMW890" s="4"/>
      <c r="ONB890" s="4"/>
      <c r="ONC890" s="4"/>
      <c r="OND890" s="4"/>
      <c r="ONE890" s="4"/>
      <c r="ONF890" s="4"/>
      <c r="ONG890" s="4"/>
      <c r="ONH890" s="4"/>
      <c r="ONI890" s="4"/>
      <c r="ONJ890" s="4"/>
      <c r="ONK890" s="4"/>
      <c r="ONL890" s="4"/>
      <c r="ONM890" s="4"/>
      <c r="ONN890" s="4"/>
      <c r="ONO890" s="4"/>
      <c r="ONP890" s="4"/>
      <c r="ONQ890" s="4"/>
      <c r="ONR890" s="4"/>
      <c r="ONS890" s="4"/>
      <c r="ONT890" s="4"/>
      <c r="ONU890" s="4"/>
      <c r="ONV890" s="4"/>
      <c r="ONW890" s="4"/>
      <c r="ONX890" s="4"/>
      <c r="ONY890" s="4"/>
      <c r="ONZ890" s="4"/>
      <c r="OOA890" s="4"/>
      <c r="OOB890" s="4"/>
      <c r="OOC890" s="4"/>
      <c r="OOD890" s="4"/>
      <c r="OOE890" s="4"/>
      <c r="OOF890" s="4"/>
      <c r="OOG890" s="4"/>
      <c r="OOH890" s="4"/>
      <c r="OOI890" s="4"/>
      <c r="OOJ890" s="4"/>
      <c r="OOK890" s="4"/>
      <c r="OOL890" s="4"/>
      <c r="OOM890" s="4"/>
      <c r="OON890" s="4"/>
      <c r="OOO890" s="4"/>
      <c r="OOP890" s="4"/>
      <c r="OOQ890" s="4"/>
      <c r="OOR890" s="4"/>
      <c r="OOS890" s="4"/>
      <c r="OOT890" s="4"/>
      <c r="OOU890" s="4"/>
      <c r="OOV890" s="4"/>
      <c r="OOW890" s="4"/>
      <c r="OOX890" s="4"/>
      <c r="OOY890" s="4"/>
      <c r="OOZ890" s="4"/>
      <c r="OPA890" s="4"/>
      <c r="OPB890" s="4"/>
      <c r="OPC890" s="4"/>
      <c r="OPD890" s="4"/>
      <c r="OPE890" s="4"/>
      <c r="OPF890" s="4"/>
      <c r="OPG890" s="4"/>
      <c r="OPH890" s="4"/>
      <c r="OPI890" s="4"/>
      <c r="OPJ890" s="4"/>
      <c r="OPK890" s="4"/>
      <c r="OPL890" s="4"/>
      <c r="OPM890" s="4"/>
      <c r="OPN890" s="4"/>
      <c r="OPO890" s="4"/>
      <c r="OPP890" s="4"/>
      <c r="OPQ890" s="4"/>
      <c r="OPR890" s="4"/>
      <c r="OPS890" s="4"/>
      <c r="OPT890" s="4"/>
      <c r="OPU890" s="4"/>
      <c r="OPV890" s="4"/>
      <c r="OPW890" s="4"/>
      <c r="OPX890" s="4"/>
      <c r="OPY890" s="4"/>
      <c r="OPZ890" s="4"/>
      <c r="OQA890" s="4"/>
      <c r="OQB890" s="4"/>
      <c r="OQC890" s="4"/>
      <c r="OQD890" s="4"/>
      <c r="OQE890" s="4"/>
      <c r="OQF890" s="4"/>
      <c r="OQG890" s="4"/>
      <c r="OQH890" s="4"/>
      <c r="OQI890" s="4"/>
      <c r="OQJ890" s="4"/>
      <c r="OQK890" s="4"/>
      <c r="OQL890" s="4"/>
      <c r="OQM890" s="4"/>
      <c r="OQN890" s="4"/>
      <c r="OQO890" s="4"/>
      <c r="OQP890" s="4"/>
      <c r="OQQ890" s="4"/>
      <c r="OQR890" s="4"/>
      <c r="OQS890" s="4"/>
      <c r="OQT890" s="4"/>
      <c r="OQU890" s="4"/>
      <c r="OQV890" s="4"/>
      <c r="OQW890" s="4"/>
      <c r="OQX890" s="4"/>
      <c r="OQY890" s="4"/>
      <c r="OQZ890" s="4"/>
      <c r="ORA890" s="4"/>
      <c r="ORB890" s="4"/>
      <c r="ORC890" s="4"/>
      <c r="ORD890" s="4"/>
      <c r="ORE890" s="4"/>
      <c r="ORF890" s="4"/>
      <c r="ORG890" s="4"/>
      <c r="ORH890" s="4"/>
      <c r="ORI890" s="4"/>
      <c r="ORJ890" s="4"/>
      <c r="ORK890" s="4"/>
      <c r="ORL890" s="4"/>
      <c r="ORM890" s="4"/>
      <c r="ORN890" s="4"/>
      <c r="ORO890" s="4"/>
      <c r="ORP890" s="4"/>
      <c r="ORQ890" s="4"/>
      <c r="ORR890" s="4"/>
      <c r="ORS890" s="4"/>
      <c r="ORT890" s="4"/>
      <c r="ORU890" s="4"/>
      <c r="ORV890" s="4"/>
      <c r="ORW890" s="4"/>
      <c r="ORX890" s="4"/>
      <c r="ORY890" s="4"/>
      <c r="ORZ890" s="4"/>
      <c r="OSA890" s="4"/>
      <c r="OSB890" s="4"/>
      <c r="OSC890" s="4"/>
      <c r="OSD890" s="4"/>
      <c r="OSE890" s="4"/>
      <c r="OSF890" s="4"/>
      <c r="OSG890" s="4"/>
      <c r="OSH890" s="4"/>
      <c r="OSI890" s="4"/>
      <c r="OSJ890" s="4"/>
      <c r="OSK890" s="4"/>
      <c r="OSL890" s="4"/>
      <c r="OSM890" s="4"/>
      <c r="OSN890" s="4"/>
      <c r="OSO890" s="4"/>
      <c r="OSP890" s="4"/>
      <c r="OSQ890" s="4"/>
      <c r="OSR890" s="4"/>
      <c r="OSS890" s="4"/>
      <c r="OST890" s="4"/>
      <c r="OSU890" s="4"/>
      <c r="OSV890" s="4"/>
      <c r="OSW890" s="4"/>
      <c r="OSX890" s="4"/>
      <c r="OSY890" s="4"/>
      <c r="OSZ890" s="4"/>
      <c r="OTA890" s="4"/>
      <c r="OTB890" s="4"/>
      <c r="OTC890" s="4"/>
      <c r="OTD890" s="4"/>
      <c r="OTE890" s="4"/>
      <c r="OTF890" s="4"/>
      <c r="OTG890" s="4"/>
      <c r="OTH890" s="4"/>
      <c r="OTI890" s="4"/>
      <c r="OTJ890" s="4"/>
      <c r="OTK890" s="4"/>
      <c r="OTL890" s="4"/>
      <c r="OTM890" s="4"/>
      <c r="OTN890" s="4"/>
      <c r="OTO890" s="4"/>
      <c r="OTP890" s="4"/>
      <c r="OTQ890" s="4"/>
      <c r="OTR890" s="4"/>
      <c r="OTS890" s="4"/>
      <c r="OTT890" s="4"/>
      <c r="OTU890" s="4"/>
      <c r="OTV890" s="4"/>
      <c r="OTW890" s="4"/>
      <c r="OTX890" s="4"/>
      <c r="OTY890" s="4"/>
      <c r="OTZ890" s="4"/>
      <c r="OUA890" s="4"/>
      <c r="OUB890" s="4"/>
      <c r="OUC890" s="4"/>
      <c r="OUD890" s="4"/>
      <c r="OUE890" s="4"/>
      <c r="OUF890" s="4"/>
      <c r="OUG890" s="4"/>
      <c r="OUH890" s="4"/>
      <c r="OUI890" s="4"/>
      <c r="OUJ890" s="4"/>
      <c r="OUK890" s="4"/>
      <c r="OUL890" s="4"/>
      <c r="OUM890" s="4"/>
      <c r="OUN890" s="4"/>
      <c r="OUO890" s="4"/>
      <c r="OUP890" s="4"/>
      <c r="OUQ890" s="4"/>
      <c r="OUR890" s="4"/>
      <c r="OUS890" s="4"/>
      <c r="OUT890" s="4"/>
      <c r="OUU890" s="4"/>
      <c r="OUV890" s="4"/>
      <c r="OUW890" s="4"/>
      <c r="OUX890" s="4"/>
      <c r="OUY890" s="4"/>
      <c r="OUZ890" s="4"/>
      <c r="OVA890" s="4"/>
      <c r="OVB890" s="4"/>
      <c r="OVC890" s="4"/>
      <c r="OVD890" s="4"/>
      <c r="OVE890" s="4"/>
      <c r="OVF890" s="4"/>
      <c r="OVG890" s="4"/>
      <c r="OVH890" s="4"/>
      <c r="OVI890" s="4"/>
      <c r="OVJ890" s="4"/>
      <c r="OVK890" s="4"/>
      <c r="OVL890" s="4"/>
      <c r="OVM890" s="4"/>
      <c r="OVN890" s="4"/>
      <c r="OVO890" s="4"/>
      <c r="OVP890" s="4"/>
      <c r="OVQ890" s="4"/>
      <c r="OVR890" s="4"/>
      <c r="OVS890" s="4"/>
      <c r="OVT890" s="4"/>
      <c r="OVU890" s="4"/>
      <c r="OVV890" s="4"/>
      <c r="OVW890" s="4"/>
      <c r="OVX890" s="4"/>
      <c r="OVY890" s="4"/>
      <c r="OVZ890" s="4"/>
      <c r="OWA890" s="4"/>
      <c r="OWB890" s="4"/>
      <c r="OWC890" s="4"/>
      <c r="OWD890" s="4"/>
      <c r="OWE890" s="4"/>
      <c r="OWF890" s="4"/>
      <c r="OWG890" s="4"/>
      <c r="OWH890" s="4"/>
      <c r="OWJ890" s="4"/>
      <c r="OWL890" s="4"/>
      <c r="OWM890" s="4"/>
      <c r="OWN890" s="4"/>
      <c r="OWO890" s="4"/>
      <c r="OWP890" s="4"/>
      <c r="OWQ890" s="4"/>
      <c r="OWR890" s="4"/>
      <c r="OWS890" s="4"/>
      <c r="OWX890" s="4"/>
      <c r="OWY890" s="4"/>
      <c r="OWZ890" s="4"/>
      <c r="OXA890" s="4"/>
      <c r="OXB890" s="4"/>
      <c r="OXC890" s="4"/>
      <c r="OXD890" s="4"/>
      <c r="OXE890" s="4"/>
      <c r="OXF890" s="4"/>
      <c r="OXG890" s="4"/>
      <c r="OXH890" s="4"/>
      <c r="OXI890" s="4"/>
      <c r="OXJ890" s="4"/>
      <c r="OXK890" s="4"/>
      <c r="OXL890" s="4"/>
      <c r="OXM890" s="4"/>
      <c r="OXN890" s="4"/>
      <c r="OXO890" s="4"/>
      <c r="OXP890" s="4"/>
      <c r="OXQ890" s="4"/>
      <c r="OXR890" s="4"/>
      <c r="OXS890" s="4"/>
      <c r="OXT890" s="4"/>
      <c r="OXU890" s="4"/>
      <c r="OXV890" s="4"/>
      <c r="OXW890" s="4"/>
      <c r="OXX890" s="4"/>
      <c r="OXY890" s="4"/>
      <c r="OXZ890" s="4"/>
      <c r="OYA890" s="4"/>
      <c r="OYB890" s="4"/>
      <c r="OYC890" s="4"/>
      <c r="OYD890" s="4"/>
      <c r="OYE890" s="4"/>
      <c r="OYF890" s="4"/>
      <c r="OYG890" s="4"/>
      <c r="OYH890" s="4"/>
      <c r="OYI890" s="4"/>
      <c r="OYJ890" s="4"/>
      <c r="OYK890" s="4"/>
      <c r="OYL890" s="4"/>
      <c r="OYM890" s="4"/>
      <c r="OYN890" s="4"/>
      <c r="OYO890" s="4"/>
      <c r="OYP890" s="4"/>
      <c r="OYQ890" s="4"/>
      <c r="OYR890" s="4"/>
      <c r="OYS890" s="4"/>
      <c r="OYT890" s="4"/>
      <c r="OYU890" s="4"/>
      <c r="OYV890" s="4"/>
      <c r="OYW890" s="4"/>
      <c r="OYX890" s="4"/>
      <c r="OYY890" s="4"/>
      <c r="OYZ890" s="4"/>
      <c r="OZA890" s="4"/>
      <c r="OZB890" s="4"/>
      <c r="OZC890" s="4"/>
      <c r="OZD890" s="4"/>
      <c r="OZE890" s="4"/>
      <c r="OZF890" s="4"/>
      <c r="OZG890" s="4"/>
      <c r="OZH890" s="4"/>
      <c r="OZI890" s="4"/>
      <c r="OZJ890" s="4"/>
      <c r="OZK890" s="4"/>
      <c r="OZL890" s="4"/>
      <c r="OZM890" s="4"/>
      <c r="OZN890" s="4"/>
      <c r="OZO890" s="4"/>
      <c r="OZP890" s="4"/>
      <c r="OZQ890" s="4"/>
      <c r="OZR890" s="4"/>
      <c r="OZS890" s="4"/>
      <c r="OZT890" s="4"/>
      <c r="OZU890" s="4"/>
      <c r="OZV890" s="4"/>
      <c r="OZW890" s="4"/>
      <c r="OZX890" s="4"/>
      <c r="OZY890" s="4"/>
      <c r="OZZ890" s="4"/>
      <c r="PAA890" s="4"/>
      <c r="PAB890" s="4"/>
      <c r="PAC890" s="4"/>
      <c r="PAD890" s="4"/>
      <c r="PAE890" s="4"/>
      <c r="PAF890" s="4"/>
      <c r="PAG890" s="4"/>
      <c r="PAH890" s="4"/>
      <c r="PAI890" s="4"/>
      <c r="PAJ890" s="4"/>
      <c r="PAK890" s="4"/>
      <c r="PAL890" s="4"/>
      <c r="PAM890" s="4"/>
      <c r="PAN890" s="4"/>
      <c r="PAO890" s="4"/>
      <c r="PAP890" s="4"/>
      <c r="PAQ890" s="4"/>
      <c r="PAR890" s="4"/>
      <c r="PAS890" s="4"/>
      <c r="PAT890" s="4"/>
      <c r="PAU890" s="4"/>
      <c r="PAV890" s="4"/>
      <c r="PAW890" s="4"/>
      <c r="PAX890" s="4"/>
      <c r="PAY890" s="4"/>
      <c r="PAZ890" s="4"/>
      <c r="PBA890" s="4"/>
      <c r="PBB890" s="4"/>
      <c r="PBC890" s="4"/>
      <c r="PBD890" s="4"/>
      <c r="PBE890" s="4"/>
      <c r="PBF890" s="4"/>
      <c r="PBG890" s="4"/>
      <c r="PBH890" s="4"/>
      <c r="PBI890" s="4"/>
      <c r="PBJ890" s="4"/>
      <c r="PBK890" s="4"/>
      <c r="PBL890" s="4"/>
      <c r="PBM890" s="4"/>
      <c r="PBN890" s="4"/>
      <c r="PBO890" s="4"/>
      <c r="PBP890" s="4"/>
      <c r="PBQ890" s="4"/>
      <c r="PBR890" s="4"/>
      <c r="PBS890" s="4"/>
      <c r="PBT890" s="4"/>
      <c r="PBU890" s="4"/>
      <c r="PBV890" s="4"/>
      <c r="PBW890" s="4"/>
      <c r="PBX890" s="4"/>
      <c r="PBY890" s="4"/>
      <c r="PBZ890" s="4"/>
      <c r="PCA890" s="4"/>
      <c r="PCB890" s="4"/>
      <c r="PCC890" s="4"/>
      <c r="PCD890" s="4"/>
      <c r="PCE890" s="4"/>
      <c r="PCF890" s="4"/>
      <c r="PCG890" s="4"/>
      <c r="PCH890" s="4"/>
      <c r="PCI890" s="4"/>
      <c r="PCJ890" s="4"/>
      <c r="PCK890" s="4"/>
      <c r="PCL890" s="4"/>
      <c r="PCM890" s="4"/>
      <c r="PCN890" s="4"/>
      <c r="PCO890" s="4"/>
      <c r="PCP890" s="4"/>
      <c r="PCQ890" s="4"/>
      <c r="PCR890" s="4"/>
      <c r="PCS890" s="4"/>
      <c r="PCT890" s="4"/>
      <c r="PCU890" s="4"/>
      <c r="PCV890" s="4"/>
      <c r="PCW890" s="4"/>
      <c r="PCX890" s="4"/>
      <c r="PCY890" s="4"/>
      <c r="PCZ890" s="4"/>
      <c r="PDA890" s="4"/>
      <c r="PDB890" s="4"/>
      <c r="PDC890" s="4"/>
      <c r="PDD890" s="4"/>
      <c r="PDE890" s="4"/>
      <c r="PDF890" s="4"/>
      <c r="PDG890" s="4"/>
      <c r="PDH890" s="4"/>
      <c r="PDI890" s="4"/>
      <c r="PDJ890" s="4"/>
      <c r="PDK890" s="4"/>
      <c r="PDL890" s="4"/>
      <c r="PDM890" s="4"/>
      <c r="PDN890" s="4"/>
      <c r="PDO890" s="4"/>
      <c r="PDP890" s="4"/>
      <c r="PDQ890" s="4"/>
      <c r="PDR890" s="4"/>
      <c r="PDS890" s="4"/>
      <c r="PDT890" s="4"/>
      <c r="PDU890" s="4"/>
      <c r="PDV890" s="4"/>
      <c r="PDW890" s="4"/>
      <c r="PDX890" s="4"/>
      <c r="PDY890" s="4"/>
      <c r="PDZ890" s="4"/>
      <c r="PEA890" s="4"/>
      <c r="PEB890" s="4"/>
      <c r="PEC890" s="4"/>
      <c r="PED890" s="4"/>
      <c r="PEE890" s="4"/>
      <c r="PEF890" s="4"/>
      <c r="PEG890" s="4"/>
      <c r="PEH890" s="4"/>
      <c r="PEI890" s="4"/>
      <c r="PEJ890" s="4"/>
      <c r="PEK890" s="4"/>
      <c r="PEL890" s="4"/>
      <c r="PEM890" s="4"/>
      <c r="PEN890" s="4"/>
      <c r="PEO890" s="4"/>
      <c r="PEP890" s="4"/>
      <c r="PEQ890" s="4"/>
      <c r="PER890" s="4"/>
      <c r="PES890" s="4"/>
      <c r="PET890" s="4"/>
      <c r="PEU890" s="4"/>
      <c r="PEV890" s="4"/>
      <c r="PEW890" s="4"/>
      <c r="PEX890" s="4"/>
      <c r="PEY890" s="4"/>
      <c r="PEZ890" s="4"/>
      <c r="PFA890" s="4"/>
      <c r="PFB890" s="4"/>
      <c r="PFC890" s="4"/>
      <c r="PFD890" s="4"/>
      <c r="PFE890" s="4"/>
      <c r="PFF890" s="4"/>
      <c r="PFG890" s="4"/>
      <c r="PFH890" s="4"/>
      <c r="PFI890" s="4"/>
      <c r="PFJ890" s="4"/>
      <c r="PFK890" s="4"/>
      <c r="PFL890" s="4"/>
      <c r="PFM890" s="4"/>
      <c r="PFN890" s="4"/>
      <c r="PFO890" s="4"/>
      <c r="PFP890" s="4"/>
      <c r="PFQ890" s="4"/>
      <c r="PFR890" s="4"/>
      <c r="PFS890" s="4"/>
      <c r="PFT890" s="4"/>
      <c r="PFU890" s="4"/>
      <c r="PFV890" s="4"/>
      <c r="PFW890" s="4"/>
      <c r="PFX890" s="4"/>
      <c r="PFY890" s="4"/>
      <c r="PFZ890" s="4"/>
      <c r="PGA890" s="4"/>
      <c r="PGB890" s="4"/>
      <c r="PGC890" s="4"/>
      <c r="PGD890" s="4"/>
      <c r="PGF890" s="4"/>
      <c r="PGH890" s="4"/>
      <c r="PGI890" s="4"/>
      <c r="PGJ890" s="4"/>
      <c r="PGK890" s="4"/>
      <c r="PGL890" s="4"/>
      <c r="PGM890" s="4"/>
      <c r="PGN890" s="4"/>
      <c r="PGO890" s="4"/>
      <c r="PGT890" s="4"/>
      <c r="PGU890" s="4"/>
      <c r="PGV890" s="4"/>
      <c r="PGW890" s="4"/>
      <c r="PGX890" s="4"/>
      <c r="PGY890" s="4"/>
      <c r="PGZ890" s="4"/>
      <c r="PHA890" s="4"/>
      <c r="PHB890" s="4"/>
      <c r="PHC890" s="4"/>
      <c r="PHD890" s="4"/>
      <c r="PHE890" s="4"/>
      <c r="PHF890" s="4"/>
      <c r="PHG890" s="4"/>
      <c r="PHH890" s="4"/>
      <c r="PHI890" s="4"/>
      <c r="PHJ890" s="4"/>
      <c r="PHK890" s="4"/>
      <c r="PHL890" s="4"/>
      <c r="PHM890" s="4"/>
      <c r="PHN890" s="4"/>
      <c r="PHO890" s="4"/>
      <c r="PHP890" s="4"/>
      <c r="PHQ890" s="4"/>
      <c r="PHR890" s="4"/>
      <c r="PHS890" s="4"/>
      <c r="PHT890" s="4"/>
      <c r="PHU890" s="4"/>
      <c r="PHV890" s="4"/>
      <c r="PHW890" s="4"/>
      <c r="PHX890" s="4"/>
      <c r="PHY890" s="4"/>
      <c r="PHZ890" s="4"/>
      <c r="PIA890" s="4"/>
      <c r="PIB890" s="4"/>
      <c r="PIC890" s="4"/>
      <c r="PID890" s="4"/>
      <c r="PIE890" s="4"/>
      <c r="PIF890" s="4"/>
      <c r="PIG890" s="4"/>
      <c r="PIH890" s="4"/>
      <c r="PII890" s="4"/>
      <c r="PIJ890" s="4"/>
      <c r="PIK890" s="4"/>
      <c r="PIL890" s="4"/>
      <c r="PIM890" s="4"/>
      <c r="PIN890" s="4"/>
      <c r="PIO890" s="4"/>
      <c r="PIP890" s="4"/>
      <c r="PIQ890" s="4"/>
      <c r="PIR890" s="4"/>
      <c r="PIS890" s="4"/>
      <c r="PIT890" s="4"/>
      <c r="PIU890" s="4"/>
      <c r="PIV890" s="4"/>
      <c r="PIW890" s="4"/>
      <c r="PIX890" s="4"/>
      <c r="PIY890" s="4"/>
      <c r="PIZ890" s="4"/>
      <c r="PJA890" s="4"/>
      <c r="PJB890" s="4"/>
      <c r="PJC890" s="4"/>
      <c r="PJD890" s="4"/>
      <c r="PJE890" s="4"/>
      <c r="PJF890" s="4"/>
      <c r="PJG890" s="4"/>
      <c r="PJH890" s="4"/>
      <c r="PJI890" s="4"/>
      <c r="PJJ890" s="4"/>
      <c r="PJK890" s="4"/>
      <c r="PJL890" s="4"/>
      <c r="PJM890" s="4"/>
      <c r="PJN890" s="4"/>
      <c r="PJO890" s="4"/>
      <c r="PJP890" s="4"/>
      <c r="PJQ890" s="4"/>
      <c r="PJR890" s="4"/>
      <c r="PJS890" s="4"/>
      <c r="PJT890" s="4"/>
      <c r="PJU890" s="4"/>
      <c r="PJV890" s="4"/>
      <c r="PJW890" s="4"/>
      <c r="PJX890" s="4"/>
      <c r="PJY890" s="4"/>
      <c r="PJZ890" s="4"/>
      <c r="PKA890" s="4"/>
      <c r="PKB890" s="4"/>
      <c r="PKC890" s="4"/>
      <c r="PKD890" s="4"/>
      <c r="PKE890" s="4"/>
      <c r="PKF890" s="4"/>
      <c r="PKG890" s="4"/>
      <c r="PKH890" s="4"/>
      <c r="PKI890" s="4"/>
      <c r="PKJ890" s="4"/>
      <c r="PKK890" s="4"/>
      <c r="PKL890" s="4"/>
      <c r="PKM890" s="4"/>
      <c r="PKN890" s="4"/>
      <c r="PKO890" s="4"/>
      <c r="PKP890" s="4"/>
      <c r="PKQ890" s="4"/>
      <c r="PKR890" s="4"/>
      <c r="PKS890" s="4"/>
      <c r="PKT890" s="4"/>
      <c r="PKU890" s="4"/>
      <c r="PKV890" s="4"/>
      <c r="PKW890" s="4"/>
      <c r="PKX890" s="4"/>
      <c r="PKY890" s="4"/>
      <c r="PKZ890" s="4"/>
      <c r="PLA890" s="4"/>
      <c r="PLB890" s="4"/>
      <c r="PLC890" s="4"/>
      <c r="PLD890" s="4"/>
      <c r="PLE890" s="4"/>
      <c r="PLF890" s="4"/>
      <c r="PLG890" s="4"/>
      <c r="PLH890" s="4"/>
      <c r="PLI890" s="4"/>
      <c r="PLJ890" s="4"/>
      <c r="PLK890" s="4"/>
      <c r="PLL890" s="4"/>
      <c r="PLM890" s="4"/>
      <c r="PLN890" s="4"/>
      <c r="PLO890" s="4"/>
      <c r="PLP890" s="4"/>
      <c r="PLQ890" s="4"/>
      <c r="PLR890" s="4"/>
      <c r="PLS890" s="4"/>
      <c r="PLT890" s="4"/>
      <c r="PLU890" s="4"/>
      <c r="PLV890" s="4"/>
      <c r="PLW890" s="4"/>
      <c r="PLX890" s="4"/>
      <c r="PLY890" s="4"/>
      <c r="PLZ890" s="4"/>
      <c r="PMA890" s="4"/>
      <c r="PMB890" s="4"/>
      <c r="PMC890" s="4"/>
      <c r="PMD890" s="4"/>
      <c r="PME890" s="4"/>
      <c r="PMF890" s="4"/>
      <c r="PMG890" s="4"/>
      <c r="PMH890" s="4"/>
      <c r="PMI890" s="4"/>
      <c r="PMJ890" s="4"/>
      <c r="PMK890" s="4"/>
      <c r="PML890" s="4"/>
      <c r="PMM890" s="4"/>
      <c r="PMN890" s="4"/>
      <c r="PMO890" s="4"/>
      <c r="PMP890" s="4"/>
      <c r="PMQ890" s="4"/>
      <c r="PMR890" s="4"/>
      <c r="PMS890" s="4"/>
      <c r="PMT890" s="4"/>
      <c r="PMU890" s="4"/>
      <c r="PMV890" s="4"/>
      <c r="PMW890" s="4"/>
      <c r="PMX890" s="4"/>
      <c r="PMY890" s="4"/>
      <c r="PMZ890" s="4"/>
      <c r="PNA890" s="4"/>
      <c r="PNB890" s="4"/>
      <c r="PNC890" s="4"/>
      <c r="PND890" s="4"/>
      <c r="PNE890" s="4"/>
      <c r="PNF890" s="4"/>
      <c r="PNG890" s="4"/>
      <c r="PNH890" s="4"/>
      <c r="PNI890" s="4"/>
      <c r="PNJ890" s="4"/>
      <c r="PNK890" s="4"/>
      <c r="PNL890" s="4"/>
      <c r="PNM890" s="4"/>
      <c r="PNN890" s="4"/>
      <c r="PNO890" s="4"/>
      <c r="PNP890" s="4"/>
      <c r="PNQ890" s="4"/>
      <c r="PNR890" s="4"/>
      <c r="PNS890" s="4"/>
      <c r="PNT890" s="4"/>
      <c r="PNU890" s="4"/>
      <c r="PNV890" s="4"/>
      <c r="PNW890" s="4"/>
      <c r="PNX890" s="4"/>
      <c r="PNY890" s="4"/>
      <c r="PNZ890" s="4"/>
      <c r="POA890" s="4"/>
      <c r="POB890" s="4"/>
      <c r="POC890" s="4"/>
      <c r="POD890" s="4"/>
      <c r="POE890" s="4"/>
      <c r="POF890" s="4"/>
      <c r="POG890" s="4"/>
      <c r="POH890" s="4"/>
      <c r="POI890" s="4"/>
      <c r="POJ890" s="4"/>
      <c r="POK890" s="4"/>
      <c r="POL890" s="4"/>
      <c r="POM890" s="4"/>
      <c r="PON890" s="4"/>
      <c r="POO890" s="4"/>
      <c r="POP890" s="4"/>
      <c r="POQ890" s="4"/>
      <c r="POR890" s="4"/>
      <c r="POS890" s="4"/>
      <c r="POT890" s="4"/>
      <c r="POU890" s="4"/>
      <c r="POV890" s="4"/>
      <c r="POW890" s="4"/>
      <c r="POX890" s="4"/>
      <c r="POY890" s="4"/>
      <c r="POZ890" s="4"/>
      <c r="PPA890" s="4"/>
      <c r="PPB890" s="4"/>
      <c r="PPC890" s="4"/>
      <c r="PPD890" s="4"/>
      <c r="PPE890" s="4"/>
      <c r="PPF890" s="4"/>
      <c r="PPG890" s="4"/>
      <c r="PPH890" s="4"/>
      <c r="PPI890" s="4"/>
      <c r="PPJ890" s="4"/>
      <c r="PPK890" s="4"/>
      <c r="PPL890" s="4"/>
      <c r="PPM890" s="4"/>
      <c r="PPN890" s="4"/>
      <c r="PPO890" s="4"/>
      <c r="PPP890" s="4"/>
      <c r="PPQ890" s="4"/>
      <c r="PPR890" s="4"/>
      <c r="PPS890" s="4"/>
      <c r="PPT890" s="4"/>
      <c r="PPU890" s="4"/>
      <c r="PPV890" s="4"/>
      <c r="PPW890" s="4"/>
      <c r="PPX890" s="4"/>
      <c r="PPY890" s="4"/>
      <c r="PPZ890" s="4"/>
      <c r="PQB890" s="4"/>
      <c r="PQD890" s="4"/>
      <c r="PQE890" s="4"/>
      <c r="PQF890" s="4"/>
      <c r="PQG890" s="4"/>
      <c r="PQH890" s="4"/>
      <c r="PQI890" s="4"/>
      <c r="PQJ890" s="4"/>
      <c r="PQK890" s="4"/>
      <c r="PQP890" s="4"/>
      <c r="PQQ890" s="4"/>
      <c r="PQR890" s="4"/>
      <c r="PQS890" s="4"/>
      <c r="PQT890" s="4"/>
      <c r="PQU890" s="4"/>
      <c r="PQV890" s="4"/>
      <c r="PQW890" s="4"/>
      <c r="PQX890" s="4"/>
      <c r="PQY890" s="4"/>
      <c r="PQZ890" s="4"/>
      <c r="PRA890" s="4"/>
      <c r="PRB890" s="4"/>
      <c r="PRC890" s="4"/>
      <c r="PRD890" s="4"/>
      <c r="PRE890" s="4"/>
      <c r="PRF890" s="4"/>
      <c r="PRG890" s="4"/>
      <c r="PRH890" s="4"/>
      <c r="PRI890" s="4"/>
      <c r="PRJ890" s="4"/>
      <c r="PRK890" s="4"/>
      <c r="PRL890" s="4"/>
      <c r="PRM890" s="4"/>
      <c r="PRN890" s="4"/>
      <c r="PRO890" s="4"/>
      <c r="PRP890" s="4"/>
      <c r="PRQ890" s="4"/>
      <c r="PRR890" s="4"/>
      <c r="PRS890" s="4"/>
      <c r="PRT890" s="4"/>
      <c r="PRU890" s="4"/>
      <c r="PRV890" s="4"/>
      <c r="PRW890" s="4"/>
      <c r="PRX890" s="4"/>
      <c r="PRY890" s="4"/>
      <c r="PRZ890" s="4"/>
      <c r="PSA890" s="4"/>
      <c r="PSB890" s="4"/>
      <c r="PSC890" s="4"/>
      <c r="PSD890" s="4"/>
      <c r="PSE890" s="4"/>
      <c r="PSF890" s="4"/>
      <c r="PSG890" s="4"/>
      <c r="PSH890" s="4"/>
      <c r="PSI890" s="4"/>
      <c r="PSJ890" s="4"/>
      <c r="PSK890" s="4"/>
      <c r="PSL890" s="4"/>
      <c r="PSM890" s="4"/>
      <c r="PSN890" s="4"/>
      <c r="PSO890" s="4"/>
      <c r="PSP890" s="4"/>
      <c r="PSQ890" s="4"/>
      <c r="PSR890" s="4"/>
      <c r="PSS890" s="4"/>
      <c r="PST890" s="4"/>
      <c r="PSU890" s="4"/>
      <c r="PSV890" s="4"/>
      <c r="PSW890" s="4"/>
      <c r="PSX890" s="4"/>
      <c r="PSY890" s="4"/>
      <c r="PSZ890" s="4"/>
      <c r="PTA890" s="4"/>
      <c r="PTB890" s="4"/>
      <c r="PTC890" s="4"/>
      <c r="PTD890" s="4"/>
      <c r="PTE890" s="4"/>
      <c r="PTF890" s="4"/>
      <c r="PTG890" s="4"/>
      <c r="PTH890" s="4"/>
      <c r="PTI890" s="4"/>
      <c r="PTJ890" s="4"/>
      <c r="PTK890" s="4"/>
      <c r="PTL890" s="4"/>
      <c r="PTM890" s="4"/>
      <c r="PTN890" s="4"/>
      <c r="PTO890" s="4"/>
      <c r="PTP890" s="4"/>
      <c r="PTQ890" s="4"/>
      <c r="PTR890" s="4"/>
      <c r="PTS890" s="4"/>
      <c r="PTT890" s="4"/>
      <c r="PTU890" s="4"/>
      <c r="PTV890" s="4"/>
      <c r="PTW890" s="4"/>
      <c r="PTX890" s="4"/>
      <c r="PTY890" s="4"/>
      <c r="PTZ890" s="4"/>
      <c r="PUA890" s="4"/>
      <c r="PUB890" s="4"/>
      <c r="PUC890" s="4"/>
      <c r="PUD890" s="4"/>
      <c r="PUE890" s="4"/>
      <c r="PUF890" s="4"/>
      <c r="PUG890" s="4"/>
      <c r="PUH890" s="4"/>
      <c r="PUI890" s="4"/>
      <c r="PUJ890" s="4"/>
      <c r="PUK890" s="4"/>
      <c r="PUL890" s="4"/>
      <c r="PUM890" s="4"/>
      <c r="PUN890" s="4"/>
      <c r="PUO890" s="4"/>
      <c r="PUP890" s="4"/>
      <c r="PUQ890" s="4"/>
      <c r="PUR890" s="4"/>
      <c r="PUS890" s="4"/>
      <c r="PUT890" s="4"/>
      <c r="PUU890" s="4"/>
      <c r="PUV890" s="4"/>
      <c r="PUW890" s="4"/>
      <c r="PUX890" s="4"/>
      <c r="PUY890" s="4"/>
      <c r="PUZ890" s="4"/>
      <c r="PVA890" s="4"/>
      <c r="PVB890" s="4"/>
      <c r="PVC890" s="4"/>
      <c r="PVD890" s="4"/>
      <c r="PVE890" s="4"/>
      <c r="PVF890" s="4"/>
      <c r="PVG890" s="4"/>
      <c r="PVH890" s="4"/>
      <c r="PVI890" s="4"/>
      <c r="PVJ890" s="4"/>
      <c r="PVK890" s="4"/>
      <c r="PVL890" s="4"/>
      <c r="PVM890" s="4"/>
      <c r="PVN890" s="4"/>
      <c r="PVO890" s="4"/>
      <c r="PVP890" s="4"/>
      <c r="PVQ890" s="4"/>
      <c r="PVR890" s="4"/>
      <c r="PVS890" s="4"/>
      <c r="PVT890" s="4"/>
      <c r="PVU890" s="4"/>
      <c r="PVV890" s="4"/>
      <c r="PVW890" s="4"/>
      <c r="PVX890" s="4"/>
      <c r="PVY890" s="4"/>
      <c r="PVZ890" s="4"/>
      <c r="PWA890" s="4"/>
      <c r="PWB890" s="4"/>
      <c r="PWC890" s="4"/>
      <c r="PWD890" s="4"/>
      <c r="PWE890" s="4"/>
      <c r="PWF890" s="4"/>
      <c r="PWG890" s="4"/>
      <c r="PWH890" s="4"/>
      <c r="PWI890" s="4"/>
      <c r="PWJ890" s="4"/>
      <c r="PWK890" s="4"/>
      <c r="PWL890" s="4"/>
      <c r="PWM890" s="4"/>
      <c r="PWN890" s="4"/>
      <c r="PWO890" s="4"/>
      <c r="PWP890" s="4"/>
      <c r="PWQ890" s="4"/>
      <c r="PWR890" s="4"/>
      <c r="PWS890" s="4"/>
      <c r="PWT890" s="4"/>
      <c r="PWU890" s="4"/>
      <c r="PWV890" s="4"/>
      <c r="PWW890" s="4"/>
      <c r="PWX890" s="4"/>
      <c r="PWY890" s="4"/>
      <c r="PWZ890" s="4"/>
      <c r="PXA890" s="4"/>
      <c r="PXB890" s="4"/>
      <c r="PXC890" s="4"/>
      <c r="PXD890" s="4"/>
      <c r="PXE890" s="4"/>
      <c r="PXF890" s="4"/>
      <c r="PXG890" s="4"/>
      <c r="PXH890" s="4"/>
      <c r="PXI890" s="4"/>
      <c r="PXJ890" s="4"/>
      <c r="PXK890" s="4"/>
      <c r="PXL890" s="4"/>
      <c r="PXM890" s="4"/>
      <c r="PXN890" s="4"/>
      <c r="PXO890" s="4"/>
      <c r="PXP890" s="4"/>
      <c r="PXQ890" s="4"/>
      <c r="PXR890" s="4"/>
      <c r="PXS890" s="4"/>
      <c r="PXT890" s="4"/>
      <c r="PXU890" s="4"/>
      <c r="PXV890" s="4"/>
      <c r="PXW890" s="4"/>
      <c r="PXX890" s="4"/>
      <c r="PXY890" s="4"/>
      <c r="PXZ890" s="4"/>
      <c r="PYA890" s="4"/>
      <c r="PYB890" s="4"/>
      <c r="PYC890" s="4"/>
      <c r="PYD890" s="4"/>
      <c r="PYE890" s="4"/>
      <c r="PYF890" s="4"/>
      <c r="PYG890" s="4"/>
      <c r="PYH890" s="4"/>
      <c r="PYI890" s="4"/>
      <c r="PYJ890" s="4"/>
      <c r="PYK890" s="4"/>
      <c r="PYL890" s="4"/>
      <c r="PYM890" s="4"/>
      <c r="PYN890" s="4"/>
      <c r="PYO890" s="4"/>
      <c r="PYP890" s="4"/>
      <c r="PYQ890" s="4"/>
      <c r="PYR890" s="4"/>
      <c r="PYS890" s="4"/>
      <c r="PYT890" s="4"/>
      <c r="PYU890" s="4"/>
      <c r="PYV890" s="4"/>
      <c r="PYW890" s="4"/>
      <c r="PYX890" s="4"/>
      <c r="PYY890" s="4"/>
      <c r="PYZ890" s="4"/>
      <c r="PZA890" s="4"/>
      <c r="PZB890" s="4"/>
      <c r="PZC890" s="4"/>
      <c r="PZD890" s="4"/>
      <c r="PZE890" s="4"/>
      <c r="PZF890" s="4"/>
      <c r="PZG890" s="4"/>
      <c r="PZH890" s="4"/>
      <c r="PZI890" s="4"/>
      <c r="PZJ890" s="4"/>
      <c r="PZK890" s="4"/>
      <c r="PZL890" s="4"/>
      <c r="PZM890" s="4"/>
      <c r="PZN890" s="4"/>
      <c r="PZO890" s="4"/>
      <c r="PZP890" s="4"/>
      <c r="PZQ890" s="4"/>
      <c r="PZR890" s="4"/>
      <c r="PZS890" s="4"/>
      <c r="PZT890" s="4"/>
      <c r="PZU890" s="4"/>
      <c r="PZV890" s="4"/>
      <c r="PZX890" s="4"/>
      <c r="PZZ890" s="4"/>
      <c r="QAA890" s="4"/>
      <c r="QAB890" s="4"/>
      <c r="QAC890" s="4"/>
      <c r="QAD890" s="4"/>
      <c r="QAE890" s="4"/>
      <c r="QAF890" s="4"/>
      <c r="QAG890" s="4"/>
      <c r="QAL890" s="4"/>
      <c r="QAM890" s="4"/>
      <c r="QAN890" s="4"/>
      <c r="QAO890" s="4"/>
      <c r="QAP890" s="4"/>
      <c r="QAQ890" s="4"/>
      <c r="QAR890" s="4"/>
      <c r="QAS890" s="4"/>
      <c r="QAT890" s="4"/>
      <c r="QAU890" s="4"/>
      <c r="QAV890" s="4"/>
      <c r="QAW890" s="4"/>
      <c r="QAX890" s="4"/>
      <c r="QAY890" s="4"/>
      <c r="QAZ890" s="4"/>
      <c r="QBA890" s="4"/>
      <c r="QBB890" s="4"/>
      <c r="QBC890" s="4"/>
      <c r="QBD890" s="4"/>
      <c r="QBE890" s="4"/>
      <c r="QBF890" s="4"/>
      <c r="QBG890" s="4"/>
      <c r="QBH890" s="4"/>
      <c r="QBI890" s="4"/>
      <c r="QBJ890" s="4"/>
      <c r="QBK890" s="4"/>
      <c r="QBL890" s="4"/>
      <c r="QBM890" s="4"/>
      <c r="QBN890" s="4"/>
      <c r="QBO890" s="4"/>
      <c r="QBP890" s="4"/>
      <c r="QBQ890" s="4"/>
      <c r="QBR890" s="4"/>
      <c r="QBS890" s="4"/>
      <c r="QBT890" s="4"/>
      <c r="QBU890" s="4"/>
      <c r="QBV890" s="4"/>
      <c r="QBW890" s="4"/>
      <c r="QBX890" s="4"/>
      <c r="QBY890" s="4"/>
      <c r="QBZ890" s="4"/>
      <c r="QCA890" s="4"/>
      <c r="QCB890" s="4"/>
      <c r="QCC890" s="4"/>
      <c r="QCD890" s="4"/>
      <c r="QCE890" s="4"/>
      <c r="QCF890" s="4"/>
      <c r="QCG890" s="4"/>
      <c r="QCH890" s="4"/>
      <c r="QCI890" s="4"/>
      <c r="QCJ890" s="4"/>
      <c r="QCK890" s="4"/>
      <c r="QCL890" s="4"/>
      <c r="QCM890" s="4"/>
      <c r="QCN890" s="4"/>
      <c r="QCO890" s="4"/>
      <c r="QCP890" s="4"/>
      <c r="QCQ890" s="4"/>
      <c r="QCR890" s="4"/>
      <c r="QCS890" s="4"/>
      <c r="QCT890" s="4"/>
      <c r="QCU890" s="4"/>
      <c r="QCV890" s="4"/>
      <c r="QCW890" s="4"/>
      <c r="QCX890" s="4"/>
      <c r="QCY890" s="4"/>
      <c r="QCZ890" s="4"/>
      <c r="QDA890" s="4"/>
      <c r="QDB890" s="4"/>
      <c r="QDC890" s="4"/>
      <c r="QDD890" s="4"/>
      <c r="QDE890" s="4"/>
      <c r="QDF890" s="4"/>
      <c r="QDG890" s="4"/>
      <c r="QDH890" s="4"/>
      <c r="QDI890" s="4"/>
      <c r="QDJ890" s="4"/>
      <c r="QDK890" s="4"/>
      <c r="QDL890" s="4"/>
      <c r="QDM890" s="4"/>
      <c r="QDN890" s="4"/>
      <c r="QDO890" s="4"/>
      <c r="QDP890" s="4"/>
      <c r="QDQ890" s="4"/>
      <c r="QDR890" s="4"/>
      <c r="QDS890" s="4"/>
      <c r="QDT890" s="4"/>
      <c r="QDU890" s="4"/>
      <c r="QDV890" s="4"/>
      <c r="QDW890" s="4"/>
      <c r="QDX890" s="4"/>
      <c r="QDY890" s="4"/>
      <c r="QDZ890" s="4"/>
      <c r="QEA890" s="4"/>
      <c r="QEB890" s="4"/>
      <c r="QEC890" s="4"/>
      <c r="QED890" s="4"/>
      <c r="QEE890" s="4"/>
      <c r="QEF890" s="4"/>
      <c r="QEG890" s="4"/>
      <c r="QEH890" s="4"/>
      <c r="QEI890" s="4"/>
      <c r="QEJ890" s="4"/>
      <c r="QEK890" s="4"/>
      <c r="QEL890" s="4"/>
      <c r="QEM890" s="4"/>
      <c r="QEN890" s="4"/>
      <c r="QEO890" s="4"/>
      <c r="QEP890" s="4"/>
      <c r="QEQ890" s="4"/>
      <c r="QER890" s="4"/>
      <c r="QES890" s="4"/>
      <c r="QET890" s="4"/>
      <c r="QEU890" s="4"/>
      <c r="QEV890" s="4"/>
      <c r="QEW890" s="4"/>
      <c r="QEX890" s="4"/>
      <c r="QEY890" s="4"/>
      <c r="QEZ890" s="4"/>
      <c r="QFA890" s="4"/>
      <c r="QFB890" s="4"/>
      <c r="QFC890" s="4"/>
      <c r="QFD890" s="4"/>
      <c r="QFE890" s="4"/>
      <c r="QFF890" s="4"/>
      <c r="QFG890" s="4"/>
      <c r="QFH890" s="4"/>
      <c r="QFI890" s="4"/>
      <c r="QFJ890" s="4"/>
      <c r="QFK890" s="4"/>
      <c r="QFL890" s="4"/>
      <c r="QFM890" s="4"/>
      <c r="QFN890" s="4"/>
      <c r="QFO890" s="4"/>
      <c r="QFP890" s="4"/>
      <c r="QFQ890" s="4"/>
      <c r="QFR890" s="4"/>
      <c r="QFS890" s="4"/>
      <c r="QFT890" s="4"/>
      <c r="QFU890" s="4"/>
      <c r="QFV890" s="4"/>
      <c r="QFW890" s="4"/>
      <c r="QFX890" s="4"/>
      <c r="QFY890" s="4"/>
      <c r="QFZ890" s="4"/>
      <c r="QGA890" s="4"/>
      <c r="QGB890" s="4"/>
      <c r="QGC890" s="4"/>
      <c r="QGD890" s="4"/>
      <c r="QGE890" s="4"/>
      <c r="QGF890" s="4"/>
      <c r="QGG890" s="4"/>
      <c r="QGH890" s="4"/>
      <c r="QGI890" s="4"/>
      <c r="QGJ890" s="4"/>
      <c r="QGK890" s="4"/>
      <c r="QGL890" s="4"/>
      <c r="QGM890" s="4"/>
      <c r="QGN890" s="4"/>
      <c r="QGO890" s="4"/>
      <c r="QGP890" s="4"/>
      <c r="QGQ890" s="4"/>
      <c r="QGR890" s="4"/>
      <c r="QGS890" s="4"/>
      <c r="QGT890" s="4"/>
      <c r="QGU890" s="4"/>
      <c r="QGV890" s="4"/>
      <c r="QGW890" s="4"/>
      <c r="QGX890" s="4"/>
      <c r="QGY890" s="4"/>
      <c r="QGZ890" s="4"/>
      <c r="QHA890" s="4"/>
      <c r="QHB890" s="4"/>
      <c r="QHC890" s="4"/>
      <c r="QHD890" s="4"/>
      <c r="QHE890" s="4"/>
      <c r="QHF890" s="4"/>
      <c r="QHG890" s="4"/>
      <c r="QHH890" s="4"/>
      <c r="QHI890" s="4"/>
      <c r="QHJ890" s="4"/>
      <c r="QHK890" s="4"/>
      <c r="QHL890" s="4"/>
      <c r="QHM890" s="4"/>
      <c r="QHN890" s="4"/>
      <c r="QHO890" s="4"/>
      <c r="QHP890" s="4"/>
      <c r="QHQ890" s="4"/>
      <c r="QHR890" s="4"/>
      <c r="QHS890" s="4"/>
      <c r="QHT890" s="4"/>
      <c r="QHU890" s="4"/>
      <c r="QHV890" s="4"/>
      <c r="QHW890" s="4"/>
      <c r="QHX890" s="4"/>
      <c r="QHY890" s="4"/>
      <c r="QHZ890" s="4"/>
      <c r="QIA890" s="4"/>
      <c r="QIB890" s="4"/>
      <c r="QIC890" s="4"/>
      <c r="QID890" s="4"/>
      <c r="QIE890" s="4"/>
      <c r="QIF890" s="4"/>
      <c r="QIG890" s="4"/>
      <c r="QIH890" s="4"/>
      <c r="QII890" s="4"/>
      <c r="QIJ890" s="4"/>
      <c r="QIK890" s="4"/>
      <c r="QIL890" s="4"/>
      <c r="QIM890" s="4"/>
      <c r="QIN890" s="4"/>
      <c r="QIO890" s="4"/>
      <c r="QIP890" s="4"/>
      <c r="QIQ890" s="4"/>
      <c r="QIR890" s="4"/>
      <c r="QIS890" s="4"/>
      <c r="QIT890" s="4"/>
      <c r="QIU890" s="4"/>
      <c r="QIV890" s="4"/>
      <c r="QIW890" s="4"/>
      <c r="QIX890" s="4"/>
      <c r="QIY890" s="4"/>
      <c r="QIZ890" s="4"/>
      <c r="QJA890" s="4"/>
      <c r="QJB890" s="4"/>
      <c r="QJC890" s="4"/>
      <c r="QJD890" s="4"/>
      <c r="QJE890" s="4"/>
      <c r="QJF890" s="4"/>
      <c r="QJG890" s="4"/>
      <c r="QJH890" s="4"/>
      <c r="QJI890" s="4"/>
      <c r="QJJ890" s="4"/>
      <c r="QJK890" s="4"/>
      <c r="QJL890" s="4"/>
      <c r="QJM890" s="4"/>
      <c r="QJN890" s="4"/>
      <c r="QJO890" s="4"/>
      <c r="QJP890" s="4"/>
      <c r="QJQ890" s="4"/>
      <c r="QJR890" s="4"/>
      <c r="QJT890" s="4"/>
      <c r="QJV890" s="4"/>
      <c r="QJW890" s="4"/>
      <c r="QJX890" s="4"/>
      <c r="QJY890" s="4"/>
      <c r="QJZ890" s="4"/>
      <c r="QKA890" s="4"/>
      <c r="QKB890" s="4"/>
      <c r="QKC890" s="4"/>
      <c r="QKH890" s="4"/>
      <c r="QKI890" s="4"/>
      <c r="QKJ890" s="4"/>
      <c r="QKK890" s="4"/>
      <c r="QKL890" s="4"/>
      <c r="QKM890" s="4"/>
      <c r="QKN890" s="4"/>
      <c r="QKO890" s="4"/>
      <c r="QKP890" s="4"/>
      <c r="QKQ890" s="4"/>
      <c r="QKR890" s="4"/>
      <c r="QKS890" s="4"/>
      <c r="QKT890" s="4"/>
      <c r="QKU890" s="4"/>
      <c r="QKV890" s="4"/>
      <c r="QKW890" s="4"/>
      <c r="QKX890" s="4"/>
      <c r="QKY890" s="4"/>
      <c r="QKZ890" s="4"/>
      <c r="QLA890" s="4"/>
      <c r="QLB890" s="4"/>
      <c r="QLC890" s="4"/>
      <c r="QLD890" s="4"/>
      <c r="QLE890" s="4"/>
      <c r="QLF890" s="4"/>
      <c r="QLG890" s="4"/>
      <c r="QLH890" s="4"/>
      <c r="QLI890" s="4"/>
      <c r="QLJ890" s="4"/>
      <c r="QLK890" s="4"/>
      <c r="QLL890" s="4"/>
      <c r="QLM890" s="4"/>
      <c r="QLN890" s="4"/>
      <c r="QLO890" s="4"/>
      <c r="QLP890" s="4"/>
      <c r="QLQ890" s="4"/>
      <c r="QLR890" s="4"/>
      <c r="QLS890" s="4"/>
      <c r="QLT890" s="4"/>
      <c r="QLU890" s="4"/>
      <c r="QLV890" s="4"/>
      <c r="QLW890" s="4"/>
      <c r="QLX890" s="4"/>
      <c r="QLY890" s="4"/>
      <c r="QLZ890" s="4"/>
      <c r="QMA890" s="4"/>
      <c r="QMB890" s="4"/>
      <c r="QMC890" s="4"/>
      <c r="QMD890" s="4"/>
      <c r="QME890" s="4"/>
      <c r="QMF890" s="4"/>
      <c r="QMG890" s="4"/>
      <c r="QMH890" s="4"/>
      <c r="QMI890" s="4"/>
      <c r="QMJ890" s="4"/>
      <c r="QMK890" s="4"/>
      <c r="QML890" s="4"/>
      <c r="QMM890" s="4"/>
      <c r="QMN890" s="4"/>
      <c r="QMO890" s="4"/>
      <c r="QMP890" s="4"/>
      <c r="QMQ890" s="4"/>
      <c r="QMR890" s="4"/>
      <c r="QMS890" s="4"/>
      <c r="QMT890" s="4"/>
      <c r="QMU890" s="4"/>
      <c r="QMV890" s="4"/>
      <c r="QMW890" s="4"/>
      <c r="QMX890" s="4"/>
      <c r="QMY890" s="4"/>
      <c r="QMZ890" s="4"/>
      <c r="QNA890" s="4"/>
      <c r="QNB890" s="4"/>
      <c r="QNC890" s="4"/>
      <c r="QND890" s="4"/>
      <c r="QNE890" s="4"/>
      <c r="QNF890" s="4"/>
      <c r="QNG890" s="4"/>
      <c r="QNH890" s="4"/>
      <c r="QNI890" s="4"/>
      <c r="QNJ890" s="4"/>
      <c r="QNK890" s="4"/>
      <c r="QNL890" s="4"/>
      <c r="QNM890" s="4"/>
      <c r="QNN890" s="4"/>
      <c r="QNO890" s="4"/>
      <c r="QNP890" s="4"/>
      <c r="QNQ890" s="4"/>
      <c r="QNR890" s="4"/>
      <c r="QNS890" s="4"/>
      <c r="QNT890" s="4"/>
      <c r="QNU890" s="4"/>
      <c r="QNV890" s="4"/>
      <c r="QNW890" s="4"/>
      <c r="QNX890" s="4"/>
      <c r="QNY890" s="4"/>
      <c r="QNZ890" s="4"/>
      <c r="QOA890" s="4"/>
      <c r="QOB890" s="4"/>
      <c r="QOC890" s="4"/>
      <c r="QOD890" s="4"/>
      <c r="QOE890" s="4"/>
      <c r="QOF890" s="4"/>
      <c r="QOG890" s="4"/>
      <c r="QOH890" s="4"/>
      <c r="QOI890" s="4"/>
      <c r="QOJ890" s="4"/>
      <c r="QOK890" s="4"/>
      <c r="QOL890" s="4"/>
      <c r="QOM890" s="4"/>
      <c r="QON890" s="4"/>
      <c r="QOO890" s="4"/>
      <c r="QOP890" s="4"/>
      <c r="QOQ890" s="4"/>
      <c r="QOR890" s="4"/>
      <c r="QOS890" s="4"/>
      <c r="QOT890" s="4"/>
      <c r="QOU890" s="4"/>
      <c r="QOV890" s="4"/>
      <c r="QOW890" s="4"/>
      <c r="QOX890" s="4"/>
      <c r="QOY890" s="4"/>
      <c r="QOZ890" s="4"/>
      <c r="QPA890" s="4"/>
      <c r="QPB890" s="4"/>
      <c r="QPC890" s="4"/>
      <c r="QPD890" s="4"/>
      <c r="QPE890" s="4"/>
      <c r="QPF890" s="4"/>
      <c r="QPG890" s="4"/>
      <c r="QPH890" s="4"/>
      <c r="QPI890" s="4"/>
      <c r="QPJ890" s="4"/>
      <c r="QPK890" s="4"/>
      <c r="QPL890" s="4"/>
      <c r="QPM890" s="4"/>
      <c r="QPN890" s="4"/>
      <c r="QPO890" s="4"/>
      <c r="QPP890" s="4"/>
      <c r="QPQ890" s="4"/>
      <c r="QPR890" s="4"/>
      <c r="QPS890" s="4"/>
      <c r="QPT890" s="4"/>
      <c r="QPU890" s="4"/>
      <c r="QPV890" s="4"/>
      <c r="QPW890" s="4"/>
      <c r="QPX890" s="4"/>
      <c r="QPY890" s="4"/>
      <c r="QPZ890" s="4"/>
      <c r="QQA890" s="4"/>
      <c r="QQB890" s="4"/>
      <c r="QQC890" s="4"/>
      <c r="QQD890" s="4"/>
      <c r="QQE890" s="4"/>
      <c r="QQF890" s="4"/>
      <c r="QQG890" s="4"/>
      <c r="QQH890" s="4"/>
      <c r="QQI890" s="4"/>
      <c r="QQJ890" s="4"/>
      <c r="QQK890" s="4"/>
      <c r="QQL890" s="4"/>
      <c r="QQM890" s="4"/>
      <c r="QQN890" s="4"/>
      <c r="QQO890" s="4"/>
      <c r="QQP890" s="4"/>
      <c r="QQQ890" s="4"/>
      <c r="QQR890" s="4"/>
      <c r="QQS890" s="4"/>
      <c r="QQT890" s="4"/>
      <c r="QQU890" s="4"/>
      <c r="QQV890" s="4"/>
      <c r="QQW890" s="4"/>
      <c r="QQX890" s="4"/>
      <c r="QQY890" s="4"/>
      <c r="QQZ890" s="4"/>
      <c r="QRA890" s="4"/>
      <c r="QRB890" s="4"/>
      <c r="QRC890" s="4"/>
      <c r="QRD890" s="4"/>
      <c r="QRE890" s="4"/>
      <c r="QRF890" s="4"/>
      <c r="QRG890" s="4"/>
      <c r="QRH890" s="4"/>
      <c r="QRI890" s="4"/>
      <c r="QRJ890" s="4"/>
      <c r="QRK890" s="4"/>
      <c r="QRL890" s="4"/>
      <c r="QRM890" s="4"/>
      <c r="QRN890" s="4"/>
      <c r="QRO890" s="4"/>
      <c r="QRP890" s="4"/>
      <c r="QRQ890" s="4"/>
      <c r="QRR890" s="4"/>
      <c r="QRS890" s="4"/>
      <c r="QRT890" s="4"/>
      <c r="QRU890" s="4"/>
      <c r="QRV890" s="4"/>
      <c r="QRW890" s="4"/>
      <c r="QRX890" s="4"/>
      <c r="QRY890" s="4"/>
      <c r="QRZ890" s="4"/>
      <c r="QSA890" s="4"/>
      <c r="QSB890" s="4"/>
      <c r="QSC890" s="4"/>
      <c r="QSD890" s="4"/>
      <c r="QSE890" s="4"/>
      <c r="QSF890" s="4"/>
      <c r="QSG890" s="4"/>
      <c r="QSH890" s="4"/>
      <c r="QSI890" s="4"/>
      <c r="QSJ890" s="4"/>
      <c r="QSK890" s="4"/>
      <c r="QSL890" s="4"/>
      <c r="QSM890" s="4"/>
      <c r="QSN890" s="4"/>
      <c r="QSO890" s="4"/>
      <c r="QSP890" s="4"/>
      <c r="QSQ890" s="4"/>
      <c r="QSR890" s="4"/>
      <c r="QSS890" s="4"/>
      <c r="QST890" s="4"/>
      <c r="QSU890" s="4"/>
      <c r="QSV890" s="4"/>
      <c r="QSW890" s="4"/>
      <c r="QSX890" s="4"/>
      <c r="QSY890" s="4"/>
      <c r="QSZ890" s="4"/>
      <c r="QTA890" s="4"/>
      <c r="QTB890" s="4"/>
      <c r="QTC890" s="4"/>
      <c r="QTD890" s="4"/>
      <c r="QTE890" s="4"/>
      <c r="QTF890" s="4"/>
      <c r="QTG890" s="4"/>
      <c r="QTH890" s="4"/>
      <c r="QTI890" s="4"/>
      <c r="QTJ890" s="4"/>
      <c r="QTK890" s="4"/>
      <c r="QTL890" s="4"/>
      <c r="QTM890" s="4"/>
      <c r="QTN890" s="4"/>
      <c r="QTP890" s="4"/>
      <c r="QTR890" s="4"/>
      <c r="QTS890" s="4"/>
      <c r="QTT890" s="4"/>
      <c r="QTU890" s="4"/>
      <c r="QTV890" s="4"/>
      <c r="QTW890" s="4"/>
      <c r="QTX890" s="4"/>
      <c r="QTY890" s="4"/>
      <c r="QUD890" s="4"/>
      <c r="QUE890" s="4"/>
      <c r="QUF890" s="4"/>
      <c r="QUG890" s="4"/>
      <c r="QUH890" s="4"/>
      <c r="QUI890" s="4"/>
      <c r="QUJ890" s="4"/>
      <c r="QUK890" s="4"/>
      <c r="QUL890" s="4"/>
      <c r="QUM890" s="4"/>
      <c r="QUN890" s="4"/>
      <c r="QUO890" s="4"/>
      <c r="QUP890" s="4"/>
      <c r="QUQ890" s="4"/>
      <c r="QUR890" s="4"/>
      <c r="QUS890" s="4"/>
      <c r="QUT890" s="4"/>
      <c r="QUU890" s="4"/>
      <c r="QUV890" s="4"/>
      <c r="QUW890" s="4"/>
      <c r="QUX890" s="4"/>
      <c r="QUY890" s="4"/>
      <c r="QUZ890" s="4"/>
      <c r="QVA890" s="4"/>
      <c r="QVB890" s="4"/>
      <c r="QVC890" s="4"/>
      <c r="QVD890" s="4"/>
      <c r="QVE890" s="4"/>
      <c r="QVF890" s="4"/>
      <c r="QVG890" s="4"/>
      <c r="QVH890" s="4"/>
      <c r="QVI890" s="4"/>
      <c r="QVJ890" s="4"/>
      <c r="QVK890" s="4"/>
      <c r="QVL890" s="4"/>
      <c r="QVM890" s="4"/>
      <c r="QVN890" s="4"/>
      <c r="QVO890" s="4"/>
      <c r="QVP890" s="4"/>
      <c r="QVQ890" s="4"/>
      <c r="QVR890" s="4"/>
      <c r="QVS890" s="4"/>
      <c r="QVT890" s="4"/>
      <c r="QVU890" s="4"/>
      <c r="QVV890" s="4"/>
      <c r="QVW890" s="4"/>
      <c r="QVX890" s="4"/>
      <c r="QVY890" s="4"/>
      <c r="QVZ890" s="4"/>
      <c r="QWA890" s="4"/>
      <c r="QWB890" s="4"/>
      <c r="QWC890" s="4"/>
      <c r="QWD890" s="4"/>
      <c r="QWE890" s="4"/>
      <c r="QWF890" s="4"/>
      <c r="QWG890" s="4"/>
      <c r="QWH890" s="4"/>
      <c r="QWI890" s="4"/>
      <c r="QWJ890" s="4"/>
      <c r="QWK890" s="4"/>
      <c r="QWL890" s="4"/>
      <c r="QWM890" s="4"/>
      <c r="QWN890" s="4"/>
      <c r="QWO890" s="4"/>
      <c r="QWP890" s="4"/>
      <c r="QWQ890" s="4"/>
      <c r="QWR890" s="4"/>
      <c r="QWS890" s="4"/>
      <c r="QWT890" s="4"/>
      <c r="QWU890" s="4"/>
      <c r="QWV890" s="4"/>
      <c r="QWW890" s="4"/>
      <c r="QWX890" s="4"/>
      <c r="QWY890" s="4"/>
      <c r="QWZ890" s="4"/>
      <c r="QXA890" s="4"/>
      <c r="QXB890" s="4"/>
      <c r="QXC890" s="4"/>
      <c r="QXD890" s="4"/>
      <c r="QXE890" s="4"/>
      <c r="QXF890" s="4"/>
      <c r="QXG890" s="4"/>
      <c r="QXH890" s="4"/>
      <c r="QXI890" s="4"/>
      <c r="QXJ890" s="4"/>
      <c r="QXK890" s="4"/>
      <c r="QXL890" s="4"/>
      <c r="QXM890" s="4"/>
      <c r="QXN890" s="4"/>
      <c r="QXO890" s="4"/>
      <c r="QXP890" s="4"/>
      <c r="QXQ890" s="4"/>
      <c r="QXR890" s="4"/>
      <c r="QXS890" s="4"/>
      <c r="QXT890" s="4"/>
      <c r="QXU890" s="4"/>
      <c r="QXV890" s="4"/>
      <c r="QXW890" s="4"/>
      <c r="QXX890" s="4"/>
      <c r="QXY890" s="4"/>
      <c r="QXZ890" s="4"/>
      <c r="QYA890" s="4"/>
      <c r="QYB890" s="4"/>
      <c r="QYC890" s="4"/>
      <c r="QYD890" s="4"/>
      <c r="QYE890" s="4"/>
      <c r="QYF890" s="4"/>
      <c r="QYG890" s="4"/>
      <c r="QYH890" s="4"/>
      <c r="QYI890" s="4"/>
      <c r="QYJ890" s="4"/>
      <c r="QYK890" s="4"/>
      <c r="QYL890" s="4"/>
      <c r="QYM890" s="4"/>
      <c r="QYN890" s="4"/>
      <c r="QYO890" s="4"/>
      <c r="QYP890" s="4"/>
      <c r="QYQ890" s="4"/>
      <c r="QYR890" s="4"/>
      <c r="QYS890" s="4"/>
      <c r="QYT890" s="4"/>
      <c r="QYU890" s="4"/>
      <c r="QYV890" s="4"/>
      <c r="QYW890" s="4"/>
      <c r="QYX890" s="4"/>
      <c r="QYY890" s="4"/>
      <c r="QYZ890" s="4"/>
      <c r="QZA890" s="4"/>
      <c r="QZB890" s="4"/>
      <c r="QZC890" s="4"/>
      <c r="QZD890" s="4"/>
      <c r="QZE890" s="4"/>
      <c r="QZF890" s="4"/>
      <c r="QZG890" s="4"/>
      <c r="QZH890" s="4"/>
      <c r="QZI890" s="4"/>
      <c r="QZJ890" s="4"/>
      <c r="QZK890" s="4"/>
      <c r="QZL890" s="4"/>
      <c r="QZM890" s="4"/>
      <c r="QZN890" s="4"/>
      <c r="QZO890" s="4"/>
      <c r="QZP890" s="4"/>
      <c r="QZQ890" s="4"/>
      <c r="QZR890" s="4"/>
      <c r="QZS890" s="4"/>
      <c r="QZT890" s="4"/>
      <c r="QZU890" s="4"/>
      <c r="QZV890" s="4"/>
      <c r="QZW890" s="4"/>
      <c r="QZX890" s="4"/>
      <c r="QZY890" s="4"/>
      <c r="QZZ890" s="4"/>
      <c r="RAA890" s="4"/>
      <c r="RAB890" s="4"/>
      <c r="RAC890" s="4"/>
      <c r="RAD890" s="4"/>
      <c r="RAE890" s="4"/>
      <c r="RAF890" s="4"/>
      <c r="RAG890" s="4"/>
      <c r="RAH890" s="4"/>
      <c r="RAI890" s="4"/>
      <c r="RAJ890" s="4"/>
      <c r="RAK890" s="4"/>
      <c r="RAL890" s="4"/>
      <c r="RAM890" s="4"/>
      <c r="RAN890" s="4"/>
      <c r="RAO890" s="4"/>
      <c r="RAP890" s="4"/>
      <c r="RAQ890" s="4"/>
      <c r="RAR890" s="4"/>
      <c r="RAS890" s="4"/>
      <c r="RAT890" s="4"/>
      <c r="RAU890" s="4"/>
      <c r="RAV890" s="4"/>
      <c r="RAW890" s="4"/>
      <c r="RAX890" s="4"/>
      <c r="RAY890" s="4"/>
      <c r="RAZ890" s="4"/>
      <c r="RBA890" s="4"/>
      <c r="RBB890" s="4"/>
      <c r="RBC890" s="4"/>
      <c r="RBD890" s="4"/>
      <c r="RBE890" s="4"/>
      <c r="RBF890" s="4"/>
      <c r="RBG890" s="4"/>
      <c r="RBH890" s="4"/>
      <c r="RBI890" s="4"/>
      <c r="RBJ890" s="4"/>
      <c r="RBK890" s="4"/>
      <c r="RBL890" s="4"/>
      <c r="RBM890" s="4"/>
      <c r="RBN890" s="4"/>
      <c r="RBO890" s="4"/>
      <c r="RBP890" s="4"/>
      <c r="RBQ890" s="4"/>
      <c r="RBR890" s="4"/>
      <c r="RBS890" s="4"/>
      <c r="RBT890" s="4"/>
      <c r="RBU890" s="4"/>
      <c r="RBV890" s="4"/>
      <c r="RBW890" s="4"/>
      <c r="RBX890" s="4"/>
      <c r="RBY890" s="4"/>
      <c r="RBZ890" s="4"/>
      <c r="RCA890" s="4"/>
      <c r="RCB890" s="4"/>
      <c r="RCC890" s="4"/>
      <c r="RCD890" s="4"/>
      <c r="RCE890" s="4"/>
      <c r="RCF890" s="4"/>
      <c r="RCG890" s="4"/>
      <c r="RCH890" s="4"/>
      <c r="RCI890" s="4"/>
      <c r="RCJ890" s="4"/>
      <c r="RCK890" s="4"/>
      <c r="RCL890" s="4"/>
      <c r="RCM890" s="4"/>
      <c r="RCN890" s="4"/>
      <c r="RCO890" s="4"/>
      <c r="RCP890" s="4"/>
      <c r="RCQ890" s="4"/>
      <c r="RCR890" s="4"/>
      <c r="RCS890" s="4"/>
      <c r="RCT890" s="4"/>
      <c r="RCU890" s="4"/>
      <c r="RCV890" s="4"/>
      <c r="RCW890" s="4"/>
      <c r="RCX890" s="4"/>
      <c r="RCY890" s="4"/>
      <c r="RCZ890" s="4"/>
      <c r="RDA890" s="4"/>
      <c r="RDB890" s="4"/>
      <c r="RDC890" s="4"/>
      <c r="RDD890" s="4"/>
      <c r="RDE890" s="4"/>
      <c r="RDF890" s="4"/>
      <c r="RDG890" s="4"/>
      <c r="RDH890" s="4"/>
      <c r="RDI890" s="4"/>
      <c r="RDJ890" s="4"/>
      <c r="RDL890" s="4"/>
      <c r="RDN890" s="4"/>
      <c r="RDO890" s="4"/>
      <c r="RDP890" s="4"/>
      <c r="RDQ890" s="4"/>
      <c r="RDR890" s="4"/>
      <c r="RDS890" s="4"/>
      <c r="RDT890" s="4"/>
      <c r="RDU890" s="4"/>
      <c r="RDZ890" s="4"/>
      <c r="REA890" s="4"/>
      <c r="REB890" s="4"/>
      <c r="REC890" s="4"/>
      <c r="RED890" s="4"/>
      <c r="REE890" s="4"/>
      <c r="REF890" s="4"/>
      <c r="REG890" s="4"/>
      <c r="REH890" s="4"/>
      <c r="REI890" s="4"/>
      <c r="REJ890" s="4"/>
      <c r="REK890" s="4"/>
      <c r="REL890" s="4"/>
      <c r="REM890" s="4"/>
      <c r="REN890" s="4"/>
      <c r="REO890" s="4"/>
      <c r="REP890" s="4"/>
      <c r="REQ890" s="4"/>
      <c r="RER890" s="4"/>
      <c r="RES890" s="4"/>
      <c r="RET890" s="4"/>
      <c r="REU890" s="4"/>
      <c r="REV890" s="4"/>
      <c r="REW890" s="4"/>
      <c r="REX890" s="4"/>
      <c r="REY890" s="4"/>
      <c r="REZ890" s="4"/>
      <c r="RFA890" s="4"/>
      <c r="RFB890" s="4"/>
      <c r="RFC890" s="4"/>
      <c r="RFD890" s="4"/>
      <c r="RFE890" s="4"/>
      <c r="RFF890" s="4"/>
      <c r="RFG890" s="4"/>
      <c r="RFH890" s="4"/>
      <c r="RFI890" s="4"/>
      <c r="RFJ890" s="4"/>
      <c r="RFK890" s="4"/>
      <c r="RFL890" s="4"/>
      <c r="RFM890" s="4"/>
      <c r="RFN890" s="4"/>
      <c r="RFO890" s="4"/>
      <c r="RFP890" s="4"/>
      <c r="RFQ890" s="4"/>
      <c r="RFR890" s="4"/>
      <c r="RFS890" s="4"/>
      <c r="RFT890" s="4"/>
      <c r="RFU890" s="4"/>
      <c r="RFV890" s="4"/>
      <c r="RFW890" s="4"/>
      <c r="RFX890" s="4"/>
      <c r="RFY890" s="4"/>
      <c r="RFZ890" s="4"/>
      <c r="RGA890" s="4"/>
      <c r="RGB890" s="4"/>
      <c r="RGC890" s="4"/>
      <c r="RGD890" s="4"/>
      <c r="RGE890" s="4"/>
      <c r="RGF890" s="4"/>
      <c r="RGG890" s="4"/>
      <c r="RGH890" s="4"/>
      <c r="RGI890" s="4"/>
      <c r="RGJ890" s="4"/>
      <c r="RGK890" s="4"/>
      <c r="RGL890" s="4"/>
      <c r="RGM890" s="4"/>
      <c r="RGN890" s="4"/>
      <c r="RGO890" s="4"/>
      <c r="RGP890" s="4"/>
      <c r="RGQ890" s="4"/>
      <c r="RGR890" s="4"/>
      <c r="RGS890" s="4"/>
      <c r="RGT890" s="4"/>
      <c r="RGU890" s="4"/>
      <c r="RGV890" s="4"/>
      <c r="RGW890" s="4"/>
      <c r="RGX890" s="4"/>
      <c r="RGY890" s="4"/>
      <c r="RGZ890" s="4"/>
      <c r="RHA890" s="4"/>
      <c r="RHB890" s="4"/>
      <c r="RHC890" s="4"/>
      <c r="RHD890" s="4"/>
      <c r="RHE890" s="4"/>
      <c r="RHF890" s="4"/>
      <c r="RHG890" s="4"/>
      <c r="RHH890" s="4"/>
      <c r="RHI890" s="4"/>
      <c r="RHJ890" s="4"/>
      <c r="RHK890" s="4"/>
      <c r="RHL890" s="4"/>
      <c r="RHM890" s="4"/>
      <c r="RHN890" s="4"/>
      <c r="RHO890" s="4"/>
      <c r="RHP890" s="4"/>
      <c r="RHQ890" s="4"/>
      <c r="RHR890" s="4"/>
      <c r="RHS890" s="4"/>
      <c r="RHT890" s="4"/>
      <c r="RHU890" s="4"/>
      <c r="RHV890" s="4"/>
      <c r="RHW890" s="4"/>
      <c r="RHX890" s="4"/>
      <c r="RHY890" s="4"/>
      <c r="RHZ890" s="4"/>
      <c r="RIA890" s="4"/>
      <c r="RIB890" s="4"/>
      <c r="RIC890" s="4"/>
      <c r="RID890" s="4"/>
      <c r="RIE890" s="4"/>
      <c r="RIF890" s="4"/>
      <c r="RIG890" s="4"/>
      <c r="RIH890" s="4"/>
      <c r="RII890" s="4"/>
      <c r="RIJ890" s="4"/>
      <c r="RIK890" s="4"/>
      <c r="RIL890" s="4"/>
      <c r="RIM890" s="4"/>
      <c r="RIN890" s="4"/>
      <c r="RIO890" s="4"/>
      <c r="RIP890" s="4"/>
      <c r="RIQ890" s="4"/>
      <c r="RIR890" s="4"/>
      <c r="RIS890" s="4"/>
      <c r="RIT890" s="4"/>
      <c r="RIU890" s="4"/>
      <c r="RIV890" s="4"/>
      <c r="RIW890" s="4"/>
      <c r="RIX890" s="4"/>
      <c r="RIY890" s="4"/>
      <c r="RIZ890" s="4"/>
      <c r="RJA890" s="4"/>
      <c r="RJB890" s="4"/>
      <c r="RJC890" s="4"/>
      <c r="RJD890" s="4"/>
      <c r="RJE890" s="4"/>
      <c r="RJF890" s="4"/>
      <c r="RJG890" s="4"/>
      <c r="RJH890" s="4"/>
      <c r="RJI890" s="4"/>
      <c r="RJJ890" s="4"/>
      <c r="RJK890" s="4"/>
      <c r="RJL890" s="4"/>
      <c r="RJM890" s="4"/>
      <c r="RJN890" s="4"/>
      <c r="RJO890" s="4"/>
      <c r="RJP890" s="4"/>
      <c r="RJQ890" s="4"/>
      <c r="RJR890" s="4"/>
      <c r="RJS890" s="4"/>
      <c r="RJT890" s="4"/>
      <c r="RJU890" s="4"/>
      <c r="RJV890" s="4"/>
      <c r="RJW890" s="4"/>
      <c r="RJX890" s="4"/>
      <c r="RJY890" s="4"/>
      <c r="RJZ890" s="4"/>
      <c r="RKA890" s="4"/>
      <c r="RKB890" s="4"/>
      <c r="RKC890" s="4"/>
      <c r="RKD890" s="4"/>
      <c r="RKE890" s="4"/>
      <c r="RKF890" s="4"/>
      <c r="RKG890" s="4"/>
      <c r="RKH890" s="4"/>
      <c r="RKI890" s="4"/>
      <c r="RKJ890" s="4"/>
      <c r="RKK890" s="4"/>
      <c r="RKL890" s="4"/>
      <c r="RKM890" s="4"/>
      <c r="RKN890" s="4"/>
      <c r="RKO890" s="4"/>
      <c r="RKP890" s="4"/>
      <c r="RKQ890" s="4"/>
      <c r="RKR890" s="4"/>
      <c r="RKS890" s="4"/>
      <c r="RKT890" s="4"/>
      <c r="RKU890" s="4"/>
      <c r="RKV890" s="4"/>
      <c r="RKW890" s="4"/>
      <c r="RKX890" s="4"/>
      <c r="RKY890" s="4"/>
      <c r="RKZ890" s="4"/>
      <c r="RLA890" s="4"/>
      <c r="RLB890" s="4"/>
      <c r="RLC890" s="4"/>
      <c r="RLD890" s="4"/>
      <c r="RLE890" s="4"/>
      <c r="RLF890" s="4"/>
      <c r="RLG890" s="4"/>
      <c r="RLH890" s="4"/>
      <c r="RLI890" s="4"/>
      <c r="RLJ890" s="4"/>
      <c r="RLK890" s="4"/>
      <c r="RLL890" s="4"/>
      <c r="RLM890" s="4"/>
      <c r="RLN890" s="4"/>
      <c r="RLO890" s="4"/>
      <c r="RLP890" s="4"/>
      <c r="RLQ890" s="4"/>
      <c r="RLR890" s="4"/>
      <c r="RLS890" s="4"/>
      <c r="RLT890" s="4"/>
      <c r="RLU890" s="4"/>
      <c r="RLV890" s="4"/>
      <c r="RLW890" s="4"/>
      <c r="RLX890" s="4"/>
      <c r="RLY890" s="4"/>
      <c r="RLZ890" s="4"/>
      <c r="RMA890" s="4"/>
      <c r="RMB890" s="4"/>
      <c r="RMC890" s="4"/>
      <c r="RMD890" s="4"/>
      <c r="RME890" s="4"/>
      <c r="RMF890" s="4"/>
      <c r="RMG890" s="4"/>
      <c r="RMH890" s="4"/>
      <c r="RMI890" s="4"/>
      <c r="RMJ890" s="4"/>
      <c r="RMK890" s="4"/>
      <c r="RML890" s="4"/>
      <c r="RMM890" s="4"/>
      <c r="RMN890" s="4"/>
      <c r="RMO890" s="4"/>
      <c r="RMP890" s="4"/>
      <c r="RMQ890" s="4"/>
      <c r="RMR890" s="4"/>
      <c r="RMS890" s="4"/>
      <c r="RMT890" s="4"/>
      <c r="RMU890" s="4"/>
      <c r="RMV890" s="4"/>
      <c r="RMW890" s="4"/>
      <c r="RMX890" s="4"/>
      <c r="RMY890" s="4"/>
      <c r="RMZ890" s="4"/>
      <c r="RNA890" s="4"/>
      <c r="RNB890" s="4"/>
      <c r="RNC890" s="4"/>
      <c r="RND890" s="4"/>
      <c r="RNE890" s="4"/>
      <c r="RNF890" s="4"/>
      <c r="RNH890" s="4"/>
      <c r="RNJ890" s="4"/>
      <c r="RNK890" s="4"/>
      <c r="RNL890" s="4"/>
      <c r="RNM890" s="4"/>
      <c r="RNN890" s="4"/>
      <c r="RNO890" s="4"/>
      <c r="RNP890" s="4"/>
      <c r="RNQ890" s="4"/>
      <c r="RNV890" s="4"/>
      <c r="RNW890" s="4"/>
      <c r="RNX890" s="4"/>
      <c r="RNY890" s="4"/>
      <c r="RNZ890" s="4"/>
      <c r="ROA890" s="4"/>
      <c r="ROB890" s="4"/>
      <c r="ROC890" s="4"/>
      <c r="ROD890" s="4"/>
      <c r="ROE890" s="4"/>
      <c r="ROF890" s="4"/>
      <c r="ROG890" s="4"/>
      <c r="ROH890" s="4"/>
      <c r="ROI890" s="4"/>
      <c r="ROJ890" s="4"/>
      <c r="ROK890" s="4"/>
      <c r="ROL890" s="4"/>
      <c r="ROM890" s="4"/>
      <c r="RON890" s="4"/>
      <c r="ROO890" s="4"/>
      <c r="ROP890" s="4"/>
      <c r="ROQ890" s="4"/>
      <c r="ROR890" s="4"/>
      <c r="ROS890" s="4"/>
      <c r="ROT890" s="4"/>
      <c r="ROU890" s="4"/>
      <c r="ROV890" s="4"/>
      <c r="ROW890" s="4"/>
      <c r="ROX890" s="4"/>
      <c r="ROY890" s="4"/>
      <c r="ROZ890" s="4"/>
      <c r="RPA890" s="4"/>
      <c r="RPB890" s="4"/>
      <c r="RPC890" s="4"/>
      <c r="RPD890" s="4"/>
      <c r="RPE890" s="4"/>
      <c r="RPF890" s="4"/>
      <c r="RPG890" s="4"/>
      <c r="RPH890" s="4"/>
      <c r="RPI890" s="4"/>
      <c r="RPJ890" s="4"/>
      <c r="RPK890" s="4"/>
      <c r="RPL890" s="4"/>
      <c r="RPM890" s="4"/>
      <c r="RPN890" s="4"/>
      <c r="RPO890" s="4"/>
      <c r="RPP890" s="4"/>
      <c r="RPQ890" s="4"/>
      <c r="RPR890" s="4"/>
      <c r="RPS890" s="4"/>
      <c r="RPT890" s="4"/>
      <c r="RPU890" s="4"/>
      <c r="RPV890" s="4"/>
      <c r="RPW890" s="4"/>
      <c r="RPX890" s="4"/>
      <c r="RPY890" s="4"/>
      <c r="RPZ890" s="4"/>
      <c r="RQA890" s="4"/>
      <c r="RQB890" s="4"/>
      <c r="RQC890" s="4"/>
      <c r="RQD890" s="4"/>
      <c r="RQE890" s="4"/>
      <c r="RQF890" s="4"/>
      <c r="RQG890" s="4"/>
      <c r="RQH890" s="4"/>
      <c r="RQI890" s="4"/>
      <c r="RQJ890" s="4"/>
      <c r="RQK890" s="4"/>
      <c r="RQL890" s="4"/>
      <c r="RQM890" s="4"/>
      <c r="RQN890" s="4"/>
      <c r="RQO890" s="4"/>
      <c r="RQP890" s="4"/>
      <c r="RQQ890" s="4"/>
      <c r="RQR890" s="4"/>
      <c r="RQS890" s="4"/>
      <c r="RQT890" s="4"/>
      <c r="RQU890" s="4"/>
      <c r="RQV890" s="4"/>
      <c r="RQW890" s="4"/>
      <c r="RQX890" s="4"/>
      <c r="RQY890" s="4"/>
      <c r="RQZ890" s="4"/>
      <c r="RRA890" s="4"/>
      <c r="RRB890" s="4"/>
      <c r="RRC890" s="4"/>
      <c r="RRD890" s="4"/>
      <c r="RRE890" s="4"/>
      <c r="RRF890" s="4"/>
      <c r="RRG890" s="4"/>
      <c r="RRH890" s="4"/>
      <c r="RRI890" s="4"/>
      <c r="RRJ890" s="4"/>
      <c r="RRK890" s="4"/>
      <c r="RRL890" s="4"/>
      <c r="RRM890" s="4"/>
      <c r="RRN890" s="4"/>
      <c r="RRO890" s="4"/>
      <c r="RRP890" s="4"/>
      <c r="RRQ890" s="4"/>
      <c r="RRR890" s="4"/>
      <c r="RRS890" s="4"/>
      <c r="RRT890" s="4"/>
      <c r="RRU890" s="4"/>
      <c r="RRV890" s="4"/>
      <c r="RRW890" s="4"/>
      <c r="RRX890" s="4"/>
      <c r="RRY890" s="4"/>
      <c r="RRZ890" s="4"/>
      <c r="RSA890" s="4"/>
      <c r="RSB890" s="4"/>
      <c r="RSC890" s="4"/>
      <c r="RSD890" s="4"/>
      <c r="RSE890" s="4"/>
      <c r="RSF890" s="4"/>
      <c r="RSG890" s="4"/>
      <c r="RSH890" s="4"/>
      <c r="RSI890" s="4"/>
      <c r="RSJ890" s="4"/>
      <c r="RSK890" s="4"/>
      <c r="RSL890" s="4"/>
      <c r="RSM890" s="4"/>
      <c r="RSN890" s="4"/>
      <c r="RSO890" s="4"/>
      <c r="RSP890" s="4"/>
      <c r="RSQ890" s="4"/>
      <c r="RSR890" s="4"/>
      <c r="RSS890" s="4"/>
      <c r="RST890" s="4"/>
      <c r="RSU890" s="4"/>
      <c r="RSV890" s="4"/>
      <c r="RSW890" s="4"/>
      <c r="RSX890" s="4"/>
      <c r="RSY890" s="4"/>
      <c r="RSZ890" s="4"/>
      <c r="RTA890" s="4"/>
      <c r="RTB890" s="4"/>
      <c r="RTC890" s="4"/>
      <c r="RTD890" s="4"/>
      <c r="RTE890" s="4"/>
      <c r="RTF890" s="4"/>
      <c r="RTG890" s="4"/>
      <c r="RTH890" s="4"/>
      <c r="RTI890" s="4"/>
      <c r="RTJ890" s="4"/>
      <c r="RTK890" s="4"/>
      <c r="RTL890" s="4"/>
      <c r="RTM890" s="4"/>
      <c r="RTN890" s="4"/>
      <c r="RTO890" s="4"/>
      <c r="RTP890" s="4"/>
      <c r="RTQ890" s="4"/>
      <c r="RTR890" s="4"/>
      <c r="RTS890" s="4"/>
      <c r="RTT890" s="4"/>
      <c r="RTU890" s="4"/>
      <c r="RTV890" s="4"/>
      <c r="RTW890" s="4"/>
      <c r="RTX890" s="4"/>
      <c r="RTY890" s="4"/>
      <c r="RTZ890" s="4"/>
      <c r="RUA890" s="4"/>
      <c r="RUB890" s="4"/>
      <c r="RUC890" s="4"/>
      <c r="RUD890" s="4"/>
      <c r="RUE890" s="4"/>
      <c r="RUF890" s="4"/>
      <c r="RUG890" s="4"/>
      <c r="RUH890" s="4"/>
      <c r="RUI890" s="4"/>
      <c r="RUJ890" s="4"/>
      <c r="RUK890" s="4"/>
      <c r="RUL890" s="4"/>
      <c r="RUM890" s="4"/>
      <c r="RUN890" s="4"/>
      <c r="RUO890" s="4"/>
      <c r="RUP890" s="4"/>
      <c r="RUQ890" s="4"/>
      <c r="RUR890" s="4"/>
      <c r="RUS890" s="4"/>
      <c r="RUT890" s="4"/>
      <c r="RUU890" s="4"/>
      <c r="RUV890" s="4"/>
      <c r="RUW890" s="4"/>
      <c r="RUX890" s="4"/>
      <c r="RUY890" s="4"/>
      <c r="RUZ890" s="4"/>
      <c r="RVA890" s="4"/>
      <c r="RVB890" s="4"/>
      <c r="RVC890" s="4"/>
      <c r="RVD890" s="4"/>
      <c r="RVE890" s="4"/>
      <c r="RVF890" s="4"/>
      <c r="RVG890" s="4"/>
      <c r="RVH890" s="4"/>
      <c r="RVI890" s="4"/>
      <c r="RVJ890" s="4"/>
      <c r="RVK890" s="4"/>
      <c r="RVL890" s="4"/>
      <c r="RVM890" s="4"/>
      <c r="RVN890" s="4"/>
      <c r="RVO890" s="4"/>
      <c r="RVP890" s="4"/>
      <c r="RVQ890" s="4"/>
      <c r="RVR890" s="4"/>
      <c r="RVS890" s="4"/>
      <c r="RVT890" s="4"/>
      <c r="RVU890" s="4"/>
      <c r="RVV890" s="4"/>
      <c r="RVW890" s="4"/>
      <c r="RVX890" s="4"/>
      <c r="RVY890" s="4"/>
      <c r="RVZ890" s="4"/>
      <c r="RWA890" s="4"/>
      <c r="RWB890" s="4"/>
      <c r="RWC890" s="4"/>
      <c r="RWD890" s="4"/>
      <c r="RWE890" s="4"/>
      <c r="RWF890" s="4"/>
      <c r="RWG890" s="4"/>
      <c r="RWH890" s="4"/>
      <c r="RWI890" s="4"/>
      <c r="RWJ890" s="4"/>
      <c r="RWK890" s="4"/>
      <c r="RWL890" s="4"/>
      <c r="RWM890" s="4"/>
      <c r="RWN890" s="4"/>
      <c r="RWO890" s="4"/>
      <c r="RWP890" s="4"/>
      <c r="RWQ890" s="4"/>
      <c r="RWR890" s="4"/>
      <c r="RWS890" s="4"/>
      <c r="RWT890" s="4"/>
      <c r="RWU890" s="4"/>
      <c r="RWV890" s="4"/>
      <c r="RWW890" s="4"/>
      <c r="RWX890" s="4"/>
      <c r="RWY890" s="4"/>
      <c r="RWZ890" s="4"/>
      <c r="RXA890" s="4"/>
      <c r="RXB890" s="4"/>
      <c r="RXD890" s="4"/>
      <c r="RXF890" s="4"/>
      <c r="RXG890" s="4"/>
      <c r="RXH890" s="4"/>
      <c r="RXI890" s="4"/>
      <c r="RXJ890" s="4"/>
      <c r="RXK890" s="4"/>
      <c r="RXL890" s="4"/>
      <c r="RXM890" s="4"/>
      <c r="RXR890" s="4"/>
      <c r="RXS890" s="4"/>
      <c r="RXT890" s="4"/>
      <c r="RXU890" s="4"/>
      <c r="RXV890" s="4"/>
      <c r="RXW890" s="4"/>
      <c r="RXX890" s="4"/>
      <c r="RXY890" s="4"/>
      <c r="RXZ890" s="4"/>
      <c r="RYA890" s="4"/>
      <c r="RYB890" s="4"/>
      <c r="RYC890" s="4"/>
      <c r="RYD890" s="4"/>
      <c r="RYE890" s="4"/>
      <c r="RYF890" s="4"/>
      <c r="RYG890" s="4"/>
      <c r="RYH890" s="4"/>
      <c r="RYI890" s="4"/>
      <c r="RYJ890" s="4"/>
      <c r="RYK890" s="4"/>
      <c r="RYL890" s="4"/>
      <c r="RYM890" s="4"/>
      <c r="RYN890" s="4"/>
      <c r="RYO890" s="4"/>
      <c r="RYP890" s="4"/>
      <c r="RYQ890" s="4"/>
      <c r="RYR890" s="4"/>
      <c r="RYS890" s="4"/>
      <c r="RYT890" s="4"/>
      <c r="RYU890" s="4"/>
      <c r="RYV890" s="4"/>
      <c r="RYW890" s="4"/>
      <c r="RYX890" s="4"/>
      <c r="RYY890" s="4"/>
      <c r="RYZ890" s="4"/>
      <c r="RZA890" s="4"/>
      <c r="RZB890" s="4"/>
      <c r="RZC890" s="4"/>
      <c r="RZD890" s="4"/>
      <c r="RZE890" s="4"/>
      <c r="RZF890" s="4"/>
      <c r="RZG890" s="4"/>
      <c r="RZH890" s="4"/>
      <c r="RZI890" s="4"/>
      <c r="RZJ890" s="4"/>
      <c r="RZK890" s="4"/>
      <c r="RZL890" s="4"/>
      <c r="RZM890" s="4"/>
      <c r="RZN890" s="4"/>
      <c r="RZO890" s="4"/>
      <c r="RZP890" s="4"/>
      <c r="RZQ890" s="4"/>
      <c r="RZR890" s="4"/>
      <c r="RZS890" s="4"/>
      <c r="RZT890" s="4"/>
      <c r="RZU890" s="4"/>
      <c r="RZV890" s="4"/>
      <c r="RZW890" s="4"/>
      <c r="RZX890" s="4"/>
      <c r="RZY890" s="4"/>
      <c r="RZZ890" s="4"/>
      <c r="SAA890" s="4"/>
      <c r="SAB890" s="4"/>
      <c r="SAC890" s="4"/>
      <c r="SAD890" s="4"/>
      <c r="SAE890" s="4"/>
      <c r="SAF890" s="4"/>
      <c r="SAG890" s="4"/>
      <c r="SAH890" s="4"/>
      <c r="SAI890" s="4"/>
      <c r="SAJ890" s="4"/>
      <c r="SAK890" s="4"/>
      <c r="SAL890" s="4"/>
      <c r="SAM890" s="4"/>
      <c r="SAN890" s="4"/>
      <c r="SAO890" s="4"/>
      <c r="SAP890" s="4"/>
      <c r="SAQ890" s="4"/>
      <c r="SAR890" s="4"/>
      <c r="SAS890" s="4"/>
      <c r="SAT890" s="4"/>
      <c r="SAU890" s="4"/>
      <c r="SAV890" s="4"/>
      <c r="SAW890" s="4"/>
      <c r="SAX890" s="4"/>
      <c r="SAY890" s="4"/>
      <c r="SAZ890" s="4"/>
      <c r="SBA890" s="4"/>
      <c r="SBB890" s="4"/>
      <c r="SBC890" s="4"/>
      <c r="SBD890" s="4"/>
      <c r="SBE890" s="4"/>
      <c r="SBF890" s="4"/>
      <c r="SBG890" s="4"/>
      <c r="SBH890" s="4"/>
      <c r="SBI890" s="4"/>
      <c r="SBJ890" s="4"/>
      <c r="SBK890" s="4"/>
      <c r="SBL890" s="4"/>
      <c r="SBM890" s="4"/>
      <c r="SBN890" s="4"/>
      <c r="SBO890" s="4"/>
      <c r="SBP890" s="4"/>
      <c r="SBQ890" s="4"/>
      <c r="SBR890" s="4"/>
      <c r="SBS890" s="4"/>
      <c r="SBT890" s="4"/>
      <c r="SBU890" s="4"/>
      <c r="SBV890" s="4"/>
      <c r="SBW890" s="4"/>
      <c r="SBX890" s="4"/>
      <c r="SBY890" s="4"/>
      <c r="SBZ890" s="4"/>
      <c r="SCA890" s="4"/>
      <c r="SCB890" s="4"/>
      <c r="SCC890" s="4"/>
      <c r="SCD890" s="4"/>
      <c r="SCE890" s="4"/>
      <c r="SCF890" s="4"/>
      <c r="SCG890" s="4"/>
      <c r="SCH890" s="4"/>
      <c r="SCI890" s="4"/>
      <c r="SCJ890" s="4"/>
      <c r="SCK890" s="4"/>
      <c r="SCL890" s="4"/>
      <c r="SCM890" s="4"/>
      <c r="SCN890" s="4"/>
      <c r="SCO890" s="4"/>
      <c r="SCP890" s="4"/>
      <c r="SCQ890" s="4"/>
      <c r="SCR890" s="4"/>
      <c r="SCS890" s="4"/>
      <c r="SCT890" s="4"/>
      <c r="SCU890" s="4"/>
      <c r="SCV890" s="4"/>
      <c r="SCW890" s="4"/>
      <c r="SCX890" s="4"/>
      <c r="SCY890" s="4"/>
      <c r="SCZ890" s="4"/>
      <c r="SDA890" s="4"/>
      <c r="SDB890" s="4"/>
      <c r="SDC890" s="4"/>
      <c r="SDD890" s="4"/>
      <c r="SDE890" s="4"/>
      <c r="SDF890" s="4"/>
      <c r="SDG890" s="4"/>
      <c r="SDH890" s="4"/>
      <c r="SDI890" s="4"/>
      <c r="SDJ890" s="4"/>
      <c r="SDK890" s="4"/>
      <c r="SDL890" s="4"/>
      <c r="SDM890" s="4"/>
      <c r="SDN890" s="4"/>
      <c r="SDO890" s="4"/>
      <c r="SDP890" s="4"/>
      <c r="SDQ890" s="4"/>
      <c r="SDR890" s="4"/>
      <c r="SDS890" s="4"/>
      <c r="SDT890" s="4"/>
      <c r="SDU890" s="4"/>
      <c r="SDV890" s="4"/>
      <c r="SDW890" s="4"/>
      <c r="SDX890" s="4"/>
      <c r="SDY890" s="4"/>
      <c r="SDZ890" s="4"/>
      <c r="SEA890" s="4"/>
      <c r="SEB890" s="4"/>
      <c r="SEC890" s="4"/>
      <c r="SED890" s="4"/>
      <c r="SEE890" s="4"/>
      <c r="SEF890" s="4"/>
      <c r="SEG890" s="4"/>
      <c r="SEH890" s="4"/>
      <c r="SEI890" s="4"/>
      <c r="SEJ890" s="4"/>
      <c r="SEK890" s="4"/>
      <c r="SEL890" s="4"/>
      <c r="SEM890" s="4"/>
      <c r="SEN890" s="4"/>
      <c r="SEO890" s="4"/>
      <c r="SEP890" s="4"/>
      <c r="SEQ890" s="4"/>
      <c r="SER890" s="4"/>
      <c r="SES890" s="4"/>
      <c r="SET890" s="4"/>
      <c r="SEU890" s="4"/>
      <c r="SEV890" s="4"/>
      <c r="SEW890" s="4"/>
      <c r="SEX890" s="4"/>
      <c r="SEY890" s="4"/>
      <c r="SEZ890" s="4"/>
      <c r="SFA890" s="4"/>
      <c r="SFB890" s="4"/>
      <c r="SFC890" s="4"/>
      <c r="SFD890" s="4"/>
      <c r="SFE890" s="4"/>
      <c r="SFF890" s="4"/>
      <c r="SFG890" s="4"/>
      <c r="SFH890" s="4"/>
      <c r="SFI890" s="4"/>
      <c r="SFJ890" s="4"/>
      <c r="SFK890" s="4"/>
      <c r="SFL890" s="4"/>
      <c r="SFM890" s="4"/>
      <c r="SFN890" s="4"/>
      <c r="SFO890" s="4"/>
      <c r="SFP890" s="4"/>
      <c r="SFQ890" s="4"/>
      <c r="SFR890" s="4"/>
      <c r="SFS890" s="4"/>
      <c r="SFT890" s="4"/>
      <c r="SFU890" s="4"/>
      <c r="SFV890" s="4"/>
      <c r="SFW890" s="4"/>
      <c r="SFX890" s="4"/>
      <c r="SFY890" s="4"/>
      <c r="SFZ890" s="4"/>
      <c r="SGA890" s="4"/>
      <c r="SGB890" s="4"/>
      <c r="SGC890" s="4"/>
      <c r="SGD890" s="4"/>
      <c r="SGE890" s="4"/>
      <c r="SGF890" s="4"/>
      <c r="SGG890" s="4"/>
      <c r="SGH890" s="4"/>
      <c r="SGI890" s="4"/>
      <c r="SGJ890" s="4"/>
      <c r="SGK890" s="4"/>
      <c r="SGL890" s="4"/>
      <c r="SGM890" s="4"/>
      <c r="SGN890" s="4"/>
      <c r="SGO890" s="4"/>
      <c r="SGP890" s="4"/>
      <c r="SGQ890" s="4"/>
      <c r="SGR890" s="4"/>
      <c r="SGS890" s="4"/>
      <c r="SGT890" s="4"/>
      <c r="SGU890" s="4"/>
      <c r="SGV890" s="4"/>
      <c r="SGW890" s="4"/>
      <c r="SGX890" s="4"/>
      <c r="SGZ890" s="4"/>
      <c r="SHB890" s="4"/>
      <c r="SHC890" s="4"/>
      <c r="SHD890" s="4"/>
      <c r="SHE890" s="4"/>
      <c r="SHF890" s="4"/>
      <c r="SHG890" s="4"/>
      <c r="SHH890" s="4"/>
      <c r="SHI890" s="4"/>
      <c r="SHN890" s="4"/>
      <c r="SHO890" s="4"/>
      <c r="SHP890" s="4"/>
      <c r="SHQ890" s="4"/>
      <c r="SHR890" s="4"/>
      <c r="SHS890" s="4"/>
      <c r="SHT890" s="4"/>
      <c r="SHU890" s="4"/>
      <c r="SHV890" s="4"/>
      <c r="SHW890" s="4"/>
      <c r="SHX890" s="4"/>
      <c r="SHY890" s="4"/>
      <c r="SHZ890" s="4"/>
      <c r="SIA890" s="4"/>
      <c r="SIB890" s="4"/>
      <c r="SIC890" s="4"/>
      <c r="SID890" s="4"/>
      <c r="SIE890" s="4"/>
      <c r="SIF890" s="4"/>
      <c r="SIG890" s="4"/>
      <c r="SIH890" s="4"/>
      <c r="SII890" s="4"/>
      <c r="SIJ890" s="4"/>
      <c r="SIK890" s="4"/>
      <c r="SIL890" s="4"/>
      <c r="SIM890" s="4"/>
      <c r="SIN890" s="4"/>
      <c r="SIO890" s="4"/>
      <c r="SIP890" s="4"/>
      <c r="SIQ890" s="4"/>
      <c r="SIR890" s="4"/>
      <c r="SIS890" s="4"/>
      <c r="SIT890" s="4"/>
      <c r="SIU890" s="4"/>
      <c r="SIV890" s="4"/>
      <c r="SIW890" s="4"/>
      <c r="SIX890" s="4"/>
      <c r="SIY890" s="4"/>
      <c r="SIZ890" s="4"/>
      <c r="SJA890" s="4"/>
      <c r="SJB890" s="4"/>
      <c r="SJC890" s="4"/>
      <c r="SJD890" s="4"/>
      <c r="SJE890" s="4"/>
      <c r="SJF890" s="4"/>
      <c r="SJG890" s="4"/>
      <c r="SJH890" s="4"/>
      <c r="SJI890" s="4"/>
      <c r="SJJ890" s="4"/>
      <c r="SJK890" s="4"/>
      <c r="SJL890" s="4"/>
      <c r="SJM890" s="4"/>
      <c r="SJN890" s="4"/>
      <c r="SJO890" s="4"/>
      <c r="SJP890" s="4"/>
      <c r="SJQ890" s="4"/>
      <c r="SJR890" s="4"/>
      <c r="SJS890" s="4"/>
      <c r="SJT890" s="4"/>
      <c r="SJU890" s="4"/>
      <c r="SJV890" s="4"/>
      <c r="SJW890" s="4"/>
      <c r="SJX890" s="4"/>
      <c r="SJY890" s="4"/>
      <c r="SJZ890" s="4"/>
      <c r="SKA890" s="4"/>
      <c r="SKB890" s="4"/>
      <c r="SKC890" s="4"/>
      <c r="SKD890" s="4"/>
      <c r="SKE890" s="4"/>
      <c r="SKF890" s="4"/>
      <c r="SKG890" s="4"/>
      <c r="SKH890" s="4"/>
      <c r="SKI890" s="4"/>
      <c r="SKJ890" s="4"/>
      <c r="SKK890" s="4"/>
      <c r="SKL890" s="4"/>
      <c r="SKM890" s="4"/>
      <c r="SKN890" s="4"/>
      <c r="SKO890" s="4"/>
      <c r="SKP890" s="4"/>
      <c r="SKQ890" s="4"/>
      <c r="SKR890" s="4"/>
      <c r="SKS890" s="4"/>
      <c r="SKT890" s="4"/>
      <c r="SKU890" s="4"/>
      <c r="SKV890" s="4"/>
      <c r="SKW890" s="4"/>
      <c r="SKX890" s="4"/>
      <c r="SKY890" s="4"/>
      <c r="SKZ890" s="4"/>
      <c r="SLA890" s="4"/>
      <c r="SLB890" s="4"/>
      <c r="SLC890" s="4"/>
      <c r="SLD890" s="4"/>
      <c r="SLE890" s="4"/>
      <c r="SLF890" s="4"/>
      <c r="SLG890" s="4"/>
      <c r="SLH890" s="4"/>
      <c r="SLI890" s="4"/>
      <c r="SLJ890" s="4"/>
      <c r="SLK890" s="4"/>
      <c r="SLL890" s="4"/>
      <c r="SLM890" s="4"/>
      <c r="SLN890" s="4"/>
      <c r="SLO890" s="4"/>
      <c r="SLP890" s="4"/>
      <c r="SLQ890" s="4"/>
      <c r="SLR890" s="4"/>
      <c r="SLS890" s="4"/>
      <c r="SLT890" s="4"/>
      <c r="SLU890" s="4"/>
      <c r="SLV890" s="4"/>
      <c r="SLW890" s="4"/>
      <c r="SLX890" s="4"/>
      <c r="SLY890" s="4"/>
      <c r="SLZ890" s="4"/>
      <c r="SMA890" s="4"/>
      <c r="SMB890" s="4"/>
      <c r="SMC890" s="4"/>
      <c r="SMD890" s="4"/>
      <c r="SME890" s="4"/>
      <c r="SMF890" s="4"/>
      <c r="SMG890" s="4"/>
      <c r="SMH890" s="4"/>
      <c r="SMI890" s="4"/>
      <c r="SMJ890" s="4"/>
      <c r="SMK890" s="4"/>
      <c r="SML890" s="4"/>
      <c r="SMM890" s="4"/>
      <c r="SMN890" s="4"/>
      <c r="SMO890" s="4"/>
      <c r="SMP890" s="4"/>
      <c r="SMQ890" s="4"/>
      <c r="SMR890" s="4"/>
      <c r="SMS890" s="4"/>
      <c r="SMT890" s="4"/>
      <c r="SMU890" s="4"/>
      <c r="SMV890" s="4"/>
      <c r="SMW890" s="4"/>
      <c r="SMX890" s="4"/>
      <c r="SMY890" s="4"/>
      <c r="SMZ890" s="4"/>
      <c r="SNA890" s="4"/>
      <c r="SNB890" s="4"/>
      <c r="SNC890" s="4"/>
      <c r="SND890" s="4"/>
      <c r="SNE890" s="4"/>
      <c r="SNF890" s="4"/>
      <c r="SNG890" s="4"/>
      <c r="SNH890" s="4"/>
      <c r="SNI890" s="4"/>
      <c r="SNJ890" s="4"/>
      <c r="SNK890" s="4"/>
      <c r="SNL890" s="4"/>
      <c r="SNM890" s="4"/>
      <c r="SNN890" s="4"/>
      <c r="SNO890" s="4"/>
      <c r="SNP890" s="4"/>
      <c r="SNQ890" s="4"/>
      <c r="SNR890" s="4"/>
      <c r="SNS890" s="4"/>
      <c r="SNT890" s="4"/>
      <c r="SNU890" s="4"/>
      <c r="SNV890" s="4"/>
      <c r="SNW890" s="4"/>
      <c r="SNX890" s="4"/>
      <c r="SNY890" s="4"/>
      <c r="SNZ890" s="4"/>
      <c r="SOA890" s="4"/>
      <c r="SOB890" s="4"/>
      <c r="SOC890" s="4"/>
      <c r="SOD890" s="4"/>
      <c r="SOE890" s="4"/>
      <c r="SOF890" s="4"/>
      <c r="SOG890" s="4"/>
      <c r="SOH890" s="4"/>
      <c r="SOI890" s="4"/>
      <c r="SOJ890" s="4"/>
      <c r="SOK890" s="4"/>
      <c r="SOL890" s="4"/>
      <c r="SOM890" s="4"/>
      <c r="SON890" s="4"/>
      <c r="SOO890" s="4"/>
      <c r="SOP890" s="4"/>
      <c r="SOQ890" s="4"/>
      <c r="SOR890" s="4"/>
      <c r="SOS890" s="4"/>
      <c r="SOT890" s="4"/>
      <c r="SOU890" s="4"/>
      <c r="SOV890" s="4"/>
      <c r="SOW890" s="4"/>
      <c r="SOX890" s="4"/>
      <c r="SOY890" s="4"/>
      <c r="SOZ890" s="4"/>
      <c r="SPA890" s="4"/>
      <c r="SPB890" s="4"/>
      <c r="SPC890" s="4"/>
      <c r="SPD890" s="4"/>
      <c r="SPE890" s="4"/>
      <c r="SPF890" s="4"/>
      <c r="SPG890" s="4"/>
      <c r="SPH890" s="4"/>
      <c r="SPI890" s="4"/>
      <c r="SPJ890" s="4"/>
      <c r="SPK890" s="4"/>
      <c r="SPL890" s="4"/>
      <c r="SPM890" s="4"/>
      <c r="SPN890" s="4"/>
      <c r="SPO890" s="4"/>
      <c r="SPP890" s="4"/>
      <c r="SPQ890" s="4"/>
      <c r="SPR890" s="4"/>
      <c r="SPS890" s="4"/>
      <c r="SPT890" s="4"/>
      <c r="SPU890" s="4"/>
      <c r="SPV890" s="4"/>
      <c r="SPW890" s="4"/>
      <c r="SPX890" s="4"/>
      <c r="SPY890" s="4"/>
      <c r="SPZ890" s="4"/>
      <c r="SQA890" s="4"/>
      <c r="SQB890" s="4"/>
      <c r="SQC890" s="4"/>
      <c r="SQD890" s="4"/>
      <c r="SQE890" s="4"/>
      <c r="SQF890" s="4"/>
      <c r="SQG890" s="4"/>
      <c r="SQH890" s="4"/>
      <c r="SQI890" s="4"/>
      <c r="SQJ890" s="4"/>
      <c r="SQK890" s="4"/>
      <c r="SQL890" s="4"/>
      <c r="SQM890" s="4"/>
      <c r="SQN890" s="4"/>
      <c r="SQO890" s="4"/>
      <c r="SQP890" s="4"/>
      <c r="SQQ890" s="4"/>
      <c r="SQR890" s="4"/>
      <c r="SQS890" s="4"/>
      <c r="SQT890" s="4"/>
      <c r="SQV890" s="4"/>
      <c r="SQX890" s="4"/>
      <c r="SQY890" s="4"/>
      <c r="SQZ890" s="4"/>
      <c r="SRA890" s="4"/>
      <c r="SRB890" s="4"/>
      <c r="SRC890" s="4"/>
      <c r="SRD890" s="4"/>
      <c r="SRE890" s="4"/>
      <c r="SRJ890" s="4"/>
      <c r="SRK890" s="4"/>
      <c r="SRL890" s="4"/>
      <c r="SRM890" s="4"/>
      <c r="SRN890" s="4"/>
      <c r="SRO890" s="4"/>
      <c r="SRP890" s="4"/>
      <c r="SRQ890" s="4"/>
      <c r="SRR890" s="4"/>
      <c r="SRS890" s="4"/>
      <c r="SRT890" s="4"/>
      <c r="SRU890" s="4"/>
      <c r="SRV890" s="4"/>
      <c r="SRW890" s="4"/>
      <c r="SRX890" s="4"/>
      <c r="SRY890" s="4"/>
      <c r="SRZ890" s="4"/>
      <c r="SSA890" s="4"/>
      <c r="SSB890" s="4"/>
      <c r="SSC890" s="4"/>
      <c r="SSD890" s="4"/>
      <c r="SSE890" s="4"/>
      <c r="SSF890" s="4"/>
      <c r="SSG890" s="4"/>
      <c r="SSH890" s="4"/>
      <c r="SSI890" s="4"/>
      <c r="SSJ890" s="4"/>
      <c r="SSK890" s="4"/>
      <c r="SSL890" s="4"/>
      <c r="SSM890" s="4"/>
      <c r="SSN890" s="4"/>
      <c r="SSO890" s="4"/>
      <c r="SSP890" s="4"/>
      <c r="SSQ890" s="4"/>
      <c r="SSR890" s="4"/>
      <c r="SSS890" s="4"/>
      <c r="SST890" s="4"/>
      <c r="SSU890" s="4"/>
      <c r="SSV890" s="4"/>
      <c r="SSW890" s="4"/>
      <c r="SSX890" s="4"/>
      <c r="SSY890" s="4"/>
      <c r="SSZ890" s="4"/>
      <c r="STA890" s="4"/>
      <c r="STB890" s="4"/>
      <c r="STC890" s="4"/>
      <c r="STD890" s="4"/>
      <c r="STE890" s="4"/>
      <c r="STF890" s="4"/>
      <c r="STG890" s="4"/>
      <c r="STH890" s="4"/>
      <c r="STI890" s="4"/>
      <c r="STJ890" s="4"/>
      <c r="STK890" s="4"/>
      <c r="STL890" s="4"/>
      <c r="STM890" s="4"/>
      <c r="STN890" s="4"/>
      <c r="STO890" s="4"/>
      <c r="STP890" s="4"/>
      <c r="STQ890" s="4"/>
      <c r="STR890" s="4"/>
      <c r="STS890" s="4"/>
      <c r="STT890" s="4"/>
      <c r="STU890" s="4"/>
      <c r="STV890" s="4"/>
      <c r="STW890" s="4"/>
      <c r="STX890" s="4"/>
      <c r="STY890" s="4"/>
      <c r="STZ890" s="4"/>
      <c r="SUA890" s="4"/>
      <c r="SUB890" s="4"/>
      <c r="SUC890" s="4"/>
      <c r="SUD890" s="4"/>
      <c r="SUE890" s="4"/>
      <c r="SUF890" s="4"/>
      <c r="SUG890" s="4"/>
      <c r="SUH890" s="4"/>
      <c r="SUI890" s="4"/>
      <c r="SUJ890" s="4"/>
      <c r="SUK890" s="4"/>
      <c r="SUL890" s="4"/>
      <c r="SUM890" s="4"/>
      <c r="SUN890" s="4"/>
      <c r="SUO890" s="4"/>
      <c r="SUP890" s="4"/>
      <c r="SUQ890" s="4"/>
      <c r="SUR890" s="4"/>
      <c r="SUS890" s="4"/>
      <c r="SUT890" s="4"/>
      <c r="SUU890" s="4"/>
      <c r="SUV890" s="4"/>
      <c r="SUW890" s="4"/>
      <c r="SUX890" s="4"/>
      <c r="SUY890" s="4"/>
      <c r="SUZ890" s="4"/>
      <c r="SVA890" s="4"/>
      <c r="SVB890" s="4"/>
      <c r="SVC890" s="4"/>
      <c r="SVD890" s="4"/>
      <c r="SVE890" s="4"/>
      <c r="SVF890" s="4"/>
      <c r="SVG890" s="4"/>
      <c r="SVH890" s="4"/>
      <c r="SVI890" s="4"/>
      <c r="SVJ890" s="4"/>
      <c r="SVK890" s="4"/>
      <c r="SVL890" s="4"/>
      <c r="SVM890" s="4"/>
      <c r="SVN890" s="4"/>
      <c r="SVO890" s="4"/>
      <c r="SVP890" s="4"/>
      <c r="SVQ890" s="4"/>
      <c r="SVR890" s="4"/>
      <c r="SVS890" s="4"/>
      <c r="SVT890" s="4"/>
      <c r="SVU890" s="4"/>
      <c r="SVV890" s="4"/>
      <c r="SVW890" s="4"/>
      <c r="SVX890" s="4"/>
      <c r="SVY890" s="4"/>
      <c r="SVZ890" s="4"/>
      <c r="SWA890" s="4"/>
      <c r="SWB890" s="4"/>
      <c r="SWC890" s="4"/>
      <c r="SWD890" s="4"/>
      <c r="SWE890" s="4"/>
      <c r="SWF890" s="4"/>
      <c r="SWG890" s="4"/>
      <c r="SWH890" s="4"/>
      <c r="SWI890" s="4"/>
      <c r="SWJ890" s="4"/>
      <c r="SWK890" s="4"/>
      <c r="SWL890" s="4"/>
      <c r="SWM890" s="4"/>
      <c r="SWN890" s="4"/>
      <c r="SWO890" s="4"/>
      <c r="SWP890" s="4"/>
      <c r="SWQ890" s="4"/>
      <c r="SWR890" s="4"/>
      <c r="SWS890" s="4"/>
      <c r="SWT890" s="4"/>
      <c r="SWU890" s="4"/>
      <c r="SWV890" s="4"/>
      <c r="SWW890" s="4"/>
      <c r="SWX890" s="4"/>
      <c r="SWY890" s="4"/>
      <c r="SWZ890" s="4"/>
      <c r="SXA890" s="4"/>
      <c r="SXB890" s="4"/>
      <c r="SXC890" s="4"/>
      <c r="SXD890" s="4"/>
      <c r="SXE890" s="4"/>
      <c r="SXF890" s="4"/>
      <c r="SXG890" s="4"/>
      <c r="SXH890" s="4"/>
      <c r="SXI890" s="4"/>
      <c r="SXJ890" s="4"/>
      <c r="SXK890" s="4"/>
      <c r="SXL890" s="4"/>
      <c r="SXM890" s="4"/>
      <c r="SXN890" s="4"/>
      <c r="SXO890" s="4"/>
      <c r="SXP890" s="4"/>
      <c r="SXQ890" s="4"/>
      <c r="SXR890" s="4"/>
      <c r="SXS890" s="4"/>
      <c r="SXT890" s="4"/>
      <c r="SXU890" s="4"/>
      <c r="SXV890" s="4"/>
      <c r="SXW890" s="4"/>
      <c r="SXX890" s="4"/>
      <c r="SXY890" s="4"/>
      <c r="SXZ890" s="4"/>
      <c r="SYA890" s="4"/>
      <c r="SYB890" s="4"/>
      <c r="SYC890" s="4"/>
      <c r="SYD890" s="4"/>
      <c r="SYE890" s="4"/>
      <c r="SYF890" s="4"/>
      <c r="SYG890" s="4"/>
      <c r="SYH890" s="4"/>
      <c r="SYI890" s="4"/>
      <c r="SYJ890" s="4"/>
      <c r="SYK890" s="4"/>
      <c r="SYL890" s="4"/>
      <c r="SYM890" s="4"/>
      <c r="SYN890" s="4"/>
      <c r="SYO890" s="4"/>
      <c r="SYP890" s="4"/>
      <c r="SYQ890" s="4"/>
      <c r="SYR890" s="4"/>
      <c r="SYS890" s="4"/>
      <c r="SYT890" s="4"/>
      <c r="SYU890" s="4"/>
      <c r="SYV890" s="4"/>
      <c r="SYW890" s="4"/>
      <c r="SYX890" s="4"/>
      <c r="SYY890" s="4"/>
      <c r="SYZ890" s="4"/>
      <c r="SZA890" s="4"/>
      <c r="SZB890" s="4"/>
      <c r="SZC890" s="4"/>
      <c r="SZD890" s="4"/>
      <c r="SZE890" s="4"/>
      <c r="SZF890" s="4"/>
      <c r="SZG890" s="4"/>
      <c r="SZH890" s="4"/>
      <c r="SZI890" s="4"/>
      <c r="SZJ890" s="4"/>
      <c r="SZK890" s="4"/>
      <c r="SZL890" s="4"/>
      <c r="SZM890" s="4"/>
      <c r="SZN890" s="4"/>
      <c r="SZO890" s="4"/>
      <c r="SZP890" s="4"/>
      <c r="SZQ890" s="4"/>
      <c r="SZR890" s="4"/>
      <c r="SZS890" s="4"/>
      <c r="SZT890" s="4"/>
      <c r="SZU890" s="4"/>
      <c r="SZV890" s="4"/>
      <c r="SZW890" s="4"/>
      <c r="SZX890" s="4"/>
      <c r="SZY890" s="4"/>
      <c r="SZZ890" s="4"/>
      <c r="TAA890" s="4"/>
      <c r="TAB890" s="4"/>
      <c r="TAC890" s="4"/>
      <c r="TAD890" s="4"/>
      <c r="TAE890" s="4"/>
      <c r="TAF890" s="4"/>
      <c r="TAG890" s="4"/>
      <c r="TAH890" s="4"/>
      <c r="TAI890" s="4"/>
      <c r="TAJ890" s="4"/>
      <c r="TAK890" s="4"/>
      <c r="TAL890" s="4"/>
      <c r="TAM890" s="4"/>
      <c r="TAN890" s="4"/>
      <c r="TAO890" s="4"/>
      <c r="TAP890" s="4"/>
      <c r="TAR890" s="4"/>
      <c r="TAT890" s="4"/>
      <c r="TAU890" s="4"/>
      <c r="TAV890" s="4"/>
      <c r="TAW890" s="4"/>
      <c r="TAX890" s="4"/>
      <c r="TAY890" s="4"/>
      <c r="TAZ890" s="4"/>
      <c r="TBA890" s="4"/>
      <c r="TBF890" s="4"/>
      <c r="TBG890" s="4"/>
      <c r="TBH890" s="4"/>
      <c r="TBI890" s="4"/>
      <c r="TBJ890" s="4"/>
      <c r="TBK890" s="4"/>
      <c r="TBL890" s="4"/>
      <c r="TBM890" s="4"/>
      <c r="TBN890" s="4"/>
      <c r="TBO890" s="4"/>
      <c r="TBP890" s="4"/>
      <c r="TBQ890" s="4"/>
      <c r="TBR890" s="4"/>
      <c r="TBS890" s="4"/>
      <c r="TBT890" s="4"/>
      <c r="TBU890" s="4"/>
      <c r="TBV890" s="4"/>
      <c r="TBW890" s="4"/>
      <c r="TBX890" s="4"/>
      <c r="TBY890" s="4"/>
      <c r="TBZ890" s="4"/>
      <c r="TCA890" s="4"/>
      <c r="TCB890" s="4"/>
      <c r="TCC890" s="4"/>
      <c r="TCD890" s="4"/>
      <c r="TCE890" s="4"/>
      <c r="TCF890" s="4"/>
      <c r="TCG890" s="4"/>
      <c r="TCH890" s="4"/>
      <c r="TCI890" s="4"/>
      <c r="TCJ890" s="4"/>
      <c r="TCK890" s="4"/>
      <c r="TCL890" s="4"/>
      <c r="TCM890" s="4"/>
      <c r="TCN890" s="4"/>
      <c r="TCO890" s="4"/>
      <c r="TCP890" s="4"/>
      <c r="TCQ890" s="4"/>
      <c r="TCR890" s="4"/>
      <c r="TCS890" s="4"/>
      <c r="TCT890" s="4"/>
      <c r="TCU890" s="4"/>
      <c r="TCV890" s="4"/>
      <c r="TCW890" s="4"/>
      <c r="TCX890" s="4"/>
      <c r="TCY890" s="4"/>
      <c r="TCZ890" s="4"/>
      <c r="TDA890" s="4"/>
      <c r="TDB890" s="4"/>
      <c r="TDC890" s="4"/>
      <c r="TDD890" s="4"/>
      <c r="TDE890" s="4"/>
      <c r="TDF890" s="4"/>
      <c r="TDG890" s="4"/>
      <c r="TDH890" s="4"/>
      <c r="TDI890" s="4"/>
      <c r="TDJ890" s="4"/>
      <c r="TDK890" s="4"/>
      <c r="TDL890" s="4"/>
      <c r="TDM890" s="4"/>
      <c r="TDN890" s="4"/>
      <c r="TDO890" s="4"/>
      <c r="TDP890" s="4"/>
      <c r="TDQ890" s="4"/>
      <c r="TDR890" s="4"/>
      <c r="TDS890" s="4"/>
      <c r="TDT890" s="4"/>
      <c r="TDU890" s="4"/>
      <c r="TDV890" s="4"/>
      <c r="TDW890" s="4"/>
      <c r="TDX890" s="4"/>
      <c r="TDY890" s="4"/>
      <c r="TDZ890" s="4"/>
      <c r="TEA890" s="4"/>
      <c r="TEB890" s="4"/>
      <c r="TEC890" s="4"/>
      <c r="TED890" s="4"/>
      <c r="TEE890" s="4"/>
      <c r="TEF890" s="4"/>
      <c r="TEG890" s="4"/>
      <c r="TEH890" s="4"/>
      <c r="TEI890" s="4"/>
      <c r="TEJ890" s="4"/>
      <c r="TEK890" s="4"/>
      <c r="TEL890" s="4"/>
      <c r="TEM890" s="4"/>
      <c r="TEN890" s="4"/>
      <c r="TEO890" s="4"/>
      <c r="TEP890" s="4"/>
      <c r="TEQ890" s="4"/>
      <c r="TER890" s="4"/>
      <c r="TES890" s="4"/>
      <c r="TET890" s="4"/>
      <c r="TEU890" s="4"/>
      <c r="TEV890" s="4"/>
      <c r="TEW890" s="4"/>
      <c r="TEX890" s="4"/>
      <c r="TEY890" s="4"/>
      <c r="TEZ890" s="4"/>
      <c r="TFA890" s="4"/>
      <c r="TFB890" s="4"/>
      <c r="TFC890" s="4"/>
      <c r="TFD890" s="4"/>
      <c r="TFE890" s="4"/>
      <c r="TFF890" s="4"/>
      <c r="TFG890" s="4"/>
      <c r="TFH890" s="4"/>
      <c r="TFI890" s="4"/>
      <c r="TFJ890" s="4"/>
      <c r="TFK890" s="4"/>
      <c r="TFL890" s="4"/>
      <c r="TFM890" s="4"/>
      <c r="TFN890" s="4"/>
      <c r="TFO890" s="4"/>
      <c r="TFP890" s="4"/>
      <c r="TFQ890" s="4"/>
      <c r="TFR890" s="4"/>
      <c r="TFS890" s="4"/>
      <c r="TFT890" s="4"/>
      <c r="TFU890" s="4"/>
      <c r="TFV890" s="4"/>
      <c r="TFW890" s="4"/>
      <c r="TFX890" s="4"/>
      <c r="TFY890" s="4"/>
      <c r="TFZ890" s="4"/>
      <c r="TGA890" s="4"/>
      <c r="TGB890" s="4"/>
      <c r="TGC890" s="4"/>
      <c r="TGD890" s="4"/>
      <c r="TGE890" s="4"/>
      <c r="TGF890" s="4"/>
      <c r="TGG890" s="4"/>
      <c r="TGH890" s="4"/>
      <c r="TGI890" s="4"/>
      <c r="TGJ890" s="4"/>
      <c r="TGK890" s="4"/>
      <c r="TGL890" s="4"/>
      <c r="TGM890" s="4"/>
      <c r="TGN890" s="4"/>
      <c r="TGO890" s="4"/>
      <c r="TGP890" s="4"/>
      <c r="TGQ890" s="4"/>
      <c r="TGR890" s="4"/>
      <c r="TGS890" s="4"/>
      <c r="TGT890" s="4"/>
      <c r="TGU890" s="4"/>
      <c r="TGV890" s="4"/>
      <c r="TGW890" s="4"/>
      <c r="TGX890" s="4"/>
      <c r="TGY890" s="4"/>
      <c r="TGZ890" s="4"/>
      <c r="THA890" s="4"/>
      <c r="THB890" s="4"/>
      <c r="THC890" s="4"/>
      <c r="THD890" s="4"/>
      <c r="THE890" s="4"/>
      <c r="THF890" s="4"/>
      <c r="THG890" s="4"/>
      <c r="THH890" s="4"/>
      <c r="THI890" s="4"/>
      <c r="THJ890" s="4"/>
      <c r="THK890" s="4"/>
      <c r="THL890" s="4"/>
      <c r="THM890" s="4"/>
      <c r="THN890" s="4"/>
      <c r="THO890" s="4"/>
      <c r="THP890" s="4"/>
      <c r="THQ890" s="4"/>
      <c r="THR890" s="4"/>
      <c r="THS890" s="4"/>
      <c r="THT890" s="4"/>
      <c r="THU890" s="4"/>
      <c r="THV890" s="4"/>
      <c r="THW890" s="4"/>
      <c r="THX890" s="4"/>
      <c r="THY890" s="4"/>
      <c r="THZ890" s="4"/>
      <c r="TIA890" s="4"/>
      <c r="TIB890" s="4"/>
      <c r="TIC890" s="4"/>
      <c r="TID890" s="4"/>
      <c r="TIE890" s="4"/>
      <c r="TIF890" s="4"/>
      <c r="TIG890" s="4"/>
      <c r="TIH890" s="4"/>
      <c r="TII890" s="4"/>
      <c r="TIJ890" s="4"/>
      <c r="TIK890" s="4"/>
      <c r="TIL890" s="4"/>
      <c r="TIM890" s="4"/>
      <c r="TIN890" s="4"/>
      <c r="TIO890" s="4"/>
      <c r="TIP890" s="4"/>
      <c r="TIQ890" s="4"/>
      <c r="TIR890" s="4"/>
      <c r="TIS890" s="4"/>
      <c r="TIT890" s="4"/>
      <c r="TIU890" s="4"/>
      <c r="TIV890" s="4"/>
      <c r="TIW890" s="4"/>
      <c r="TIX890" s="4"/>
      <c r="TIY890" s="4"/>
      <c r="TIZ890" s="4"/>
      <c r="TJA890" s="4"/>
      <c r="TJB890" s="4"/>
      <c r="TJC890" s="4"/>
      <c r="TJD890" s="4"/>
      <c r="TJE890" s="4"/>
      <c r="TJF890" s="4"/>
      <c r="TJG890" s="4"/>
      <c r="TJH890" s="4"/>
      <c r="TJI890" s="4"/>
      <c r="TJJ890" s="4"/>
      <c r="TJK890" s="4"/>
      <c r="TJL890" s="4"/>
      <c r="TJM890" s="4"/>
      <c r="TJN890" s="4"/>
      <c r="TJO890" s="4"/>
      <c r="TJP890" s="4"/>
      <c r="TJQ890" s="4"/>
      <c r="TJR890" s="4"/>
      <c r="TJS890" s="4"/>
      <c r="TJT890" s="4"/>
      <c r="TJU890" s="4"/>
      <c r="TJV890" s="4"/>
      <c r="TJW890" s="4"/>
      <c r="TJX890" s="4"/>
      <c r="TJY890" s="4"/>
      <c r="TJZ890" s="4"/>
      <c r="TKA890" s="4"/>
      <c r="TKB890" s="4"/>
      <c r="TKC890" s="4"/>
      <c r="TKD890" s="4"/>
      <c r="TKE890" s="4"/>
      <c r="TKF890" s="4"/>
      <c r="TKG890" s="4"/>
      <c r="TKH890" s="4"/>
      <c r="TKI890" s="4"/>
      <c r="TKJ890" s="4"/>
      <c r="TKK890" s="4"/>
      <c r="TKL890" s="4"/>
      <c r="TKN890" s="4"/>
      <c r="TKP890" s="4"/>
      <c r="TKQ890" s="4"/>
      <c r="TKR890" s="4"/>
      <c r="TKS890" s="4"/>
      <c r="TKT890" s="4"/>
      <c r="TKU890" s="4"/>
      <c r="TKV890" s="4"/>
      <c r="TKW890" s="4"/>
      <c r="TLB890" s="4"/>
      <c r="TLC890" s="4"/>
      <c r="TLD890" s="4"/>
      <c r="TLE890" s="4"/>
      <c r="TLF890" s="4"/>
      <c r="TLG890" s="4"/>
      <c r="TLH890" s="4"/>
      <c r="TLI890" s="4"/>
      <c r="TLJ890" s="4"/>
      <c r="TLK890" s="4"/>
      <c r="TLL890" s="4"/>
      <c r="TLM890" s="4"/>
      <c r="TLN890" s="4"/>
      <c r="TLO890" s="4"/>
      <c r="TLP890" s="4"/>
      <c r="TLQ890" s="4"/>
      <c r="TLR890" s="4"/>
      <c r="TLS890" s="4"/>
      <c r="TLT890" s="4"/>
      <c r="TLU890" s="4"/>
      <c r="TLV890" s="4"/>
      <c r="TLW890" s="4"/>
      <c r="TLX890" s="4"/>
      <c r="TLY890" s="4"/>
      <c r="TLZ890" s="4"/>
      <c r="TMA890" s="4"/>
      <c r="TMB890" s="4"/>
      <c r="TMC890" s="4"/>
      <c r="TMD890" s="4"/>
      <c r="TME890" s="4"/>
      <c r="TMF890" s="4"/>
      <c r="TMG890" s="4"/>
      <c r="TMH890" s="4"/>
      <c r="TMI890" s="4"/>
      <c r="TMJ890" s="4"/>
      <c r="TMK890" s="4"/>
      <c r="TML890" s="4"/>
      <c r="TMM890" s="4"/>
      <c r="TMN890" s="4"/>
      <c r="TMO890" s="4"/>
      <c r="TMP890" s="4"/>
      <c r="TMQ890" s="4"/>
      <c r="TMR890" s="4"/>
      <c r="TMS890" s="4"/>
      <c r="TMT890" s="4"/>
      <c r="TMU890" s="4"/>
      <c r="TMV890" s="4"/>
      <c r="TMW890" s="4"/>
      <c r="TMX890" s="4"/>
      <c r="TMY890" s="4"/>
      <c r="TMZ890" s="4"/>
      <c r="TNA890" s="4"/>
      <c r="TNB890" s="4"/>
      <c r="TNC890" s="4"/>
      <c r="TND890" s="4"/>
      <c r="TNE890" s="4"/>
      <c r="TNF890" s="4"/>
      <c r="TNG890" s="4"/>
      <c r="TNH890" s="4"/>
      <c r="TNI890" s="4"/>
      <c r="TNJ890" s="4"/>
      <c r="TNK890" s="4"/>
      <c r="TNL890" s="4"/>
      <c r="TNM890" s="4"/>
      <c r="TNN890" s="4"/>
      <c r="TNO890" s="4"/>
      <c r="TNP890" s="4"/>
      <c r="TNQ890" s="4"/>
      <c r="TNR890" s="4"/>
      <c r="TNS890" s="4"/>
      <c r="TNT890" s="4"/>
      <c r="TNU890" s="4"/>
      <c r="TNV890" s="4"/>
      <c r="TNW890" s="4"/>
      <c r="TNX890" s="4"/>
      <c r="TNY890" s="4"/>
      <c r="TNZ890" s="4"/>
      <c r="TOA890" s="4"/>
      <c r="TOB890" s="4"/>
      <c r="TOC890" s="4"/>
      <c r="TOD890" s="4"/>
      <c r="TOE890" s="4"/>
      <c r="TOF890" s="4"/>
      <c r="TOG890" s="4"/>
      <c r="TOH890" s="4"/>
      <c r="TOI890" s="4"/>
      <c r="TOJ890" s="4"/>
      <c r="TOK890" s="4"/>
      <c r="TOL890" s="4"/>
      <c r="TOM890" s="4"/>
      <c r="TON890" s="4"/>
      <c r="TOO890" s="4"/>
      <c r="TOP890" s="4"/>
      <c r="TOQ890" s="4"/>
      <c r="TOR890" s="4"/>
      <c r="TOS890" s="4"/>
      <c r="TOT890" s="4"/>
      <c r="TOU890" s="4"/>
      <c r="TOV890" s="4"/>
      <c r="TOW890" s="4"/>
      <c r="TOX890" s="4"/>
      <c r="TOY890" s="4"/>
      <c r="TOZ890" s="4"/>
      <c r="TPA890" s="4"/>
      <c r="TPB890" s="4"/>
      <c r="TPC890" s="4"/>
      <c r="TPD890" s="4"/>
      <c r="TPE890" s="4"/>
      <c r="TPF890" s="4"/>
      <c r="TPG890" s="4"/>
      <c r="TPH890" s="4"/>
      <c r="TPI890" s="4"/>
      <c r="TPJ890" s="4"/>
      <c r="TPK890" s="4"/>
      <c r="TPL890" s="4"/>
      <c r="TPM890" s="4"/>
      <c r="TPN890" s="4"/>
      <c r="TPO890" s="4"/>
      <c r="TPP890" s="4"/>
      <c r="TPQ890" s="4"/>
      <c r="TPR890" s="4"/>
      <c r="TPS890" s="4"/>
      <c r="TPT890" s="4"/>
      <c r="TPU890" s="4"/>
      <c r="TPV890" s="4"/>
      <c r="TPW890" s="4"/>
      <c r="TPX890" s="4"/>
      <c r="TPY890" s="4"/>
      <c r="TPZ890" s="4"/>
      <c r="TQA890" s="4"/>
      <c r="TQB890" s="4"/>
      <c r="TQC890" s="4"/>
      <c r="TQD890" s="4"/>
      <c r="TQE890" s="4"/>
      <c r="TQF890" s="4"/>
      <c r="TQG890" s="4"/>
      <c r="TQH890" s="4"/>
      <c r="TQI890" s="4"/>
      <c r="TQJ890" s="4"/>
      <c r="TQK890" s="4"/>
      <c r="TQL890" s="4"/>
      <c r="TQM890" s="4"/>
      <c r="TQN890" s="4"/>
      <c r="TQO890" s="4"/>
      <c r="TQP890" s="4"/>
      <c r="TQQ890" s="4"/>
      <c r="TQR890" s="4"/>
      <c r="TQS890" s="4"/>
      <c r="TQT890" s="4"/>
      <c r="TQU890" s="4"/>
      <c r="TQV890" s="4"/>
      <c r="TQW890" s="4"/>
      <c r="TQX890" s="4"/>
      <c r="TQY890" s="4"/>
      <c r="TQZ890" s="4"/>
      <c r="TRA890" s="4"/>
      <c r="TRB890" s="4"/>
      <c r="TRC890" s="4"/>
      <c r="TRD890" s="4"/>
      <c r="TRE890" s="4"/>
      <c r="TRF890" s="4"/>
      <c r="TRG890" s="4"/>
      <c r="TRH890" s="4"/>
      <c r="TRI890" s="4"/>
      <c r="TRJ890" s="4"/>
      <c r="TRK890" s="4"/>
      <c r="TRL890" s="4"/>
      <c r="TRM890" s="4"/>
      <c r="TRN890" s="4"/>
      <c r="TRO890" s="4"/>
      <c r="TRP890" s="4"/>
      <c r="TRQ890" s="4"/>
      <c r="TRR890" s="4"/>
      <c r="TRS890" s="4"/>
      <c r="TRT890" s="4"/>
      <c r="TRU890" s="4"/>
      <c r="TRV890" s="4"/>
      <c r="TRW890" s="4"/>
      <c r="TRX890" s="4"/>
      <c r="TRY890" s="4"/>
      <c r="TRZ890" s="4"/>
      <c r="TSA890" s="4"/>
      <c r="TSB890" s="4"/>
      <c r="TSC890" s="4"/>
      <c r="TSD890" s="4"/>
      <c r="TSE890" s="4"/>
      <c r="TSF890" s="4"/>
      <c r="TSG890" s="4"/>
      <c r="TSH890" s="4"/>
      <c r="TSI890" s="4"/>
      <c r="TSJ890" s="4"/>
      <c r="TSK890" s="4"/>
      <c r="TSL890" s="4"/>
      <c r="TSM890" s="4"/>
      <c r="TSN890" s="4"/>
      <c r="TSO890" s="4"/>
      <c r="TSP890" s="4"/>
      <c r="TSQ890" s="4"/>
      <c r="TSR890" s="4"/>
      <c r="TSS890" s="4"/>
      <c r="TST890" s="4"/>
      <c r="TSU890" s="4"/>
      <c r="TSV890" s="4"/>
      <c r="TSW890" s="4"/>
      <c r="TSX890" s="4"/>
      <c r="TSY890" s="4"/>
      <c r="TSZ890" s="4"/>
      <c r="TTA890" s="4"/>
      <c r="TTB890" s="4"/>
      <c r="TTC890" s="4"/>
      <c r="TTD890" s="4"/>
      <c r="TTE890" s="4"/>
      <c r="TTF890" s="4"/>
      <c r="TTG890" s="4"/>
      <c r="TTH890" s="4"/>
      <c r="TTI890" s="4"/>
      <c r="TTJ890" s="4"/>
      <c r="TTK890" s="4"/>
      <c r="TTL890" s="4"/>
      <c r="TTM890" s="4"/>
      <c r="TTN890" s="4"/>
      <c r="TTO890" s="4"/>
      <c r="TTP890" s="4"/>
      <c r="TTQ890" s="4"/>
      <c r="TTR890" s="4"/>
      <c r="TTS890" s="4"/>
      <c r="TTT890" s="4"/>
      <c r="TTU890" s="4"/>
      <c r="TTV890" s="4"/>
      <c r="TTW890" s="4"/>
      <c r="TTX890" s="4"/>
      <c r="TTY890" s="4"/>
      <c r="TTZ890" s="4"/>
      <c r="TUA890" s="4"/>
      <c r="TUB890" s="4"/>
      <c r="TUC890" s="4"/>
      <c r="TUD890" s="4"/>
      <c r="TUE890" s="4"/>
      <c r="TUF890" s="4"/>
      <c r="TUG890" s="4"/>
      <c r="TUH890" s="4"/>
      <c r="TUJ890" s="4"/>
      <c r="TUL890" s="4"/>
      <c r="TUM890" s="4"/>
      <c r="TUN890" s="4"/>
      <c r="TUO890" s="4"/>
      <c r="TUP890" s="4"/>
      <c r="TUQ890" s="4"/>
      <c r="TUR890" s="4"/>
      <c r="TUS890" s="4"/>
      <c r="TUX890" s="4"/>
      <c r="TUY890" s="4"/>
      <c r="TUZ890" s="4"/>
      <c r="TVA890" s="4"/>
      <c r="TVB890" s="4"/>
      <c r="TVC890" s="4"/>
      <c r="TVD890" s="4"/>
      <c r="TVE890" s="4"/>
      <c r="TVF890" s="4"/>
      <c r="TVG890" s="4"/>
      <c r="TVH890" s="4"/>
      <c r="TVI890" s="4"/>
      <c r="TVJ890" s="4"/>
      <c r="TVK890" s="4"/>
      <c r="TVL890" s="4"/>
      <c r="TVM890" s="4"/>
      <c r="TVN890" s="4"/>
      <c r="TVO890" s="4"/>
      <c r="TVP890" s="4"/>
      <c r="TVQ890" s="4"/>
      <c r="TVR890" s="4"/>
      <c r="TVS890" s="4"/>
      <c r="TVT890" s="4"/>
      <c r="TVU890" s="4"/>
      <c r="TVV890" s="4"/>
      <c r="TVW890" s="4"/>
      <c r="TVX890" s="4"/>
      <c r="TVY890" s="4"/>
      <c r="TVZ890" s="4"/>
      <c r="TWA890" s="4"/>
      <c r="TWB890" s="4"/>
      <c r="TWC890" s="4"/>
      <c r="TWD890" s="4"/>
      <c r="TWE890" s="4"/>
      <c r="TWF890" s="4"/>
      <c r="TWG890" s="4"/>
      <c r="TWH890" s="4"/>
      <c r="TWI890" s="4"/>
      <c r="TWJ890" s="4"/>
      <c r="TWK890" s="4"/>
      <c r="TWL890" s="4"/>
      <c r="TWM890" s="4"/>
      <c r="TWN890" s="4"/>
      <c r="TWO890" s="4"/>
      <c r="TWP890" s="4"/>
      <c r="TWQ890" s="4"/>
      <c r="TWR890" s="4"/>
      <c r="TWS890" s="4"/>
      <c r="TWT890" s="4"/>
      <c r="TWU890" s="4"/>
      <c r="TWV890" s="4"/>
      <c r="TWW890" s="4"/>
      <c r="TWX890" s="4"/>
      <c r="TWY890" s="4"/>
      <c r="TWZ890" s="4"/>
      <c r="TXA890" s="4"/>
      <c r="TXB890" s="4"/>
      <c r="TXC890" s="4"/>
      <c r="TXD890" s="4"/>
      <c r="TXE890" s="4"/>
      <c r="TXF890" s="4"/>
      <c r="TXG890" s="4"/>
      <c r="TXH890" s="4"/>
      <c r="TXI890" s="4"/>
      <c r="TXJ890" s="4"/>
      <c r="TXK890" s="4"/>
      <c r="TXL890" s="4"/>
      <c r="TXM890" s="4"/>
      <c r="TXN890" s="4"/>
      <c r="TXO890" s="4"/>
      <c r="TXP890" s="4"/>
      <c r="TXQ890" s="4"/>
      <c r="TXR890" s="4"/>
      <c r="TXS890" s="4"/>
      <c r="TXT890" s="4"/>
      <c r="TXU890" s="4"/>
      <c r="TXV890" s="4"/>
      <c r="TXW890" s="4"/>
      <c r="TXX890" s="4"/>
      <c r="TXY890" s="4"/>
      <c r="TXZ890" s="4"/>
      <c r="TYA890" s="4"/>
      <c r="TYB890" s="4"/>
      <c r="TYC890" s="4"/>
      <c r="TYD890" s="4"/>
      <c r="TYE890" s="4"/>
      <c r="TYF890" s="4"/>
      <c r="TYG890" s="4"/>
      <c r="TYH890" s="4"/>
      <c r="TYI890" s="4"/>
      <c r="TYJ890" s="4"/>
      <c r="TYK890" s="4"/>
      <c r="TYL890" s="4"/>
      <c r="TYM890" s="4"/>
      <c r="TYN890" s="4"/>
      <c r="TYO890" s="4"/>
      <c r="TYP890" s="4"/>
      <c r="TYQ890" s="4"/>
      <c r="TYR890" s="4"/>
      <c r="TYS890" s="4"/>
      <c r="TYT890" s="4"/>
      <c r="TYU890" s="4"/>
      <c r="TYV890" s="4"/>
      <c r="TYW890" s="4"/>
      <c r="TYX890" s="4"/>
      <c r="TYY890" s="4"/>
      <c r="TYZ890" s="4"/>
      <c r="TZA890" s="4"/>
      <c r="TZB890" s="4"/>
      <c r="TZC890" s="4"/>
      <c r="TZD890" s="4"/>
      <c r="TZE890" s="4"/>
      <c r="TZF890" s="4"/>
      <c r="TZG890" s="4"/>
      <c r="TZH890" s="4"/>
      <c r="TZI890" s="4"/>
      <c r="TZJ890" s="4"/>
      <c r="TZK890" s="4"/>
      <c r="TZL890" s="4"/>
      <c r="TZM890" s="4"/>
      <c r="TZN890" s="4"/>
      <c r="TZO890" s="4"/>
      <c r="TZP890" s="4"/>
      <c r="TZQ890" s="4"/>
      <c r="TZR890" s="4"/>
      <c r="TZS890" s="4"/>
      <c r="TZT890" s="4"/>
      <c r="TZU890" s="4"/>
      <c r="TZV890" s="4"/>
      <c r="TZW890" s="4"/>
      <c r="TZX890" s="4"/>
      <c r="TZY890" s="4"/>
      <c r="TZZ890" s="4"/>
      <c r="UAA890" s="4"/>
      <c r="UAB890" s="4"/>
      <c r="UAC890" s="4"/>
      <c r="UAD890" s="4"/>
      <c r="UAE890" s="4"/>
      <c r="UAF890" s="4"/>
      <c r="UAG890" s="4"/>
      <c r="UAH890" s="4"/>
      <c r="UAI890" s="4"/>
      <c r="UAJ890" s="4"/>
      <c r="UAK890" s="4"/>
      <c r="UAL890" s="4"/>
      <c r="UAM890" s="4"/>
      <c r="UAN890" s="4"/>
      <c r="UAO890" s="4"/>
      <c r="UAP890" s="4"/>
      <c r="UAQ890" s="4"/>
      <c r="UAR890" s="4"/>
      <c r="UAS890" s="4"/>
      <c r="UAT890" s="4"/>
      <c r="UAU890" s="4"/>
      <c r="UAV890" s="4"/>
      <c r="UAW890" s="4"/>
      <c r="UAX890" s="4"/>
      <c r="UAY890" s="4"/>
      <c r="UAZ890" s="4"/>
      <c r="UBA890" s="4"/>
      <c r="UBB890" s="4"/>
      <c r="UBC890" s="4"/>
      <c r="UBD890" s="4"/>
      <c r="UBE890" s="4"/>
      <c r="UBF890" s="4"/>
      <c r="UBG890" s="4"/>
      <c r="UBH890" s="4"/>
      <c r="UBI890" s="4"/>
      <c r="UBJ890" s="4"/>
      <c r="UBK890" s="4"/>
      <c r="UBL890" s="4"/>
      <c r="UBM890" s="4"/>
      <c r="UBN890" s="4"/>
      <c r="UBO890" s="4"/>
      <c r="UBP890" s="4"/>
      <c r="UBQ890" s="4"/>
      <c r="UBR890" s="4"/>
      <c r="UBS890" s="4"/>
      <c r="UBT890" s="4"/>
      <c r="UBU890" s="4"/>
      <c r="UBV890" s="4"/>
      <c r="UBW890" s="4"/>
      <c r="UBX890" s="4"/>
      <c r="UBY890" s="4"/>
      <c r="UBZ890" s="4"/>
      <c r="UCA890" s="4"/>
      <c r="UCB890" s="4"/>
      <c r="UCC890" s="4"/>
      <c r="UCD890" s="4"/>
      <c r="UCE890" s="4"/>
      <c r="UCF890" s="4"/>
      <c r="UCG890" s="4"/>
      <c r="UCH890" s="4"/>
      <c r="UCI890" s="4"/>
      <c r="UCJ890" s="4"/>
      <c r="UCK890" s="4"/>
      <c r="UCL890" s="4"/>
      <c r="UCM890" s="4"/>
      <c r="UCN890" s="4"/>
      <c r="UCO890" s="4"/>
      <c r="UCP890" s="4"/>
      <c r="UCQ890" s="4"/>
      <c r="UCR890" s="4"/>
      <c r="UCS890" s="4"/>
      <c r="UCT890" s="4"/>
      <c r="UCU890" s="4"/>
      <c r="UCV890" s="4"/>
      <c r="UCW890" s="4"/>
      <c r="UCX890" s="4"/>
      <c r="UCY890" s="4"/>
      <c r="UCZ890" s="4"/>
      <c r="UDA890" s="4"/>
      <c r="UDB890" s="4"/>
      <c r="UDC890" s="4"/>
      <c r="UDD890" s="4"/>
      <c r="UDE890" s="4"/>
      <c r="UDF890" s="4"/>
      <c r="UDG890" s="4"/>
      <c r="UDH890" s="4"/>
      <c r="UDI890" s="4"/>
      <c r="UDJ890" s="4"/>
      <c r="UDK890" s="4"/>
      <c r="UDL890" s="4"/>
      <c r="UDM890" s="4"/>
      <c r="UDN890" s="4"/>
      <c r="UDO890" s="4"/>
      <c r="UDP890" s="4"/>
      <c r="UDQ890" s="4"/>
      <c r="UDR890" s="4"/>
      <c r="UDS890" s="4"/>
      <c r="UDT890" s="4"/>
      <c r="UDU890" s="4"/>
      <c r="UDV890" s="4"/>
      <c r="UDW890" s="4"/>
      <c r="UDX890" s="4"/>
      <c r="UDY890" s="4"/>
      <c r="UDZ890" s="4"/>
      <c r="UEA890" s="4"/>
      <c r="UEB890" s="4"/>
      <c r="UEC890" s="4"/>
      <c r="UED890" s="4"/>
      <c r="UEF890" s="4"/>
      <c r="UEH890" s="4"/>
      <c r="UEI890" s="4"/>
      <c r="UEJ890" s="4"/>
      <c r="UEK890" s="4"/>
      <c r="UEL890" s="4"/>
      <c r="UEM890" s="4"/>
      <c r="UEN890" s="4"/>
      <c r="UEO890" s="4"/>
      <c r="UET890" s="4"/>
      <c r="UEU890" s="4"/>
      <c r="UEV890" s="4"/>
      <c r="UEW890" s="4"/>
      <c r="UEX890" s="4"/>
      <c r="UEY890" s="4"/>
      <c r="UEZ890" s="4"/>
      <c r="UFA890" s="4"/>
      <c r="UFB890" s="4"/>
      <c r="UFC890" s="4"/>
      <c r="UFD890" s="4"/>
      <c r="UFE890" s="4"/>
      <c r="UFF890" s="4"/>
      <c r="UFG890" s="4"/>
      <c r="UFH890" s="4"/>
      <c r="UFI890" s="4"/>
      <c r="UFJ890" s="4"/>
      <c r="UFK890" s="4"/>
      <c r="UFL890" s="4"/>
      <c r="UFM890" s="4"/>
      <c r="UFN890" s="4"/>
      <c r="UFO890" s="4"/>
      <c r="UFP890" s="4"/>
      <c r="UFQ890" s="4"/>
      <c r="UFR890" s="4"/>
      <c r="UFS890" s="4"/>
      <c r="UFT890" s="4"/>
      <c r="UFU890" s="4"/>
      <c r="UFV890" s="4"/>
      <c r="UFW890" s="4"/>
      <c r="UFX890" s="4"/>
      <c r="UFY890" s="4"/>
      <c r="UFZ890" s="4"/>
      <c r="UGA890" s="4"/>
      <c r="UGB890" s="4"/>
      <c r="UGC890" s="4"/>
      <c r="UGD890" s="4"/>
      <c r="UGE890" s="4"/>
      <c r="UGF890" s="4"/>
      <c r="UGG890" s="4"/>
      <c r="UGH890" s="4"/>
      <c r="UGI890" s="4"/>
      <c r="UGJ890" s="4"/>
      <c r="UGK890" s="4"/>
      <c r="UGL890" s="4"/>
      <c r="UGM890" s="4"/>
      <c r="UGN890" s="4"/>
      <c r="UGO890" s="4"/>
      <c r="UGP890" s="4"/>
      <c r="UGQ890" s="4"/>
      <c r="UGR890" s="4"/>
      <c r="UGS890" s="4"/>
      <c r="UGT890" s="4"/>
      <c r="UGU890" s="4"/>
      <c r="UGV890" s="4"/>
      <c r="UGW890" s="4"/>
      <c r="UGX890" s="4"/>
      <c r="UGY890" s="4"/>
      <c r="UGZ890" s="4"/>
      <c r="UHA890" s="4"/>
      <c r="UHB890" s="4"/>
      <c r="UHC890" s="4"/>
      <c r="UHD890" s="4"/>
      <c r="UHE890" s="4"/>
      <c r="UHF890" s="4"/>
      <c r="UHG890" s="4"/>
      <c r="UHH890" s="4"/>
      <c r="UHI890" s="4"/>
      <c r="UHJ890" s="4"/>
      <c r="UHK890" s="4"/>
      <c r="UHL890" s="4"/>
      <c r="UHM890" s="4"/>
      <c r="UHN890" s="4"/>
      <c r="UHO890" s="4"/>
      <c r="UHP890" s="4"/>
      <c r="UHQ890" s="4"/>
      <c r="UHR890" s="4"/>
      <c r="UHS890" s="4"/>
      <c r="UHT890" s="4"/>
      <c r="UHU890" s="4"/>
      <c r="UHV890" s="4"/>
      <c r="UHW890" s="4"/>
      <c r="UHX890" s="4"/>
      <c r="UHY890" s="4"/>
      <c r="UHZ890" s="4"/>
      <c r="UIA890" s="4"/>
      <c r="UIB890" s="4"/>
      <c r="UIC890" s="4"/>
      <c r="UID890" s="4"/>
      <c r="UIE890" s="4"/>
      <c r="UIF890" s="4"/>
      <c r="UIG890" s="4"/>
      <c r="UIH890" s="4"/>
      <c r="UII890" s="4"/>
      <c r="UIJ890" s="4"/>
      <c r="UIK890" s="4"/>
      <c r="UIL890" s="4"/>
      <c r="UIM890" s="4"/>
      <c r="UIN890" s="4"/>
      <c r="UIO890" s="4"/>
      <c r="UIP890" s="4"/>
      <c r="UIQ890" s="4"/>
      <c r="UIR890" s="4"/>
      <c r="UIS890" s="4"/>
      <c r="UIT890" s="4"/>
      <c r="UIU890" s="4"/>
      <c r="UIV890" s="4"/>
      <c r="UIW890" s="4"/>
      <c r="UIX890" s="4"/>
      <c r="UIY890" s="4"/>
      <c r="UIZ890" s="4"/>
      <c r="UJA890" s="4"/>
      <c r="UJB890" s="4"/>
      <c r="UJC890" s="4"/>
      <c r="UJD890" s="4"/>
      <c r="UJE890" s="4"/>
      <c r="UJF890" s="4"/>
      <c r="UJG890" s="4"/>
      <c r="UJH890" s="4"/>
      <c r="UJI890" s="4"/>
      <c r="UJJ890" s="4"/>
      <c r="UJK890" s="4"/>
      <c r="UJL890" s="4"/>
      <c r="UJM890" s="4"/>
      <c r="UJN890" s="4"/>
      <c r="UJO890" s="4"/>
      <c r="UJP890" s="4"/>
      <c r="UJQ890" s="4"/>
      <c r="UJR890" s="4"/>
      <c r="UJS890" s="4"/>
      <c r="UJT890" s="4"/>
      <c r="UJU890" s="4"/>
      <c r="UJV890" s="4"/>
      <c r="UJW890" s="4"/>
      <c r="UJX890" s="4"/>
      <c r="UJY890" s="4"/>
      <c r="UJZ890" s="4"/>
      <c r="UKA890" s="4"/>
      <c r="UKB890" s="4"/>
      <c r="UKC890" s="4"/>
      <c r="UKD890" s="4"/>
      <c r="UKE890" s="4"/>
      <c r="UKF890" s="4"/>
      <c r="UKG890" s="4"/>
      <c r="UKH890" s="4"/>
      <c r="UKI890" s="4"/>
      <c r="UKJ890" s="4"/>
      <c r="UKK890" s="4"/>
      <c r="UKL890" s="4"/>
      <c r="UKM890" s="4"/>
      <c r="UKN890" s="4"/>
      <c r="UKO890" s="4"/>
      <c r="UKP890" s="4"/>
      <c r="UKQ890" s="4"/>
      <c r="UKR890" s="4"/>
      <c r="UKS890" s="4"/>
      <c r="UKT890" s="4"/>
      <c r="UKU890" s="4"/>
      <c r="UKV890" s="4"/>
      <c r="UKW890" s="4"/>
      <c r="UKX890" s="4"/>
      <c r="UKY890" s="4"/>
      <c r="UKZ890" s="4"/>
      <c r="ULA890" s="4"/>
      <c r="ULB890" s="4"/>
      <c r="ULC890" s="4"/>
      <c r="ULD890" s="4"/>
      <c r="ULE890" s="4"/>
      <c r="ULF890" s="4"/>
      <c r="ULG890" s="4"/>
      <c r="ULH890" s="4"/>
      <c r="ULI890" s="4"/>
      <c r="ULJ890" s="4"/>
      <c r="ULK890" s="4"/>
      <c r="ULL890" s="4"/>
      <c r="ULM890" s="4"/>
      <c r="ULN890" s="4"/>
      <c r="ULO890" s="4"/>
      <c r="ULP890" s="4"/>
      <c r="ULQ890" s="4"/>
      <c r="ULR890" s="4"/>
      <c r="ULS890" s="4"/>
      <c r="ULT890" s="4"/>
      <c r="ULU890" s="4"/>
      <c r="ULV890" s="4"/>
      <c r="ULW890" s="4"/>
      <c r="ULX890" s="4"/>
      <c r="ULY890" s="4"/>
      <c r="ULZ890" s="4"/>
      <c r="UMA890" s="4"/>
      <c r="UMB890" s="4"/>
      <c r="UMC890" s="4"/>
      <c r="UMD890" s="4"/>
      <c r="UME890" s="4"/>
      <c r="UMF890" s="4"/>
      <c r="UMG890" s="4"/>
      <c r="UMH890" s="4"/>
      <c r="UMI890" s="4"/>
      <c r="UMJ890" s="4"/>
      <c r="UMK890" s="4"/>
      <c r="UML890" s="4"/>
      <c r="UMM890" s="4"/>
      <c r="UMN890" s="4"/>
      <c r="UMO890" s="4"/>
      <c r="UMP890" s="4"/>
      <c r="UMQ890" s="4"/>
      <c r="UMR890" s="4"/>
      <c r="UMS890" s="4"/>
      <c r="UMT890" s="4"/>
      <c r="UMU890" s="4"/>
      <c r="UMV890" s="4"/>
      <c r="UMW890" s="4"/>
      <c r="UMX890" s="4"/>
      <c r="UMY890" s="4"/>
      <c r="UMZ890" s="4"/>
      <c r="UNA890" s="4"/>
      <c r="UNB890" s="4"/>
      <c r="UNC890" s="4"/>
      <c r="UND890" s="4"/>
      <c r="UNE890" s="4"/>
      <c r="UNF890" s="4"/>
      <c r="UNG890" s="4"/>
      <c r="UNH890" s="4"/>
      <c r="UNI890" s="4"/>
      <c r="UNJ890" s="4"/>
      <c r="UNK890" s="4"/>
      <c r="UNL890" s="4"/>
      <c r="UNM890" s="4"/>
      <c r="UNN890" s="4"/>
      <c r="UNO890" s="4"/>
      <c r="UNP890" s="4"/>
      <c r="UNQ890" s="4"/>
      <c r="UNR890" s="4"/>
      <c r="UNS890" s="4"/>
      <c r="UNT890" s="4"/>
      <c r="UNU890" s="4"/>
      <c r="UNV890" s="4"/>
      <c r="UNW890" s="4"/>
      <c r="UNX890" s="4"/>
      <c r="UNY890" s="4"/>
      <c r="UNZ890" s="4"/>
      <c r="UOB890" s="4"/>
      <c r="UOD890" s="4"/>
      <c r="UOE890" s="4"/>
      <c r="UOF890" s="4"/>
      <c r="UOG890" s="4"/>
      <c r="UOH890" s="4"/>
      <c r="UOI890" s="4"/>
      <c r="UOJ890" s="4"/>
      <c r="UOK890" s="4"/>
      <c r="UOP890" s="4"/>
      <c r="UOQ890" s="4"/>
      <c r="UOR890" s="4"/>
      <c r="UOS890" s="4"/>
      <c r="UOT890" s="4"/>
      <c r="UOU890" s="4"/>
      <c r="UOV890" s="4"/>
      <c r="UOW890" s="4"/>
      <c r="UOX890" s="4"/>
      <c r="UOY890" s="4"/>
      <c r="UOZ890" s="4"/>
      <c r="UPA890" s="4"/>
      <c r="UPB890" s="4"/>
      <c r="UPC890" s="4"/>
      <c r="UPD890" s="4"/>
      <c r="UPE890" s="4"/>
      <c r="UPF890" s="4"/>
      <c r="UPG890" s="4"/>
      <c r="UPH890" s="4"/>
      <c r="UPI890" s="4"/>
      <c r="UPJ890" s="4"/>
      <c r="UPK890" s="4"/>
      <c r="UPL890" s="4"/>
      <c r="UPM890" s="4"/>
      <c r="UPN890" s="4"/>
      <c r="UPO890" s="4"/>
      <c r="UPP890" s="4"/>
      <c r="UPQ890" s="4"/>
      <c r="UPR890" s="4"/>
      <c r="UPS890" s="4"/>
      <c r="UPT890" s="4"/>
      <c r="UPU890" s="4"/>
      <c r="UPV890" s="4"/>
      <c r="UPW890" s="4"/>
      <c r="UPX890" s="4"/>
      <c r="UPY890" s="4"/>
      <c r="UPZ890" s="4"/>
      <c r="UQA890" s="4"/>
      <c r="UQB890" s="4"/>
      <c r="UQC890" s="4"/>
      <c r="UQD890" s="4"/>
      <c r="UQE890" s="4"/>
      <c r="UQF890" s="4"/>
      <c r="UQG890" s="4"/>
      <c r="UQH890" s="4"/>
      <c r="UQI890" s="4"/>
      <c r="UQJ890" s="4"/>
      <c r="UQK890" s="4"/>
      <c r="UQL890" s="4"/>
      <c r="UQM890" s="4"/>
      <c r="UQN890" s="4"/>
      <c r="UQO890" s="4"/>
      <c r="UQP890" s="4"/>
      <c r="UQQ890" s="4"/>
      <c r="UQR890" s="4"/>
      <c r="UQS890" s="4"/>
      <c r="UQT890" s="4"/>
      <c r="UQU890" s="4"/>
      <c r="UQV890" s="4"/>
      <c r="UQW890" s="4"/>
      <c r="UQX890" s="4"/>
      <c r="UQY890" s="4"/>
      <c r="UQZ890" s="4"/>
      <c r="URA890" s="4"/>
      <c r="URB890" s="4"/>
      <c r="URC890" s="4"/>
      <c r="URD890" s="4"/>
      <c r="URE890" s="4"/>
      <c r="URF890" s="4"/>
      <c r="URG890" s="4"/>
      <c r="URH890" s="4"/>
      <c r="URI890" s="4"/>
      <c r="URJ890" s="4"/>
      <c r="URK890" s="4"/>
      <c r="URL890" s="4"/>
      <c r="URM890" s="4"/>
      <c r="URN890" s="4"/>
      <c r="URO890" s="4"/>
      <c r="URP890" s="4"/>
      <c r="URQ890" s="4"/>
      <c r="URR890" s="4"/>
      <c r="URS890" s="4"/>
      <c r="URT890" s="4"/>
      <c r="URU890" s="4"/>
      <c r="URV890" s="4"/>
      <c r="URW890" s="4"/>
      <c r="URX890" s="4"/>
      <c r="URY890" s="4"/>
      <c r="URZ890" s="4"/>
      <c r="USA890" s="4"/>
      <c r="USB890" s="4"/>
      <c r="USC890" s="4"/>
      <c r="USD890" s="4"/>
      <c r="USE890" s="4"/>
      <c r="USF890" s="4"/>
      <c r="USG890" s="4"/>
      <c r="USH890" s="4"/>
      <c r="USI890" s="4"/>
      <c r="USJ890" s="4"/>
      <c r="USK890" s="4"/>
      <c r="USL890" s="4"/>
      <c r="USM890" s="4"/>
      <c r="USN890" s="4"/>
      <c r="USO890" s="4"/>
      <c r="USP890" s="4"/>
      <c r="USQ890" s="4"/>
      <c r="USR890" s="4"/>
      <c r="USS890" s="4"/>
      <c r="UST890" s="4"/>
      <c r="USU890" s="4"/>
      <c r="USV890" s="4"/>
      <c r="USW890" s="4"/>
      <c r="USX890" s="4"/>
      <c r="USY890" s="4"/>
      <c r="USZ890" s="4"/>
      <c r="UTA890" s="4"/>
      <c r="UTB890" s="4"/>
      <c r="UTC890" s="4"/>
      <c r="UTD890" s="4"/>
      <c r="UTE890" s="4"/>
      <c r="UTF890" s="4"/>
      <c r="UTG890" s="4"/>
      <c r="UTH890" s="4"/>
      <c r="UTI890" s="4"/>
      <c r="UTJ890" s="4"/>
      <c r="UTK890" s="4"/>
      <c r="UTL890" s="4"/>
      <c r="UTM890" s="4"/>
      <c r="UTN890" s="4"/>
      <c r="UTO890" s="4"/>
      <c r="UTP890" s="4"/>
      <c r="UTQ890" s="4"/>
      <c r="UTR890" s="4"/>
      <c r="UTS890" s="4"/>
      <c r="UTT890" s="4"/>
      <c r="UTU890" s="4"/>
      <c r="UTV890" s="4"/>
      <c r="UTW890" s="4"/>
      <c r="UTX890" s="4"/>
      <c r="UTY890" s="4"/>
      <c r="UTZ890" s="4"/>
      <c r="UUA890" s="4"/>
      <c r="UUB890" s="4"/>
      <c r="UUC890" s="4"/>
      <c r="UUD890" s="4"/>
      <c r="UUE890" s="4"/>
      <c r="UUF890" s="4"/>
      <c r="UUG890" s="4"/>
      <c r="UUH890" s="4"/>
      <c r="UUI890" s="4"/>
      <c r="UUJ890" s="4"/>
      <c r="UUK890" s="4"/>
      <c r="UUL890" s="4"/>
      <c r="UUM890" s="4"/>
      <c r="UUN890" s="4"/>
      <c r="UUO890" s="4"/>
      <c r="UUP890" s="4"/>
      <c r="UUQ890" s="4"/>
      <c r="UUR890" s="4"/>
      <c r="UUS890" s="4"/>
      <c r="UUT890" s="4"/>
      <c r="UUU890" s="4"/>
      <c r="UUV890" s="4"/>
      <c r="UUW890" s="4"/>
      <c r="UUX890" s="4"/>
      <c r="UUY890" s="4"/>
      <c r="UUZ890" s="4"/>
      <c r="UVA890" s="4"/>
      <c r="UVB890" s="4"/>
      <c r="UVC890" s="4"/>
      <c r="UVD890" s="4"/>
      <c r="UVE890" s="4"/>
      <c r="UVF890" s="4"/>
      <c r="UVG890" s="4"/>
      <c r="UVH890" s="4"/>
      <c r="UVI890" s="4"/>
      <c r="UVJ890" s="4"/>
      <c r="UVK890" s="4"/>
      <c r="UVL890" s="4"/>
      <c r="UVM890" s="4"/>
      <c r="UVN890" s="4"/>
      <c r="UVO890" s="4"/>
      <c r="UVP890" s="4"/>
      <c r="UVQ890" s="4"/>
      <c r="UVR890" s="4"/>
      <c r="UVS890" s="4"/>
      <c r="UVT890" s="4"/>
      <c r="UVU890" s="4"/>
      <c r="UVV890" s="4"/>
      <c r="UVW890" s="4"/>
      <c r="UVX890" s="4"/>
      <c r="UVY890" s="4"/>
      <c r="UVZ890" s="4"/>
      <c r="UWA890" s="4"/>
      <c r="UWB890" s="4"/>
      <c r="UWC890" s="4"/>
      <c r="UWD890" s="4"/>
      <c r="UWE890" s="4"/>
      <c r="UWF890" s="4"/>
      <c r="UWG890" s="4"/>
      <c r="UWH890" s="4"/>
      <c r="UWI890" s="4"/>
      <c r="UWJ890" s="4"/>
      <c r="UWK890" s="4"/>
      <c r="UWL890" s="4"/>
      <c r="UWM890" s="4"/>
      <c r="UWN890" s="4"/>
      <c r="UWO890" s="4"/>
      <c r="UWP890" s="4"/>
      <c r="UWQ890" s="4"/>
      <c r="UWR890" s="4"/>
      <c r="UWS890" s="4"/>
      <c r="UWT890" s="4"/>
      <c r="UWU890" s="4"/>
      <c r="UWV890" s="4"/>
      <c r="UWW890" s="4"/>
      <c r="UWX890" s="4"/>
      <c r="UWY890" s="4"/>
      <c r="UWZ890" s="4"/>
      <c r="UXA890" s="4"/>
      <c r="UXB890" s="4"/>
      <c r="UXC890" s="4"/>
      <c r="UXD890" s="4"/>
      <c r="UXE890" s="4"/>
      <c r="UXF890" s="4"/>
      <c r="UXG890" s="4"/>
      <c r="UXH890" s="4"/>
      <c r="UXI890" s="4"/>
      <c r="UXJ890" s="4"/>
      <c r="UXK890" s="4"/>
      <c r="UXL890" s="4"/>
      <c r="UXM890" s="4"/>
      <c r="UXN890" s="4"/>
      <c r="UXO890" s="4"/>
      <c r="UXP890" s="4"/>
      <c r="UXQ890" s="4"/>
      <c r="UXR890" s="4"/>
      <c r="UXS890" s="4"/>
      <c r="UXT890" s="4"/>
      <c r="UXU890" s="4"/>
      <c r="UXV890" s="4"/>
      <c r="UXX890" s="4"/>
      <c r="UXZ890" s="4"/>
      <c r="UYA890" s="4"/>
      <c r="UYB890" s="4"/>
      <c r="UYC890" s="4"/>
      <c r="UYD890" s="4"/>
      <c r="UYE890" s="4"/>
      <c r="UYF890" s="4"/>
      <c r="UYG890" s="4"/>
      <c r="UYL890" s="4"/>
      <c r="UYM890" s="4"/>
      <c r="UYN890" s="4"/>
      <c r="UYO890" s="4"/>
      <c r="UYP890" s="4"/>
      <c r="UYQ890" s="4"/>
      <c r="UYR890" s="4"/>
      <c r="UYS890" s="4"/>
      <c r="UYT890" s="4"/>
      <c r="UYU890" s="4"/>
      <c r="UYV890" s="4"/>
      <c r="UYW890" s="4"/>
      <c r="UYX890" s="4"/>
      <c r="UYY890" s="4"/>
      <c r="UYZ890" s="4"/>
      <c r="UZA890" s="4"/>
      <c r="UZB890" s="4"/>
      <c r="UZC890" s="4"/>
      <c r="UZD890" s="4"/>
      <c r="UZE890" s="4"/>
      <c r="UZF890" s="4"/>
      <c r="UZG890" s="4"/>
      <c r="UZH890" s="4"/>
      <c r="UZI890" s="4"/>
      <c r="UZJ890" s="4"/>
      <c r="UZK890" s="4"/>
      <c r="UZL890" s="4"/>
      <c r="UZM890" s="4"/>
      <c r="UZN890" s="4"/>
      <c r="UZO890" s="4"/>
      <c r="UZP890" s="4"/>
      <c r="UZQ890" s="4"/>
      <c r="UZR890" s="4"/>
      <c r="UZS890" s="4"/>
      <c r="UZT890" s="4"/>
      <c r="UZU890" s="4"/>
      <c r="UZV890" s="4"/>
      <c r="UZW890" s="4"/>
      <c r="UZX890" s="4"/>
      <c r="UZY890" s="4"/>
      <c r="UZZ890" s="4"/>
      <c r="VAA890" s="4"/>
      <c r="VAB890" s="4"/>
      <c r="VAC890" s="4"/>
      <c r="VAD890" s="4"/>
      <c r="VAE890" s="4"/>
      <c r="VAF890" s="4"/>
      <c r="VAG890" s="4"/>
      <c r="VAH890" s="4"/>
      <c r="VAI890" s="4"/>
      <c r="VAJ890" s="4"/>
      <c r="VAK890" s="4"/>
      <c r="VAL890" s="4"/>
      <c r="VAM890" s="4"/>
      <c r="VAN890" s="4"/>
      <c r="VAO890" s="4"/>
      <c r="VAP890" s="4"/>
      <c r="VAQ890" s="4"/>
      <c r="VAR890" s="4"/>
      <c r="VAS890" s="4"/>
      <c r="VAT890" s="4"/>
      <c r="VAU890" s="4"/>
      <c r="VAV890" s="4"/>
      <c r="VAW890" s="4"/>
      <c r="VAX890" s="4"/>
      <c r="VAY890" s="4"/>
      <c r="VAZ890" s="4"/>
      <c r="VBA890" s="4"/>
      <c r="VBB890" s="4"/>
      <c r="VBC890" s="4"/>
      <c r="VBD890" s="4"/>
      <c r="VBE890" s="4"/>
      <c r="VBF890" s="4"/>
      <c r="VBG890" s="4"/>
      <c r="VBH890" s="4"/>
      <c r="VBI890" s="4"/>
      <c r="VBJ890" s="4"/>
      <c r="VBK890" s="4"/>
      <c r="VBL890" s="4"/>
      <c r="VBM890" s="4"/>
      <c r="VBN890" s="4"/>
      <c r="VBO890" s="4"/>
      <c r="VBP890" s="4"/>
      <c r="VBQ890" s="4"/>
      <c r="VBR890" s="4"/>
      <c r="VBS890" s="4"/>
      <c r="VBT890" s="4"/>
      <c r="VBU890" s="4"/>
      <c r="VBV890" s="4"/>
      <c r="VBW890" s="4"/>
      <c r="VBX890" s="4"/>
      <c r="VBY890" s="4"/>
      <c r="VBZ890" s="4"/>
      <c r="VCA890" s="4"/>
      <c r="VCB890" s="4"/>
      <c r="VCC890" s="4"/>
      <c r="VCD890" s="4"/>
      <c r="VCE890" s="4"/>
      <c r="VCF890" s="4"/>
      <c r="VCG890" s="4"/>
      <c r="VCH890" s="4"/>
      <c r="VCI890" s="4"/>
      <c r="VCJ890" s="4"/>
      <c r="VCK890" s="4"/>
      <c r="VCL890" s="4"/>
      <c r="VCM890" s="4"/>
      <c r="VCN890" s="4"/>
      <c r="VCO890" s="4"/>
      <c r="VCP890" s="4"/>
      <c r="VCQ890" s="4"/>
      <c r="VCR890" s="4"/>
      <c r="VCS890" s="4"/>
      <c r="VCT890" s="4"/>
      <c r="VCU890" s="4"/>
      <c r="VCV890" s="4"/>
      <c r="VCW890" s="4"/>
      <c r="VCX890" s="4"/>
      <c r="VCY890" s="4"/>
      <c r="VCZ890" s="4"/>
      <c r="VDA890" s="4"/>
      <c r="VDB890" s="4"/>
      <c r="VDC890" s="4"/>
      <c r="VDD890" s="4"/>
      <c r="VDE890" s="4"/>
      <c r="VDF890" s="4"/>
      <c r="VDG890" s="4"/>
      <c r="VDH890" s="4"/>
      <c r="VDI890" s="4"/>
      <c r="VDJ890" s="4"/>
      <c r="VDK890" s="4"/>
      <c r="VDL890" s="4"/>
      <c r="VDM890" s="4"/>
      <c r="VDN890" s="4"/>
      <c r="VDO890" s="4"/>
      <c r="VDP890" s="4"/>
      <c r="VDQ890" s="4"/>
      <c r="VDR890" s="4"/>
      <c r="VDS890" s="4"/>
      <c r="VDT890" s="4"/>
      <c r="VDU890" s="4"/>
      <c r="VDV890" s="4"/>
      <c r="VDW890" s="4"/>
      <c r="VDX890" s="4"/>
      <c r="VDY890" s="4"/>
      <c r="VDZ890" s="4"/>
      <c r="VEA890" s="4"/>
      <c r="VEB890" s="4"/>
      <c r="VEC890" s="4"/>
      <c r="VED890" s="4"/>
      <c r="VEE890" s="4"/>
      <c r="VEF890" s="4"/>
      <c r="VEG890" s="4"/>
      <c r="VEH890" s="4"/>
      <c r="VEI890" s="4"/>
      <c r="VEJ890" s="4"/>
      <c r="VEK890" s="4"/>
      <c r="VEL890" s="4"/>
      <c r="VEM890" s="4"/>
      <c r="VEN890" s="4"/>
      <c r="VEO890" s="4"/>
      <c r="VEP890" s="4"/>
      <c r="VEQ890" s="4"/>
      <c r="VER890" s="4"/>
      <c r="VES890" s="4"/>
      <c r="VET890" s="4"/>
      <c r="VEU890" s="4"/>
      <c r="VEV890" s="4"/>
      <c r="VEW890" s="4"/>
      <c r="VEX890" s="4"/>
      <c r="VEY890" s="4"/>
      <c r="VEZ890" s="4"/>
      <c r="VFA890" s="4"/>
      <c r="VFB890" s="4"/>
      <c r="VFC890" s="4"/>
      <c r="VFD890" s="4"/>
      <c r="VFE890" s="4"/>
      <c r="VFF890" s="4"/>
      <c r="VFG890" s="4"/>
      <c r="VFH890" s="4"/>
      <c r="VFI890" s="4"/>
      <c r="VFJ890" s="4"/>
      <c r="VFK890" s="4"/>
      <c r="VFL890" s="4"/>
      <c r="VFM890" s="4"/>
      <c r="VFN890" s="4"/>
      <c r="VFO890" s="4"/>
      <c r="VFP890" s="4"/>
      <c r="VFQ890" s="4"/>
      <c r="VFR890" s="4"/>
      <c r="VFS890" s="4"/>
      <c r="VFT890" s="4"/>
      <c r="VFU890" s="4"/>
      <c r="VFV890" s="4"/>
      <c r="VFW890" s="4"/>
      <c r="VFX890" s="4"/>
      <c r="VFY890" s="4"/>
      <c r="VFZ890" s="4"/>
      <c r="VGA890" s="4"/>
      <c r="VGB890" s="4"/>
      <c r="VGC890" s="4"/>
      <c r="VGD890" s="4"/>
      <c r="VGE890" s="4"/>
      <c r="VGF890" s="4"/>
      <c r="VGG890" s="4"/>
      <c r="VGH890" s="4"/>
      <c r="VGI890" s="4"/>
      <c r="VGJ890" s="4"/>
      <c r="VGK890" s="4"/>
      <c r="VGL890" s="4"/>
      <c r="VGM890" s="4"/>
      <c r="VGN890" s="4"/>
      <c r="VGO890" s="4"/>
      <c r="VGP890" s="4"/>
      <c r="VGQ890" s="4"/>
      <c r="VGR890" s="4"/>
      <c r="VGS890" s="4"/>
      <c r="VGT890" s="4"/>
      <c r="VGU890" s="4"/>
      <c r="VGV890" s="4"/>
      <c r="VGW890" s="4"/>
      <c r="VGX890" s="4"/>
      <c r="VGY890" s="4"/>
      <c r="VGZ890" s="4"/>
      <c r="VHA890" s="4"/>
      <c r="VHB890" s="4"/>
      <c r="VHC890" s="4"/>
      <c r="VHD890" s="4"/>
      <c r="VHE890" s="4"/>
      <c r="VHF890" s="4"/>
      <c r="VHG890" s="4"/>
      <c r="VHH890" s="4"/>
      <c r="VHI890" s="4"/>
      <c r="VHJ890" s="4"/>
      <c r="VHK890" s="4"/>
      <c r="VHL890" s="4"/>
      <c r="VHM890" s="4"/>
      <c r="VHN890" s="4"/>
      <c r="VHO890" s="4"/>
      <c r="VHP890" s="4"/>
      <c r="VHQ890" s="4"/>
      <c r="VHR890" s="4"/>
      <c r="VHT890" s="4"/>
      <c r="VHV890" s="4"/>
      <c r="VHW890" s="4"/>
      <c r="VHX890" s="4"/>
      <c r="VHY890" s="4"/>
      <c r="VHZ890" s="4"/>
      <c r="VIA890" s="4"/>
      <c r="VIB890" s="4"/>
      <c r="VIC890" s="4"/>
      <c r="VIH890" s="4"/>
      <c r="VII890" s="4"/>
      <c r="VIJ890" s="4"/>
      <c r="VIK890" s="4"/>
      <c r="VIL890" s="4"/>
      <c r="VIM890" s="4"/>
      <c r="VIN890" s="4"/>
      <c r="VIO890" s="4"/>
      <c r="VIP890" s="4"/>
      <c r="VIQ890" s="4"/>
      <c r="VIR890" s="4"/>
      <c r="VIS890" s="4"/>
      <c r="VIT890" s="4"/>
      <c r="VIU890" s="4"/>
      <c r="VIV890" s="4"/>
      <c r="VIW890" s="4"/>
      <c r="VIX890" s="4"/>
      <c r="VIY890" s="4"/>
      <c r="VIZ890" s="4"/>
      <c r="VJA890" s="4"/>
      <c r="VJB890" s="4"/>
      <c r="VJC890" s="4"/>
      <c r="VJD890" s="4"/>
      <c r="VJE890" s="4"/>
      <c r="VJF890" s="4"/>
      <c r="VJG890" s="4"/>
      <c r="VJH890" s="4"/>
      <c r="VJI890" s="4"/>
      <c r="VJJ890" s="4"/>
      <c r="VJK890" s="4"/>
      <c r="VJL890" s="4"/>
      <c r="VJM890" s="4"/>
      <c r="VJN890" s="4"/>
      <c r="VJO890" s="4"/>
      <c r="VJP890" s="4"/>
      <c r="VJQ890" s="4"/>
      <c r="VJR890" s="4"/>
      <c r="VJS890" s="4"/>
      <c r="VJT890" s="4"/>
      <c r="VJU890" s="4"/>
      <c r="VJV890" s="4"/>
      <c r="VJW890" s="4"/>
      <c r="VJX890" s="4"/>
      <c r="VJY890" s="4"/>
      <c r="VJZ890" s="4"/>
      <c r="VKA890" s="4"/>
      <c r="VKB890" s="4"/>
      <c r="VKC890" s="4"/>
      <c r="VKD890" s="4"/>
      <c r="VKE890" s="4"/>
      <c r="VKF890" s="4"/>
      <c r="VKG890" s="4"/>
      <c r="VKH890" s="4"/>
      <c r="VKI890" s="4"/>
      <c r="VKJ890" s="4"/>
      <c r="VKK890" s="4"/>
      <c r="VKL890" s="4"/>
      <c r="VKM890" s="4"/>
      <c r="VKN890" s="4"/>
      <c r="VKO890" s="4"/>
      <c r="VKP890" s="4"/>
      <c r="VKQ890" s="4"/>
      <c r="VKR890" s="4"/>
      <c r="VKS890" s="4"/>
      <c r="VKT890" s="4"/>
      <c r="VKU890" s="4"/>
      <c r="VKV890" s="4"/>
      <c r="VKW890" s="4"/>
      <c r="VKX890" s="4"/>
      <c r="VKY890" s="4"/>
      <c r="VKZ890" s="4"/>
      <c r="VLA890" s="4"/>
      <c r="VLB890" s="4"/>
      <c r="VLC890" s="4"/>
      <c r="VLD890" s="4"/>
      <c r="VLE890" s="4"/>
      <c r="VLF890" s="4"/>
      <c r="VLG890" s="4"/>
      <c r="VLH890" s="4"/>
      <c r="VLI890" s="4"/>
      <c r="VLJ890" s="4"/>
      <c r="VLK890" s="4"/>
      <c r="VLL890" s="4"/>
      <c r="VLM890" s="4"/>
      <c r="VLN890" s="4"/>
      <c r="VLO890" s="4"/>
      <c r="VLP890" s="4"/>
      <c r="VLQ890" s="4"/>
      <c r="VLR890" s="4"/>
      <c r="VLS890" s="4"/>
      <c r="VLT890" s="4"/>
      <c r="VLU890" s="4"/>
      <c r="VLV890" s="4"/>
      <c r="VLW890" s="4"/>
      <c r="VLX890" s="4"/>
      <c r="VLY890" s="4"/>
      <c r="VLZ890" s="4"/>
      <c r="VMA890" s="4"/>
      <c r="VMB890" s="4"/>
      <c r="VMC890" s="4"/>
      <c r="VMD890" s="4"/>
      <c r="VME890" s="4"/>
      <c r="VMF890" s="4"/>
      <c r="VMG890" s="4"/>
      <c r="VMH890" s="4"/>
      <c r="VMI890" s="4"/>
      <c r="VMJ890" s="4"/>
      <c r="VMK890" s="4"/>
      <c r="VML890" s="4"/>
      <c r="VMM890" s="4"/>
      <c r="VMN890" s="4"/>
      <c r="VMO890" s="4"/>
      <c r="VMP890" s="4"/>
      <c r="VMQ890" s="4"/>
      <c r="VMR890" s="4"/>
      <c r="VMS890" s="4"/>
      <c r="VMT890" s="4"/>
      <c r="VMU890" s="4"/>
      <c r="VMV890" s="4"/>
      <c r="VMW890" s="4"/>
      <c r="VMX890" s="4"/>
      <c r="VMY890" s="4"/>
      <c r="VMZ890" s="4"/>
      <c r="VNA890" s="4"/>
      <c r="VNB890" s="4"/>
      <c r="VNC890" s="4"/>
      <c r="VND890" s="4"/>
      <c r="VNE890" s="4"/>
      <c r="VNF890" s="4"/>
      <c r="VNG890" s="4"/>
      <c r="VNH890" s="4"/>
      <c r="VNI890" s="4"/>
      <c r="VNJ890" s="4"/>
      <c r="VNK890" s="4"/>
      <c r="VNL890" s="4"/>
      <c r="VNM890" s="4"/>
      <c r="VNN890" s="4"/>
      <c r="VNO890" s="4"/>
      <c r="VNP890" s="4"/>
      <c r="VNQ890" s="4"/>
      <c r="VNR890" s="4"/>
      <c r="VNS890" s="4"/>
      <c r="VNT890" s="4"/>
      <c r="VNU890" s="4"/>
      <c r="VNV890" s="4"/>
      <c r="VNW890" s="4"/>
      <c r="VNX890" s="4"/>
      <c r="VNY890" s="4"/>
      <c r="VNZ890" s="4"/>
      <c r="VOA890" s="4"/>
      <c r="VOB890" s="4"/>
      <c r="VOC890" s="4"/>
      <c r="VOD890" s="4"/>
      <c r="VOE890" s="4"/>
      <c r="VOF890" s="4"/>
      <c r="VOG890" s="4"/>
      <c r="VOH890" s="4"/>
      <c r="VOI890" s="4"/>
      <c r="VOJ890" s="4"/>
      <c r="VOK890" s="4"/>
      <c r="VOL890" s="4"/>
      <c r="VOM890" s="4"/>
      <c r="VON890" s="4"/>
      <c r="VOO890" s="4"/>
      <c r="VOP890" s="4"/>
      <c r="VOQ890" s="4"/>
      <c r="VOR890" s="4"/>
      <c r="VOS890" s="4"/>
      <c r="VOT890" s="4"/>
      <c r="VOU890" s="4"/>
      <c r="VOV890" s="4"/>
      <c r="VOW890" s="4"/>
      <c r="VOX890" s="4"/>
      <c r="VOY890" s="4"/>
      <c r="VOZ890" s="4"/>
      <c r="VPA890" s="4"/>
      <c r="VPB890" s="4"/>
      <c r="VPC890" s="4"/>
      <c r="VPD890" s="4"/>
      <c r="VPE890" s="4"/>
      <c r="VPF890" s="4"/>
      <c r="VPG890" s="4"/>
      <c r="VPH890" s="4"/>
      <c r="VPI890" s="4"/>
      <c r="VPJ890" s="4"/>
      <c r="VPK890" s="4"/>
      <c r="VPL890" s="4"/>
      <c r="VPM890" s="4"/>
      <c r="VPN890" s="4"/>
      <c r="VPO890" s="4"/>
      <c r="VPP890" s="4"/>
      <c r="VPQ890" s="4"/>
      <c r="VPR890" s="4"/>
      <c r="VPS890" s="4"/>
      <c r="VPT890" s="4"/>
      <c r="VPU890" s="4"/>
      <c r="VPV890" s="4"/>
      <c r="VPW890" s="4"/>
      <c r="VPX890" s="4"/>
      <c r="VPY890" s="4"/>
      <c r="VPZ890" s="4"/>
      <c r="VQA890" s="4"/>
      <c r="VQB890" s="4"/>
      <c r="VQC890" s="4"/>
      <c r="VQD890" s="4"/>
      <c r="VQE890" s="4"/>
      <c r="VQF890" s="4"/>
      <c r="VQG890" s="4"/>
      <c r="VQH890" s="4"/>
      <c r="VQI890" s="4"/>
      <c r="VQJ890" s="4"/>
      <c r="VQK890" s="4"/>
      <c r="VQL890" s="4"/>
      <c r="VQM890" s="4"/>
      <c r="VQN890" s="4"/>
      <c r="VQO890" s="4"/>
      <c r="VQP890" s="4"/>
      <c r="VQQ890" s="4"/>
      <c r="VQR890" s="4"/>
      <c r="VQS890" s="4"/>
      <c r="VQT890" s="4"/>
      <c r="VQU890" s="4"/>
      <c r="VQV890" s="4"/>
      <c r="VQW890" s="4"/>
      <c r="VQX890" s="4"/>
      <c r="VQY890" s="4"/>
      <c r="VQZ890" s="4"/>
      <c r="VRA890" s="4"/>
      <c r="VRB890" s="4"/>
      <c r="VRC890" s="4"/>
      <c r="VRD890" s="4"/>
      <c r="VRE890" s="4"/>
      <c r="VRF890" s="4"/>
      <c r="VRG890" s="4"/>
      <c r="VRH890" s="4"/>
      <c r="VRI890" s="4"/>
      <c r="VRJ890" s="4"/>
      <c r="VRK890" s="4"/>
      <c r="VRL890" s="4"/>
      <c r="VRM890" s="4"/>
      <c r="VRN890" s="4"/>
      <c r="VRP890" s="4"/>
      <c r="VRR890" s="4"/>
      <c r="VRS890" s="4"/>
      <c r="VRT890" s="4"/>
      <c r="VRU890" s="4"/>
      <c r="VRV890" s="4"/>
      <c r="VRW890" s="4"/>
      <c r="VRX890" s="4"/>
      <c r="VRY890" s="4"/>
      <c r="VSD890" s="4"/>
      <c r="VSE890" s="4"/>
      <c r="VSF890" s="4"/>
      <c r="VSG890" s="4"/>
      <c r="VSH890" s="4"/>
      <c r="VSI890" s="4"/>
      <c r="VSJ890" s="4"/>
      <c r="VSK890" s="4"/>
      <c r="VSL890" s="4"/>
      <c r="VSM890" s="4"/>
      <c r="VSN890" s="4"/>
      <c r="VSO890" s="4"/>
      <c r="VSP890" s="4"/>
      <c r="VSQ890" s="4"/>
      <c r="VSR890" s="4"/>
      <c r="VSS890" s="4"/>
      <c r="VST890" s="4"/>
      <c r="VSU890" s="4"/>
      <c r="VSV890" s="4"/>
      <c r="VSW890" s="4"/>
      <c r="VSX890" s="4"/>
      <c r="VSY890" s="4"/>
      <c r="VSZ890" s="4"/>
      <c r="VTA890" s="4"/>
      <c r="VTB890" s="4"/>
      <c r="VTC890" s="4"/>
      <c r="VTD890" s="4"/>
      <c r="VTE890" s="4"/>
      <c r="VTF890" s="4"/>
      <c r="VTG890" s="4"/>
      <c r="VTH890" s="4"/>
      <c r="VTI890" s="4"/>
      <c r="VTJ890" s="4"/>
      <c r="VTK890" s="4"/>
      <c r="VTL890" s="4"/>
      <c r="VTM890" s="4"/>
      <c r="VTN890" s="4"/>
      <c r="VTO890" s="4"/>
      <c r="VTP890" s="4"/>
      <c r="VTQ890" s="4"/>
      <c r="VTR890" s="4"/>
      <c r="VTS890" s="4"/>
      <c r="VTT890" s="4"/>
      <c r="VTU890" s="4"/>
      <c r="VTV890" s="4"/>
      <c r="VTW890" s="4"/>
      <c r="VTX890" s="4"/>
      <c r="VTY890" s="4"/>
      <c r="VTZ890" s="4"/>
      <c r="VUA890" s="4"/>
      <c r="VUB890" s="4"/>
      <c r="VUC890" s="4"/>
      <c r="VUD890" s="4"/>
      <c r="VUE890" s="4"/>
      <c r="VUF890" s="4"/>
      <c r="VUG890" s="4"/>
      <c r="VUH890" s="4"/>
      <c r="VUI890" s="4"/>
      <c r="VUJ890" s="4"/>
      <c r="VUK890" s="4"/>
      <c r="VUL890" s="4"/>
      <c r="VUM890" s="4"/>
      <c r="VUN890" s="4"/>
      <c r="VUO890" s="4"/>
      <c r="VUP890" s="4"/>
      <c r="VUQ890" s="4"/>
      <c r="VUR890" s="4"/>
      <c r="VUS890" s="4"/>
      <c r="VUT890" s="4"/>
      <c r="VUU890" s="4"/>
      <c r="VUV890" s="4"/>
      <c r="VUW890" s="4"/>
      <c r="VUX890" s="4"/>
      <c r="VUY890" s="4"/>
      <c r="VUZ890" s="4"/>
      <c r="VVA890" s="4"/>
      <c r="VVB890" s="4"/>
      <c r="VVC890" s="4"/>
      <c r="VVD890" s="4"/>
      <c r="VVE890" s="4"/>
      <c r="VVF890" s="4"/>
      <c r="VVG890" s="4"/>
      <c r="VVH890" s="4"/>
      <c r="VVI890" s="4"/>
      <c r="VVJ890" s="4"/>
      <c r="VVK890" s="4"/>
      <c r="VVL890" s="4"/>
      <c r="VVM890" s="4"/>
      <c r="VVN890" s="4"/>
      <c r="VVO890" s="4"/>
      <c r="VVP890" s="4"/>
      <c r="VVQ890" s="4"/>
      <c r="VVR890" s="4"/>
      <c r="VVS890" s="4"/>
      <c r="VVT890" s="4"/>
      <c r="VVU890" s="4"/>
      <c r="VVV890" s="4"/>
      <c r="VVW890" s="4"/>
      <c r="VVX890" s="4"/>
      <c r="VVY890" s="4"/>
      <c r="VVZ890" s="4"/>
      <c r="VWA890" s="4"/>
      <c r="VWB890" s="4"/>
      <c r="VWC890" s="4"/>
      <c r="VWD890" s="4"/>
      <c r="VWE890" s="4"/>
      <c r="VWF890" s="4"/>
      <c r="VWG890" s="4"/>
      <c r="VWH890" s="4"/>
      <c r="VWI890" s="4"/>
      <c r="VWJ890" s="4"/>
      <c r="VWK890" s="4"/>
      <c r="VWL890" s="4"/>
      <c r="VWM890" s="4"/>
      <c r="VWN890" s="4"/>
      <c r="VWO890" s="4"/>
      <c r="VWP890" s="4"/>
      <c r="VWQ890" s="4"/>
      <c r="VWR890" s="4"/>
      <c r="VWS890" s="4"/>
      <c r="VWT890" s="4"/>
      <c r="VWU890" s="4"/>
      <c r="VWV890" s="4"/>
      <c r="VWW890" s="4"/>
      <c r="VWX890" s="4"/>
      <c r="VWY890" s="4"/>
      <c r="VWZ890" s="4"/>
      <c r="VXA890" s="4"/>
      <c r="VXB890" s="4"/>
      <c r="VXC890" s="4"/>
      <c r="VXD890" s="4"/>
      <c r="VXE890" s="4"/>
      <c r="VXF890" s="4"/>
      <c r="VXG890" s="4"/>
      <c r="VXH890" s="4"/>
      <c r="VXI890" s="4"/>
      <c r="VXJ890" s="4"/>
      <c r="VXK890" s="4"/>
      <c r="VXL890" s="4"/>
      <c r="VXM890" s="4"/>
      <c r="VXN890" s="4"/>
      <c r="VXO890" s="4"/>
      <c r="VXP890" s="4"/>
      <c r="VXQ890" s="4"/>
      <c r="VXR890" s="4"/>
      <c r="VXS890" s="4"/>
      <c r="VXT890" s="4"/>
      <c r="VXU890" s="4"/>
      <c r="VXV890" s="4"/>
      <c r="VXW890" s="4"/>
      <c r="VXX890" s="4"/>
      <c r="VXY890" s="4"/>
      <c r="VXZ890" s="4"/>
      <c r="VYA890" s="4"/>
      <c r="VYB890" s="4"/>
      <c r="VYC890" s="4"/>
      <c r="VYD890" s="4"/>
      <c r="VYE890" s="4"/>
      <c r="VYF890" s="4"/>
      <c r="VYG890" s="4"/>
      <c r="VYH890" s="4"/>
      <c r="VYI890" s="4"/>
      <c r="VYJ890" s="4"/>
      <c r="VYK890" s="4"/>
      <c r="VYL890" s="4"/>
      <c r="VYM890" s="4"/>
      <c r="VYN890" s="4"/>
      <c r="VYO890" s="4"/>
      <c r="VYP890" s="4"/>
      <c r="VYQ890" s="4"/>
      <c r="VYR890" s="4"/>
      <c r="VYS890" s="4"/>
      <c r="VYT890" s="4"/>
      <c r="VYU890" s="4"/>
      <c r="VYV890" s="4"/>
      <c r="VYW890" s="4"/>
      <c r="VYX890" s="4"/>
      <c r="VYY890" s="4"/>
      <c r="VYZ890" s="4"/>
      <c r="VZA890" s="4"/>
      <c r="VZB890" s="4"/>
      <c r="VZC890" s="4"/>
      <c r="VZD890" s="4"/>
      <c r="VZE890" s="4"/>
      <c r="VZF890" s="4"/>
      <c r="VZG890" s="4"/>
      <c r="VZH890" s="4"/>
      <c r="VZI890" s="4"/>
      <c r="VZJ890" s="4"/>
      <c r="VZK890" s="4"/>
      <c r="VZL890" s="4"/>
      <c r="VZM890" s="4"/>
      <c r="VZN890" s="4"/>
      <c r="VZO890" s="4"/>
      <c r="VZP890" s="4"/>
      <c r="VZQ890" s="4"/>
      <c r="VZR890" s="4"/>
      <c r="VZS890" s="4"/>
      <c r="VZT890" s="4"/>
      <c r="VZU890" s="4"/>
      <c r="VZV890" s="4"/>
      <c r="VZW890" s="4"/>
      <c r="VZX890" s="4"/>
      <c r="VZY890" s="4"/>
      <c r="VZZ890" s="4"/>
      <c r="WAA890" s="4"/>
      <c r="WAB890" s="4"/>
      <c r="WAC890" s="4"/>
      <c r="WAD890" s="4"/>
      <c r="WAE890" s="4"/>
      <c r="WAF890" s="4"/>
      <c r="WAG890" s="4"/>
      <c r="WAH890" s="4"/>
      <c r="WAI890" s="4"/>
      <c r="WAJ890" s="4"/>
      <c r="WAK890" s="4"/>
      <c r="WAL890" s="4"/>
      <c r="WAM890" s="4"/>
      <c r="WAN890" s="4"/>
      <c r="WAO890" s="4"/>
      <c r="WAP890" s="4"/>
      <c r="WAQ890" s="4"/>
      <c r="WAR890" s="4"/>
      <c r="WAS890" s="4"/>
      <c r="WAT890" s="4"/>
      <c r="WAU890" s="4"/>
      <c r="WAV890" s="4"/>
      <c r="WAW890" s="4"/>
      <c r="WAX890" s="4"/>
      <c r="WAY890" s="4"/>
      <c r="WAZ890" s="4"/>
      <c r="WBA890" s="4"/>
      <c r="WBB890" s="4"/>
      <c r="WBC890" s="4"/>
      <c r="WBD890" s="4"/>
      <c r="WBE890" s="4"/>
      <c r="WBF890" s="4"/>
      <c r="WBG890" s="4"/>
      <c r="WBH890" s="4"/>
      <c r="WBI890" s="4"/>
      <c r="WBJ890" s="4"/>
      <c r="WBL890" s="4"/>
      <c r="WBN890" s="4"/>
      <c r="WBO890" s="4"/>
      <c r="WBP890" s="4"/>
      <c r="WBQ890" s="4"/>
      <c r="WBR890" s="4"/>
      <c r="WBS890" s="4"/>
      <c r="WBT890" s="4"/>
      <c r="WBU890" s="4"/>
      <c r="WBZ890" s="4"/>
      <c r="WCA890" s="4"/>
      <c r="WCB890" s="4"/>
      <c r="WCC890" s="4"/>
      <c r="WCD890" s="4"/>
      <c r="WCE890" s="4"/>
      <c r="WCF890" s="4"/>
      <c r="WCG890" s="4"/>
      <c r="WCH890" s="4"/>
      <c r="WCI890" s="4"/>
      <c r="WCJ890" s="4"/>
      <c r="WCK890" s="4"/>
      <c r="WCL890" s="4"/>
      <c r="WCM890" s="4"/>
      <c r="WCN890" s="4"/>
      <c r="WCO890" s="4"/>
      <c r="WCP890" s="4"/>
      <c r="WCQ890" s="4"/>
      <c r="WCR890" s="4"/>
      <c r="WCS890" s="4"/>
      <c r="WCT890" s="4"/>
      <c r="WCU890" s="4"/>
      <c r="WCV890" s="4"/>
      <c r="WCW890" s="4"/>
      <c r="WCX890" s="4"/>
      <c r="WCY890" s="4"/>
      <c r="WCZ890" s="4"/>
      <c r="WDA890" s="4"/>
      <c r="WDB890" s="4"/>
      <c r="WDC890" s="4"/>
      <c r="WDD890" s="4"/>
      <c r="WDE890" s="4"/>
      <c r="WDF890" s="4"/>
      <c r="WDG890" s="4"/>
      <c r="WDH890" s="4"/>
      <c r="WDI890" s="4"/>
      <c r="WDJ890" s="4"/>
      <c r="WDK890" s="4"/>
      <c r="WDL890" s="4"/>
      <c r="WDM890" s="4"/>
      <c r="WDN890" s="4"/>
      <c r="WDO890" s="4"/>
      <c r="WDP890" s="4"/>
      <c r="WDQ890" s="4"/>
      <c r="WDR890" s="4"/>
      <c r="WDS890" s="4"/>
      <c r="WDT890" s="4"/>
      <c r="WDU890" s="4"/>
      <c r="WDV890" s="4"/>
      <c r="WDW890" s="4"/>
      <c r="WDX890" s="4"/>
      <c r="WDY890" s="4"/>
      <c r="WDZ890" s="4"/>
      <c r="WEA890" s="4"/>
      <c r="WEB890" s="4"/>
      <c r="WEC890" s="4"/>
      <c r="WED890" s="4"/>
      <c r="WEE890" s="4"/>
      <c r="WEF890" s="4"/>
      <c r="WEG890" s="4"/>
      <c r="WEH890" s="4"/>
      <c r="WEI890" s="4"/>
      <c r="WEJ890" s="4"/>
      <c r="WEK890" s="4"/>
      <c r="WEL890" s="4"/>
      <c r="WEM890" s="4"/>
      <c r="WEN890" s="4"/>
      <c r="WEO890" s="4"/>
      <c r="WEP890" s="4"/>
      <c r="WEQ890" s="4"/>
      <c r="WER890" s="4"/>
      <c r="WES890" s="4"/>
      <c r="WET890" s="4"/>
      <c r="WEU890" s="4"/>
      <c r="WEV890" s="4"/>
      <c r="WEW890" s="4"/>
      <c r="WEX890" s="4"/>
      <c r="WEY890" s="4"/>
      <c r="WEZ890" s="4"/>
      <c r="WFA890" s="4"/>
      <c r="WFB890" s="4"/>
      <c r="WFC890" s="4"/>
      <c r="WFD890" s="4"/>
      <c r="WFE890" s="4"/>
      <c r="WFF890" s="4"/>
      <c r="WFG890" s="4"/>
      <c r="WFH890" s="4"/>
      <c r="WFI890" s="4"/>
      <c r="WFJ890" s="4"/>
      <c r="WFK890" s="4"/>
      <c r="WFL890" s="4"/>
      <c r="WFM890" s="4"/>
      <c r="WFN890" s="4"/>
      <c r="WFO890" s="4"/>
      <c r="WFP890" s="4"/>
      <c r="WFQ890" s="4"/>
      <c r="WFR890" s="4"/>
      <c r="WFS890" s="4"/>
      <c r="WFT890" s="4"/>
      <c r="WFU890" s="4"/>
      <c r="WFV890" s="4"/>
      <c r="WFW890" s="4"/>
      <c r="WFX890" s="4"/>
      <c r="WFY890" s="4"/>
      <c r="WFZ890" s="4"/>
      <c r="WGA890" s="4"/>
      <c r="WGB890" s="4"/>
      <c r="WGC890" s="4"/>
      <c r="WGD890" s="4"/>
      <c r="WGE890" s="4"/>
      <c r="WGF890" s="4"/>
      <c r="WGG890" s="4"/>
      <c r="WGH890" s="4"/>
      <c r="WGI890" s="4"/>
      <c r="WGJ890" s="4"/>
      <c r="WGK890" s="4"/>
      <c r="WGL890" s="4"/>
      <c r="WGM890" s="4"/>
      <c r="WGN890" s="4"/>
      <c r="WGO890" s="4"/>
      <c r="WGP890" s="4"/>
      <c r="WGQ890" s="4"/>
      <c r="WGR890" s="4"/>
      <c r="WGS890" s="4"/>
      <c r="WGT890" s="4"/>
      <c r="WGU890" s="4"/>
      <c r="WGV890" s="4"/>
      <c r="WGW890" s="4"/>
      <c r="WGX890" s="4"/>
      <c r="WGY890" s="4"/>
      <c r="WGZ890" s="4"/>
      <c r="WHA890" s="4"/>
      <c r="WHB890" s="4"/>
      <c r="WHC890" s="4"/>
      <c r="WHD890" s="4"/>
      <c r="WHE890" s="4"/>
      <c r="WHF890" s="4"/>
      <c r="WHG890" s="4"/>
      <c r="WHH890" s="4"/>
      <c r="WHI890" s="4"/>
      <c r="WHJ890" s="4"/>
      <c r="WHK890" s="4"/>
      <c r="WHL890" s="4"/>
      <c r="WHM890" s="4"/>
      <c r="WHN890" s="4"/>
      <c r="WHO890" s="4"/>
      <c r="WHP890" s="4"/>
      <c r="WHQ890" s="4"/>
      <c r="WHR890" s="4"/>
      <c r="WHS890" s="4"/>
      <c r="WHT890" s="4"/>
      <c r="WHU890" s="4"/>
      <c r="WHV890" s="4"/>
      <c r="WHW890" s="4"/>
      <c r="WHX890" s="4"/>
      <c r="WHY890" s="4"/>
      <c r="WHZ890" s="4"/>
      <c r="WIA890" s="4"/>
      <c r="WIB890" s="4"/>
      <c r="WIC890" s="4"/>
      <c r="WID890" s="4"/>
      <c r="WIE890" s="4"/>
      <c r="WIF890" s="4"/>
      <c r="WIG890" s="4"/>
      <c r="WIH890" s="4"/>
      <c r="WII890" s="4"/>
      <c r="WIJ890" s="4"/>
      <c r="WIK890" s="4"/>
      <c r="WIL890" s="4"/>
      <c r="WIM890" s="4"/>
      <c r="WIN890" s="4"/>
      <c r="WIO890" s="4"/>
      <c r="WIP890" s="4"/>
      <c r="WIQ890" s="4"/>
      <c r="WIR890" s="4"/>
      <c r="WIS890" s="4"/>
      <c r="WIT890" s="4"/>
      <c r="WIU890" s="4"/>
      <c r="WIV890" s="4"/>
      <c r="WIW890" s="4"/>
      <c r="WIX890" s="4"/>
      <c r="WIY890" s="4"/>
      <c r="WIZ890" s="4"/>
      <c r="WJA890" s="4"/>
      <c r="WJB890" s="4"/>
      <c r="WJC890" s="4"/>
      <c r="WJD890" s="4"/>
      <c r="WJE890" s="4"/>
      <c r="WJF890" s="4"/>
      <c r="WJG890" s="4"/>
      <c r="WJH890" s="4"/>
      <c r="WJI890" s="4"/>
      <c r="WJJ890" s="4"/>
      <c r="WJK890" s="4"/>
      <c r="WJL890" s="4"/>
      <c r="WJM890" s="4"/>
      <c r="WJN890" s="4"/>
      <c r="WJO890" s="4"/>
      <c r="WJP890" s="4"/>
      <c r="WJQ890" s="4"/>
      <c r="WJR890" s="4"/>
      <c r="WJS890" s="4"/>
      <c r="WJT890" s="4"/>
      <c r="WJU890" s="4"/>
      <c r="WJV890" s="4"/>
      <c r="WJW890" s="4"/>
      <c r="WJX890" s="4"/>
      <c r="WJY890" s="4"/>
      <c r="WJZ890" s="4"/>
      <c r="WKA890" s="4"/>
      <c r="WKB890" s="4"/>
      <c r="WKC890" s="4"/>
      <c r="WKD890" s="4"/>
      <c r="WKE890" s="4"/>
      <c r="WKF890" s="4"/>
      <c r="WKG890" s="4"/>
      <c r="WKH890" s="4"/>
      <c r="WKI890" s="4"/>
      <c r="WKJ890" s="4"/>
      <c r="WKK890" s="4"/>
      <c r="WKL890" s="4"/>
      <c r="WKM890" s="4"/>
      <c r="WKN890" s="4"/>
      <c r="WKO890" s="4"/>
      <c r="WKP890" s="4"/>
      <c r="WKQ890" s="4"/>
      <c r="WKR890" s="4"/>
      <c r="WKS890" s="4"/>
      <c r="WKT890" s="4"/>
      <c r="WKU890" s="4"/>
      <c r="WKV890" s="4"/>
      <c r="WKW890" s="4"/>
      <c r="WKX890" s="4"/>
      <c r="WKY890" s="4"/>
      <c r="WKZ890" s="4"/>
      <c r="WLA890" s="4"/>
      <c r="WLB890" s="4"/>
      <c r="WLC890" s="4"/>
      <c r="WLD890" s="4"/>
      <c r="WLE890" s="4"/>
      <c r="WLF890" s="4"/>
      <c r="WLH890" s="4"/>
      <c r="WLJ890" s="4"/>
      <c r="WLK890" s="4"/>
      <c r="WLL890" s="4"/>
      <c r="WLM890" s="4"/>
      <c r="WLN890" s="4"/>
      <c r="WLO890" s="4"/>
      <c r="WLP890" s="4"/>
      <c r="WLQ890" s="4"/>
      <c r="WLV890" s="4"/>
      <c r="WLW890" s="4"/>
      <c r="WLX890" s="4"/>
      <c r="WLY890" s="4"/>
      <c r="WLZ890" s="4"/>
      <c r="WMA890" s="4"/>
      <c r="WMB890" s="4"/>
      <c r="WMC890" s="4"/>
      <c r="WMD890" s="4"/>
      <c r="WME890" s="4"/>
      <c r="WMF890" s="4"/>
      <c r="WMG890" s="4"/>
      <c r="WMH890" s="4"/>
      <c r="WMI890" s="4"/>
      <c r="WMJ890" s="4"/>
      <c r="WMK890" s="4"/>
      <c r="WML890" s="4"/>
      <c r="WMM890" s="4"/>
      <c r="WMN890" s="4"/>
      <c r="WMO890" s="4"/>
      <c r="WMP890" s="4"/>
      <c r="WMQ890" s="4"/>
      <c r="WMR890" s="4"/>
      <c r="WMS890" s="4"/>
      <c r="WMT890" s="4"/>
      <c r="WMU890" s="4"/>
      <c r="WMV890" s="4"/>
      <c r="WMW890" s="4"/>
      <c r="WMX890" s="4"/>
      <c r="WMY890" s="4"/>
      <c r="WMZ890" s="4"/>
      <c r="WNA890" s="4"/>
      <c r="WNB890" s="4"/>
      <c r="WNC890" s="4"/>
      <c r="WND890" s="4"/>
      <c r="WNE890" s="4"/>
      <c r="WNF890" s="4"/>
      <c r="WNG890" s="4"/>
      <c r="WNH890" s="4"/>
      <c r="WNI890" s="4"/>
      <c r="WNJ890" s="4"/>
      <c r="WNK890" s="4"/>
      <c r="WNL890" s="4"/>
      <c r="WNM890" s="4"/>
      <c r="WNN890" s="4"/>
      <c r="WNO890" s="4"/>
      <c r="WNP890" s="4"/>
      <c r="WNQ890" s="4"/>
      <c r="WNR890" s="4"/>
      <c r="WNS890" s="4"/>
      <c r="WNT890" s="4"/>
      <c r="WNU890" s="4"/>
      <c r="WNV890" s="4"/>
      <c r="WNW890" s="4"/>
      <c r="WNX890" s="4"/>
      <c r="WNY890" s="4"/>
      <c r="WNZ890" s="4"/>
      <c r="WOA890" s="4"/>
      <c r="WOB890" s="4"/>
      <c r="WOC890" s="4"/>
      <c r="WOD890" s="4"/>
      <c r="WOE890" s="4"/>
      <c r="WOF890" s="4"/>
      <c r="WOG890" s="4"/>
      <c r="WOH890" s="4"/>
      <c r="WOI890" s="4"/>
      <c r="WOJ890" s="4"/>
      <c r="WOK890" s="4"/>
      <c r="WOL890" s="4"/>
      <c r="WOM890" s="4"/>
      <c r="WON890" s="4"/>
      <c r="WOO890" s="4"/>
      <c r="WOP890" s="4"/>
      <c r="WOQ890" s="4"/>
      <c r="WOR890" s="4"/>
      <c r="WOS890" s="4"/>
      <c r="WOT890" s="4"/>
      <c r="WOU890" s="4"/>
      <c r="WOV890" s="4"/>
      <c r="WOW890" s="4"/>
      <c r="WOX890" s="4"/>
      <c r="WOY890" s="4"/>
      <c r="WOZ890" s="4"/>
      <c r="WPA890" s="4"/>
      <c r="WPB890" s="4"/>
      <c r="WPC890" s="4"/>
      <c r="WPD890" s="4"/>
      <c r="WPE890" s="4"/>
      <c r="WPF890" s="4"/>
      <c r="WPG890" s="4"/>
      <c r="WPH890" s="4"/>
      <c r="WPI890" s="4"/>
      <c r="WPJ890" s="4"/>
      <c r="WPK890" s="4"/>
      <c r="WPL890" s="4"/>
      <c r="WPM890" s="4"/>
      <c r="WPN890" s="4"/>
      <c r="WPO890" s="4"/>
      <c r="WPP890" s="4"/>
      <c r="WPQ890" s="4"/>
      <c r="WPR890" s="4"/>
      <c r="WPS890" s="4"/>
      <c r="WPT890" s="4"/>
      <c r="WPU890" s="4"/>
      <c r="WPV890" s="4"/>
      <c r="WPW890" s="4"/>
      <c r="WPX890" s="4"/>
      <c r="WPY890" s="4"/>
      <c r="WPZ890" s="4"/>
      <c r="WQA890" s="4"/>
      <c r="WQB890" s="4"/>
      <c r="WQC890" s="4"/>
      <c r="WQD890" s="4"/>
      <c r="WQE890" s="4"/>
      <c r="WQF890" s="4"/>
      <c r="WQG890" s="4"/>
      <c r="WQH890" s="4"/>
      <c r="WQI890" s="4"/>
      <c r="WQJ890" s="4"/>
      <c r="WQK890" s="4"/>
      <c r="WQL890" s="4"/>
      <c r="WQM890" s="4"/>
      <c r="WQN890" s="4"/>
      <c r="WQO890" s="4"/>
      <c r="WQP890" s="4"/>
      <c r="WQQ890" s="4"/>
      <c r="WQR890" s="4"/>
      <c r="WQS890" s="4"/>
      <c r="WQT890" s="4"/>
      <c r="WQU890" s="4"/>
      <c r="WQV890" s="4"/>
      <c r="WQW890" s="4"/>
      <c r="WQX890" s="4"/>
      <c r="WQY890" s="4"/>
      <c r="WQZ890" s="4"/>
      <c r="WRA890" s="4"/>
      <c r="WRB890" s="4"/>
      <c r="WRC890" s="4"/>
      <c r="WRD890" s="4"/>
      <c r="WRE890" s="4"/>
      <c r="WRF890" s="4"/>
      <c r="WRG890" s="4"/>
      <c r="WRH890" s="4"/>
      <c r="WRI890" s="4"/>
      <c r="WRJ890" s="4"/>
      <c r="WRK890" s="4"/>
      <c r="WRL890" s="4"/>
      <c r="WRM890" s="4"/>
      <c r="WRN890" s="4"/>
      <c r="WRO890" s="4"/>
      <c r="WRP890" s="4"/>
      <c r="WRQ890" s="4"/>
      <c r="WRR890" s="4"/>
      <c r="WRS890" s="4"/>
      <c r="WRT890" s="4"/>
      <c r="WRU890" s="4"/>
      <c r="WRV890" s="4"/>
      <c r="WRW890" s="4"/>
      <c r="WRX890" s="4"/>
      <c r="WRY890" s="4"/>
      <c r="WRZ890" s="4"/>
      <c r="WSA890" s="4"/>
      <c r="WSB890" s="4"/>
      <c r="WSC890" s="4"/>
      <c r="WSD890" s="4"/>
      <c r="WSE890" s="4"/>
      <c r="WSF890" s="4"/>
      <c r="WSG890" s="4"/>
      <c r="WSH890" s="4"/>
      <c r="WSI890" s="4"/>
      <c r="WSJ890" s="4"/>
      <c r="WSK890" s="4"/>
      <c r="WSL890" s="4"/>
      <c r="WSM890" s="4"/>
      <c r="WSN890" s="4"/>
      <c r="WSO890" s="4"/>
      <c r="WSP890" s="4"/>
      <c r="WSQ890" s="4"/>
      <c r="WSR890" s="4"/>
      <c r="WSS890" s="4"/>
      <c r="WST890" s="4"/>
      <c r="WSU890" s="4"/>
      <c r="WSV890" s="4"/>
      <c r="WSW890" s="4"/>
      <c r="WSX890" s="4"/>
      <c r="WSY890" s="4"/>
      <c r="WSZ890" s="4"/>
      <c r="WTA890" s="4"/>
      <c r="WTB890" s="4"/>
      <c r="WTC890" s="4"/>
      <c r="WTD890" s="4"/>
      <c r="WTE890" s="4"/>
      <c r="WTF890" s="4"/>
      <c r="WTG890" s="4"/>
      <c r="WTH890" s="4"/>
      <c r="WTI890" s="4"/>
      <c r="WTJ890" s="4"/>
      <c r="WTK890" s="4"/>
      <c r="WTL890" s="4"/>
      <c r="WTM890" s="4"/>
      <c r="WTN890" s="4"/>
      <c r="WTO890" s="4"/>
      <c r="WTP890" s="4"/>
      <c r="WTQ890" s="4"/>
      <c r="WTR890" s="4"/>
      <c r="WTS890" s="4"/>
      <c r="WTT890" s="4"/>
      <c r="WTU890" s="4"/>
      <c r="WTV890" s="4"/>
      <c r="WTW890" s="4"/>
      <c r="WTX890" s="4"/>
      <c r="WTY890" s="4"/>
      <c r="WTZ890" s="4"/>
      <c r="WUA890" s="4"/>
      <c r="WUB890" s="4"/>
      <c r="WUC890" s="4"/>
      <c r="WUD890" s="4"/>
      <c r="WUE890" s="4"/>
      <c r="WUF890" s="4"/>
      <c r="WUG890" s="4"/>
      <c r="WUH890" s="4"/>
      <c r="WUI890" s="4"/>
      <c r="WUJ890" s="4"/>
      <c r="WUK890" s="4"/>
      <c r="WUL890" s="4"/>
      <c r="WUM890" s="4"/>
      <c r="WUN890" s="4"/>
      <c r="WUO890" s="4"/>
      <c r="WUP890" s="4"/>
      <c r="WUQ890" s="4"/>
      <c r="WUR890" s="4"/>
      <c r="WUS890" s="4"/>
      <c r="WUT890" s="4"/>
      <c r="WUU890" s="4"/>
      <c r="WUV890" s="4"/>
      <c r="WUW890" s="4"/>
      <c r="WUX890" s="4"/>
      <c r="WUY890" s="4"/>
      <c r="WUZ890" s="4"/>
      <c r="WVA890" s="4"/>
      <c r="WVB890" s="4"/>
      <c r="WVD890" s="4"/>
      <c r="WVF890" s="4"/>
      <c r="WVG890" s="4"/>
      <c r="WVH890" s="4"/>
      <c r="WVI890" s="4"/>
      <c r="WVJ890" s="4"/>
      <c r="WVK890" s="4"/>
      <c r="WVL890" s="4"/>
      <c r="WVM890" s="4"/>
      <c r="WVR890" s="4"/>
      <c r="WVS890" s="4"/>
      <c r="WVT890" s="4"/>
      <c r="WVU890" s="4"/>
      <c r="WVV890" s="4"/>
      <c r="WVW890" s="4"/>
      <c r="WVX890" s="4"/>
      <c r="WVY890" s="4"/>
      <c r="WVZ890" s="4"/>
      <c r="WWA890" s="4"/>
      <c r="WWB890" s="4"/>
      <c r="WWC890" s="4"/>
      <c r="WWD890" s="4"/>
      <c r="WWE890" s="4"/>
      <c r="WWF890" s="4"/>
      <c r="WWG890" s="4"/>
      <c r="WWH890" s="4"/>
      <c r="WWI890" s="4"/>
      <c r="WWJ890" s="4"/>
      <c r="WWK890" s="4"/>
      <c r="WWL890" s="4"/>
      <c r="WWM890" s="4"/>
      <c r="WWN890" s="4"/>
      <c r="WWO890" s="4"/>
      <c r="WWP890" s="4"/>
      <c r="WWQ890" s="4"/>
      <c r="WWR890" s="4"/>
      <c r="WWS890" s="4"/>
      <c r="WWT890" s="4"/>
      <c r="WWU890" s="4"/>
      <c r="WWV890" s="4"/>
      <c r="WWW890" s="4"/>
      <c r="WWX890" s="4"/>
      <c r="WWY890" s="4"/>
      <c r="WWZ890" s="4"/>
      <c r="WXA890" s="4"/>
      <c r="WXB890" s="4"/>
      <c r="WXC890" s="4"/>
      <c r="WXD890" s="4"/>
      <c r="WXE890" s="4"/>
      <c r="WXF890" s="4"/>
      <c r="WXG890" s="4"/>
      <c r="WXH890" s="4"/>
      <c r="WXI890" s="4"/>
      <c r="WXJ890" s="4"/>
      <c r="WXK890" s="4"/>
      <c r="WXL890" s="4"/>
      <c r="WXM890" s="4"/>
      <c r="WXN890" s="4"/>
      <c r="WXO890" s="4"/>
      <c r="WXP890" s="4"/>
      <c r="WXQ890" s="4"/>
      <c r="WXR890" s="4"/>
      <c r="WXS890" s="4"/>
      <c r="WXT890" s="4"/>
      <c r="WXU890" s="4"/>
      <c r="WXV890" s="4"/>
      <c r="WXW890" s="4"/>
      <c r="WXX890" s="4"/>
      <c r="WXY890" s="4"/>
      <c r="WXZ890" s="4"/>
      <c r="WYA890" s="4"/>
      <c r="WYB890" s="4"/>
      <c r="WYC890" s="4"/>
      <c r="WYD890" s="4"/>
      <c r="WYE890" s="4"/>
      <c r="WYF890" s="4"/>
      <c r="WYG890" s="4"/>
      <c r="WYH890" s="4"/>
      <c r="WYI890" s="4"/>
      <c r="WYJ890" s="4"/>
      <c r="WYK890" s="4"/>
      <c r="WYL890" s="4"/>
      <c r="WYM890" s="4"/>
      <c r="WYN890" s="4"/>
      <c r="WYO890" s="4"/>
      <c r="WYP890" s="4"/>
      <c r="WYQ890" s="4"/>
      <c r="WYR890" s="4"/>
      <c r="WYS890" s="4"/>
      <c r="WYT890" s="4"/>
      <c r="WYU890" s="4"/>
      <c r="WYV890" s="4"/>
      <c r="WYW890" s="4"/>
      <c r="WYX890" s="4"/>
      <c r="WYY890" s="4"/>
      <c r="WYZ890" s="4"/>
      <c r="WZA890" s="4"/>
      <c r="WZB890" s="4"/>
      <c r="WZC890" s="4"/>
      <c r="WZD890" s="4"/>
      <c r="WZE890" s="4"/>
      <c r="WZF890" s="4"/>
      <c r="WZG890" s="4"/>
      <c r="WZH890" s="4"/>
      <c r="WZI890" s="4"/>
      <c r="WZJ890" s="4"/>
      <c r="WZK890" s="4"/>
      <c r="WZL890" s="4"/>
      <c r="WZM890" s="4"/>
      <c r="WZN890" s="4"/>
      <c r="WZO890" s="4"/>
      <c r="WZP890" s="4"/>
      <c r="WZQ890" s="4"/>
      <c r="WZR890" s="4"/>
      <c r="WZS890" s="4"/>
      <c r="WZT890" s="4"/>
      <c r="WZU890" s="4"/>
      <c r="WZV890" s="4"/>
      <c r="WZW890" s="4"/>
      <c r="WZX890" s="4"/>
      <c r="WZY890" s="4"/>
      <c r="WZZ890" s="4"/>
      <c r="XAA890" s="4"/>
      <c r="XAB890" s="4"/>
      <c r="XAC890" s="4"/>
      <c r="XAD890" s="4"/>
      <c r="XAE890" s="4"/>
      <c r="XAF890" s="4"/>
      <c r="XAG890" s="4"/>
      <c r="XAH890" s="4"/>
      <c r="XAI890" s="4"/>
      <c r="XAJ890" s="4"/>
      <c r="XAK890" s="4"/>
      <c r="XAL890" s="4"/>
      <c r="XAM890" s="4"/>
      <c r="XAN890" s="4"/>
      <c r="XAO890" s="4"/>
      <c r="XAP890" s="4"/>
      <c r="XAQ890" s="4"/>
      <c r="XAR890" s="4"/>
      <c r="XAS890" s="4"/>
      <c r="XAT890" s="4"/>
      <c r="XAU890" s="4"/>
      <c r="XAV890" s="4"/>
      <c r="XAW890" s="4"/>
      <c r="XAX890" s="4"/>
      <c r="XAY890" s="4"/>
      <c r="XAZ890" s="4"/>
      <c r="XBA890" s="4"/>
      <c r="XBB890" s="4"/>
      <c r="XBC890" s="4"/>
      <c r="XBD890" s="4"/>
      <c r="XBE890" s="4"/>
      <c r="XBF890" s="4"/>
      <c r="XBG890" s="4"/>
      <c r="XBH890" s="4"/>
      <c r="XBI890" s="4"/>
      <c r="XBJ890" s="4"/>
      <c r="XBK890" s="4"/>
      <c r="XBL890" s="4"/>
      <c r="XBM890" s="4"/>
      <c r="XBN890" s="4"/>
      <c r="XBO890" s="4"/>
      <c r="XBP890" s="4"/>
      <c r="XBQ890" s="4"/>
      <c r="XBR890" s="4"/>
      <c r="XBS890" s="4"/>
      <c r="XBT890" s="4"/>
      <c r="XBU890" s="4"/>
      <c r="XBV890" s="4"/>
      <c r="XBW890" s="4"/>
      <c r="XBX890" s="4"/>
      <c r="XBY890" s="4"/>
      <c r="XBZ890" s="4"/>
      <c r="XCA890" s="4"/>
      <c r="XCB890" s="4"/>
      <c r="XCC890" s="4"/>
      <c r="XCD890" s="4"/>
      <c r="XCE890" s="4"/>
      <c r="XCF890" s="4"/>
      <c r="XCG890" s="4"/>
      <c r="XCH890" s="4"/>
      <c r="XCI890" s="4"/>
      <c r="XCJ890" s="4"/>
      <c r="XCK890" s="4"/>
      <c r="XCL890" s="4"/>
      <c r="XCM890" s="4"/>
      <c r="XCN890" s="4"/>
      <c r="XCO890" s="4"/>
      <c r="XCP890" s="4"/>
      <c r="XCQ890" s="4"/>
      <c r="XCR890" s="4"/>
      <c r="XCS890" s="4"/>
      <c r="XCT890" s="4"/>
      <c r="XCU890" s="4"/>
      <c r="XCV890" s="4"/>
      <c r="XCW890" s="4"/>
      <c r="XCX890" s="4"/>
      <c r="XCY890" s="4"/>
      <c r="XCZ890" s="4"/>
      <c r="XDA890" s="4"/>
      <c r="XDB890" s="4"/>
      <c r="XDC890" s="4"/>
      <c r="XDD890" s="4"/>
      <c r="XDE890" s="4"/>
      <c r="XDF890" s="4"/>
      <c r="XDG890" s="4"/>
      <c r="XDH890" s="4"/>
      <c r="XDI890" s="4"/>
      <c r="XDJ890" s="4"/>
      <c r="XDK890" s="4"/>
      <c r="XDL890" s="4"/>
      <c r="XDM890" s="4"/>
      <c r="XDN890" s="4"/>
      <c r="XDO890" s="4"/>
      <c r="XDP890" s="4"/>
      <c r="XDQ890" s="4"/>
      <c r="XDR890" s="4"/>
      <c r="XDS890" s="4"/>
      <c r="XDT890" s="4"/>
      <c r="XDU890" s="4"/>
      <c r="XDV890" s="4"/>
      <c r="XDW890" s="4"/>
      <c r="XDX890" s="4"/>
      <c r="XDY890" s="4"/>
      <c r="XDZ890" s="4"/>
      <c r="XEA890" s="4"/>
      <c r="XEB890" s="4"/>
      <c r="XEC890" s="4"/>
      <c r="XED890" s="4"/>
      <c r="XEE890" s="4"/>
      <c r="XEF890" s="4"/>
      <c r="XEG890" s="4"/>
      <c r="XEH890" s="4"/>
      <c r="XEI890" s="4"/>
      <c r="XEJ890" s="4"/>
      <c r="XEK890" s="4"/>
      <c r="XEL890" s="4"/>
      <c r="XEM890" s="4"/>
      <c r="XEN890" s="4"/>
      <c r="XEO890" s="4"/>
      <c r="XEP890" s="4"/>
      <c r="XEQ890" s="4"/>
      <c r="XER890" s="4"/>
      <c r="XES890" s="4"/>
      <c r="XET890" s="4"/>
      <c r="XEU890" s="4"/>
      <c r="XEV890" s="4"/>
      <c r="XEW890" s="4"/>
      <c r="XEX890" s="4"/>
      <c r="XEY890" s="4"/>
      <c r="XEZ890" s="4"/>
      <c r="XFA890" s="4"/>
      <c r="XFB890" s="4"/>
      <c r="XFC890" s="4"/>
      <c r="XFD890" s="4"/>
    </row>
    <row r="891" s="2" customFormat="1" ht="16.5" hidden="1" customHeight="1" spans="1:14">
      <c r="A891" s="30" t="s">
        <v>143</v>
      </c>
      <c r="B891" s="31"/>
      <c r="C891" s="31"/>
      <c r="D891" s="31"/>
      <c r="E891" s="32"/>
      <c r="F891" s="31"/>
      <c r="G891" s="28"/>
      <c r="H891" s="29"/>
      <c r="I891" s="31">
        <f>9571.57+440</f>
        <v>10011.57</v>
      </c>
      <c r="J891" s="28"/>
      <c r="K891" s="32"/>
      <c r="M891" s="2">
        <v>1</v>
      </c>
      <c r="N891" s="63"/>
    </row>
    <row r="892" s="2" customFormat="1" ht="16.5" hidden="1" customHeight="1" spans="1:14">
      <c r="A892" s="30" t="s">
        <v>144</v>
      </c>
      <c r="B892" s="31"/>
      <c r="C892" s="31"/>
      <c r="D892" s="31"/>
      <c r="E892" s="32"/>
      <c r="F892" s="31"/>
      <c r="G892" s="28"/>
      <c r="H892" s="29"/>
      <c r="I892" s="31">
        <v>166</v>
      </c>
      <c r="J892" s="28"/>
      <c r="K892" s="32"/>
      <c r="M892" s="2">
        <v>1</v>
      </c>
      <c r="N892" s="63"/>
    </row>
    <row r="893" s="2" customFormat="1" ht="16.5" hidden="1" customHeight="1" spans="1:14">
      <c r="A893" s="30" t="s">
        <v>145</v>
      </c>
      <c r="B893" s="31"/>
      <c r="C893" s="31"/>
      <c r="D893" s="31"/>
      <c r="E893" s="32"/>
      <c r="F893" s="31"/>
      <c r="G893" s="28"/>
      <c r="H893" s="29"/>
      <c r="I893" s="31">
        <v>0</v>
      </c>
      <c r="J893" s="28"/>
      <c r="K893" s="32"/>
      <c r="M893" s="2">
        <v>1</v>
      </c>
      <c r="N893" s="63"/>
    </row>
    <row r="894" s="2" customFormat="1" ht="16.5" hidden="1" customHeight="1" spans="1:14">
      <c r="A894" s="30" t="s">
        <v>810</v>
      </c>
      <c r="B894" s="31"/>
      <c r="C894" s="31"/>
      <c r="D894" s="31"/>
      <c r="E894" s="32"/>
      <c r="F894" s="31"/>
      <c r="G894" s="28"/>
      <c r="H894" s="29"/>
      <c r="I894" s="31">
        <v>155</v>
      </c>
      <c r="J894" s="28"/>
      <c r="K894" s="32"/>
      <c r="M894" s="2">
        <v>1</v>
      </c>
      <c r="N894" s="63"/>
    </row>
    <row r="895" s="2" customFormat="1" ht="16.5" hidden="1" customHeight="1" spans="1:14">
      <c r="A895" s="30" t="s">
        <v>811</v>
      </c>
      <c r="B895" s="31"/>
      <c r="C895" s="31"/>
      <c r="D895" s="31"/>
      <c r="E895" s="32"/>
      <c r="F895" s="31"/>
      <c r="G895" s="28"/>
      <c r="H895" s="29"/>
      <c r="I895" s="31">
        <v>9000</v>
      </c>
      <c r="J895" s="28"/>
      <c r="K895" s="32"/>
      <c r="M895" s="2">
        <v>1</v>
      </c>
      <c r="N895" s="63"/>
    </row>
    <row r="896" s="2" customFormat="1" ht="16.5" hidden="1" customHeight="1" spans="1:14">
      <c r="A896" s="30" t="s">
        <v>812</v>
      </c>
      <c r="B896" s="31"/>
      <c r="C896" s="31"/>
      <c r="D896" s="31"/>
      <c r="E896" s="32"/>
      <c r="F896" s="31"/>
      <c r="G896" s="28"/>
      <c r="H896" s="29"/>
      <c r="I896" s="31">
        <v>0</v>
      </c>
      <c r="J896" s="28"/>
      <c r="K896" s="32"/>
      <c r="M896" s="2">
        <v>1</v>
      </c>
      <c r="N896" s="63"/>
    </row>
    <row r="897" s="2" customFormat="1" ht="16.5" hidden="1" customHeight="1" spans="1:14">
      <c r="A897" s="30" t="s">
        <v>813</v>
      </c>
      <c r="B897" s="31"/>
      <c r="C897" s="31"/>
      <c r="D897" s="31"/>
      <c r="E897" s="32"/>
      <c r="F897" s="31"/>
      <c r="G897" s="28"/>
      <c r="H897" s="29"/>
      <c r="I897" s="31">
        <v>31</v>
      </c>
      <c r="J897" s="28"/>
      <c r="K897" s="32"/>
      <c r="M897" s="2">
        <v>1</v>
      </c>
      <c r="N897" s="63"/>
    </row>
    <row r="898" s="2" customFormat="1" ht="16.5" hidden="1" customHeight="1" spans="1:14">
      <c r="A898" s="30" t="s">
        <v>814</v>
      </c>
      <c r="B898" s="31"/>
      <c r="C898" s="31"/>
      <c r="D898" s="31"/>
      <c r="E898" s="32"/>
      <c r="F898" s="31"/>
      <c r="G898" s="28"/>
      <c r="H898" s="29"/>
      <c r="I898" s="31">
        <v>123</v>
      </c>
      <c r="J898" s="28"/>
      <c r="K898" s="32"/>
      <c r="M898" s="2">
        <v>1</v>
      </c>
      <c r="N898" s="63"/>
    </row>
    <row r="899" s="2" customFormat="1" ht="16.5" hidden="1" customHeight="1" spans="1:14">
      <c r="A899" s="30" t="s">
        <v>815</v>
      </c>
      <c r="B899" s="31"/>
      <c r="C899" s="31"/>
      <c r="D899" s="31"/>
      <c r="E899" s="32"/>
      <c r="F899" s="31"/>
      <c r="G899" s="28"/>
      <c r="H899" s="29"/>
      <c r="I899" s="31">
        <v>0</v>
      </c>
      <c r="J899" s="28"/>
      <c r="K899" s="32"/>
      <c r="M899" s="2">
        <v>1</v>
      </c>
      <c r="N899" s="63"/>
    </row>
    <row r="900" s="2" customFormat="1" ht="16.5" hidden="1" customHeight="1" spans="1:14">
      <c r="A900" s="30" t="s">
        <v>816</v>
      </c>
      <c r="B900" s="31"/>
      <c r="C900" s="31"/>
      <c r="D900" s="31"/>
      <c r="E900" s="32"/>
      <c r="F900" s="31"/>
      <c r="G900" s="28"/>
      <c r="H900" s="29"/>
      <c r="I900" s="31">
        <v>0</v>
      </c>
      <c r="J900" s="28"/>
      <c r="K900" s="32"/>
      <c r="M900" s="2">
        <v>1</v>
      </c>
      <c r="N900" s="63"/>
    </row>
    <row r="901" s="2" customFormat="1" ht="16.5" hidden="1" customHeight="1" spans="1:14">
      <c r="A901" s="30" t="s">
        <v>817</v>
      </c>
      <c r="B901" s="31"/>
      <c r="C901" s="31"/>
      <c r="D901" s="31"/>
      <c r="E901" s="32"/>
      <c r="F901" s="31"/>
      <c r="G901" s="28"/>
      <c r="H901" s="29"/>
      <c r="I901" s="31">
        <v>2497</v>
      </c>
      <c r="J901" s="28"/>
      <c r="K901" s="32"/>
      <c r="M901" s="2">
        <v>1</v>
      </c>
      <c r="N901" s="63"/>
    </row>
    <row r="902" s="2" customFormat="1" ht="16.5" hidden="1" customHeight="1" spans="1:14">
      <c r="A902" s="30" t="s">
        <v>818</v>
      </c>
      <c r="B902" s="31"/>
      <c r="C902" s="31"/>
      <c r="D902" s="31"/>
      <c r="E902" s="32"/>
      <c r="F902" s="31"/>
      <c r="G902" s="28"/>
      <c r="H902" s="29"/>
      <c r="I902" s="31">
        <v>0</v>
      </c>
      <c r="J902" s="28"/>
      <c r="K902" s="32"/>
      <c r="M902" s="2">
        <v>1</v>
      </c>
      <c r="N902" s="63"/>
    </row>
    <row r="903" s="2" customFormat="1" ht="16.5" hidden="1" customHeight="1" spans="1:14">
      <c r="A903" s="30" t="s">
        <v>152</v>
      </c>
      <c r="B903" s="31"/>
      <c r="C903" s="31"/>
      <c r="D903" s="31"/>
      <c r="E903" s="32"/>
      <c r="F903" s="31"/>
      <c r="G903" s="28"/>
      <c r="H903" s="29"/>
      <c r="I903" s="31">
        <v>4597.11</v>
      </c>
      <c r="J903" s="28"/>
      <c r="K903" s="32"/>
      <c r="M903" s="2">
        <v>1</v>
      </c>
      <c r="N903" s="63"/>
    </row>
    <row r="904" s="2" customFormat="1" ht="16.5" hidden="1" customHeight="1" spans="1:14">
      <c r="A904" s="30" t="s">
        <v>819</v>
      </c>
      <c r="B904" s="31"/>
      <c r="C904" s="31"/>
      <c r="D904" s="31"/>
      <c r="E904" s="32"/>
      <c r="F904" s="31"/>
      <c r="G904" s="28"/>
      <c r="H904" s="29"/>
      <c r="I904" s="31">
        <v>7926</v>
      </c>
      <c r="J904" s="28"/>
      <c r="K904" s="32"/>
      <c r="M904" s="2">
        <v>1</v>
      </c>
      <c r="N904" s="63"/>
    </row>
    <row r="905" s="2" customFormat="1" ht="16.5" customHeight="1" spans="1:16384">
      <c r="A905" s="30" t="s">
        <v>820</v>
      </c>
      <c r="B905" s="31">
        <v>879</v>
      </c>
      <c r="C905" s="31">
        <v>983</v>
      </c>
      <c r="D905" s="31">
        <v>875</v>
      </c>
      <c r="E905" s="108">
        <f>D905/C905*100</f>
        <v>89.0132248219736</v>
      </c>
      <c r="F905" s="31">
        <v>1284</v>
      </c>
      <c r="G905" s="31">
        <f>D905-F905</f>
        <v>-409</v>
      </c>
      <c r="H905" s="109">
        <f>G905/F905*100</f>
        <v>-31.8535825545171</v>
      </c>
      <c r="I905" s="31">
        <f>SUM(I906:I911)</f>
        <v>941.14</v>
      </c>
      <c r="J905" s="31">
        <f>I905-B905</f>
        <v>62.14</v>
      </c>
      <c r="K905" s="108">
        <f>J905/B905*100</f>
        <v>7.06939704209329</v>
      </c>
      <c r="L905" s="4"/>
      <c r="M905" s="4"/>
      <c r="N905" s="63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/>
      <c r="FI905" s="4"/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/>
      <c r="FW905" s="4"/>
      <c r="FX905" s="4"/>
      <c r="FY905" s="4"/>
      <c r="FZ905" s="4"/>
      <c r="GA905" s="4"/>
      <c r="GB905" s="4"/>
      <c r="GC905" s="4"/>
      <c r="GD905" s="4"/>
      <c r="GE905" s="4"/>
      <c r="GF905" s="4"/>
      <c r="GG905" s="4"/>
      <c r="GH905" s="4"/>
      <c r="GI905" s="4"/>
      <c r="GJ905" s="4"/>
      <c r="GK905" s="4"/>
      <c r="GL905" s="4"/>
      <c r="GM905" s="4"/>
      <c r="GN905" s="4"/>
      <c r="GO905" s="4"/>
      <c r="GP905" s="4"/>
      <c r="GQ905" s="4"/>
      <c r="GR905" s="4"/>
      <c r="GS905" s="4"/>
      <c r="GT905" s="4"/>
      <c r="GU905" s="4"/>
      <c r="GV905" s="4"/>
      <c r="GW905" s="4"/>
      <c r="GX905" s="4"/>
      <c r="GY905" s="4"/>
      <c r="GZ905" s="4"/>
      <c r="HA905" s="4"/>
      <c r="HB905" s="4"/>
      <c r="HC905" s="4"/>
      <c r="HD905" s="4"/>
      <c r="HE905" s="4"/>
      <c r="HF905" s="4"/>
      <c r="HG905" s="4"/>
      <c r="HH905" s="4"/>
      <c r="HI905" s="4"/>
      <c r="HJ905" s="4"/>
      <c r="HK905" s="4"/>
      <c r="HL905" s="4"/>
      <c r="HM905" s="4"/>
      <c r="HN905" s="4"/>
      <c r="HO905" s="4"/>
      <c r="HP905" s="4"/>
      <c r="HQ905" s="4"/>
      <c r="HR905" s="4"/>
      <c r="HS905" s="4"/>
      <c r="HT905" s="4"/>
      <c r="HU905" s="4"/>
      <c r="HV905" s="4"/>
      <c r="HW905" s="4"/>
      <c r="HX905" s="4"/>
      <c r="HY905" s="4"/>
      <c r="HZ905" s="4"/>
      <c r="IA905" s="4"/>
      <c r="IB905" s="4"/>
      <c r="IC905" s="4"/>
      <c r="ID905" s="4"/>
      <c r="IE905" s="4"/>
      <c r="IF905" s="4"/>
      <c r="IG905" s="4"/>
      <c r="IH905" s="4"/>
      <c r="II905" s="4"/>
      <c r="IJ905" s="4"/>
      <c r="IK905" s="4"/>
      <c r="IL905" s="4"/>
      <c r="IM905" s="4"/>
      <c r="IN905" s="4"/>
      <c r="IO905" s="4"/>
      <c r="IP905" s="4"/>
      <c r="IR905" s="4"/>
      <c r="IT905" s="4"/>
      <c r="IU905" s="4"/>
      <c r="IV905" s="4"/>
      <c r="IW905" s="4"/>
      <c r="IX905" s="4"/>
      <c r="IY905" s="4"/>
      <c r="IZ905" s="4"/>
      <c r="JA905" s="4"/>
      <c r="JF905" s="4"/>
      <c r="JG905" s="4"/>
      <c r="JH905" s="4"/>
      <c r="JI905" s="4"/>
      <c r="JJ905" s="4"/>
      <c r="JK905" s="4"/>
      <c r="JL905" s="4"/>
      <c r="JM905" s="4"/>
      <c r="JN905" s="4"/>
      <c r="JO905" s="4"/>
      <c r="JP905" s="4"/>
      <c r="JQ905" s="4"/>
      <c r="JR905" s="4"/>
      <c r="JS905" s="4"/>
      <c r="JT905" s="4"/>
      <c r="JU905" s="4"/>
      <c r="JV905" s="4"/>
      <c r="JW905" s="4"/>
      <c r="JX905" s="4"/>
      <c r="JY905" s="4"/>
      <c r="JZ905" s="4"/>
      <c r="KA905" s="4"/>
      <c r="KB905" s="4"/>
      <c r="KC905" s="4"/>
      <c r="KD905" s="4"/>
      <c r="KE905" s="4"/>
      <c r="KF905" s="4"/>
      <c r="KG905" s="4"/>
      <c r="KH905" s="4"/>
      <c r="KI905" s="4"/>
      <c r="KJ905" s="4"/>
      <c r="KK905" s="4"/>
      <c r="KL905" s="4"/>
      <c r="KM905" s="4"/>
      <c r="KN905" s="4"/>
      <c r="KO905" s="4"/>
      <c r="KP905" s="4"/>
      <c r="KQ905" s="4"/>
      <c r="KR905" s="4"/>
      <c r="KS905" s="4"/>
      <c r="KT905" s="4"/>
      <c r="KU905" s="4"/>
      <c r="KV905" s="4"/>
      <c r="KW905" s="4"/>
      <c r="KX905" s="4"/>
      <c r="KY905" s="4"/>
      <c r="KZ905" s="4"/>
      <c r="LA905" s="4"/>
      <c r="LB905" s="4"/>
      <c r="LC905" s="4"/>
      <c r="LD905" s="4"/>
      <c r="LE905" s="4"/>
      <c r="LF905" s="4"/>
      <c r="LG905" s="4"/>
      <c r="LH905" s="4"/>
      <c r="LI905" s="4"/>
      <c r="LJ905" s="4"/>
      <c r="LK905" s="4"/>
      <c r="LL905" s="4"/>
      <c r="LM905" s="4"/>
      <c r="LN905" s="4"/>
      <c r="LO905" s="4"/>
      <c r="LP905" s="4"/>
      <c r="LQ905" s="4"/>
      <c r="LR905" s="4"/>
      <c r="LS905" s="4"/>
      <c r="LT905" s="4"/>
      <c r="LU905" s="4"/>
      <c r="LV905" s="4"/>
      <c r="LW905" s="4"/>
      <c r="LX905" s="4"/>
      <c r="LY905" s="4"/>
      <c r="LZ905" s="4"/>
      <c r="MA905" s="4"/>
      <c r="MB905" s="4"/>
      <c r="MC905" s="4"/>
      <c r="MD905" s="4"/>
      <c r="ME905" s="4"/>
      <c r="MF905" s="4"/>
      <c r="MG905" s="4"/>
      <c r="MH905" s="4"/>
      <c r="MI905" s="4"/>
      <c r="MJ905" s="4"/>
      <c r="MK905" s="4"/>
      <c r="ML905" s="4"/>
      <c r="MM905" s="4"/>
      <c r="MN905" s="4"/>
      <c r="MO905" s="4"/>
      <c r="MP905" s="4"/>
      <c r="MQ905" s="4"/>
      <c r="MR905" s="4"/>
      <c r="MS905" s="4"/>
      <c r="MT905" s="4"/>
      <c r="MU905" s="4"/>
      <c r="MV905" s="4"/>
      <c r="MW905" s="4"/>
      <c r="MX905" s="4"/>
      <c r="MY905" s="4"/>
      <c r="MZ905" s="4"/>
      <c r="NA905" s="4"/>
      <c r="NB905" s="4"/>
      <c r="NC905" s="4"/>
      <c r="ND905" s="4"/>
      <c r="NE905" s="4"/>
      <c r="NF905" s="4"/>
      <c r="NG905" s="4"/>
      <c r="NH905" s="4"/>
      <c r="NI905" s="4"/>
      <c r="NJ905" s="4"/>
      <c r="NK905" s="4"/>
      <c r="NL905" s="4"/>
      <c r="NM905" s="4"/>
      <c r="NN905" s="4"/>
      <c r="NO905" s="4"/>
      <c r="NP905" s="4"/>
      <c r="NQ905" s="4"/>
      <c r="NR905" s="4"/>
      <c r="NS905" s="4"/>
      <c r="NT905" s="4"/>
      <c r="NU905" s="4"/>
      <c r="NV905" s="4"/>
      <c r="NW905" s="4"/>
      <c r="NX905" s="4"/>
      <c r="NY905" s="4"/>
      <c r="NZ905" s="4"/>
      <c r="OA905" s="4"/>
      <c r="OB905" s="4"/>
      <c r="OC905" s="4"/>
      <c r="OD905" s="4"/>
      <c r="OE905" s="4"/>
      <c r="OF905" s="4"/>
      <c r="OG905" s="4"/>
      <c r="OH905" s="4"/>
      <c r="OI905" s="4"/>
      <c r="OJ905" s="4"/>
      <c r="OK905" s="4"/>
      <c r="OL905" s="4"/>
      <c r="OM905" s="4"/>
      <c r="ON905" s="4"/>
      <c r="OO905" s="4"/>
      <c r="OP905" s="4"/>
      <c r="OQ905" s="4"/>
      <c r="OR905" s="4"/>
      <c r="OS905" s="4"/>
      <c r="OT905" s="4"/>
      <c r="OU905" s="4"/>
      <c r="OV905" s="4"/>
      <c r="OW905" s="4"/>
      <c r="OX905" s="4"/>
      <c r="OY905" s="4"/>
      <c r="OZ905" s="4"/>
      <c r="PA905" s="4"/>
      <c r="PB905" s="4"/>
      <c r="PC905" s="4"/>
      <c r="PD905" s="4"/>
      <c r="PE905" s="4"/>
      <c r="PF905" s="4"/>
      <c r="PG905" s="4"/>
      <c r="PH905" s="4"/>
      <c r="PI905" s="4"/>
      <c r="PJ905" s="4"/>
      <c r="PK905" s="4"/>
      <c r="PL905" s="4"/>
      <c r="PM905" s="4"/>
      <c r="PN905" s="4"/>
      <c r="PO905" s="4"/>
      <c r="PP905" s="4"/>
      <c r="PQ905" s="4"/>
      <c r="PR905" s="4"/>
      <c r="PS905" s="4"/>
      <c r="PT905" s="4"/>
      <c r="PU905" s="4"/>
      <c r="PV905" s="4"/>
      <c r="PW905" s="4"/>
      <c r="PX905" s="4"/>
      <c r="PY905" s="4"/>
      <c r="PZ905" s="4"/>
      <c r="QA905" s="4"/>
      <c r="QB905" s="4"/>
      <c r="QC905" s="4"/>
      <c r="QD905" s="4"/>
      <c r="QE905" s="4"/>
      <c r="QF905" s="4"/>
      <c r="QG905" s="4"/>
      <c r="QH905" s="4"/>
      <c r="QI905" s="4"/>
      <c r="QJ905" s="4"/>
      <c r="QK905" s="4"/>
      <c r="QL905" s="4"/>
      <c r="QM905" s="4"/>
      <c r="QN905" s="4"/>
      <c r="QO905" s="4"/>
      <c r="QP905" s="4"/>
      <c r="QQ905" s="4"/>
      <c r="QR905" s="4"/>
      <c r="QS905" s="4"/>
      <c r="QT905" s="4"/>
      <c r="QU905" s="4"/>
      <c r="QV905" s="4"/>
      <c r="QW905" s="4"/>
      <c r="QX905" s="4"/>
      <c r="QY905" s="4"/>
      <c r="QZ905" s="4"/>
      <c r="RA905" s="4"/>
      <c r="RB905" s="4"/>
      <c r="RC905" s="4"/>
      <c r="RD905" s="4"/>
      <c r="RE905" s="4"/>
      <c r="RF905" s="4"/>
      <c r="RG905" s="4"/>
      <c r="RH905" s="4"/>
      <c r="RI905" s="4"/>
      <c r="RJ905" s="4"/>
      <c r="RK905" s="4"/>
      <c r="RL905" s="4"/>
      <c r="RM905" s="4"/>
      <c r="RN905" s="4"/>
      <c r="RO905" s="4"/>
      <c r="RP905" s="4"/>
      <c r="RQ905" s="4"/>
      <c r="RR905" s="4"/>
      <c r="RS905" s="4"/>
      <c r="RT905" s="4"/>
      <c r="RU905" s="4"/>
      <c r="RV905" s="4"/>
      <c r="RW905" s="4"/>
      <c r="RX905" s="4"/>
      <c r="RY905" s="4"/>
      <c r="RZ905" s="4"/>
      <c r="SA905" s="4"/>
      <c r="SB905" s="4"/>
      <c r="SC905" s="4"/>
      <c r="SD905" s="4"/>
      <c r="SE905" s="4"/>
      <c r="SF905" s="4"/>
      <c r="SG905" s="4"/>
      <c r="SH905" s="4"/>
      <c r="SI905" s="4"/>
      <c r="SJ905" s="4"/>
      <c r="SK905" s="4"/>
      <c r="SL905" s="4"/>
      <c r="SN905" s="4"/>
      <c r="SP905" s="4"/>
      <c r="SQ905" s="4"/>
      <c r="SR905" s="4"/>
      <c r="SS905" s="4"/>
      <c r="ST905" s="4"/>
      <c r="SU905" s="4"/>
      <c r="SV905" s="4"/>
      <c r="SW905" s="4"/>
      <c r="TB905" s="4"/>
      <c r="TC905" s="4"/>
      <c r="TD905" s="4"/>
      <c r="TE905" s="4"/>
      <c r="TF905" s="4"/>
      <c r="TG905" s="4"/>
      <c r="TH905" s="4"/>
      <c r="TI905" s="4"/>
      <c r="TJ905" s="4"/>
      <c r="TK905" s="4"/>
      <c r="TL905" s="4"/>
      <c r="TM905" s="4"/>
      <c r="TN905" s="4"/>
      <c r="TO905" s="4"/>
      <c r="TP905" s="4"/>
      <c r="TQ905" s="4"/>
      <c r="TR905" s="4"/>
      <c r="TS905" s="4"/>
      <c r="TT905" s="4"/>
      <c r="TU905" s="4"/>
      <c r="TV905" s="4"/>
      <c r="TW905" s="4"/>
      <c r="TX905" s="4"/>
      <c r="TY905" s="4"/>
      <c r="TZ905" s="4"/>
      <c r="UA905" s="4"/>
      <c r="UB905" s="4"/>
      <c r="UC905" s="4"/>
      <c r="UD905" s="4"/>
      <c r="UE905" s="4"/>
      <c r="UF905" s="4"/>
      <c r="UG905" s="4"/>
      <c r="UH905" s="4"/>
      <c r="UI905" s="4"/>
      <c r="UJ905" s="4"/>
      <c r="UK905" s="4"/>
      <c r="UL905" s="4"/>
      <c r="UM905" s="4"/>
      <c r="UN905" s="4"/>
      <c r="UO905" s="4"/>
      <c r="UP905" s="4"/>
      <c r="UQ905" s="4"/>
      <c r="UR905" s="4"/>
      <c r="US905" s="4"/>
      <c r="UT905" s="4"/>
      <c r="UU905" s="4"/>
      <c r="UV905" s="4"/>
      <c r="UW905" s="4"/>
      <c r="UX905" s="4"/>
      <c r="UY905" s="4"/>
      <c r="UZ905" s="4"/>
      <c r="VA905" s="4"/>
      <c r="VB905" s="4"/>
      <c r="VC905" s="4"/>
      <c r="VD905" s="4"/>
      <c r="VE905" s="4"/>
      <c r="VF905" s="4"/>
      <c r="VG905" s="4"/>
      <c r="VH905" s="4"/>
      <c r="VI905" s="4"/>
      <c r="VJ905" s="4"/>
      <c r="VK905" s="4"/>
      <c r="VL905" s="4"/>
      <c r="VM905" s="4"/>
      <c r="VN905" s="4"/>
      <c r="VO905" s="4"/>
      <c r="VP905" s="4"/>
      <c r="VQ905" s="4"/>
      <c r="VR905" s="4"/>
      <c r="VS905" s="4"/>
      <c r="VT905" s="4"/>
      <c r="VU905" s="4"/>
      <c r="VV905" s="4"/>
      <c r="VW905" s="4"/>
      <c r="VX905" s="4"/>
      <c r="VY905" s="4"/>
      <c r="VZ905" s="4"/>
      <c r="WA905" s="4"/>
      <c r="WB905" s="4"/>
      <c r="WC905" s="4"/>
      <c r="WD905" s="4"/>
      <c r="WE905" s="4"/>
      <c r="WF905" s="4"/>
      <c r="WG905" s="4"/>
      <c r="WH905" s="4"/>
      <c r="WI905" s="4"/>
      <c r="WJ905" s="4"/>
      <c r="WK905" s="4"/>
      <c r="WL905" s="4"/>
      <c r="WM905" s="4"/>
      <c r="WN905" s="4"/>
      <c r="WO905" s="4"/>
      <c r="WP905" s="4"/>
      <c r="WQ905" s="4"/>
      <c r="WR905" s="4"/>
      <c r="WS905" s="4"/>
      <c r="WT905" s="4"/>
      <c r="WU905" s="4"/>
      <c r="WV905" s="4"/>
      <c r="WW905" s="4"/>
      <c r="WX905" s="4"/>
      <c r="WY905" s="4"/>
      <c r="WZ905" s="4"/>
      <c r="XA905" s="4"/>
      <c r="XB905" s="4"/>
      <c r="XC905" s="4"/>
      <c r="XD905" s="4"/>
      <c r="XE905" s="4"/>
      <c r="XF905" s="4"/>
      <c r="XG905" s="4"/>
      <c r="XH905" s="4"/>
      <c r="XI905" s="4"/>
      <c r="XJ905" s="4"/>
      <c r="XK905" s="4"/>
      <c r="XL905" s="4"/>
      <c r="XM905" s="4"/>
      <c r="XN905" s="4"/>
      <c r="XO905" s="4"/>
      <c r="XP905" s="4"/>
      <c r="XQ905" s="4"/>
      <c r="XR905" s="4"/>
      <c r="XS905" s="4"/>
      <c r="XT905" s="4"/>
      <c r="XU905" s="4"/>
      <c r="XV905" s="4"/>
      <c r="XW905" s="4"/>
      <c r="XX905" s="4"/>
      <c r="XY905" s="4"/>
      <c r="XZ905" s="4"/>
      <c r="YA905" s="4"/>
      <c r="YB905" s="4"/>
      <c r="YC905" s="4"/>
      <c r="YD905" s="4"/>
      <c r="YE905" s="4"/>
      <c r="YF905" s="4"/>
      <c r="YG905" s="4"/>
      <c r="YH905" s="4"/>
      <c r="YI905" s="4"/>
      <c r="YJ905" s="4"/>
      <c r="YK905" s="4"/>
      <c r="YL905" s="4"/>
      <c r="YM905" s="4"/>
      <c r="YN905" s="4"/>
      <c r="YO905" s="4"/>
      <c r="YP905" s="4"/>
      <c r="YQ905" s="4"/>
      <c r="YR905" s="4"/>
      <c r="YS905" s="4"/>
      <c r="YT905" s="4"/>
      <c r="YU905" s="4"/>
      <c r="YV905" s="4"/>
      <c r="YW905" s="4"/>
      <c r="YX905" s="4"/>
      <c r="YY905" s="4"/>
      <c r="YZ905" s="4"/>
      <c r="ZA905" s="4"/>
      <c r="ZB905" s="4"/>
      <c r="ZC905" s="4"/>
      <c r="ZD905" s="4"/>
      <c r="ZE905" s="4"/>
      <c r="ZF905" s="4"/>
      <c r="ZG905" s="4"/>
      <c r="ZH905" s="4"/>
      <c r="ZI905" s="4"/>
      <c r="ZJ905" s="4"/>
      <c r="ZK905" s="4"/>
      <c r="ZL905" s="4"/>
      <c r="ZM905" s="4"/>
      <c r="ZN905" s="4"/>
      <c r="ZO905" s="4"/>
      <c r="ZP905" s="4"/>
      <c r="ZQ905" s="4"/>
      <c r="ZR905" s="4"/>
      <c r="ZS905" s="4"/>
      <c r="ZT905" s="4"/>
      <c r="ZU905" s="4"/>
      <c r="ZV905" s="4"/>
      <c r="ZW905" s="4"/>
      <c r="ZX905" s="4"/>
      <c r="ZY905" s="4"/>
      <c r="ZZ905" s="4"/>
      <c r="AAA905" s="4"/>
      <c r="AAB905" s="4"/>
      <c r="AAC905" s="4"/>
      <c r="AAD905" s="4"/>
      <c r="AAE905" s="4"/>
      <c r="AAF905" s="4"/>
      <c r="AAG905" s="4"/>
      <c r="AAH905" s="4"/>
      <c r="AAI905" s="4"/>
      <c r="AAJ905" s="4"/>
      <c r="AAK905" s="4"/>
      <c r="AAL905" s="4"/>
      <c r="AAM905" s="4"/>
      <c r="AAN905" s="4"/>
      <c r="AAO905" s="4"/>
      <c r="AAP905" s="4"/>
      <c r="AAQ905" s="4"/>
      <c r="AAR905" s="4"/>
      <c r="AAS905" s="4"/>
      <c r="AAT905" s="4"/>
      <c r="AAU905" s="4"/>
      <c r="AAV905" s="4"/>
      <c r="AAW905" s="4"/>
      <c r="AAX905" s="4"/>
      <c r="AAY905" s="4"/>
      <c r="AAZ905" s="4"/>
      <c r="ABA905" s="4"/>
      <c r="ABB905" s="4"/>
      <c r="ABC905" s="4"/>
      <c r="ABD905" s="4"/>
      <c r="ABE905" s="4"/>
      <c r="ABF905" s="4"/>
      <c r="ABG905" s="4"/>
      <c r="ABH905" s="4"/>
      <c r="ABI905" s="4"/>
      <c r="ABJ905" s="4"/>
      <c r="ABK905" s="4"/>
      <c r="ABL905" s="4"/>
      <c r="ABM905" s="4"/>
      <c r="ABN905" s="4"/>
      <c r="ABO905" s="4"/>
      <c r="ABP905" s="4"/>
      <c r="ABQ905" s="4"/>
      <c r="ABR905" s="4"/>
      <c r="ABS905" s="4"/>
      <c r="ABT905" s="4"/>
      <c r="ABU905" s="4"/>
      <c r="ABV905" s="4"/>
      <c r="ABW905" s="4"/>
      <c r="ABX905" s="4"/>
      <c r="ABY905" s="4"/>
      <c r="ABZ905" s="4"/>
      <c r="ACA905" s="4"/>
      <c r="ACB905" s="4"/>
      <c r="ACC905" s="4"/>
      <c r="ACD905" s="4"/>
      <c r="ACE905" s="4"/>
      <c r="ACF905" s="4"/>
      <c r="ACG905" s="4"/>
      <c r="ACH905" s="4"/>
      <c r="ACJ905" s="4"/>
      <c r="ACL905" s="4"/>
      <c r="ACM905" s="4"/>
      <c r="ACN905" s="4"/>
      <c r="ACO905" s="4"/>
      <c r="ACP905" s="4"/>
      <c r="ACQ905" s="4"/>
      <c r="ACR905" s="4"/>
      <c r="ACS905" s="4"/>
      <c r="ACX905" s="4"/>
      <c r="ACY905" s="4"/>
      <c r="ACZ905" s="4"/>
      <c r="ADA905" s="4"/>
      <c r="ADB905" s="4"/>
      <c r="ADC905" s="4"/>
      <c r="ADD905" s="4"/>
      <c r="ADE905" s="4"/>
      <c r="ADF905" s="4"/>
      <c r="ADG905" s="4"/>
      <c r="ADH905" s="4"/>
      <c r="ADI905" s="4"/>
      <c r="ADJ905" s="4"/>
      <c r="ADK905" s="4"/>
      <c r="ADL905" s="4"/>
      <c r="ADM905" s="4"/>
      <c r="ADN905" s="4"/>
      <c r="ADO905" s="4"/>
      <c r="ADP905" s="4"/>
      <c r="ADQ905" s="4"/>
      <c r="ADR905" s="4"/>
      <c r="ADS905" s="4"/>
      <c r="ADT905" s="4"/>
      <c r="ADU905" s="4"/>
      <c r="ADV905" s="4"/>
      <c r="ADW905" s="4"/>
      <c r="ADX905" s="4"/>
      <c r="ADY905" s="4"/>
      <c r="ADZ905" s="4"/>
      <c r="AEA905" s="4"/>
      <c r="AEB905" s="4"/>
      <c r="AEC905" s="4"/>
      <c r="AED905" s="4"/>
      <c r="AEE905" s="4"/>
      <c r="AEF905" s="4"/>
      <c r="AEG905" s="4"/>
      <c r="AEH905" s="4"/>
      <c r="AEI905" s="4"/>
      <c r="AEJ905" s="4"/>
      <c r="AEK905" s="4"/>
      <c r="AEL905" s="4"/>
      <c r="AEM905" s="4"/>
      <c r="AEN905" s="4"/>
      <c r="AEO905" s="4"/>
      <c r="AEP905" s="4"/>
      <c r="AEQ905" s="4"/>
      <c r="AER905" s="4"/>
      <c r="AES905" s="4"/>
      <c r="AET905" s="4"/>
      <c r="AEU905" s="4"/>
      <c r="AEV905" s="4"/>
      <c r="AEW905" s="4"/>
      <c r="AEX905" s="4"/>
      <c r="AEY905" s="4"/>
      <c r="AEZ905" s="4"/>
      <c r="AFA905" s="4"/>
      <c r="AFB905" s="4"/>
      <c r="AFC905" s="4"/>
      <c r="AFD905" s="4"/>
      <c r="AFE905" s="4"/>
      <c r="AFF905" s="4"/>
      <c r="AFG905" s="4"/>
      <c r="AFH905" s="4"/>
      <c r="AFI905" s="4"/>
      <c r="AFJ905" s="4"/>
      <c r="AFK905" s="4"/>
      <c r="AFL905" s="4"/>
      <c r="AFM905" s="4"/>
      <c r="AFN905" s="4"/>
      <c r="AFO905" s="4"/>
      <c r="AFP905" s="4"/>
      <c r="AFQ905" s="4"/>
      <c r="AFR905" s="4"/>
      <c r="AFS905" s="4"/>
      <c r="AFT905" s="4"/>
      <c r="AFU905" s="4"/>
      <c r="AFV905" s="4"/>
      <c r="AFW905" s="4"/>
      <c r="AFX905" s="4"/>
      <c r="AFY905" s="4"/>
      <c r="AFZ905" s="4"/>
      <c r="AGA905" s="4"/>
      <c r="AGB905" s="4"/>
      <c r="AGC905" s="4"/>
      <c r="AGD905" s="4"/>
      <c r="AGE905" s="4"/>
      <c r="AGF905" s="4"/>
      <c r="AGG905" s="4"/>
      <c r="AGH905" s="4"/>
      <c r="AGI905" s="4"/>
      <c r="AGJ905" s="4"/>
      <c r="AGK905" s="4"/>
      <c r="AGL905" s="4"/>
      <c r="AGM905" s="4"/>
      <c r="AGN905" s="4"/>
      <c r="AGO905" s="4"/>
      <c r="AGP905" s="4"/>
      <c r="AGQ905" s="4"/>
      <c r="AGR905" s="4"/>
      <c r="AGS905" s="4"/>
      <c r="AGT905" s="4"/>
      <c r="AGU905" s="4"/>
      <c r="AGV905" s="4"/>
      <c r="AGW905" s="4"/>
      <c r="AGX905" s="4"/>
      <c r="AGY905" s="4"/>
      <c r="AGZ905" s="4"/>
      <c r="AHA905" s="4"/>
      <c r="AHB905" s="4"/>
      <c r="AHC905" s="4"/>
      <c r="AHD905" s="4"/>
      <c r="AHE905" s="4"/>
      <c r="AHF905" s="4"/>
      <c r="AHG905" s="4"/>
      <c r="AHH905" s="4"/>
      <c r="AHI905" s="4"/>
      <c r="AHJ905" s="4"/>
      <c r="AHK905" s="4"/>
      <c r="AHL905" s="4"/>
      <c r="AHM905" s="4"/>
      <c r="AHN905" s="4"/>
      <c r="AHO905" s="4"/>
      <c r="AHP905" s="4"/>
      <c r="AHQ905" s="4"/>
      <c r="AHR905" s="4"/>
      <c r="AHS905" s="4"/>
      <c r="AHT905" s="4"/>
      <c r="AHU905" s="4"/>
      <c r="AHV905" s="4"/>
      <c r="AHW905" s="4"/>
      <c r="AHX905" s="4"/>
      <c r="AHY905" s="4"/>
      <c r="AHZ905" s="4"/>
      <c r="AIA905" s="4"/>
      <c r="AIB905" s="4"/>
      <c r="AIC905" s="4"/>
      <c r="AID905" s="4"/>
      <c r="AIE905" s="4"/>
      <c r="AIF905" s="4"/>
      <c r="AIG905" s="4"/>
      <c r="AIH905" s="4"/>
      <c r="AII905" s="4"/>
      <c r="AIJ905" s="4"/>
      <c r="AIK905" s="4"/>
      <c r="AIL905" s="4"/>
      <c r="AIM905" s="4"/>
      <c r="AIN905" s="4"/>
      <c r="AIO905" s="4"/>
      <c r="AIP905" s="4"/>
      <c r="AIQ905" s="4"/>
      <c r="AIR905" s="4"/>
      <c r="AIS905" s="4"/>
      <c r="AIT905" s="4"/>
      <c r="AIU905" s="4"/>
      <c r="AIV905" s="4"/>
      <c r="AIW905" s="4"/>
      <c r="AIX905" s="4"/>
      <c r="AIY905" s="4"/>
      <c r="AIZ905" s="4"/>
      <c r="AJA905" s="4"/>
      <c r="AJB905" s="4"/>
      <c r="AJC905" s="4"/>
      <c r="AJD905" s="4"/>
      <c r="AJE905" s="4"/>
      <c r="AJF905" s="4"/>
      <c r="AJG905" s="4"/>
      <c r="AJH905" s="4"/>
      <c r="AJI905" s="4"/>
      <c r="AJJ905" s="4"/>
      <c r="AJK905" s="4"/>
      <c r="AJL905" s="4"/>
      <c r="AJM905" s="4"/>
      <c r="AJN905" s="4"/>
      <c r="AJO905" s="4"/>
      <c r="AJP905" s="4"/>
      <c r="AJQ905" s="4"/>
      <c r="AJR905" s="4"/>
      <c r="AJS905" s="4"/>
      <c r="AJT905" s="4"/>
      <c r="AJU905" s="4"/>
      <c r="AJV905" s="4"/>
      <c r="AJW905" s="4"/>
      <c r="AJX905" s="4"/>
      <c r="AJY905" s="4"/>
      <c r="AJZ905" s="4"/>
      <c r="AKA905" s="4"/>
      <c r="AKB905" s="4"/>
      <c r="AKC905" s="4"/>
      <c r="AKD905" s="4"/>
      <c r="AKE905" s="4"/>
      <c r="AKF905" s="4"/>
      <c r="AKG905" s="4"/>
      <c r="AKH905" s="4"/>
      <c r="AKI905" s="4"/>
      <c r="AKJ905" s="4"/>
      <c r="AKK905" s="4"/>
      <c r="AKL905" s="4"/>
      <c r="AKM905" s="4"/>
      <c r="AKN905" s="4"/>
      <c r="AKO905" s="4"/>
      <c r="AKP905" s="4"/>
      <c r="AKQ905" s="4"/>
      <c r="AKR905" s="4"/>
      <c r="AKS905" s="4"/>
      <c r="AKT905" s="4"/>
      <c r="AKU905" s="4"/>
      <c r="AKV905" s="4"/>
      <c r="AKW905" s="4"/>
      <c r="AKX905" s="4"/>
      <c r="AKY905" s="4"/>
      <c r="AKZ905" s="4"/>
      <c r="ALA905" s="4"/>
      <c r="ALB905" s="4"/>
      <c r="ALC905" s="4"/>
      <c r="ALD905" s="4"/>
      <c r="ALE905" s="4"/>
      <c r="ALF905" s="4"/>
      <c r="ALG905" s="4"/>
      <c r="ALH905" s="4"/>
      <c r="ALI905" s="4"/>
      <c r="ALJ905" s="4"/>
      <c r="ALK905" s="4"/>
      <c r="ALL905" s="4"/>
      <c r="ALM905" s="4"/>
      <c r="ALN905" s="4"/>
      <c r="ALO905" s="4"/>
      <c r="ALP905" s="4"/>
      <c r="ALQ905" s="4"/>
      <c r="ALR905" s="4"/>
      <c r="ALS905" s="4"/>
      <c r="ALT905" s="4"/>
      <c r="ALU905" s="4"/>
      <c r="ALV905" s="4"/>
      <c r="ALW905" s="4"/>
      <c r="ALX905" s="4"/>
      <c r="ALY905" s="4"/>
      <c r="ALZ905" s="4"/>
      <c r="AMA905" s="4"/>
      <c r="AMB905" s="4"/>
      <c r="AMC905" s="4"/>
      <c r="AMD905" s="4"/>
      <c r="AMF905" s="4"/>
      <c r="AMH905" s="4"/>
      <c r="AMI905" s="4"/>
      <c r="AMJ905" s="4"/>
      <c r="AMK905" s="4"/>
      <c r="AML905" s="4"/>
      <c r="AMM905" s="4"/>
      <c r="AMN905" s="4"/>
      <c r="AMO905" s="4"/>
      <c r="AMT905" s="4"/>
      <c r="AMU905" s="4"/>
      <c r="AMV905" s="4"/>
      <c r="AMW905" s="4"/>
      <c r="AMX905" s="4"/>
      <c r="AMY905" s="4"/>
      <c r="AMZ905" s="4"/>
      <c r="ANA905" s="4"/>
      <c r="ANB905" s="4"/>
      <c r="ANC905" s="4"/>
      <c r="AND905" s="4"/>
      <c r="ANE905" s="4"/>
      <c r="ANF905" s="4"/>
      <c r="ANG905" s="4"/>
      <c r="ANH905" s="4"/>
      <c r="ANI905" s="4"/>
      <c r="ANJ905" s="4"/>
      <c r="ANK905" s="4"/>
      <c r="ANL905" s="4"/>
      <c r="ANM905" s="4"/>
      <c r="ANN905" s="4"/>
      <c r="ANO905" s="4"/>
      <c r="ANP905" s="4"/>
      <c r="ANQ905" s="4"/>
      <c r="ANR905" s="4"/>
      <c r="ANS905" s="4"/>
      <c r="ANT905" s="4"/>
      <c r="ANU905" s="4"/>
      <c r="ANV905" s="4"/>
      <c r="ANW905" s="4"/>
      <c r="ANX905" s="4"/>
      <c r="ANY905" s="4"/>
      <c r="ANZ905" s="4"/>
      <c r="AOA905" s="4"/>
      <c r="AOB905" s="4"/>
      <c r="AOC905" s="4"/>
      <c r="AOD905" s="4"/>
      <c r="AOE905" s="4"/>
      <c r="AOF905" s="4"/>
      <c r="AOG905" s="4"/>
      <c r="AOH905" s="4"/>
      <c r="AOI905" s="4"/>
      <c r="AOJ905" s="4"/>
      <c r="AOK905" s="4"/>
      <c r="AOL905" s="4"/>
      <c r="AOM905" s="4"/>
      <c r="AON905" s="4"/>
      <c r="AOO905" s="4"/>
      <c r="AOP905" s="4"/>
      <c r="AOQ905" s="4"/>
      <c r="AOR905" s="4"/>
      <c r="AOS905" s="4"/>
      <c r="AOT905" s="4"/>
      <c r="AOU905" s="4"/>
      <c r="AOV905" s="4"/>
      <c r="AOW905" s="4"/>
      <c r="AOX905" s="4"/>
      <c r="AOY905" s="4"/>
      <c r="AOZ905" s="4"/>
      <c r="APA905" s="4"/>
      <c r="APB905" s="4"/>
      <c r="APC905" s="4"/>
      <c r="APD905" s="4"/>
      <c r="APE905" s="4"/>
      <c r="APF905" s="4"/>
      <c r="APG905" s="4"/>
      <c r="APH905" s="4"/>
      <c r="API905" s="4"/>
      <c r="APJ905" s="4"/>
      <c r="APK905" s="4"/>
      <c r="APL905" s="4"/>
      <c r="APM905" s="4"/>
      <c r="APN905" s="4"/>
      <c r="APO905" s="4"/>
      <c r="APP905" s="4"/>
      <c r="APQ905" s="4"/>
      <c r="APR905" s="4"/>
      <c r="APS905" s="4"/>
      <c r="APT905" s="4"/>
      <c r="APU905" s="4"/>
      <c r="APV905" s="4"/>
      <c r="APW905" s="4"/>
      <c r="APX905" s="4"/>
      <c r="APY905" s="4"/>
      <c r="APZ905" s="4"/>
      <c r="AQA905" s="4"/>
      <c r="AQB905" s="4"/>
      <c r="AQC905" s="4"/>
      <c r="AQD905" s="4"/>
      <c r="AQE905" s="4"/>
      <c r="AQF905" s="4"/>
      <c r="AQG905" s="4"/>
      <c r="AQH905" s="4"/>
      <c r="AQI905" s="4"/>
      <c r="AQJ905" s="4"/>
      <c r="AQK905" s="4"/>
      <c r="AQL905" s="4"/>
      <c r="AQM905" s="4"/>
      <c r="AQN905" s="4"/>
      <c r="AQO905" s="4"/>
      <c r="AQP905" s="4"/>
      <c r="AQQ905" s="4"/>
      <c r="AQR905" s="4"/>
      <c r="AQS905" s="4"/>
      <c r="AQT905" s="4"/>
      <c r="AQU905" s="4"/>
      <c r="AQV905" s="4"/>
      <c r="AQW905" s="4"/>
      <c r="AQX905" s="4"/>
      <c r="AQY905" s="4"/>
      <c r="AQZ905" s="4"/>
      <c r="ARA905" s="4"/>
      <c r="ARB905" s="4"/>
      <c r="ARC905" s="4"/>
      <c r="ARD905" s="4"/>
      <c r="ARE905" s="4"/>
      <c r="ARF905" s="4"/>
      <c r="ARG905" s="4"/>
      <c r="ARH905" s="4"/>
      <c r="ARI905" s="4"/>
      <c r="ARJ905" s="4"/>
      <c r="ARK905" s="4"/>
      <c r="ARL905" s="4"/>
      <c r="ARM905" s="4"/>
      <c r="ARN905" s="4"/>
      <c r="ARO905" s="4"/>
      <c r="ARP905" s="4"/>
      <c r="ARQ905" s="4"/>
      <c r="ARR905" s="4"/>
      <c r="ARS905" s="4"/>
      <c r="ART905" s="4"/>
      <c r="ARU905" s="4"/>
      <c r="ARV905" s="4"/>
      <c r="ARW905" s="4"/>
      <c r="ARX905" s="4"/>
      <c r="ARY905" s="4"/>
      <c r="ARZ905" s="4"/>
      <c r="ASA905" s="4"/>
      <c r="ASB905" s="4"/>
      <c r="ASC905" s="4"/>
      <c r="ASD905" s="4"/>
      <c r="ASE905" s="4"/>
      <c r="ASF905" s="4"/>
      <c r="ASG905" s="4"/>
      <c r="ASH905" s="4"/>
      <c r="ASI905" s="4"/>
      <c r="ASJ905" s="4"/>
      <c r="ASK905" s="4"/>
      <c r="ASL905" s="4"/>
      <c r="ASM905" s="4"/>
      <c r="ASN905" s="4"/>
      <c r="ASO905" s="4"/>
      <c r="ASP905" s="4"/>
      <c r="ASQ905" s="4"/>
      <c r="ASR905" s="4"/>
      <c r="ASS905" s="4"/>
      <c r="AST905" s="4"/>
      <c r="ASU905" s="4"/>
      <c r="ASV905" s="4"/>
      <c r="ASW905" s="4"/>
      <c r="ASX905" s="4"/>
      <c r="ASY905" s="4"/>
      <c r="ASZ905" s="4"/>
      <c r="ATA905" s="4"/>
      <c r="ATB905" s="4"/>
      <c r="ATC905" s="4"/>
      <c r="ATD905" s="4"/>
      <c r="ATE905" s="4"/>
      <c r="ATF905" s="4"/>
      <c r="ATG905" s="4"/>
      <c r="ATH905" s="4"/>
      <c r="ATI905" s="4"/>
      <c r="ATJ905" s="4"/>
      <c r="ATK905" s="4"/>
      <c r="ATL905" s="4"/>
      <c r="ATM905" s="4"/>
      <c r="ATN905" s="4"/>
      <c r="ATO905" s="4"/>
      <c r="ATP905" s="4"/>
      <c r="ATQ905" s="4"/>
      <c r="ATR905" s="4"/>
      <c r="ATS905" s="4"/>
      <c r="ATT905" s="4"/>
      <c r="ATU905" s="4"/>
      <c r="ATV905" s="4"/>
      <c r="ATW905" s="4"/>
      <c r="ATX905" s="4"/>
      <c r="ATY905" s="4"/>
      <c r="ATZ905" s="4"/>
      <c r="AUA905" s="4"/>
      <c r="AUB905" s="4"/>
      <c r="AUC905" s="4"/>
      <c r="AUD905" s="4"/>
      <c r="AUE905" s="4"/>
      <c r="AUF905" s="4"/>
      <c r="AUG905" s="4"/>
      <c r="AUH905" s="4"/>
      <c r="AUI905" s="4"/>
      <c r="AUJ905" s="4"/>
      <c r="AUK905" s="4"/>
      <c r="AUL905" s="4"/>
      <c r="AUM905" s="4"/>
      <c r="AUN905" s="4"/>
      <c r="AUO905" s="4"/>
      <c r="AUP905" s="4"/>
      <c r="AUQ905" s="4"/>
      <c r="AUR905" s="4"/>
      <c r="AUS905" s="4"/>
      <c r="AUT905" s="4"/>
      <c r="AUU905" s="4"/>
      <c r="AUV905" s="4"/>
      <c r="AUW905" s="4"/>
      <c r="AUX905" s="4"/>
      <c r="AUY905" s="4"/>
      <c r="AUZ905" s="4"/>
      <c r="AVA905" s="4"/>
      <c r="AVB905" s="4"/>
      <c r="AVC905" s="4"/>
      <c r="AVD905" s="4"/>
      <c r="AVE905" s="4"/>
      <c r="AVF905" s="4"/>
      <c r="AVG905" s="4"/>
      <c r="AVH905" s="4"/>
      <c r="AVI905" s="4"/>
      <c r="AVJ905" s="4"/>
      <c r="AVK905" s="4"/>
      <c r="AVL905" s="4"/>
      <c r="AVM905" s="4"/>
      <c r="AVN905" s="4"/>
      <c r="AVO905" s="4"/>
      <c r="AVP905" s="4"/>
      <c r="AVQ905" s="4"/>
      <c r="AVR905" s="4"/>
      <c r="AVS905" s="4"/>
      <c r="AVT905" s="4"/>
      <c r="AVU905" s="4"/>
      <c r="AVV905" s="4"/>
      <c r="AVW905" s="4"/>
      <c r="AVX905" s="4"/>
      <c r="AVY905" s="4"/>
      <c r="AVZ905" s="4"/>
      <c r="AWB905" s="4"/>
      <c r="AWD905" s="4"/>
      <c r="AWE905" s="4"/>
      <c r="AWF905" s="4"/>
      <c r="AWG905" s="4"/>
      <c r="AWH905" s="4"/>
      <c r="AWI905" s="4"/>
      <c r="AWJ905" s="4"/>
      <c r="AWK905" s="4"/>
      <c r="AWP905" s="4"/>
      <c r="AWQ905" s="4"/>
      <c r="AWR905" s="4"/>
      <c r="AWS905" s="4"/>
      <c r="AWT905" s="4"/>
      <c r="AWU905" s="4"/>
      <c r="AWV905" s="4"/>
      <c r="AWW905" s="4"/>
      <c r="AWX905" s="4"/>
      <c r="AWY905" s="4"/>
      <c r="AWZ905" s="4"/>
      <c r="AXA905" s="4"/>
      <c r="AXB905" s="4"/>
      <c r="AXC905" s="4"/>
      <c r="AXD905" s="4"/>
      <c r="AXE905" s="4"/>
      <c r="AXF905" s="4"/>
      <c r="AXG905" s="4"/>
      <c r="AXH905" s="4"/>
      <c r="AXI905" s="4"/>
      <c r="AXJ905" s="4"/>
      <c r="AXK905" s="4"/>
      <c r="AXL905" s="4"/>
      <c r="AXM905" s="4"/>
      <c r="AXN905" s="4"/>
      <c r="AXO905" s="4"/>
      <c r="AXP905" s="4"/>
      <c r="AXQ905" s="4"/>
      <c r="AXR905" s="4"/>
      <c r="AXS905" s="4"/>
      <c r="AXT905" s="4"/>
      <c r="AXU905" s="4"/>
      <c r="AXV905" s="4"/>
      <c r="AXW905" s="4"/>
      <c r="AXX905" s="4"/>
      <c r="AXY905" s="4"/>
      <c r="AXZ905" s="4"/>
      <c r="AYA905" s="4"/>
      <c r="AYB905" s="4"/>
      <c r="AYC905" s="4"/>
      <c r="AYD905" s="4"/>
      <c r="AYE905" s="4"/>
      <c r="AYF905" s="4"/>
      <c r="AYG905" s="4"/>
      <c r="AYH905" s="4"/>
      <c r="AYI905" s="4"/>
      <c r="AYJ905" s="4"/>
      <c r="AYK905" s="4"/>
      <c r="AYL905" s="4"/>
      <c r="AYM905" s="4"/>
      <c r="AYN905" s="4"/>
      <c r="AYO905" s="4"/>
      <c r="AYP905" s="4"/>
      <c r="AYQ905" s="4"/>
      <c r="AYR905" s="4"/>
      <c r="AYS905" s="4"/>
      <c r="AYT905" s="4"/>
      <c r="AYU905" s="4"/>
      <c r="AYV905" s="4"/>
      <c r="AYW905" s="4"/>
      <c r="AYX905" s="4"/>
      <c r="AYY905" s="4"/>
      <c r="AYZ905" s="4"/>
      <c r="AZA905" s="4"/>
      <c r="AZB905" s="4"/>
      <c r="AZC905" s="4"/>
      <c r="AZD905" s="4"/>
      <c r="AZE905" s="4"/>
      <c r="AZF905" s="4"/>
      <c r="AZG905" s="4"/>
      <c r="AZH905" s="4"/>
      <c r="AZI905" s="4"/>
      <c r="AZJ905" s="4"/>
      <c r="AZK905" s="4"/>
      <c r="AZL905" s="4"/>
      <c r="AZM905" s="4"/>
      <c r="AZN905" s="4"/>
      <c r="AZO905" s="4"/>
      <c r="AZP905" s="4"/>
      <c r="AZQ905" s="4"/>
      <c r="AZR905" s="4"/>
      <c r="AZS905" s="4"/>
      <c r="AZT905" s="4"/>
      <c r="AZU905" s="4"/>
      <c r="AZV905" s="4"/>
      <c r="AZW905" s="4"/>
      <c r="AZX905" s="4"/>
      <c r="AZY905" s="4"/>
      <c r="AZZ905" s="4"/>
      <c r="BAA905" s="4"/>
      <c r="BAB905" s="4"/>
      <c r="BAC905" s="4"/>
      <c r="BAD905" s="4"/>
      <c r="BAE905" s="4"/>
      <c r="BAF905" s="4"/>
      <c r="BAG905" s="4"/>
      <c r="BAH905" s="4"/>
      <c r="BAI905" s="4"/>
      <c r="BAJ905" s="4"/>
      <c r="BAK905" s="4"/>
      <c r="BAL905" s="4"/>
      <c r="BAM905" s="4"/>
      <c r="BAN905" s="4"/>
      <c r="BAO905" s="4"/>
      <c r="BAP905" s="4"/>
      <c r="BAQ905" s="4"/>
      <c r="BAR905" s="4"/>
      <c r="BAS905" s="4"/>
      <c r="BAT905" s="4"/>
      <c r="BAU905" s="4"/>
      <c r="BAV905" s="4"/>
      <c r="BAW905" s="4"/>
      <c r="BAX905" s="4"/>
      <c r="BAY905" s="4"/>
      <c r="BAZ905" s="4"/>
      <c r="BBA905" s="4"/>
      <c r="BBB905" s="4"/>
      <c r="BBC905" s="4"/>
      <c r="BBD905" s="4"/>
      <c r="BBE905" s="4"/>
      <c r="BBF905" s="4"/>
      <c r="BBG905" s="4"/>
      <c r="BBH905" s="4"/>
      <c r="BBI905" s="4"/>
      <c r="BBJ905" s="4"/>
      <c r="BBK905" s="4"/>
      <c r="BBL905" s="4"/>
      <c r="BBM905" s="4"/>
      <c r="BBN905" s="4"/>
      <c r="BBO905" s="4"/>
      <c r="BBP905" s="4"/>
      <c r="BBQ905" s="4"/>
      <c r="BBR905" s="4"/>
      <c r="BBS905" s="4"/>
      <c r="BBT905" s="4"/>
      <c r="BBU905" s="4"/>
      <c r="BBV905" s="4"/>
      <c r="BBW905" s="4"/>
      <c r="BBX905" s="4"/>
      <c r="BBY905" s="4"/>
      <c r="BBZ905" s="4"/>
      <c r="BCA905" s="4"/>
      <c r="BCB905" s="4"/>
      <c r="BCC905" s="4"/>
      <c r="BCD905" s="4"/>
      <c r="BCE905" s="4"/>
      <c r="BCF905" s="4"/>
      <c r="BCG905" s="4"/>
      <c r="BCH905" s="4"/>
      <c r="BCI905" s="4"/>
      <c r="BCJ905" s="4"/>
      <c r="BCK905" s="4"/>
      <c r="BCL905" s="4"/>
      <c r="BCM905" s="4"/>
      <c r="BCN905" s="4"/>
      <c r="BCO905" s="4"/>
      <c r="BCP905" s="4"/>
      <c r="BCQ905" s="4"/>
      <c r="BCR905" s="4"/>
      <c r="BCS905" s="4"/>
      <c r="BCT905" s="4"/>
      <c r="BCU905" s="4"/>
      <c r="BCV905" s="4"/>
      <c r="BCW905" s="4"/>
      <c r="BCX905" s="4"/>
      <c r="BCY905" s="4"/>
      <c r="BCZ905" s="4"/>
      <c r="BDA905" s="4"/>
      <c r="BDB905" s="4"/>
      <c r="BDC905" s="4"/>
      <c r="BDD905" s="4"/>
      <c r="BDE905" s="4"/>
      <c r="BDF905" s="4"/>
      <c r="BDG905" s="4"/>
      <c r="BDH905" s="4"/>
      <c r="BDI905" s="4"/>
      <c r="BDJ905" s="4"/>
      <c r="BDK905" s="4"/>
      <c r="BDL905" s="4"/>
      <c r="BDM905" s="4"/>
      <c r="BDN905" s="4"/>
      <c r="BDO905" s="4"/>
      <c r="BDP905" s="4"/>
      <c r="BDQ905" s="4"/>
      <c r="BDR905" s="4"/>
      <c r="BDS905" s="4"/>
      <c r="BDT905" s="4"/>
      <c r="BDU905" s="4"/>
      <c r="BDV905" s="4"/>
      <c r="BDW905" s="4"/>
      <c r="BDX905" s="4"/>
      <c r="BDY905" s="4"/>
      <c r="BDZ905" s="4"/>
      <c r="BEA905" s="4"/>
      <c r="BEB905" s="4"/>
      <c r="BEC905" s="4"/>
      <c r="BED905" s="4"/>
      <c r="BEE905" s="4"/>
      <c r="BEF905" s="4"/>
      <c r="BEG905" s="4"/>
      <c r="BEH905" s="4"/>
      <c r="BEI905" s="4"/>
      <c r="BEJ905" s="4"/>
      <c r="BEK905" s="4"/>
      <c r="BEL905" s="4"/>
      <c r="BEM905" s="4"/>
      <c r="BEN905" s="4"/>
      <c r="BEO905" s="4"/>
      <c r="BEP905" s="4"/>
      <c r="BEQ905" s="4"/>
      <c r="BER905" s="4"/>
      <c r="BES905" s="4"/>
      <c r="BET905" s="4"/>
      <c r="BEU905" s="4"/>
      <c r="BEV905" s="4"/>
      <c r="BEW905" s="4"/>
      <c r="BEX905" s="4"/>
      <c r="BEY905" s="4"/>
      <c r="BEZ905" s="4"/>
      <c r="BFA905" s="4"/>
      <c r="BFB905" s="4"/>
      <c r="BFC905" s="4"/>
      <c r="BFD905" s="4"/>
      <c r="BFE905" s="4"/>
      <c r="BFF905" s="4"/>
      <c r="BFG905" s="4"/>
      <c r="BFH905" s="4"/>
      <c r="BFI905" s="4"/>
      <c r="BFJ905" s="4"/>
      <c r="BFK905" s="4"/>
      <c r="BFL905" s="4"/>
      <c r="BFM905" s="4"/>
      <c r="BFN905" s="4"/>
      <c r="BFO905" s="4"/>
      <c r="BFP905" s="4"/>
      <c r="BFQ905" s="4"/>
      <c r="BFR905" s="4"/>
      <c r="BFS905" s="4"/>
      <c r="BFT905" s="4"/>
      <c r="BFU905" s="4"/>
      <c r="BFV905" s="4"/>
      <c r="BFX905" s="4"/>
      <c r="BFZ905" s="4"/>
      <c r="BGA905" s="4"/>
      <c r="BGB905" s="4"/>
      <c r="BGC905" s="4"/>
      <c r="BGD905" s="4"/>
      <c r="BGE905" s="4"/>
      <c r="BGF905" s="4"/>
      <c r="BGG905" s="4"/>
      <c r="BGL905" s="4"/>
      <c r="BGM905" s="4"/>
      <c r="BGN905" s="4"/>
      <c r="BGO905" s="4"/>
      <c r="BGP905" s="4"/>
      <c r="BGQ905" s="4"/>
      <c r="BGR905" s="4"/>
      <c r="BGS905" s="4"/>
      <c r="BGT905" s="4"/>
      <c r="BGU905" s="4"/>
      <c r="BGV905" s="4"/>
      <c r="BGW905" s="4"/>
      <c r="BGX905" s="4"/>
      <c r="BGY905" s="4"/>
      <c r="BGZ905" s="4"/>
      <c r="BHA905" s="4"/>
      <c r="BHB905" s="4"/>
      <c r="BHC905" s="4"/>
      <c r="BHD905" s="4"/>
      <c r="BHE905" s="4"/>
      <c r="BHF905" s="4"/>
      <c r="BHG905" s="4"/>
      <c r="BHH905" s="4"/>
      <c r="BHI905" s="4"/>
      <c r="BHJ905" s="4"/>
      <c r="BHK905" s="4"/>
      <c r="BHL905" s="4"/>
      <c r="BHM905" s="4"/>
      <c r="BHN905" s="4"/>
      <c r="BHO905" s="4"/>
      <c r="BHP905" s="4"/>
      <c r="BHQ905" s="4"/>
      <c r="BHR905" s="4"/>
      <c r="BHS905" s="4"/>
      <c r="BHT905" s="4"/>
      <c r="BHU905" s="4"/>
      <c r="BHV905" s="4"/>
      <c r="BHW905" s="4"/>
      <c r="BHX905" s="4"/>
      <c r="BHY905" s="4"/>
      <c r="BHZ905" s="4"/>
      <c r="BIA905" s="4"/>
      <c r="BIB905" s="4"/>
      <c r="BIC905" s="4"/>
      <c r="BID905" s="4"/>
      <c r="BIE905" s="4"/>
      <c r="BIF905" s="4"/>
      <c r="BIG905" s="4"/>
      <c r="BIH905" s="4"/>
      <c r="BII905" s="4"/>
      <c r="BIJ905" s="4"/>
      <c r="BIK905" s="4"/>
      <c r="BIL905" s="4"/>
      <c r="BIM905" s="4"/>
      <c r="BIN905" s="4"/>
      <c r="BIO905" s="4"/>
      <c r="BIP905" s="4"/>
      <c r="BIQ905" s="4"/>
      <c r="BIR905" s="4"/>
      <c r="BIS905" s="4"/>
      <c r="BIT905" s="4"/>
      <c r="BIU905" s="4"/>
      <c r="BIV905" s="4"/>
      <c r="BIW905" s="4"/>
      <c r="BIX905" s="4"/>
      <c r="BIY905" s="4"/>
      <c r="BIZ905" s="4"/>
      <c r="BJA905" s="4"/>
      <c r="BJB905" s="4"/>
      <c r="BJC905" s="4"/>
      <c r="BJD905" s="4"/>
      <c r="BJE905" s="4"/>
      <c r="BJF905" s="4"/>
      <c r="BJG905" s="4"/>
      <c r="BJH905" s="4"/>
      <c r="BJI905" s="4"/>
      <c r="BJJ905" s="4"/>
      <c r="BJK905" s="4"/>
      <c r="BJL905" s="4"/>
      <c r="BJM905" s="4"/>
      <c r="BJN905" s="4"/>
      <c r="BJO905" s="4"/>
      <c r="BJP905" s="4"/>
      <c r="BJQ905" s="4"/>
      <c r="BJR905" s="4"/>
      <c r="BJS905" s="4"/>
      <c r="BJT905" s="4"/>
      <c r="BJU905" s="4"/>
      <c r="BJV905" s="4"/>
      <c r="BJW905" s="4"/>
      <c r="BJX905" s="4"/>
      <c r="BJY905" s="4"/>
      <c r="BJZ905" s="4"/>
      <c r="BKA905" s="4"/>
      <c r="BKB905" s="4"/>
      <c r="BKC905" s="4"/>
      <c r="BKD905" s="4"/>
      <c r="BKE905" s="4"/>
      <c r="BKF905" s="4"/>
      <c r="BKG905" s="4"/>
      <c r="BKH905" s="4"/>
      <c r="BKI905" s="4"/>
      <c r="BKJ905" s="4"/>
      <c r="BKK905" s="4"/>
      <c r="BKL905" s="4"/>
      <c r="BKM905" s="4"/>
      <c r="BKN905" s="4"/>
      <c r="BKO905" s="4"/>
      <c r="BKP905" s="4"/>
      <c r="BKQ905" s="4"/>
      <c r="BKR905" s="4"/>
      <c r="BKS905" s="4"/>
      <c r="BKT905" s="4"/>
      <c r="BKU905" s="4"/>
      <c r="BKV905" s="4"/>
      <c r="BKW905" s="4"/>
      <c r="BKX905" s="4"/>
      <c r="BKY905" s="4"/>
      <c r="BKZ905" s="4"/>
      <c r="BLA905" s="4"/>
      <c r="BLB905" s="4"/>
      <c r="BLC905" s="4"/>
      <c r="BLD905" s="4"/>
      <c r="BLE905" s="4"/>
      <c r="BLF905" s="4"/>
      <c r="BLG905" s="4"/>
      <c r="BLH905" s="4"/>
      <c r="BLI905" s="4"/>
      <c r="BLJ905" s="4"/>
      <c r="BLK905" s="4"/>
      <c r="BLL905" s="4"/>
      <c r="BLM905" s="4"/>
      <c r="BLN905" s="4"/>
      <c r="BLO905" s="4"/>
      <c r="BLP905" s="4"/>
      <c r="BLQ905" s="4"/>
      <c r="BLR905" s="4"/>
      <c r="BLS905" s="4"/>
      <c r="BLT905" s="4"/>
      <c r="BLU905" s="4"/>
      <c r="BLV905" s="4"/>
      <c r="BLW905" s="4"/>
      <c r="BLX905" s="4"/>
      <c r="BLY905" s="4"/>
      <c r="BLZ905" s="4"/>
      <c r="BMA905" s="4"/>
      <c r="BMB905" s="4"/>
      <c r="BMC905" s="4"/>
      <c r="BMD905" s="4"/>
      <c r="BME905" s="4"/>
      <c r="BMF905" s="4"/>
      <c r="BMG905" s="4"/>
      <c r="BMH905" s="4"/>
      <c r="BMI905" s="4"/>
      <c r="BMJ905" s="4"/>
      <c r="BMK905" s="4"/>
      <c r="BML905" s="4"/>
      <c r="BMM905" s="4"/>
      <c r="BMN905" s="4"/>
      <c r="BMO905" s="4"/>
      <c r="BMP905" s="4"/>
      <c r="BMQ905" s="4"/>
      <c r="BMR905" s="4"/>
      <c r="BMS905" s="4"/>
      <c r="BMT905" s="4"/>
      <c r="BMU905" s="4"/>
      <c r="BMV905" s="4"/>
      <c r="BMW905" s="4"/>
      <c r="BMX905" s="4"/>
      <c r="BMY905" s="4"/>
      <c r="BMZ905" s="4"/>
      <c r="BNA905" s="4"/>
      <c r="BNB905" s="4"/>
      <c r="BNC905" s="4"/>
      <c r="BND905" s="4"/>
      <c r="BNE905" s="4"/>
      <c r="BNF905" s="4"/>
      <c r="BNG905" s="4"/>
      <c r="BNH905" s="4"/>
      <c r="BNI905" s="4"/>
      <c r="BNJ905" s="4"/>
      <c r="BNK905" s="4"/>
      <c r="BNL905" s="4"/>
      <c r="BNM905" s="4"/>
      <c r="BNN905" s="4"/>
      <c r="BNO905" s="4"/>
      <c r="BNP905" s="4"/>
      <c r="BNQ905" s="4"/>
      <c r="BNR905" s="4"/>
      <c r="BNS905" s="4"/>
      <c r="BNT905" s="4"/>
      <c r="BNU905" s="4"/>
      <c r="BNV905" s="4"/>
      <c r="BNW905" s="4"/>
      <c r="BNX905" s="4"/>
      <c r="BNY905" s="4"/>
      <c r="BNZ905" s="4"/>
      <c r="BOA905" s="4"/>
      <c r="BOB905" s="4"/>
      <c r="BOC905" s="4"/>
      <c r="BOD905" s="4"/>
      <c r="BOE905" s="4"/>
      <c r="BOF905" s="4"/>
      <c r="BOG905" s="4"/>
      <c r="BOH905" s="4"/>
      <c r="BOI905" s="4"/>
      <c r="BOJ905" s="4"/>
      <c r="BOK905" s="4"/>
      <c r="BOL905" s="4"/>
      <c r="BOM905" s="4"/>
      <c r="BON905" s="4"/>
      <c r="BOO905" s="4"/>
      <c r="BOP905" s="4"/>
      <c r="BOQ905" s="4"/>
      <c r="BOR905" s="4"/>
      <c r="BOS905" s="4"/>
      <c r="BOT905" s="4"/>
      <c r="BOU905" s="4"/>
      <c r="BOV905" s="4"/>
      <c r="BOW905" s="4"/>
      <c r="BOX905" s="4"/>
      <c r="BOY905" s="4"/>
      <c r="BOZ905" s="4"/>
      <c r="BPA905" s="4"/>
      <c r="BPB905" s="4"/>
      <c r="BPC905" s="4"/>
      <c r="BPD905" s="4"/>
      <c r="BPE905" s="4"/>
      <c r="BPF905" s="4"/>
      <c r="BPG905" s="4"/>
      <c r="BPH905" s="4"/>
      <c r="BPI905" s="4"/>
      <c r="BPJ905" s="4"/>
      <c r="BPK905" s="4"/>
      <c r="BPL905" s="4"/>
      <c r="BPM905" s="4"/>
      <c r="BPN905" s="4"/>
      <c r="BPO905" s="4"/>
      <c r="BPP905" s="4"/>
      <c r="BPQ905" s="4"/>
      <c r="BPR905" s="4"/>
      <c r="BPT905" s="4"/>
      <c r="BPV905" s="4"/>
      <c r="BPW905" s="4"/>
      <c r="BPX905" s="4"/>
      <c r="BPY905" s="4"/>
      <c r="BPZ905" s="4"/>
      <c r="BQA905" s="4"/>
      <c r="BQB905" s="4"/>
      <c r="BQC905" s="4"/>
      <c r="BQH905" s="4"/>
      <c r="BQI905" s="4"/>
      <c r="BQJ905" s="4"/>
      <c r="BQK905" s="4"/>
      <c r="BQL905" s="4"/>
      <c r="BQM905" s="4"/>
      <c r="BQN905" s="4"/>
      <c r="BQO905" s="4"/>
      <c r="BQP905" s="4"/>
      <c r="BQQ905" s="4"/>
      <c r="BQR905" s="4"/>
      <c r="BQS905" s="4"/>
      <c r="BQT905" s="4"/>
      <c r="BQU905" s="4"/>
      <c r="BQV905" s="4"/>
      <c r="BQW905" s="4"/>
      <c r="BQX905" s="4"/>
      <c r="BQY905" s="4"/>
      <c r="BQZ905" s="4"/>
      <c r="BRA905" s="4"/>
      <c r="BRB905" s="4"/>
      <c r="BRC905" s="4"/>
      <c r="BRD905" s="4"/>
      <c r="BRE905" s="4"/>
      <c r="BRF905" s="4"/>
      <c r="BRG905" s="4"/>
      <c r="BRH905" s="4"/>
      <c r="BRI905" s="4"/>
      <c r="BRJ905" s="4"/>
      <c r="BRK905" s="4"/>
      <c r="BRL905" s="4"/>
      <c r="BRM905" s="4"/>
      <c r="BRN905" s="4"/>
      <c r="BRO905" s="4"/>
      <c r="BRP905" s="4"/>
      <c r="BRQ905" s="4"/>
      <c r="BRR905" s="4"/>
      <c r="BRS905" s="4"/>
      <c r="BRT905" s="4"/>
      <c r="BRU905" s="4"/>
      <c r="BRV905" s="4"/>
      <c r="BRW905" s="4"/>
      <c r="BRX905" s="4"/>
      <c r="BRY905" s="4"/>
      <c r="BRZ905" s="4"/>
      <c r="BSA905" s="4"/>
      <c r="BSB905" s="4"/>
      <c r="BSC905" s="4"/>
      <c r="BSD905" s="4"/>
      <c r="BSE905" s="4"/>
      <c r="BSF905" s="4"/>
      <c r="BSG905" s="4"/>
      <c r="BSH905" s="4"/>
      <c r="BSI905" s="4"/>
      <c r="BSJ905" s="4"/>
      <c r="BSK905" s="4"/>
      <c r="BSL905" s="4"/>
      <c r="BSM905" s="4"/>
      <c r="BSN905" s="4"/>
      <c r="BSO905" s="4"/>
      <c r="BSP905" s="4"/>
      <c r="BSQ905" s="4"/>
      <c r="BSR905" s="4"/>
      <c r="BSS905" s="4"/>
      <c r="BST905" s="4"/>
      <c r="BSU905" s="4"/>
      <c r="BSV905" s="4"/>
      <c r="BSW905" s="4"/>
      <c r="BSX905" s="4"/>
      <c r="BSY905" s="4"/>
      <c r="BSZ905" s="4"/>
      <c r="BTA905" s="4"/>
      <c r="BTB905" s="4"/>
      <c r="BTC905" s="4"/>
      <c r="BTD905" s="4"/>
      <c r="BTE905" s="4"/>
      <c r="BTF905" s="4"/>
      <c r="BTG905" s="4"/>
      <c r="BTH905" s="4"/>
      <c r="BTI905" s="4"/>
      <c r="BTJ905" s="4"/>
      <c r="BTK905" s="4"/>
      <c r="BTL905" s="4"/>
      <c r="BTM905" s="4"/>
      <c r="BTN905" s="4"/>
      <c r="BTO905" s="4"/>
      <c r="BTP905" s="4"/>
      <c r="BTQ905" s="4"/>
      <c r="BTR905" s="4"/>
      <c r="BTS905" s="4"/>
      <c r="BTT905" s="4"/>
      <c r="BTU905" s="4"/>
      <c r="BTV905" s="4"/>
      <c r="BTW905" s="4"/>
      <c r="BTX905" s="4"/>
      <c r="BTY905" s="4"/>
      <c r="BTZ905" s="4"/>
      <c r="BUA905" s="4"/>
      <c r="BUB905" s="4"/>
      <c r="BUC905" s="4"/>
      <c r="BUD905" s="4"/>
      <c r="BUE905" s="4"/>
      <c r="BUF905" s="4"/>
      <c r="BUG905" s="4"/>
      <c r="BUH905" s="4"/>
      <c r="BUI905" s="4"/>
      <c r="BUJ905" s="4"/>
      <c r="BUK905" s="4"/>
      <c r="BUL905" s="4"/>
      <c r="BUM905" s="4"/>
      <c r="BUN905" s="4"/>
      <c r="BUO905" s="4"/>
      <c r="BUP905" s="4"/>
      <c r="BUQ905" s="4"/>
      <c r="BUR905" s="4"/>
      <c r="BUS905" s="4"/>
      <c r="BUT905" s="4"/>
      <c r="BUU905" s="4"/>
      <c r="BUV905" s="4"/>
      <c r="BUW905" s="4"/>
      <c r="BUX905" s="4"/>
      <c r="BUY905" s="4"/>
      <c r="BUZ905" s="4"/>
      <c r="BVA905" s="4"/>
      <c r="BVB905" s="4"/>
      <c r="BVC905" s="4"/>
      <c r="BVD905" s="4"/>
      <c r="BVE905" s="4"/>
      <c r="BVF905" s="4"/>
      <c r="BVG905" s="4"/>
      <c r="BVH905" s="4"/>
      <c r="BVI905" s="4"/>
      <c r="BVJ905" s="4"/>
      <c r="BVK905" s="4"/>
      <c r="BVL905" s="4"/>
      <c r="BVM905" s="4"/>
      <c r="BVN905" s="4"/>
      <c r="BVO905" s="4"/>
      <c r="BVP905" s="4"/>
      <c r="BVQ905" s="4"/>
      <c r="BVR905" s="4"/>
      <c r="BVS905" s="4"/>
      <c r="BVT905" s="4"/>
      <c r="BVU905" s="4"/>
      <c r="BVV905" s="4"/>
      <c r="BVW905" s="4"/>
      <c r="BVX905" s="4"/>
      <c r="BVY905" s="4"/>
      <c r="BVZ905" s="4"/>
      <c r="BWA905" s="4"/>
      <c r="BWB905" s="4"/>
      <c r="BWC905" s="4"/>
      <c r="BWD905" s="4"/>
      <c r="BWE905" s="4"/>
      <c r="BWF905" s="4"/>
      <c r="BWG905" s="4"/>
      <c r="BWH905" s="4"/>
      <c r="BWI905" s="4"/>
      <c r="BWJ905" s="4"/>
      <c r="BWK905" s="4"/>
      <c r="BWL905" s="4"/>
      <c r="BWM905" s="4"/>
      <c r="BWN905" s="4"/>
      <c r="BWO905" s="4"/>
      <c r="BWP905" s="4"/>
      <c r="BWQ905" s="4"/>
      <c r="BWR905" s="4"/>
      <c r="BWS905" s="4"/>
      <c r="BWT905" s="4"/>
      <c r="BWU905" s="4"/>
      <c r="BWV905" s="4"/>
      <c r="BWW905" s="4"/>
      <c r="BWX905" s="4"/>
      <c r="BWY905" s="4"/>
      <c r="BWZ905" s="4"/>
      <c r="BXA905" s="4"/>
      <c r="BXB905" s="4"/>
      <c r="BXC905" s="4"/>
      <c r="BXD905" s="4"/>
      <c r="BXE905" s="4"/>
      <c r="BXF905" s="4"/>
      <c r="BXG905" s="4"/>
      <c r="BXH905" s="4"/>
      <c r="BXI905" s="4"/>
      <c r="BXJ905" s="4"/>
      <c r="BXK905" s="4"/>
      <c r="BXL905" s="4"/>
      <c r="BXM905" s="4"/>
      <c r="BXN905" s="4"/>
      <c r="BXO905" s="4"/>
      <c r="BXP905" s="4"/>
      <c r="BXQ905" s="4"/>
      <c r="BXR905" s="4"/>
      <c r="BXS905" s="4"/>
      <c r="BXT905" s="4"/>
      <c r="BXU905" s="4"/>
      <c r="BXV905" s="4"/>
      <c r="BXW905" s="4"/>
      <c r="BXX905" s="4"/>
      <c r="BXY905" s="4"/>
      <c r="BXZ905" s="4"/>
      <c r="BYA905" s="4"/>
      <c r="BYB905" s="4"/>
      <c r="BYC905" s="4"/>
      <c r="BYD905" s="4"/>
      <c r="BYE905" s="4"/>
      <c r="BYF905" s="4"/>
      <c r="BYG905" s="4"/>
      <c r="BYH905" s="4"/>
      <c r="BYI905" s="4"/>
      <c r="BYJ905" s="4"/>
      <c r="BYK905" s="4"/>
      <c r="BYL905" s="4"/>
      <c r="BYM905" s="4"/>
      <c r="BYN905" s="4"/>
      <c r="BYO905" s="4"/>
      <c r="BYP905" s="4"/>
      <c r="BYQ905" s="4"/>
      <c r="BYR905" s="4"/>
      <c r="BYS905" s="4"/>
      <c r="BYT905" s="4"/>
      <c r="BYU905" s="4"/>
      <c r="BYV905" s="4"/>
      <c r="BYW905" s="4"/>
      <c r="BYX905" s="4"/>
      <c r="BYY905" s="4"/>
      <c r="BYZ905" s="4"/>
      <c r="BZA905" s="4"/>
      <c r="BZB905" s="4"/>
      <c r="BZC905" s="4"/>
      <c r="BZD905" s="4"/>
      <c r="BZE905" s="4"/>
      <c r="BZF905" s="4"/>
      <c r="BZG905" s="4"/>
      <c r="BZH905" s="4"/>
      <c r="BZI905" s="4"/>
      <c r="BZJ905" s="4"/>
      <c r="BZK905" s="4"/>
      <c r="BZL905" s="4"/>
      <c r="BZM905" s="4"/>
      <c r="BZN905" s="4"/>
      <c r="BZP905" s="4"/>
      <c r="BZR905" s="4"/>
      <c r="BZS905" s="4"/>
      <c r="BZT905" s="4"/>
      <c r="BZU905" s="4"/>
      <c r="BZV905" s="4"/>
      <c r="BZW905" s="4"/>
      <c r="BZX905" s="4"/>
      <c r="BZY905" s="4"/>
      <c r="CAD905" s="4"/>
      <c r="CAE905" s="4"/>
      <c r="CAF905" s="4"/>
      <c r="CAG905" s="4"/>
      <c r="CAH905" s="4"/>
      <c r="CAI905" s="4"/>
      <c r="CAJ905" s="4"/>
      <c r="CAK905" s="4"/>
      <c r="CAL905" s="4"/>
      <c r="CAM905" s="4"/>
      <c r="CAN905" s="4"/>
      <c r="CAO905" s="4"/>
      <c r="CAP905" s="4"/>
      <c r="CAQ905" s="4"/>
      <c r="CAR905" s="4"/>
      <c r="CAS905" s="4"/>
      <c r="CAT905" s="4"/>
      <c r="CAU905" s="4"/>
      <c r="CAV905" s="4"/>
      <c r="CAW905" s="4"/>
      <c r="CAX905" s="4"/>
      <c r="CAY905" s="4"/>
      <c r="CAZ905" s="4"/>
      <c r="CBA905" s="4"/>
      <c r="CBB905" s="4"/>
      <c r="CBC905" s="4"/>
      <c r="CBD905" s="4"/>
      <c r="CBE905" s="4"/>
      <c r="CBF905" s="4"/>
      <c r="CBG905" s="4"/>
      <c r="CBH905" s="4"/>
      <c r="CBI905" s="4"/>
      <c r="CBJ905" s="4"/>
      <c r="CBK905" s="4"/>
      <c r="CBL905" s="4"/>
      <c r="CBM905" s="4"/>
      <c r="CBN905" s="4"/>
      <c r="CBO905" s="4"/>
      <c r="CBP905" s="4"/>
      <c r="CBQ905" s="4"/>
      <c r="CBR905" s="4"/>
      <c r="CBS905" s="4"/>
      <c r="CBT905" s="4"/>
      <c r="CBU905" s="4"/>
      <c r="CBV905" s="4"/>
      <c r="CBW905" s="4"/>
      <c r="CBX905" s="4"/>
      <c r="CBY905" s="4"/>
      <c r="CBZ905" s="4"/>
      <c r="CCA905" s="4"/>
      <c r="CCB905" s="4"/>
      <c r="CCC905" s="4"/>
      <c r="CCD905" s="4"/>
      <c r="CCE905" s="4"/>
      <c r="CCF905" s="4"/>
      <c r="CCG905" s="4"/>
      <c r="CCH905" s="4"/>
      <c r="CCI905" s="4"/>
      <c r="CCJ905" s="4"/>
      <c r="CCK905" s="4"/>
      <c r="CCL905" s="4"/>
      <c r="CCM905" s="4"/>
      <c r="CCN905" s="4"/>
      <c r="CCO905" s="4"/>
      <c r="CCP905" s="4"/>
      <c r="CCQ905" s="4"/>
      <c r="CCR905" s="4"/>
      <c r="CCS905" s="4"/>
      <c r="CCT905" s="4"/>
      <c r="CCU905" s="4"/>
      <c r="CCV905" s="4"/>
      <c r="CCW905" s="4"/>
      <c r="CCX905" s="4"/>
      <c r="CCY905" s="4"/>
      <c r="CCZ905" s="4"/>
      <c r="CDA905" s="4"/>
      <c r="CDB905" s="4"/>
      <c r="CDC905" s="4"/>
      <c r="CDD905" s="4"/>
      <c r="CDE905" s="4"/>
      <c r="CDF905" s="4"/>
      <c r="CDG905" s="4"/>
      <c r="CDH905" s="4"/>
      <c r="CDI905" s="4"/>
      <c r="CDJ905" s="4"/>
      <c r="CDK905" s="4"/>
      <c r="CDL905" s="4"/>
      <c r="CDM905" s="4"/>
      <c r="CDN905" s="4"/>
      <c r="CDO905" s="4"/>
      <c r="CDP905" s="4"/>
      <c r="CDQ905" s="4"/>
      <c r="CDR905" s="4"/>
      <c r="CDS905" s="4"/>
      <c r="CDT905" s="4"/>
      <c r="CDU905" s="4"/>
      <c r="CDV905" s="4"/>
      <c r="CDW905" s="4"/>
      <c r="CDX905" s="4"/>
      <c r="CDY905" s="4"/>
      <c r="CDZ905" s="4"/>
      <c r="CEA905" s="4"/>
      <c r="CEB905" s="4"/>
      <c r="CEC905" s="4"/>
      <c r="CED905" s="4"/>
      <c r="CEE905" s="4"/>
      <c r="CEF905" s="4"/>
      <c r="CEG905" s="4"/>
      <c r="CEH905" s="4"/>
      <c r="CEI905" s="4"/>
      <c r="CEJ905" s="4"/>
      <c r="CEK905" s="4"/>
      <c r="CEL905" s="4"/>
      <c r="CEM905" s="4"/>
      <c r="CEN905" s="4"/>
      <c r="CEO905" s="4"/>
      <c r="CEP905" s="4"/>
      <c r="CEQ905" s="4"/>
      <c r="CER905" s="4"/>
      <c r="CES905" s="4"/>
      <c r="CET905" s="4"/>
      <c r="CEU905" s="4"/>
      <c r="CEV905" s="4"/>
      <c r="CEW905" s="4"/>
      <c r="CEX905" s="4"/>
      <c r="CEY905" s="4"/>
      <c r="CEZ905" s="4"/>
      <c r="CFA905" s="4"/>
      <c r="CFB905" s="4"/>
      <c r="CFC905" s="4"/>
      <c r="CFD905" s="4"/>
      <c r="CFE905" s="4"/>
      <c r="CFF905" s="4"/>
      <c r="CFG905" s="4"/>
      <c r="CFH905" s="4"/>
      <c r="CFI905" s="4"/>
      <c r="CFJ905" s="4"/>
      <c r="CFK905" s="4"/>
      <c r="CFL905" s="4"/>
      <c r="CFM905" s="4"/>
      <c r="CFN905" s="4"/>
      <c r="CFO905" s="4"/>
      <c r="CFP905" s="4"/>
      <c r="CFQ905" s="4"/>
      <c r="CFR905" s="4"/>
      <c r="CFS905" s="4"/>
      <c r="CFT905" s="4"/>
      <c r="CFU905" s="4"/>
      <c r="CFV905" s="4"/>
      <c r="CFW905" s="4"/>
      <c r="CFX905" s="4"/>
      <c r="CFY905" s="4"/>
      <c r="CFZ905" s="4"/>
      <c r="CGA905" s="4"/>
      <c r="CGB905" s="4"/>
      <c r="CGC905" s="4"/>
      <c r="CGD905" s="4"/>
      <c r="CGE905" s="4"/>
      <c r="CGF905" s="4"/>
      <c r="CGG905" s="4"/>
      <c r="CGH905" s="4"/>
      <c r="CGI905" s="4"/>
      <c r="CGJ905" s="4"/>
      <c r="CGK905" s="4"/>
      <c r="CGL905" s="4"/>
      <c r="CGM905" s="4"/>
      <c r="CGN905" s="4"/>
      <c r="CGO905" s="4"/>
      <c r="CGP905" s="4"/>
      <c r="CGQ905" s="4"/>
      <c r="CGR905" s="4"/>
      <c r="CGS905" s="4"/>
      <c r="CGT905" s="4"/>
      <c r="CGU905" s="4"/>
      <c r="CGV905" s="4"/>
      <c r="CGW905" s="4"/>
      <c r="CGX905" s="4"/>
      <c r="CGY905" s="4"/>
      <c r="CGZ905" s="4"/>
      <c r="CHA905" s="4"/>
      <c r="CHB905" s="4"/>
      <c r="CHC905" s="4"/>
      <c r="CHD905" s="4"/>
      <c r="CHE905" s="4"/>
      <c r="CHF905" s="4"/>
      <c r="CHG905" s="4"/>
      <c r="CHH905" s="4"/>
      <c r="CHI905" s="4"/>
      <c r="CHJ905" s="4"/>
      <c r="CHK905" s="4"/>
      <c r="CHL905" s="4"/>
      <c r="CHM905" s="4"/>
      <c r="CHN905" s="4"/>
      <c r="CHO905" s="4"/>
      <c r="CHP905" s="4"/>
      <c r="CHQ905" s="4"/>
      <c r="CHR905" s="4"/>
      <c r="CHS905" s="4"/>
      <c r="CHT905" s="4"/>
      <c r="CHU905" s="4"/>
      <c r="CHV905" s="4"/>
      <c r="CHW905" s="4"/>
      <c r="CHX905" s="4"/>
      <c r="CHY905" s="4"/>
      <c r="CHZ905" s="4"/>
      <c r="CIA905" s="4"/>
      <c r="CIB905" s="4"/>
      <c r="CIC905" s="4"/>
      <c r="CID905" s="4"/>
      <c r="CIE905" s="4"/>
      <c r="CIF905" s="4"/>
      <c r="CIG905" s="4"/>
      <c r="CIH905" s="4"/>
      <c r="CII905" s="4"/>
      <c r="CIJ905" s="4"/>
      <c r="CIK905" s="4"/>
      <c r="CIL905" s="4"/>
      <c r="CIM905" s="4"/>
      <c r="CIN905" s="4"/>
      <c r="CIO905" s="4"/>
      <c r="CIP905" s="4"/>
      <c r="CIQ905" s="4"/>
      <c r="CIR905" s="4"/>
      <c r="CIS905" s="4"/>
      <c r="CIT905" s="4"/>
      <c r="CIU905" s="4"/>
      <c r="CIV905" s="4"/>
      <c r="CIW905" s="4"/>
      <c r="CIX905" s="4"/>
      <c r="CIY905" s="4"/>
      <c r="CIZ905" s="4"/>
      <c r="CJA905" s="4"/>
      <c r="CJB905" s="4"/>
      <c r="CJC905" s="4"/>
      <c r="CJD905" s="4"/>
      <c r="CJE905" s="4"/>
      <c r="CJF905" s="4"/>
      <c r="CJG905" s="4"/>
      <c r="CJH905" s="4"/>
      <c r="CJI905" s="4"/>
      <c r="CJJ905" s="4"/>
      <c r="CJL905" s="4"/>
      <c r="CJN905" s="4"/>
      <c r="CJO905" s="4"/>
      <c r="CJP905" s="4"/>
      <c r="CJQ905" s="4"/>
      <c r="CJR905" s="4"/>
      <c r="CJS905" s="4"/>
      <c r="CJT905" s="4"/>
      <c r="CJU905" s="4"/>
      <c r="CJZ905" s="4"/>
      <c r="CKA905" s="4"/>
      <c r="CKB905" s="4"/>
      <c r="CKC905" s="4"/>
      <c r="CKD905" s="4"/>
      <c r="CKE905" s="4"/>
      <c r="CKF905" s="4"/>
      <c r="CKG905" s="4"/>
      <c r="CKH905" s="4"/>
      <c r="CKI905" s="4"/>
      <c r="CKJ905" s="4"/>
      <c r="CKK905" s="4"/>
      <c r="CKL905" s="4"/>
      <c r="CKM905" s="4"/>
      <c r="CKN905" s="4"/>
      <c r="CKO905" s="4"/>
      <c r="CKP905" s="4"/>
      <c r="CKQ905" s="4"/>
      <c r="CKR905" s="4"/>
      <c r="CKS905" s="4"/>
      <c r="CKT905" s="4"/>
      <c r="CKU905" s="4"/>
      <c r="CKV905" s="4"/>
      <c r="CKW905" s="4"/>
      <c r="CKX905" s="4"/>
      <c r="CKY905" s="4"/>
      <c r="CKZ905" s="4"/>
      <c r="CLA905" s="4"/>
      <c r="CLB905" s="4"/>
      <c r="CLC905" s="4"/>
      <c r="CLD905" s="4"/>
      <c r="CLE905" s="4"/>
      <c r="CLF905" s="4"/>
      <c r="CLG905" s="4"/>
      <c r="CLH905" s="4"/>
      <c r="CLI905" s="4"/>
      <c r="CLJ905" s="4"/>
      <c r="CLK905" s="4"/>
      <c r="CLL905" s="4"/>
      <c r="CLM905" s="4"/>
      <c r="CLN905" s="4"/>
      <c r="CLO905" s="4"/>
      <c r="CLP905" s="4"/>
      <c r="CLQ905" s="4"/>
      <c r="CLR905" s="4"/>
      <c r="CLS905" s="4"/>
      <c r="CLT905" s="4"/>
      <c r="CLU905" s="4"/>
      <c r="CLV905" s="4"/>
      <c r="CLW905" s="4"/>
      <c r="CLX905" s="4"/>
      <c r="CLY905" s="4"/>
      <c r="CLZ905" s="4"/>
      <c r="CMA905" s="4"/>
      <c r="CMB905" s="4"/>
      <c r="CMC905" s="4"/>
      <c r="CMD905" s="4"/>
      <c r="CME905" s="4"/>
      <c r="CMF905" s="4"/>
      <c r="CMG905" s="4"/>
      <c r="CMH905" s="4"/>
      <c r="CMI905" s="4"/>
      <c r="CMJ905" s="4"/>
      <c r="CMK905" s="4"/>
      <c r="CML905" s="4"/>
      <c r="CMM905" s="4"/>
      <c r="CMN905" s="4"/>
      <c r="CMO905" s="4"/>
      <c r="CMP905" s="4"/>
      <c r="CMQ905" s="4"/>
      <c r="CMR905" s="4"/>
      <c r="CMS905" s="4"/>
      <c r="CMT905" s="4"/>
      <c r="CMU905" s="4"/>
      <c r="CMV905" s="4"/>
      <c r="CMW905" s="4"/>
      <c r="CMX905" s="4"/>
      <c r="CMY905" s="4"/>
      <c r="CMZ905" s="4"/>
      <c r="CNA905" s="4"/>
      <c r="CNB905" s="4"/>
      <c r="CNC905" s="4"/>
      <c r="CND905" s="4"/>
      <c r="CNE905" s="4"/>
      <c r="CNF905" s="4"/>
      <c r="CNG905" s="4"/>
      <c r="CNH905" s="4"/>
      <c r="CNI905" s="4"/>
      <c r="CNJ905" s="4"/>
      <c r="CNK905" s="4"/>
      <c r="CNL905" s="4"/>
      <c r="CNM905" s="4"/>
      <c r="CNN905" s="4"/>
      <c r="CNO905" s="4"/>
      <c r="CNP905" s="4"/>
      <c r="CNQ905" s="4"/>
      <c r="CNR905" s="4"/>
      <c r="CNS905" s="4"/>
      <c r="CNT905" s="4"/>
      <c r="CNU905" s="4"/>
      <c r="CNV905" s="4"/>
      <c r="CNW905" s="4"/>
      <c r="CNX905" s="4"/>
      <c r="CNY905" s="4"/>
      <c r="CNZ905" s="4"/>
      <c r="COA905" s="4"/>
      <c r="COB905" s="4"/>
      <c r="COC905" s="4"/>
      <c r="COD905" s="4"/>
      <c r="COE905" s="4"/>
      <c r="COF905" s="4"/>
      <c r="COG905" s="4"/>
      <c r="COH905" s="4"/>
      <c r="COI905" s="4"/>
      <c r="COJ905" s="4"/>
      <c r="COK905" s="4"/>
      <c r="COL905" s="4"/>
      <c r="COM905" s="4"/>
      <c r="CON905" s="4"/>
      <c r="COO905" s="4"/>
      <c r="COP905" s="4"/>
      <c r="COQ905" s="4"/>
      <c r="COR905" s="4"/>
      <c r="COS905" s="4"/>
      <c r="COT905" s="4"/>
      <c r="COU905" s="4"/>
      <c r="COV905" s="4"/>
      <c r="COW905" s="4"/>
      <c r="COX905" s="4"/>
      <c r="COY905" s="4"/>
      <c r="COZ905" s="4"/>
      <c r="CPA905" s="4"/>
      <c r="CPB905" s="4"/>
      <c r="CPC905" s="4"/>
      <c r="CPD905" s="4"/>
      <c r="CPE905" s="4"/>
      <c r="CPF905" s="4"/>
      <c r="CPG905" s="4"/>
      <c r="CPH905" s="4"/>
      <c r="CPI905" s="4"/>
      <c r="CPJ905" s="4"/>
      <c r="CPK905" s="4"/>
      <c r="CPL905" s="4"/>
      <c r="CPM905" s="4"/>
      <c r="CPN905" s="4"/>
      <c r="CPO905" s="4"/>
      <c r="CPP905" s="4"/>
      <c r="CPQ905" s="4"/>
      <c r="CPR905" s="4"/>
      <c r="CPS905" s="4"/>
      <c r="CPT905" s="4"/>
      <c r="CPU905" s="4"/>
      <c r="CPV905" s="4"/>
      <c r="CPW905" s="4"/>
      <c r="CPX905" s="4"/>
      <c r="CPY905" s="4"/>
      <c r="CPZ905" s="4"/>
      <c r="CQA905" s="4"/>
      <c r="CQB905" s="4"/>
      <c r="CQC905" s="4"/>
      <c r="CQD905" s="4"/>
      <c r="CQE905" s="4"/>
      <c r="CQF905" s="4"/>
      <c r="CQG905" s="4"/>
      <c r="CQH905" s="4"/>
      <c r="CQI905" s="4"/>
      <c r="CQJ905" s="4"/>
      <c r="CQK905" s="4"/>
      <c r="CQL905" s="4"/>
      <c r="CQM905" s="4"/>
      <c r="CQN905" s="4"/>
      <c r="CQO905" s="4"/>
      <c r="CQP905" s="4"/>
      <c r="CQQ905" s="4"/>
      <c r="CQR905" s="4"/>
      <c r="CQS905" s="4"/>
      <c r="CQT905" s="4"/>
      <c r="CQU905" s="4"/>
      <c r="CQV905" s="4"/>
      <c r="CQW905" s="4"/>
      <c r="CQX905" s="4"/>
      <c r="CQY905" s="4"/>
      <c r="CQZ905" s="4"/>
      <c r="CRA905" s="4"/>
      <c r="CRB905" s="4"/>
      <c r="CRC905" s="4"/>
      <c r="CRD905" s="4"/>
      <c r="CRE905" s="4"/>
      <c r="CRF905" s="4"/>
      <c r="CRG905" s="4"/>
      <c r="CRH905" s="4"/>
      <c r="CRI905" s="4"/>
      <c r="CRJ905" s="4"/>
      <c r="CRK905" s="4"/>
      <c r="CRL905" s="4"/>
      <c r="CRM905" s="4"/>
      <c r="CRN905" s="4"/>
      <c r="CRO905" s="4"/>
      <c r="CRP905" s="4"/>
      <c r="CRQ905" s="4"/>
      <c r="CRR905" s="4"/>
      <c r="CRS905" s="4"/>
      <c r="CRT905" s="4"/>
      <c r="CRU905" s="4"/>
      <c r="CRV905" s="4"/>
      <c r="CRW905" s="4"/>
      <c r="CRX905" s="4"/>
      <c r="CRY905" s="4"/>
      <c r="CRZ905" s="4"/>
      <c r="CSA905" s="4"/>
      <c r="CSB905" s="4"/>
      <c r="CSC905" s="4"/>
      <c r="CSD905" s="4"/>
      <c r="CSE905" s="4"/>
      <c r="CSF905" s="4"/>
      <c r="CSG905" s="4"/>
      <c r="CSH905" s="4"/>
      <c r="CSI905" s="4"/>
      <c r="CSJ905" s="4"/>
      <c r="CSK905" s="4"/>
      <c r="CSL905" s="4"/>
      <c r="CSM905" s="4"/>
      <c r="CSN905" s="4"/>
      <c r="CSO905" s="4"/>
      <c r="CSP905" s="4"/>
      <c r="CSQ905" s="4"/>
      <c r="CSR905" s="4"/>
      <c r="CSS905" s="4"/>
      <c r="CST905" s="4"/>
      <c r="CSU905" s="4"/>
      <c r="CSV905" s="4"/>
      <c r="CSW905" s="4"/>
      <c r="CSX905" s="4"/>
      <c r="CSY905" s="4"/>
      <c r="CSZ905" s="4"/>
      <c r="CTA905" s="4"/>
      <c r="CTB905" s="4"/>
      <c r="CTC905" s="4"/>
      <c r="CTD905" s="4"/>
      <c r="CTE905" s="4"/>
      <c r="CTF905" s="4"/>
      <c r="CTH905" s="4"/>
      <c r="CTJ905" s="4"/>
      <c r="CTK905" s="4"/>
      <c r="CTL905" s="4"/>
      <c r="CTM905" s="4"/>
      <c r="CTN905" s="4"/>
      <c r="CTO905" s="4"/>
      <c r="CTP905" s="4"/>
      <c r="CTQ905" s="4"/>
      <c r="CTV905" s="4"/>
      <c r="CTW905" s="4"/>
      <c r="CTX905" s="4"/>
      <c r="CTY905" s="4"/>
      <c r="CTZ905" s="4"/>
      <c r="CUA905" s="4"/>
      <c r="CUB905" s="4"/>
      <c r="CUC905" s="4"/>
      <c r="CUD905" s="4"/>
      <c r="CUE905" s="4"/>
      <c r="CUF905" s="4"/>
      <c r="CUG905" s="4"/>
      <c r="CUH905" s="4"/>
      <c r="CUI905" s="4"/>
      <c r="CUJ905" s="4"/>
      <c r="CUK905" s="4"/>
      <c r="CUL905" s="4"/>
      <c r="CUM905" s="4"/>
      <c r="CUN905" s="4"/>
      <c r="CUO905" s="4"/>
      <c r="CUP905" s="4"/>
      <c r="CUQ905" s="4"/>
      <c r="CUR905" s="4"/>
      <c r="CUS905" s="4"/>
      <c r="CUT905" s="4"/>
      <c r="CUU905" s="4"/>
      <c r="CUV905" s="4"/>
      <c r="CUW905" s="4"/>
      <c r="CUX905" s="4"/>
      <c r="CUY905" s="4"/>
      <c r="CUZ905" s="4"/>
      <c r="CVA905" s="4"/>
      <c r="CVB905" s="4"/>
      <c r="CVC905" s="4"/>
      <c r="CVD905" s="4"/>
      <c r="CVE905" s="4"/>
      <c r="CVF905" s="4"/>
      <c r="CVG905" s="4"/>
      <c r="CVH905" s="4"/>
      <c r="CVI905" s="4"/>
      <c r="CVJ905" s="4"/>
      <c r="CVK905" s="4"/>
      <c r="CVL905" s="4"/>
      <c r="CVM905" s="4"/>
      <c r="CVN905" s="4"/>
      <c r="CVO905" s="4"/>
      <c r="CVP905" s="4"/>
      <c r="CVQ905" s="4"/>
      <c r="CVR905" s="4"/>
      <c r="CVS905" s="4"/>
      <c r="CVT905" s="4"/>
      <c r="CVU905" s="4"/>
      <c r="CVV905" s="4"/>
      <c r="CVW905" s="4"/>
      <c r="CVX905" s="4"/>
      <c r="CVY905" s="4"/>
      <c r="CVZ905" s="4"/>
      <c r="CWA905" s="4"/>
      <c r="CWB905" s="4"/>
      <c r="CWC905" s="4"/>
      <c r="CWD905" s="4"/>
      <c r="CWE905" s="4"/>
      <c r="CWF905" s="4"/>
      <c r="CWG905" s="4"/>
      <c r="CWH905" s="4"/>
      <c r="CWI905" s="4"/>
      <c r="CWJ905" s="4"/>
      <c r="CWK905" s="4"/>
      <c r="CWL905" s="4"/>
      <c r="CWM905" s="4"/>
      <c r="CWN905" s="4"/>
      <c r="CWO905" s="4"/>
      <c r="CWP905" s="4"/>
      <c r="CWQ905" s="4"/>
      <c r="CWR905" s="4"/>
      <c r="CWS905" s="4"/>
      <c r="CWT905" s="4"/>
      <c r="CWU905" s="4"/>
      <c r="CWV905" s="4"/>
      <c r="CWW905" s="4"/>
      <c r="CWX905" s="4"/>
      <c r="CWY905" s="4"/>
      <c r="CWZ905" s="4"/>
      <c r="CXA905" s="4"/>
      <c r="CXB905" s="4"/>
      <c r="CXC905" s="4"/>
      <c r="CXD905" s="4"/>
      <c r="CXE905" s="4"/>
      <c r="CXF905" s="4"/>
      <c r="CXG905" s="4"/>
      <c r="CXH905" s="4"/>
      <c r="CXI905" s="4"/>
      <c r="CXJ905" s="4"/>
      <c r="CXK905" s="4"/>
      <c r="CXL905" s="4"/>
      <c r="CXM905" s="4"/>
      <c r="CXN905" s="4"/>
      <c r="CXO905" s="4"/>
      <c r="CXP905" s="4"/>
      <c r="CXQ905" s="4"/>
      <c r="CXR905" s="4"/>
      <c r="CXS905" s="4"/>
      <c r="CXT905" s="4"/>
      <c r="CXU905" s="4"/>
      <c r="CXV905" s="4"/>
      <c r="CXW905" s="4"/>
      <c r="CXX905" s="4"/>
      <c r="CXY905" s="4"/>
      <c r="CXZ905" s="4"/>
      <c r="CYA905" s="4"/>
      <c r="CYB905" s="4"/>
      <c r="CYC905" s="4"/>
      <c r="CYD905" s="4"/>
      <c r="CYE905" s="4"/>
      <c r="CYF905" s="4"/>
      <c r="CYG905" s="4"/>
      <c r="CYH905" s="4"/>
      <c r="CYI905" s="4"/>
      <c r="CYJ905" s="4"/>
      <c r="CYK905" s="4"/>
      <c r="CYL905" s="4"/>
      <c r="CYM905" s="4"/>
      <c r="CYN905" s="4"/>
      <c r="CYO905" s="4"/>
      <c r="CYP905" s="4"/>
      <c r="CYQ905" s="4"/>
      <c r="CYR905" s="4"/>
      <c r="CYS905" s="4"/>
      <c r="CYT905" s="4"/>
      <c r="CYU905" s="4"/>
      <c r="CYV905" s="4"/>
      <c r="CYW905" s="4"/>
      <c r="CYX905" s="4"/>
      <c r="CYY905" s="4"/>
      <c r="CYZ905" s="4"/>
      <c r="CZA905" s="4"/>
      <c r="CZB905" s="4"/>
      <c r="CZC905" s="4"/>
      <c r="CZD905" s="4"/>
      <c r="CZE905" s="4"/>
      <c r="CZF905" s="4"/>
      <c r="CZG905" s="4"/>
      <c r="CZH905" s="4"/>
      <c r="CZI905" s="4"/>
      <c r="CZJ905" s="4"/>
      <c r="CZK905" s="4"/>
      <c r="CZL905" s="4"/>
      <c r="CZM905" s="4"/>
      <c r="CZN905" s="4"/>
      <c r="CZO905" s="4"/>
      <c r="CZP905" s="4"/>
      <c r="CZQ905" s="4"/>
      <c r="CZR905" s="4"/>
      <c r="CZS905" s="4"/>
      <c r="CZT905" s="4"/>
      <c r="CZU905" s="4"/>
      <c r="CZV905" s="4"/>
      <c r="CZW905" s="4"/>
      <c r="CZX905" s="4"/>
      <c r="CZY905" s="4"/>
      <c r="CZZ905" s="4"/>
      <c r="DAA905" s="4"/>
      <c r="DAB905" s="4"/>
      <c r="DAC905" s="4"/>
      <c r="DAD905" s="4"/>
      <c r="DAE905" s="4"/>
      <c r="DAF905" s="4"/>
      <c r="DAG905" s="4"/>
      <c r="DAH905" s="4"/>
      <c r="DAI905" s="4"/>
      <c r="DAJ905" s="4"/>
      <c r="DAK905" s="4"/>
      <c r="DAL905" s="4"/>
      <c r="DAM905" s="4"/>
      <c r="DAN905" s="4"/>
      <c r="DAO905" s="4"/>
      <c r="DAP905" s="4"/>
      <c r="DAQ905" s="4"/>
      <c r="DAR905" s="4"/>
      <c r="DAS905" s="4"/>
      <c r="DAT905" s="4"/>
      <c r="DAU905" s="4"/>
      <c r="DAV905" s="4"/>
      <c r="DAW905" s="4"/>
      <c r="DAX905" s="4"/>
      <c r="DAY905" s="4"/>
      <c r="DAZ905" s="4"/>
      <c r="DBA905" s="4"/>
      <c r="DBB905" s="4"/>
      <c r="DBC905" s="4"/>
      <c r="DBD905" s="4"/>
      <c r="DBE905" s="4"/>
      <c r="DBF905" s="4"/>
      <c r="DBG905" s="4"/>
      <c r="DBH905" s="4"/>
      <c r="DBI905" s="4"/>
      <c r="DBJ905" s="4"/>
      <c r="DBK905" s="4"/>
      <c r="DBL905" s="4"/>
      <c r="DBM905" s="4"/>
      <c r="DBN905" s="4"/>
      <c r="DBO905" s="4"/>
      <c r="DBP905" s="4"/>
      <c r="DBQ905" s="4"/>
      <c r="DBR905" s="4"/>
      <c r="DBS905" s="4"/>
      <c r="DBT905" s="4"/>
      <c r="DBU905" s="4"/>
      <c r="DBV905" s="4"/>
      <c r="DBW905" s="4"/>
      <c r="DBX905" s="4"/>
      <c r="DBY905" s="4"/>
      <c r="DBZ905" s="4"/>
      <c r="DCA905" s="4"/>
      <c r="DCB905" s="4"/>
      <c r="DCC905" s="4"/>
      <c r="DCD905" s="4"/>
      <c r="DCE905" s="4"/>
      <c r="DCF905" s="4"/>
      <c r="DCG905" s="4"/>
      <c r="DCH905" s="4"/>
      <c r="DCI905" s="4"/>
      <c r="DCJ905" s="4"/>
      <c r="DCK905" s="4"/>
      <c r="DCL905" s="4"/>
      <c r="DCM905" s="4"/>
      <c r="DCN905" s="4"/>
      <c r="DCO905" s="4"/>
      <c r="DCP905" s="4"/>
      <c r="DCQ905" s="4"/>
      <c r="DCR905" s="4"/>
      <c r="DCS905" s="4"/>
      <c r="DCT905" s="4"/>
      <c r="DCU905" s="4"/>
      <c r="DCV905" s="4"/>
      <c r="DCW905" s="4"/>
      <c r="DCX905" s="4"/>
      <c r="DCY905" s="4"/>
      <c r="DCZ905" s="4"/>
      <c r="DDA905" s="4"/>
      <c r="DDB905" s="4"/>
      <c r="DDD905" s="4"/>
      <c r="DDF905" s="4"/>
      <c r="DDG905" s="4"/>
      <c r="DDH905" s="4"/>
      <c r="DDI905" s="4"/>
      <c r="DDJ905" s="4"/>
      <c r="DDK905" s="4"/>
      <c r="DDL905" s="4"/>
      <c r="DDM905" s="4"/>
      <c r="DDR905" s="4"/>
      <c r="DDS905" s="4"/>
      <c r="DDT905" s="4"/>
      <c r="DDU905" s="4"/>
      <c r="DDV905" s="4"/>
      <c r="DDW905" s="4"/>
      <c r="DDX905" s="4"/>
      <c r="DDY905" s="4"/>
      <c r="DDZ905" s="4"/>
      <c r="DEA905" s="4"/>
      <c r="DEB905" s="4"/>
      <c r="DEC905" s="4"/>
      <c r="DED905" s="4"/>
      <c r="DEE905" s="4"/>
      <c r="DEF905" s="4"/>
      <c r="DEG905" s="4"/>
      <c r="DEH905" s="4"/>
      <c r="DEI905" s="4"/>
      <c r="DEJ905" s="4"/>
      <c r="DEK905" s="4"/>
      <c r="DEL905" s="4"/>
      <c r="DEM905" s="4"/>
      <c r="DEN905" s="4"/>
      <c r="DEO905" s="4"/>
      <c r="DEP905" s="4"/>
      <c r="DEQ905" s="4"/>
      <c r="DER905" s="4"/>
      <c r="DES905" s="4"/>
      <c r="DET905" s="4"/>
      <c r="DEU905" s="4"/>
      <c r="DEV905" s="4"/>
      <c r="DEW905" s="4"/>
      <c r="DEX905" s="4"/>
      <c r="DEY905" s="4"/>
      <c r="DEZ905" s="4"/>
      <c r="DFA905" s="4"/>
      <c r="DFB905" s="4"/>
      <c r="DFC905" s="4"/>
      <c r="DFD905" s="4"/>
      <c r="DFE905" s="4"/>
      <c r="DFF905" s="4"/>
      <c r="DFG905" s="4"/>
      <c r="DFH905" s="4"/>
      <c r="DFI905" s="4"/>
      <c r="DFJ905" s="4"/>
      <c r="DFK905" s="4"/>
      <c r="DFL905" s="4"/>
      <c r="DFM905" s="4"/>
      <c r="DFN905" s="4"/>
      <c r="DFO905" s="4"/>
      <c r="DFP905" s="4"/>
      <c r="DFQ905" s="4"/>
      <c r="DFR905" s="4"/>
      <c r="DFS905" s="4"/>
      <c r="DFT905" s="4"/>
      <c r="DFU905" s="4"/>
      <c r="DFV905" s="4"/>
      <c r="DFW905" s="4"/>
      <c r="DFX905" s="4"/>
      <c r="DFY905" s="4"/>
      <c r="DFZ905" s="4"/>
      <c r="DGA905" s="4"/>
      <c r="DGB905" s="4"/>
      <c r="DGC905" s="4"/>
      <c r="DGD905" s="4"/>
      <c r="DGE905" s="4"/>
      <c r="DGF905" s="4"/>
      <c r="DGG905" s="4"/>
      <c r="DGH905" s="4"/>
      <c r="DGI905" s="4"/>
      <c r="DGJ905" s="4"/>
      <c r="DGK905" s="4"/>
      <c r="DGL905" s="4"/>
      <c r="DGM905" s="4"/>
      <c r="DGN905" s="4"/>
      <c r="DGO905" s="4"/>
      <c r="DGP905" s="4"/>
      <c r="DGQ905" s="4"/>
      <c r="DGR905" s="4"/>
      <c r="DGS905" s="4"/>
      <c r="DGT905" s="4"/>
      <c r="DGU905" s="4"/>
      <c r="DGV905" s="4"/>
      <c r="DGW905" s="4"/>
      <c r="DGX905" s="4"/>
      <c r="DGY905" s="4"/>
      <c r="DGZ905" s="4"/>
      <c r="DHA905" s="4"/>
      <c r="DHB905" s="4"/>
      <c r="DHC905" s="4"/>
      <c r="DHD905" s="4"/>
      <c r="DHE905" s="4"/>
      <c r="DHF905" s="4"/>
      <c r="DHG905" s="4"/>
      <c r="DHH905" s="4"/>
      <c r="DHI905" s="4"/>
      <c r="DHJ905" s="4"/>
      <c r="DHK905" s="4"/>
      <c r="DHL905" s="4"/>
      <c r="DHM905" s="4"/>
      <c r="DHN905" s="4"/>
      <c r="DHO905" s="4"/>
      <c r="DHP905" s="4"/>
      <c r="DHQ905" s="4"/>
      <c r="DHR905" s="4"/>
      <c r="DHS905" s="4"/>
      <c r="DHT905" s="4"/>
      <c r="DHU905" s="4"/>
      <c r="DHV905" s="4"/>
      <c r="DHW905" s="4"/>
      <c r="DHX905" s="4"/>
      <c r="DHY905" s="4"/>
      <c r="DHZ905" s="4"/>
      <c r="DIA905" s="4"/>
      <c r="DIB905" s="4"/>
      <c r="DIC905" s="4"/>
      <c r="DID905" s="4"/>
      <c r="DIE905" s="4"/>
      <c r="DIF905" s="4"/>
      <c r="DIG905" s="4"/>
      <c r="DIH905" s="4"/>
      <c r="DII905" s="4"/>
      <c r="DIJ905" s="4"/>
      <c r="DIK905" s="4"/>
      <c r="DIL905" s="4"/>
      <c r="DIM905" s="4"/>
      <c r="DIN905" s="4"/>
      <c r="DIO905" s="4"/>
      <c r="DIP905" s="4"/>
      <c r="DIQ905" s="4"/>
      <c r="DIR905" s="4"/>
      <c r="DIS905" s="4"/>
      <c r="DIT905" s="4"/>
      <c r="DIU905" s="4"/>
      <c r="DIV905" s="4"/>
      <c r="DIW905" s="4"/>
      <c r="DIX905" s="4"/>
      <c r="DIY905" s="4"/>
      <c r="DIZ905" s="4"/>
      <c r="DJA905" s="4"/>
      <c r="DJB905" s="4"/>
      <c r="DJC905" s="4"/>
      <c r="DJD905" s="4"/>
      <c r="DJE905" s="4"/>
      <c r="DJF905" s="4"/>
      <c r="DJG905" s="4"/>
      <c r="DJH905" s="4"/>
      <c r="DJI905" s="4"/>
      <c r="DJJ905" s="4"/>
      <c r="DJK905" s="4"/>
      <c r="DJL905" s="4"/>
      <c r="DJM905" s="4"/>
      <c r="DJN905" s="4"/>
      <c r="DJO905" s="4"/>
      <c r="DJP905" s="4"/>
      <c r="DJQ905" s="4"/>
      <c r="DJR905" s="4"/>
      <c r="DJS905" s="4"/>
      <c r="DJT905" s="4"/>
      <c r="DJU905" s="4"/>
      <c r="DJV905" s="4"/>
      <c r="DJW905" s="4"/>
      <c r="DJX905" s="4"/>
      <c r="DJY905" s="4"/>
      <c r="DJZ905" s="4"/>
      <c r="DKA905" s="4"/>
      <c r="DKB905" s="4"/>
      <c r="DKC905" s="4"/>
      <c r="DKD905" s="4"/>
      <c r="DKE905" s="4"/>
      <c r="DKF905" s="4"/>
      <c r="DKG905" s="4"/>
      <c r="DKH905" s="4"/>
      <c r="DKI905" s="4"/>
      <c r="DKJ905" s="4"/>
      <c r="DKK905" s="4"/>
      <c r="DKL905" s="4"/>
      <c r="DKM905" s="4"/>
      <c r="DKN905" s="4"/>
      <c r="DKO905" s="4"/>
      <c r="DKP905" s="4"/>
      <c r="DKQ905" s="4"/>
      <c r="DKR905" s="4"/>
      <c r="DKS905" s="4"/>
      <c r="DKT905" s="4"/>
      <c r="DKU905" s="4"/>
      <c r="DKV905" s="4"/>
      <c r="DKW905" s="4"/>
      <c r="DKX905" s="4"/>
      <c r="DKY905" s="4"/>
      <c r="DKZ905" s="4"/>
      <c r="DLA905" s="4"/>
      <c r="DLB905" s="4"/>
      <c r="DLC905" s="4"/>
      <c r="DLD905" s="4"/>
      <c r="DLE905" s="4"/>
      <c r="DLF905" s="4"/>
      <c r="DLG905" s="4"/>
      <c r="DLH905" s="4"/>
      <c r="DLI905" s="4"/>
      <c r="DLJ905" s="4"/>
      <c r="DLK905" s="4"/>
      <c r="DLL905" s="4"/>
      <c r="DLM905" s="4"/>
      <c r="DLN905" s="4"/>
      <c r="DLO905" s="4"/>
      <c r="DLP905" s="4"/>
      <c r="DLQ905" s="4"/>
      <c r="DLR905" s="4"/>
      <c r="DLS905" s="4"/>
      <c r="DLT905" s="4"/>
      <c r="DLU905" s="4"/>
      <c r="DLV905" s="4"/>
      <c r="DLW905" s="4"/>
      <c r="DLX905" s="4"/>
      <c r="DLY905" s="4"/>
      <c r="DLZ905" s="4"/>
      <c r="DMA905" s="4"/>
      <c r="DMB905" s="4"/>
      <c r="DMC905" s="4"/>
      <c r="DMD905" s="4"/>
      <c r="DME905" s="4"/>
      <c r="DMF905" s="4"/>
      <c r="DMG905" s="4"/>
      <c r="DMH905" s="4"/>
      <c r="DMI905" s="4"/>
      <c r="DMJ905" s="4"/>
      <c r="DMK905" s="4"/>
      <c r="DML905" s="4"/>
      <c r="DMM905" s="4"/>
      <c r="DMN905" s="4"/>
      <c r="DMO905" s="4"/>
      <c r="DMP905" s="4"/>
      <c r="DMQ905" s="4"/>
      <c r="DMR905" s="4"/>
      <c r="DMS905" s="4"/>
      <c r="DMT905" s="4"/>
      <c r="DMU905" s="4"/>
      <c r="DMV905" s="4"/>
      <c r="DMW905" s="4"/>
      <c r="DMX905" s="4"/>
      <c r="DMZ905" s="4"/>
      <c r="DNB905" s="4"/>
      <c r="DNC905" s="4"/>
      <c r="DND905" s="4"/>
      <c r="DNE905" s="4"/>
      <c r="DNF905" s="4"/>
      <c r="DNG905" s="4"/>
      <c r="DNH905" s="4"/>
      <c r="DNI905" s="4"/>
      <c r="DNN905" s="4"/>
      <c r="DNO905" s="4"/>
      <c r="DNP905" s="4"/>
      <c r="DNQ905" s="4"/>
      <c r="DNR905" s="4"/>
      <c r="DNS905" s="4"/>
      <c r="DNT905" s="4"/>
      <c r="DNU905" s="4"/>
      <c r="DNV905" s="4"/>
      <c r="DNW905" s="4"/>
      <c r="DNX905" s="4"/>
      <c r="DNY905" s="4"/>
      <c r="DNZ905" s="4"/>
      <c r="DOA905" s="4"/>
      <c r="DOB905" s="4"/>
      <c r="DOC905" s="4"/>
      <c r="DOD905" s="4"/>
      <c r="DOE905" s="4"/>
      <c r="DOF905" s="4"/>
      <c r="DOG905" s="4"/>
      <c r="DOH905" s="4"/>
      <c r="DOI905" s="4"/>
      <c r="DOJ905" s="4"/>
      <c r="DOK905" s="4"/>
      <c r="DOL905" s="4"/>
      <c r="DOM905" s="4"/>
      <c r="DON905" s="4"/>
      <c r="DOO905" s="4"/>
      <c r="DOP905" s="4"/>
      <c r="DOQ905" s="4"/>
      <c r="DOR905" s="4"/>
      <c r="DOS905" s="4"/>
      <c r="DOT905" s="4"/>
      <c r="DOU905" s="4"/>
      <c r="DOV905" s="4"/>
      <c r="DOW905" s="4"/>
      <c r="DOX905" s="4"/>
      <c r="DOY905" s="4"/>
      <c r="DOZ905" s="4"/>
      <c r="DPA905" s="4"/>
      <c r="DPB905" s="4"/>
      <c r="DPC905" s="4"/>
      <c r="DPD905" s="4"/>
      <c r="DPE905" s="4"/>
      <c r="DPF905" s="4"/>
      <c r="DPG905" s="4"/>
      <c r="DPH905" s="4"/>
      <c r="DPI905" s="4"/>
      <c r="DPJ905" s="4"/>
      <c r="DPK905" s="4"/>
      <c r="DPL905" s="4"/>
      <c r="DPM905" s="4"/>
      <c r="DPN905" s="4"/>
      <c r="DPO905" s="4"/>
      <c r="DPP905" s="4"/>
      <c r="DPQ905" s="4"/>
      <c r="DPR905" s="4"/>
      <c r="DPS905" s="4"/>
      <c r="DPT905" s="4"/>
      <c r="DPU905" s="4"/>
      <c r="DPV905" s="4"/>
      <c r="DPW905" s="4"/>
      <c r="DPX905" s="4"/>
      <c r="DPY905" s="4"/>
      <c r="DPZ905" s="4"/>
      <c r="DQA905" s="4"/>
      <c r="DQB905" s="4"/>
      <c r="DQC905" s="4"/>
      <c r="DQD905" s="4"/>
      <c r="DQE905" s="4"/>
      <c r="DQF905" s="4"/>
      <c r="DQG905" s="4"/>
      <c r="DQH905" s="4"/>
      <c r="DQI905" s="4"/>
      <c r="DQJ905" s="4"/>
      <c r="DQK905" s="4"/>
      <c r="DQL905" s="4"/>
      <c r="DQM905" s="4"/>
      <c r="DQN905" s="4"/>
      <c r="DQO905" s="4"/>
      <c r="DQP905" s="4"/>
      <c r="DQQ905" s="4"/>
      <c r="DQR905" s="4"/>
      <c r="DQS905" s="4"/>
      <c r="DQT905" s="4"/>
      <c r="DQU905" s="4"/>
      <c r="DQV905" s="4"/>
      <c r="DQW905" s="4"/>
      <c r="DQX905" s="4"/>
      <c r="DQY905" s="4"/>
      <c r="DQZ905" s="4"/>
      <c r="DRA905" s="4"/>
      <c r="DRB905" s="4"/>
      <c r="DRC905" s="4"/>
      <c r="DRD905" s="4"/>
      <c r="DRE905" s="4"/>
      <c r="DRF905" s="4"/>
      <c r="DRG905" s="4"/>
      <c r="DRH905" s="4"/>
      <c r="DRI905" s="4"/>
      <c r="DRJ905" s="4"/>
      <c r="DRK905" s="4"/>
      <c r="DRL905" s="4"/>
      <c r="DRM905" s="4"/>
      <c r="DRN905" s="4"/>
      <c r="DRO905" s="4"/>
      <c r="DRP905" s="4"/>
      <c r="DRQ905" s="4"/>
      <c r="DRR905" s="4"/>
      <c r="DRS905" s="4"/>
      <c r="DRT905" s="4"/>
      <c r="DRU905" s="4"/>
      <c r="DRV905" s="4"/>
      <c r="DRW905" s="4"/>
      <c r="DRX905" s="4"/>
      <c r="DRY905" s="4"/>
      <c r="DRZ905" s="4"/>
      <c r="DSA905" s="4"/>
      <c r="DSB905" s="4"/>
      <c r="DSC905" s="4"/>
      <c r="DSD905" s="4"/>
      <c r="DSE905" s="4"/>
      <c r="DSF905" s="4"/>
      <c r="DSG905" s="4"/>
      <c r="DSH905" s="4"/>
      <c r="DSI905" s="4"/>
      <c r="DSJ905" s="4"/>
      <c r="DSK905" s="4"/>
      <c r="DSL905" s="4"/>
      <c r="DSM905" s="4"/>
      <c r="DSN905" s="4"/>
      <c r="DSO905" s="4"/>
      <c r="DSP905" s="4"/>
      <c r="DSQ905" s="4"/>
      <c r="DSR905" s="4"/>
      <c r="DSS905" s="4"/>
      <c r="DST905" s="4"/>
      <c r="DSU905" s="4"/>
      <c r="DSV905" s="4"/>
      <c r="DSW905" s="4"/>
      <c r="DSX905" s="4"/>
      <c r="DSY905" s="4"/>
      <c r="DSZ905" s="4"/>
      <c r="DTA905" s="4"/>
      <c r="DTB905" s="4"/>
      <c r="DTC905" s="4"/>
      <c r="DTD905" s="4"/>
      <c r="DTE905" s="4"/>
      <c r="DTF905" s="4"/>
      <c r="DTG905" s="4"/>
      <c r="DTH905" s="4"/>
      <c r="DTI905" s="4"/>
      <c r="DTJ905" s="4"/>
      <c r="DTK905" s="4"/>
      <c r="DTL905" s="4"/>
      <c r="DTM905" s="4"/>
      <c r="DTN905" s="4"/>
      <c r="DTO905" s="4"/>
      <c r="DTP905" s="4"/>
      <c r="DTQ905" s="4"/>
      <c r="DTR905" s="4"/>
      <c r="DTS905" s="4"/>
      <c r="DTT905" s="4"/>
      <c r="DTU905" s="4"/>
      <c r="DTV905" s="4"/>
      <c r="DTW905" s="4"/>
      <c r="DTX905" s="4"/>
      <c r="DTY905" s="4"/>
      <c r="DTZ905" s="4"/>
      <c r="DUA905" s="4"/>
      <c r="DUB905" s="4"/>
      <c r="DUC905" s="4"/>
      <c r="DUD905" s="4"/>
      <c r="DUE905" s="4"/>
      <c r="DUF905" s="4"/>
      <c r="DUG905" s="4"/>
      <c r="DUH905" s="4"/>
      <c r="DUI905" s="4"/>
      <c r="DUJ905" s="4"/>
      <c r="DUK905" s="4"/>
      <c r="DUL905" s="4"/>
      <c r="DUM905" s="4"/>
      <c r="DUN905" s="4"/>
      <c r="DUO905" s="4"/>
      <c r="DUP905" s="4"/>
      <c r="DUQ905" s="4"/>
      <c r="DUR905" s="4"/>
      <c r="DUS905" s="4"/>
      <c r="DUT905" s="4"/>
      <c r="DUU905" s="4"/>
      <c r="DUV905" s="4"/>
      <c r="DUW905" s="4"/>
      <c r="DUX905" s="4"/>
      <c r="DUY905" s="4"/>
      <c r="DUZ905" s="4"/>
      <c r="DVA905" s="4"/>
      <c r="DVB905" s="4"/>
      <c r="DVC905" s="4"/>
      <c r="DVD905" s="4"/>
      <c r="DVE905" s="4"/>
      <c r="DVF905" s="4"/>
      <c r="DVG905" s="4"/>
      <c r="DVH905" s="4"/>
      <c r="DVI905" s="4"/>
      <c r="DVJ905" s="4"/>
      <c r="DVK905" s="4"/>
      <c r="DVL905" s="4"/>
      <c r="DVM905" s="4"/>
      <c r="DVN905" s="4"/>
      <c r="DVO905" s="4"/>
      <c r="DVP905" s="4"/>
      <c r="DVQ905" s="4"/>
      <c r="DVR905" s="4"/>
      <c r="DVS905" s="4"/>
      <c r="DVT905" s="4"/>
      <c r="DVU905" s="4"/>
      <c r="DVV905" s="4"/>
      <c r="DVW905" s="4"/>
      <c r="DVX905" s="4"/>
      <c r="DVY905" s="4"/>
      <c r="DVZ905" s="4"/>
      <c r="DWA905" s="4"/>
      <c r="DWB905" s="4"/>
      <c r="DWC905" s="4"/>
      <c r="DWD905" s="4"/>
      <c r="DWE905" s="4"/>
      <c r="DWF905" s="4"/>
      <c r="DWG905" s="4"/>
      <c r="DWH905" s="4"/>
      <c r="DWI905" s="4"/>
      <c r="DWJ905" s="4"/>
      <c r="DWK905" s="4"/>
      <c r="DWL905" s="4"/>
      <c r="DWM905" s="4"/>
      <c r="DWN905" s="4"/>
      <c r="DWO905" s="4"/>
      <c r="DWP905" s="4"/>
      <c r="DWQ905" s="4"/>
      <c r="DWR905" s="4"/>
      <c r="DWS905" s="4"/>
      <c r="DWT905" s="4"/>
      <c r="DWV905" s="4"/>
      <c r="DWX905" s="4"/>
      <c r="DWY905" s="4"/>
      <c r="DWZ905" s="4"/>
      <c r="DXA905" s="4"/>
      <c r="DXB905" s="4"/>
      <c r="DXC905" s="4"/>
      <c r="DXD905" s="4"/>
      <c r="DXE905" s="4"/>
      <c r="DXJ905" s="4"/>
      <c r="DXK905" s="4"/>
      <c r="DXL905" s="4"/>
      <c r="DXM905" s="4"/>
      <c r="DXN905" s="4"/>
      <c r="DXO905" s="4"/>
      <c r="DXP905" s="4"/>
      <c r="DXQ905" s="4"/>
      <c r="DXR905" s="4"/>
      <c r="DXS905" s="4"/>
      <c r="DXT905" s="4"/>
      <c r="DXU905" s="4"/>
      <c r="DXV905" s="4"/>
      <c r="DXW905" s="4"/>
      <c r="DXX905" s="4"/>
      <c r="DXY905" s="4"/>
      <c r="DXZ905" s="4"/>
      <c r="DYA905" s="4"/>
      <c r="DYB905" s="4"/>
      <c r="DYC905" s="4"/>
      <c r="DYD905" s="4"/>
      <c r="DYE905" s="4"/>
      <c r="DYF905" s="4"/>
      <c r="DYG905" s="4"/>
      <c r="DYH905" s="4"/>
      <c r="DYI905" s="4"/>
      <c r="DYJ905" s="4"/>
      <c r="DYK905" s="4"/>
      <c r="DYL905" s="4"/>
      <c r="DYM905" s="4"/>
      <c r="DYN905" s="4"/>
      <c r="DYO905" s="4"/>
      <c r="DYP905" s="4"/>
      <c r="DYQ905" s="4"/>
      <c r="DYR905" s="4"/>
      <c r="DYS905" s="4"/>
      <c r="DYT905" s="4"/>
      <c r="DYU905" s="4"/>
      <c r="DYV905" s="4"/>
      <c r="DYW905" s="4"/>
      <c r="DYX905" s="4"/>
      <c r="DYY905" s="4"/>
      <c r="DYZ905" s="4"/>
      <c r="DZA905" s="4"/>
      <c r="DZB905" s="4"/>
      <c r="DZC905" s="4"/>
      <c r="DZD905" s="4"/>
      <c r="DZE905" s="4"/>
      <c r="DZF905" s="4"/>
      <c r="DZG905" s="4"/>
      <c r="DZH905" s="4"/>
      <c r="DZI905" s="4"/>
      <c r="DZJ905" s="4"/>
      <c r="DZK905" s="4"/>
      <c r="DZL905" s="4"/>
      <c r="DZM905" s="4"/>
      <c r="DZN905" s="4"/>
      <c r="DZO905" s="4"/>
      <c r="DZP905" s="4"/>
      <c r="DZQ905" s="4"/>
      <c r="DZR905" s="4"/>
      <c r="DZS905" s="4"/>
      <c r="DZT905" s="4"/>
      <c r="DZU905" s="4"/>
      <c r="DZV905" s="4"/>
      <c r="DZW905" s="4"/>
      <c r="DZX905" s="4"/>
      <c r="DZY905" s="4"/>
      <c r="DZZ905" s="4"/>
      <c r="EAA905" s="4"/>
      <c r="EAB905" s="4"/>
      <c r="EAC905" s="4"/>
      <c r="EAD905" s="4"/>
      <c r="EAE905" s="4"/>
      <c r="EAF905" s="4"/>
      <c r="EAG905" s="4"/>
      <c r="EAH905" s="4"/>
      <c r="EAI905" s="4"/>
      <c r="EAJ905" s="4"/>
      <c r="EAK905" s="4"/>
      <c r="EAL905" s="4"/>
      <c r="EAM905" s="4"/>
      <c r="EAN905" s="4"/>
      <c r="EAO905" s="4"/>
      <c r="EAP905" s="4"/>
      <c r="EAQ905" s="4"/>
      <c r="EAR905" s="4"/>
      <c r="EAS905" s="4"/>
      <c r="EAT905" s="4"/>
      <c r="EAU905" s="4"/>
      <c r="EAV905" s="4"/>
      <c r="EAW905" s="4"/>
      <c r="EAX905" s="4"/>
      <c r="EAY905" s="4"/>
      <c r="EAZ905" s="4"/>
      <c r="EBA905" s="4"/>
      <c r="EBB905" s="4"/>
      <c r="EBC905" s="4"/>
      <c r="EBD905" s="4"/>
      <c r="EBE905" s="4"/>
      <c r="EBF905" s="4"/>
      <c r="EBG905" s="4"/>
      <c r="EBH905" s="4"/>
      <c r="EBI905" s="4"/>
      <c r="EBJ905" s="4"/>
      <c r="EBK905" s="4"/>
      <c r="EBL905" s="4"/>
      <c r="EBM905" s="4"/>
      <c r="EBN905" s="4"/>
      <c r="EBO905" s="4"/>
      <c r="EBP905" s="4"/>
      <c r="EBQ905" s="4"/>
      <c r="EBR905" s="4"/>
      <c r="EBS905" s="4"/>
      <c r="EBT905" s="4"/>
      <c r="EBU905" s="4"/>
      <c r="EBV905" s="4"/>
      <c r="EBW905" s="4"/>
      <c r="EBX905" s="4"/>
      <c r="EBY905" s="4"/>
      <c r="EBZ905" s="4"/>
      <c r="ECA905" s="4"/>
      <c r="ECB905" s="4"/>
      <c r="ECC905" s="4"/>
      <c r="ECD905" s="4"/>
      <c r="ECE905" s="4"/>
      <c r="ECF905" s="4"/>
      <c r="ECG905" s="4"/>
      <c r="ECH905" s="4"/>
      <c r="ECI905" s="4"/>
      <c r="ECJ905" s="4"/>
      <c r="ECK905" s="4"/>
      <c r="ECL905" s="4"/>
      <c r="ECM905" s="4"/>
      <c r="ECN905" s="4"/>
      <c r="ECO905" s="4"/>
      <c r="ECP905" s="4"/>
      <c r="ECQ905" s="4"/>
      <c r="ECR905" s="4"/>
      <c r="ECS905" s="4"/>
      <c r="ECT905" s="4"/>
      <c r="ECU905" s="4"/>
      <c r="ECV905" s="4"/>
      <c r="ECW905" s="4"/>
      <c r="ECX905" s="4"/>
      <c r="ECY905" s="4"/>
      <c r="ECZ905" s="4"/>
      <c r="EDA905" s="4"/>
      <c r="EDB905" s="4"/>
      <c r="EDC905" s="4"/>
      <c r="EDD905" s="4"/>
      <c r="EDE905" s="4"/>
      <c r="EDF905" s="4"/>
      <c r="EDG905" s="4"/>
      <c r="EDH905" s="4"/>
      <c r="EDI905" s="4"/>
      <c r="EDJ905" s="4"/>
      <c r="EDK905" s="4"/>
      <c r="EDL905" s="4"/>
      <c r="EDM905" s="4"/>
      <c r="EDN905" s="4"/>
      <c r="EDO905" s="4"/>
      <c r="EDP905" s="4"/>
      <c r="EDQ905" s="4"/>
      <c r="EDR905" s="4"/>
      <c r="EDS905" s="4"/>
      <c r="EDT905" s="4"/>
      <c r="EDU905" s="4"/>
      <c r="EDV905" s="4"/>
      <c r="EDW905" s="4"/>
      <c r="EDX905" s="4"/>
      <c r="EDY905" s="4"/>
      <c r="EDZ905" s="4"/>
      <c r="EEA905" s="4"/>
      <c r="EEB905" s="4"/>
      <c r="EEC905" s="4"/>
      <c r="EED905" s="4"/>
      <c r="EEE905" s="4"/>
      <c r="EEF905" s="4"/>
      <c r="EEG905" s="4"/>
      <c r="EEH905" s="4"/>
      <c r="EEI905" s="4"/>
      <c r="EEJ905" s="4"/>
      <c r="EEK905" s="4"/>
      <c r="EEL905" s="4"/>
      <c r="EEM905" s="4"/>
      <c r="EEN905" s="4"/>
      <c r="EEO905" s="4"/>
      <c r="EEP905" s="4"/>
      <c r="EEQ905" s="4"/>
      <c r="EER905" s="4"/>
      <c r="EES905" s="4"/>
      <c r="EET905" s="4"/>
      <c r="EEU905" s="4"/>
      <c r="EEV905" s="4"/>
      <c r="EEW905" s="4"/>
      <c r="EEX905" s="4"/>
      <c r="EEY905" s="4"/>
      <c r="EEZ905" s="4"/>
      <c r="EFA905" s="4"/>
      <c r="EFB905" s="4"/>
      <c r="EFC905" s="4"/>
      <c r="EFD905" s="4"/>
      <c r="EFE905" s="4"/>
      <c r="EFF905" s="4"/>
      <c r="EFG905" s="4"/>
      <c r="EFH905" s="4"/>
      <c r="EFI905" s="4"/>
      <c r="EFJ905" s="4"/>
      <c r="EFK905" s="4"/>
      <c r="EFL905" s="4"/>
      <c r="EFM905" s="4"/>
      <c r="EFN905" s="4"/>
      <c r="EFO905" s="4"/>
      <c r="EFP905" s="4"/>
      <c r="EFQ905" s="4"/>
      <c r="EFR905" s="4"/>
      <c r="EFS905" s="4"/>
      <c r="EFT905" s="4"/>
      <c r="EFU905" s="4"/>
      <c r="EFV905" s="4"/>
      <c r="EFW905" s="4"/>
      <c r="EFX905" s="4"/>
      <c r="EFY905" s="4"/>
      <c r="EFZ905" s="4"/>
      <c r="EGA905" s="4"/>
      <c r="EGB905" s="4"/>
      <c r="EGC905" s="4"/>
      <c r="EGD905" s="4"/>
      <c r="EGE905" s="4"/>
      <c r="EGF905" s="4"/>
      <c r="EGG905" s="4"/>
      <c r="EGH905" s="4"/>
      <c r="EGI905" s="4"/>
      <c r="EGJ905" s="4"/>
      <c r="EGK905" s="4"/>
      <c r="EGL905" s="4"/>
      <c r="EGM905" s="4"/>
      <c r="EGN905" s="4"/>
      <c r="EGO905" s="4"/>
      <c r="EGP905" s="4"/>
      <c r="EGR905" s="4"/>
      <c r="EGT905" s="4"/>
      <c r="EGU905" s="4"/>
      <c r="EGV905" s="4"/>
      <c r="EGW905" s="4"/>
      <c r="EGX905" s="4"/>
      <c r="EGY905" s="4"/>
      <c r="EGZ905" s="4"/>
      <c r="EHA905" s="4"/>
      <c r="EHF905" s="4"/>
      <c r="EHG905" s="4"/>
      <c r="EHH905" s="4"/>
      <c r="EHI905" s="4"/>
      <c r="EHJ905" s="4"/>
      <c r="EHK905" s="4"/>
      <c r="EHL905" s="4"/>
      <c r="EHM905" s="4"/>
      <c r="EHN905" s="4"/>
      <c r="EHO905" s="4"/>
      <c r="EHP905" s="4"/>
      <c r="EHQ905" s="4"/>
      <c r="EHR905" s="4"/>
      <c r="EHS905" s="4"/>
      <c r="EHT905" s="4"/>
      <c r="EHU905" s="4"/>
      <c r="EHV905" s="4"/>
      <c r="EHW905" s="4"/>
      <c r="EHX905" s="4"/>
      <c r="EHY905" s="4"/>
      <c r="EHZ905" s="4"/>
      <c r="EIA905" s="4"/>
      <c r="EIB905" s="4"/>
      <c r="EIC905" s="4"/>
      <c r="EID905" s="4"/>
      <c r="EIE905" s="4"/>
      <c r="EIF905" s="4"/>
      <c r="EIG905" s="4"/>
      <c r="EIH905" s="4"/>
      <c r="EII905" s="4"/>
      <c r="EIJ905" s="4"/>
      <c r="EIK905" s="4"/>
      <c r="EIL905" s="4"/>
      <c r="EIM905" s="4"/>
      <c r="EIN905" s="4"/>
      <c r="EIO905" s="4"/>
      <c r="EIP905" s="4"/>
      <c r="EIQ905" s="4"/>
      <c r="EIR905" s="4"/>
      <c r="EIS905" s="4"/>
      <c r="EIT905" s="4"/>
      <c r="EIU905" s="4"/>
      <c r="EIV905" s="4"/>
      <c r="EIW905" s="4"/>
      <c r="EIX905" s="4"/>
      <c r="EIY905" s="4"/>
      <c r="EIZ905" s="4"/>
      <c r="EJA905" s="4"/>
      <c r="EJB905" s="4"/>
      <c r="EJC905" s="4"/>
      <c r="EJD905" s="4"/>
      <c r="EJE905" s="4"/>
      <c r="EJF905" s="4"/>
      <c r="EJG905" s="4"/>
      <c r="EJH905" s="4"/>
      <c r="EJI905" s="4"/>
      <c r="EJJ905" s="4"/>
      <c r="EJK905" s="4"/>
      <c r="EJL905" s="4"/>
      <c r="EJM905" s="4"/>
      <c r="EJN905" s="4"/>
      <c r="EJO905" s="4"/>
      <c r="EJP905" s="4"/>
      <c r="EJQ905" s="4"/>
      <c r="EJR905" s="4"/>
      <c r="EJS905" s="4"/>
      <c r="EJT905" s="4"/>
      <c r="EJU905" s="4"/>
      <c r="EJV905" s="4"/>
      <c r="EJW905" s="4"/>
      <c r="EJX905" s="4"/>
      <c r="EJY905" s="4"/>
      <c r="EJZ905" s="4"/>
      <c r="EKA905" s="4"/>
      <c r="EKB905" s="4"/>
      <c r="EKC905" s="4"/>
      <c r="EKD905" s="4"/>
      <c r="EKE905" s="4"/>
      <c r="EKF905" s="4"/>
      <c r="EKG905" s="4"/>
      <c r="EKH905" s="4"/>
      <c r="EKI905" s="4"/>
      <c r="EKJ905" s="4"/>
      <c r="EKK905" s="4"/>
      <c r="EKL905" s="4"/>
      <c r="EKM905" s="4"/>
      <c r="EKN905" s="4"/>
      <c r="EKO905" s="4"/>
      <c r="EKP905" s="4"/>
      <c r="EKQ905" s="4"/>
      <c r="EKR905" s="4"/>
      <c r="EKS905" s="4"/>
      <c r="EKT905" s="4"/>
      <c r="EKU905" s="4"/>
      <c r="EKV905" s="4"/>
      <c r="EKW905" s="4"/>
      <c r="EKX905" s="4"/>
      <c r="EKY905" s="4"/>
      <c r="EKZ905" s="4"/>
      <c r="ELA905" s="4"/>
      <c r="ELB905" s="4"/>
      <c r="ELC905" s="4"/>
      <c r="ELD905" s="4"/>
      <c r="ELE905" s="4"/>
      <c r="ELF905" s="4"/>
      <c r="ELG905" s="4"/>
      <c r="ELH905" s="4"/>
      <c r="ELI905" s="4"/>
      <c r="ELJ905" s="4"/>
      <c r="ELK905" s="4"/>
      <c r="ELL905" s="4"/>
      <c r="ELM905" s="4"/>
      <c r="ELN905" s="4"/>
      <c r="ELO905" s="4"/>
      <c r="ELP905" s="4"/>
      <c r="ELQ905" s="4"/>
      <c r="ELR905" s="4"/>
      <c r="ELS905" s="4"/>
      <c r="ELT905" s="4"/>
      <c r="ELU905" s="4"/>
      <c r="ELV905" s="4"/>
      <c r="ELW905" s="4"/>
      <c r="ELX905" s="4"/>
      <c r="ELY905" s="4"/>
      <c r="ELZ905" s="4"/>
      <c r="EMA905" s="4"/>
      <c r="EMB905" s="4"/>
      <c r="EMC905" s="4"/>
      <c r="EMD905" s="4"/>
      <c r="EME905" s="4"/>
      <c r="EMF905" s="4"/>
      <c r="EMG905" s="4"/>
      <c r="EMH905" s="4"/>
      <c r="EMI905" s="4"/>
      <c r="EMJ905" s="4"/>
      <c r="EMK905" s="4"/>
      <c r="EML905" s="4"/>
      <c r="EMM905" s="4"/>
      <c r="EMN905" s="4"/>
      <c r="EMO905" s="4"/>
      <c r="EMP905" s="4"/>
      <c r="EMQ905" s="4"/>
      <c r="EMR905" s="4"/>
      <c r="EMS905" s="4"/>
      <c r="EMT905" s="4"/>
      <c r="EMU905" s="4"/>
      <c r="EMV905" s="4"/>
      <c r="EMW905" s="4"/>
      <c r="EMX905" s="4"/>
      <c r="EMY905" s="4"/>
      <c r="EMZ905" s="4"/>
      <c r="ENA905" s="4"/>
      <c r="ENB905" s="4"/>
      <c r="ENC905" s="4"/>
      <c r="END905" s="4"/>
      <c r="ENE905" s="4"/>
      <c r="ENF905" s="4"/>
      <c r="ENG905" s="4"/>
      <c r="ENH905" s="4"/>
      <c r="ENI905" s="4"/>
      <c r="ENJ905" s="4"/>
      <c r="ENK905" s="4"/>
      <c r="ENL905" s="4"/>
      <c r="ENM905" s="4"/>
      <c r="ENN905" s="4"/>
      <c r="ENO905" s="4"/>
      <c r="ENP905" s="4"/>
      <c r="ENQ905" s="4"/>
      <c r="ENR905" s="4"/>
      <c r="ENS905" s="4"/>
      <c r="ENT905" s="4"/>
      <c r="ENU905" s="4"/>
      <c r="ENV905" s="4"/>
      <c r="ENW905" s="4"/>
      <c r="ENX905" s="4"/>
      <c r="ENY905" s="4"/>
      <c r="ENZ905" s="4"/>
      <c r="EOA905" s="4"/>
      <c r="EOB905" s="4"/>
      <c r="EOC905" s="4"/>
      <c r="EOD905" s="4"/>
      <c r="EOE905" s="4"/>
      <c r="EOF905" s="4"/>
      <c r="EOG905" s="4"/>
      <c r="EOH905" s="4"/>
      <c r="EOI905" s="4"/>
      <c r="EOJ905" s="4"/>
      <c r="EOK905" s="4"/>
      <c r="EOL905" s="4"/>
      <c r="EOM905" s="4"/>
      <c r="EON905" s="4"/>
      <c r="EOO905" s="4"/>
      <c r="EOP905" s="4"/>
      <c r="EOQ905" s="4"/>
      <c r="EOR905" s="4"/>
      <c r="EOS905" s="4"/>
      <c r="EOT905" s="4"/>
      <c r="EOU905" s="4"/>
      <c r="EOV905" s="4"/>
      <c r="EOW905" s="4"/>
      <c r="EOX905" s="4"/>
      <c r="EOY905" s="4"/>
      <c r="EOZ905" s="4"/>
      <c r="EPA905" s="4"/>
      <c r="EPB905" s="4"/>
      <c r="EPC905" s="4"/>
      <c r="EPD905" s="4"/>
      <c r="EPE905" s="4"/>
      <c r="EPF905" s="4"/>
      <c r="EPG905" s="4"/>
      <c r="EPH905" s="4"/>
      <c r="EPI905" s="4"/>
      <c r="EPJ905" s="4"/>
      <c r="EPK905" s="4"/>
      <c r="EPL905" s="4"/>
      <c r="EPM905" s="4"/>
      <c r="EPN905" s="4"/>
      <c r="EPO905" s="4"/>
      <c r="EPP905" s="4"/>
      <c r="EPQ905" s="4"/>
      <c r="EPR905" s="4"/>
      <c r="EPS905" s="4"/>
      <c r="EPT905" s="4"/>
      <c r="EPU905" s="4"/>
      <c r="EPV905" s="4"/>
      <c r="EPW905" s="4"/>
      <c r="EPX905" s="4"/>
      <c r="EPY905" s="4"/>
      <c r="EPZ905" s="4"/>
      <c r="EQA905" s="4"/>
      <c r="EQB905" s="4"/>
      <c r="EQC905" s="4"/>
      <c r="EQD905" s="4"/>
      <c r="EQE905" s="4"/>
      <c r="EQF905" s="4"/>
      <c r="EQG905" s="4"/>
      <c r="EQH905" s="4"/>
      <c r="EQI905" s="4"/>
      <c r="EQJ905" s="4"/>
      <c r="EQK905" s="4"/>
      <c r="EQL905" s="4"/>
      <c r="EQN905" s="4"/>
      <c r="EQP905" s="4"/>
      <c r="EQQ905" s="4"/>
      <c r="EQR905" s="4"/>
      <c r="EQS905" s="4"/>
      <c r="EQT905" s="4"/>
      <c r="EQU905" s="4"/>
      <c r="EQV905" s="4"/>
      <c r="EQW905" s="4"/>
      <c r="ERB905" s="4"/>
      <c r="ERC905" s="4"/>
      <c r="ERD905" s="4"/>
      <c r="ERE905" s="4"/>
      <c r="ERF905" s="4"/>
      <c r="ERG905" s="4"/>
      <c r="ERH905" s="4"/>
      <c r="ERI905" s="4"/>
      <c r="ERJ905" s="4"/>
      <c r="ERK905" s="4"/>
      <c r="ERL905" s="4"/>
      <c r="ERM905" s="4"/>
      <c r="ERN905" s="4"/>
      <c r="ERO905" s="4"/>
      <c r="ERP905" s="4"/>
      <c r="ERQ905" s="4"/>
      <c r="ERR905" s="4"/>
      <c r="ERS905" s="4"/>
      <c r="ERT905" s="4"/>
      <c r="ERU905" s="4"/>
      <c r="ERV905" s="4"/>
      <c r="ERW905" s="4"/>
      <c r="ERX905" s="4"/>
      <c r="ERY905" s="4"/>
      <c r="ERZ905" s="4"/>
      <c r="ESA905" s="4"/>
      <c r="ESB905" s="4"/>
      <c r="ESC905" s="4"/>
      <c r="ESD905" s="4"/>
      <c r="ESE905" s="4"/>
      <c r="ESF905" s="4"/>
      <c r="ESG905" s="4"/>
      <c r="ESH905" s="4"/>
      <c r="ESI905" s="4"/>
      <c r="ESJ905" s="4"/>
      <c r="ESK905" s="4"/>
      <c r="ESL905" s="4"/>
      <c r="ESM905" s="4"/>
      <c r="ESN905" s="4"/>
      <c r="ESO905" s="4"/>
      <c r="ESP905" s="4"/>
      <c r="ESQ905" s="4"/>
      <c r="ESR905" s="4"/>
      <c r="ESS905" s="4"/>
      <c r="EST905" s="4"/>
      <c r="ESU905" s="4"/>
      <c r="ESV905" s="4"/>
      <c r="ESW905" s="4"/>
      <c r="ESX905" s="4"/>
      <c r="ESY905" s="4"/>
      <c r="ESZ905" s="4"/>
      <c r="ETA905" s="4"/>
      <c r="ETB905" s="4"/>
      <c r="ETC905" s="4"/>
      <c r="ETD905" s="4"/>
      <c r="ETE905" s="4"/>
      <c r="ETF905" s="4"/>
      <c r="ETG905" s="4"/>
      <c r="ETH905" s="4"/>
      <c r="ETI905" s="4"/>
      <c r="ETJ905" s="4"/>
      <c r="ETK905" s="4"/>
      <c r="ETL905" s="4"/>
      <c r="ETM905" s="4"/>
      <c r="ETN905" s="4"/>
      <c r="ETO905" s="4"/>
      <c r="ETP905" s="4"/>
      <c r="ETQ905" s="4"/>
      <c r="ETR905" s="4"/>
      <c r="ETS905" s="4"/>
      <c r="ETT905" s="4"/>
      <c r="ETU905" s="4"/>
      <c r="ETV905" s="4"/>
      <c r="ETW905" s="4"/>
      <c r="ETX905" s="4"/>
      <c r="ETY905" s="4"/>
      <c r="ETZ905" s="4"/>
      <c r="EUA905" s="4"/>
      <c r="EUB905" s="4"/>
      <c r="EUC905" s="4"/>
      <c r="EUD905" s="4"/>
      <c r="EUE905" s="4"/>
      <c r="EUF905" s="4"/>
      <c r="EUG905" s="4"/>
      <c r="EUH905" s="4"/>
      <c r="EUI905" s="4"/>
      <c r="EUJ905" s="4"/>
      <c r="EUK905" s="4"/>
      <c r="EUL905" s="4"/>
      <c r="EUM905" s="4"/>
      <c r="EUN905" s="4"/>
      <c r="EUO905" s="4"/>
      <c r="EUP905" s="4"/>
      <c r="EUQ905" s="4"/>
      <c r="EUR905" s="4"/>
      <c r="EUS905" s="4"/>
      <c r="EUT905" s="4"/>
      <c r="EUU905" s="4"/>
      <c r="EUV905" s="4"/>
      <c r="EUW905" s="4"/>
      <c r="EUX905" s="4"/>
      <c r="EUY905" s="4"/>
      <c r="EUZ905" s="4"/>
      <c r="EVA905" s="4"/>
      <c r="EVB905" s="4"/>
      <c r="EVC905" s="4"/>
      <c r="EVD905" s="4"/>
      <c r="EVE905" s="4"/>
      <c r="EVF905" s="4"/>
      <c r="EVG905" s="4"/>
      <c r="EVH905" s="4"/>
      <c r="EVI905" s="4"/>
      <c r="EVJ905" s="4"/>
      <c r="EVK905" s="4"/>
      <c r="EVL905" s="4"/>
      <c r="EVM905" s="4"/>
      <c r="EVN905" s="4"/>
      <c r="EVO905" s="4"/>
      <c r="EVP905" s="4"/>
      <c r="EVQ905" s="4"/>
      <c r="EVR905" s="4"/>
      <c r="EVS905" s="4"/>
      <c r="EVT905" s="4"/>
      <c r="EVU905" s="4"/>
      <c r="EVV905" s="4"/>
      <c r="EVW905" s="4"/>
      <c r="EVX905" s="4"/>
      <c r="EVY905" s="4"/>
      <c r="EVZ905" s="4"/>
      <c r="EWA905" s="4"/>
      <c r="EWB905" s="4"/>
      <c r="EWC905" s="4"/>
      <c r="EWD905" s="4"/>
      <c r="EWE905" s="4"/>
      <c r="EWF905" s="4"/>
      <c r="EWG905" s="4"/>
      <c r="EWH905" s="4"/>
      <c r="EWI905" s="4"/>
      <c r="EWJ905" s="4"/>
      <c r="EWK905" s="4"/>
      <c r="EWL905" s="4"/>
      <c r="EWM905" s="4"/>
      <c r="EWN905" s="4"/>
      <c r="EWO905" s="4"/>
      <c r="EWP905" s="4"/>
      <c r="EWQ905" s="4"/>
      <c r="EWR905" s="4"/>
      <c r="EWS905" s="4"/>
      <c r="EWT905" s="4"/>
      <c r="EWU905" s="4"/>
      <c r="EWV905" s="4"/>
      <c r="EWW905" s="4"/>
      <c r="EWX905" s="4"/>
      <c r="EWY905" s="4"/>
      <c r="EWZ905" s="4"/>
      <c r="EXA905" s="4"/>
      <c r="EXB905" s="4"/>
      <c r="EXC905" s="4"/>
      <c r="EXD905" s="4"/>
      <c r="EXE905" s="4"/>
      <c r="EXF905" s="4"/>
      <c r="EXG905" s="4"/>
      <c r="EXH905" s="4"/>
      <c r="EXI905" s="4"/>
      <c r="EXJ905" s="4"/>
      <c r="EXK905" s="4"/>
      <c r="EXL905" s="4"/>
      <c r="EXM905" s="4"/>
      <c r="EXN905" s="4"/>
      <c r="EXO905" s="4"/>
      <c r="EXP905" s="4"/>
      <c r="EXQ905" s="4"/>
      <c r="EXR905" s="4"/>
      <c r="EXS905" s="4"/>
      <c r="EXT905" s="4"/>
      <c r="EXU905" s="4"/>
      <c r="EXV905" s="4"/>
      <c r="EXW905" s="4"/>
      <c r="EXX905" s="4"/>
      <c r="EXY905" s="4"/>
      <c r="EXZ905" s="4"/>
      <c r="EYA905" s="4"/>
      <c r="EYB905" s="4"/>
      <c r="EYC905" s="4"/>
      <c r="EYD905" s="4"/>
      <c r="EYE905" s="4"/>
      <c r="EYF905" s="4"/>
      <c r="EYG905" s="4"/>
      <c r="EYH905" s="4"/>
      <c r="EYI905" s="4"/>
      <c r="EYJ905" s="4"/>
      <c r="EYK905" s="4"/>
      <c r="EYL905" s="4"/>
      <c r="EYM905" s="4"/>
      <c r="EYN905" s="4"/>
      <c r="EYO905" s="4"/>
      <c r="EYP905" s="4"/>
      <c r="EYQ905" s="4"/>
      <c r="EYR905" s="4"/>
      <c r="EYS905" s="4"/>
      <c r="EYT905" s="4"/>
      <c r="EYU905" s="4"/>
      <c r="EYV905" s="4"/>
      <c r="EYW905" s="4"/>
      <c r="EYX905" s="4"/>
      <c r="EYY905" s="4"/>
      <c r="EYZ905" s="4"/>
      <c r="EZA905" s="4"/>
      <c r="EZB905" s="4"/>
      <c r="EZC905" s="4"/>
      <c r="EZD905" s="4"/>
      <c r="EZE905" s="4"/>
      <c r="EZF905" s="4"/>
      <c r="EZG905" s="4"/>
      <c r="EZH905" s="4"/>
      <c r="EZI905" s="4"/>
      <c r="EZJ905" s="4"/>
      <c r="EZK905" s="4"/>
      <c r="EZL905" s="4"/>
      <c r="EZM905" s="4"/>
      <c r="EZN905" s="4"/>
      <c r="EZO905" s="4"/>
      <c r="EZP905" s="4"/>
      <c r="EZQ905" s="4"/>
      <c r="EZR905" s="4"/>
      <c r="EZS905" s="4"/>
      <c r="EZT905" s="4"/>
      <c r="EZU905" s="4"/>
      <c r="EZV905" s="4"/>
      <c r="EZW905" s="4"/>
      <c r="EZX905" s="4"/>
      <c r="EZY905" s="4"/>
      <c r="EZZ905" s="4"/>
      <c r="FAA905" s="4"/>
      <c r="FAB905" s="4"/>
      <c r="FAC905" s="4"/>
      <c r="FAD905" s="4"/>
      <c r="FAE905" s="4"/>
      <c r="FAF905" s="4"/>
      <c r="FAG905" s="4"/>
      <c r="FAH905" s="4"/>
      <c r="FAJ905" s="4"/>
      <c r="FAL905" s="4"/>
      <c r="FAM905" s="4"/>
      <c r="FAN905" s="4"/>
      <c r="FAO905" s="4"/>
      <c r="FAP905" s="4"/>
      <c r="FAQ905" s="4"/>
      <c r="FAR905" s="4"/>
      <c r="FAS905" s="4"/>
      <c r="FAX905" s="4"/>
      <c r="FAY905" s="4"/>
      <c r="FAZ905" s="4"/>
      <c r="FBA905" s="4"/>
      <c r="FBB905" s="4"/>
      <c r="FBC905" s="4"/>
      <c r="FBD905" s="4"/>
      <c r="FBE905" s="4"/>
      <c r="FBF905" s="4"/>
      <c r="FBG905" s="4"/>
      <c r="FBH905" s="4"/>
      <c r="FBI905" s="4"/>
      <c r="FBJ905" s="4"/>
      <c r="FBK905" s="4"/>
      <c r="FBL905" s="4"/>
      <c r="FBM905" s="4"/>
      <c r="FBN905" s="4"/>
      <c r="FBO905" s="4"/>
      <c r="FBP905" s="4"/>
      <c r="FBQ905" s="4"/>
      <c r="FBR905" s="4"/>
      <c r="FBS905" s="4"/>
      <c r="FBT905" s="4"/>
      <c r="FBU905" s="4"/>
      <c r="FBV905" s="4"/>
      <c r="FBW905" s="4"/>
      <c r="FBX905" s="4"/>
      <c r="FBY905" s="4"/>
      <c r="FBZ905" s="4"/>
      <c r="FCA905" s="4"/>
      <c r="FCB905" s="4"/>
      <c r="FCC905" s="4"/>
      <c r="FCD905" s="4"/>
      <c r="FCE905" s="4"/>
      <c r="FCF905" s="4"/>
      <c r="FCG905" s="4"/>
      <c r="FCH905" s="4"/>
      <c r="FCI905" s="4"/>
      <c r="FCJ905" s="4"/>
      <c r="FCK905" s="4"/>
      <c r="FCL905" s="4"/>
      <c r="FCM905" s="4"/>
      <c r="FCN905" s="4"/>
      <c r="FCO905" s="4"/>
      <c r="FCP905" s="4"/>
      <c r="FCQ905" s="4"/>
      <c r="FCR905" s="4"/>
      <c r="FCS905" s="4"/>
      <c r="FCT905" s="4"/>
      <c r="FCU905" s="4"/>
      <c r="FCV905" s="4"/>
      <c r="FCW905" s="4"/>
      <c r="FCX905" s="4"/>
      <c r="FCY905" s="4"/>
      <c r="FCZ905" s="4"/>
      <c r="FDA905" s="4"/>
      <c r="FDB905" s="4"/>
      <c r="FDC905" s="4"/>
      <c r="FDD905" s="4"/>
      <c r="FDE905" s="4"/>
      <c r="FDF905" s="4"/>
      <c r="FDG905" s="4"/>
      <c r="FDH905" s="4"/>
      <c r="FDI905" s="4"/>
      <c r="FDJ905" s="4"/>
      <c r="FDK905" s="4"/>
      <c r="FDL905" s="4"/>
      <c r="FDM905" s="4"/>
      <c r="FDN905" s="4"/>
      <c r="FDO905" s="4"/>
      <c r="FDP905" s="4"/>
      <c r="FDQ905" s="4"/>
      <c r="FDR905" s="4"/>
      <c r="FDS905" s="4"/>
      <c r="FDT905" s="4"/>
      <c r="FDU905" s="4"/>
      <c r="FDV905" s="4"/>
      <c r="FDW905" s="4"/>
      <c r="FDX905" s="4"/>
      <c r="FDY905" s="4"/>
      <c r="FDZ905" s="4"/>
      <c r="FEA905" s="4"/>
      <c r="FEB905" s="4"/>
      <c r="FEC905" s="4"/>
      <c r="FED905" s="4"/>
      <c r="FEE905" s="4"/>
      <c r="FEF905" s="4"/>
      <c r="FEG905" s="4"/>
      <c r="FEH905" s="4"/>
      <c r="FEI905" s="4"/>
      <c r="FEJ905" s="4"/>
      <c r="FEK905" s="4"/>
      <c r="FEL905" s="4"/>
      <c r="FEM905" s="4"/>
      <c r="FEN905" s="4"/>
      <c r="FEO905" s="4"/>
      <c r="FEP905" s="4"/>
      <c r="FEQ905" s="4"/>
      <c r="FER905" s="4"/>
      <c r="FES905" s="4"/>
      <c r="FET905" s="4"/>
      <c r="FEU905" s="4"/>
      <c r="FEV905" s="4"/>
      <c r="FEW905" s="4"/>
      <c r="FEX905" s="4"/>
      <c r="FEY905" s="4"/>
      <c r="FEZ905" s="4"/>
      <c r="FFA905" s="4"/>
      <c r="FFB905" s="4"/>
      <c r="FFC905" s="4"/>
      <c r="FFD905" s="4"/>
      <c r="FFE905" s="4"/>
      <c r="FFF905" s="4"/>
      <c r="FFG905" s="4"/>
      <c r="FFH905" s="4"/>
      <c r="FFI905" s="4"/>
      <c r="FFJ905" s="4"/>
      <c r="FFK905" s="4"/>
      <c r="FFL905" s="4"/>
      <c r="FFM905" s="4"/>
      <c r="FFN905" s="4"/>
      <c r="FFO905" s="4"/>
      <c r="FFP905" s="4"/>
      <c r="FFQ905" s="4"/>
      <c r="FFR905" s="4"/>
      <c r="FFS905" s="4"/>
      <c r="FFT905" s="4"/>
      <c r="FFU905" s="4"/>
      <c r="FFV905" s="4"/>
      <c r="FFW905" s="4"/>
      <c r="FFX905" s="4"/>
      <c r="FFY905" s="4"/>
      <c r="FFZ905" s="4"/>
      <c r="FGA905" s="4"/>
      <c r="FGB905" s="4"/>
      <c r="FGC905" s="4"/>
      <c r="FGD905" s="4"/>
      <c r="FGE905" s="4"/>
      <c r="FGF905" s="4"/>
      <c r="FGG905" s="4"/>
      <c r="FGH905" s="4"/>
      <c r="FGI905" s="4"/>
      <c r="FGJ905" s="4"/>
      <c r="FGK905" s="4"/>
      <c r="FGL905" s="4"/>
      <c r="FGM905" s="4"/>
      <c r="FGN905" s="4"/>
      <c r="FGO905" s="4"/>
      <c r="FGP905" s="4"/>
      <c r="FGQ905" s="4"/>
      <c r="FGR905" s="4"/>
      <c r="FGS905" s="4"/>
      <c r="FGT905" s="4"/>
      <c r="FGU905" s="4"/>
      <c r="FGV905" s="4"/>
      <c r="FGW905" s="4"/>
      <c r="FGX905" s="4"/>
      <c r="FGY905" s="4"/>
      <c r="FGZ905" s="4"/>
      <c r="FHA905" s="4"/>
      <c r="FHB905" s="4"/>
      <c r="FHC905" s="4"/>
      <c r="FHD905" s="4"/>
      <c r="FHE905" s="4"/>
      <c r="FHF905" s="4"/>
      <c r="FHG905" s="4"/>
      <c r="FHH905" s="4"/>
      <c r="FHI905" s="4"/>
      <c r="FHJ905" s="4"/>
      <c r="FHK905" s="4"/>
      <c r="FHL905" s="4"/>
      <c r="FHM905" s="4"/>
      <c r="FHN905" s="4"/>
      <c r="FHO905" s="4"/>
      <c r="FHP905" s="4"/>
      <c r="FHQ905" s="4"/>
      <c r="FHR905" s="4"/>
      <c r="FHS905" s="4"/>
      <c r="FHT905" s="4"/>
      <c r="FHU905" s="4"/>
      <c r="FHV905" s="4"/>
      <c r="FHW905" s="4"/>
      <c r="FHX905" s="4"/>
      <c r="FHY905" s="4"/>
      <c r="FHZ905" s="4"/>
      <c r="FIA905" s="4"/>
      <c r="FIB905" s="4"/>
      <c r="FIC905" s="4"/>
      <c r="FID905" s="4"/>
      <c r="FIE905" s="4"/>
      <c r="FIF905" s="4"/>
      <c r="FIG905" s="4"/>
      <c r="FIH905" s="4"/>
      <c r="FII905" s="4"/>
      <c r="FIJ905" s="4"/>
      <c r="FIK905" s="4"/>
      <c r="FIL905" s="4"/>
      <c r="FIM905" s="4"/>
      <c r="FIN905" s="4"/>
      <c r="FIO905" s="4"/>
      <c r="FIP905" s="4"/>
      <c r="FIQ905" s="4"/>
      <c r="FIR905" s="4"/>
      <c r="FIS905" s="4"/>
      <c r="FIT905" s="4"/>
      <c r="FIU905" s="4"/>
      <c r="FIV905" s="4"/>
      <c r="FIW905" s="4"/>
      <c r="FIX905" s="4"/>
      <c r="FIY905" s="4"/>
      <c r="FIZ905" s="4"/>
      <c r="FJA905" s="4"/>
      <c r="FJB905" s="4"/>
      <c r="FJC905" s="4"/>
      <c r="FJD905" s="4"/>
      <c r="FJE905" s="4"/>
      <c r="FJF905" s="4"/>
      <c r="FJG905" s="4"/>
      <c r="FJH905" s="4"/>
      <c r="FJI905" s="4"/>
      <c r="FJJ905" s="4"/>
      <c r="FJK905" s="4"/>
      <c r="FJL905" s="4"/>
      <c r="FJM905" s="4"/>
      <c r="FJN905" s="4"/>
      <c r="FJO905" s="4"/>
      <c r="FJP905" s="4"/>
      <c r="FJQ905" s="4"/>
      <c r="FJR905" s="4"/>
      <c r="FJS905" s="4"/>
      <c r="FJT905" s="4"/>
      <c r="FJU905" s="4"/>
      <c r="FJV905" s="4"/>
      <c r="FJW905" s="4"/>
      <c r="FJX905" s="4"/>
      <c r="FJY905" s="4"/>
      <c r="FJZ905" s="4"/>
      <c r="FKA905" s="4"/>
      <c r="FKB905" s="4"/>
      <c r="FKC905" s="4"/>
      <c r="FKD905" s="4"/>
      <c r="FKF905" s="4"/>
      <c r="FKH905" s="4"/>
      <c r="FKI905" s="4"/>
      <c r="FKJ905" s="4"/>
      <c r="FKK905" s="4"/>
      <c r="FKL905" s="4"/>
      <c r="FKM905" s="4"/>
      <c r="FKN905" s="4"/>
      <c r="FKO905" s="4"/>
      <c r="FKT905" s="4"/>
      <c r="FKU905" s="4"/>
      <c r="FKV905" s="4"/>
      <c r="FKW905" s="4"/>
      <c r="FKX905" s="4"/>
      <c r="FKY905" s="4"/>
      <c r="FKZ905" s="4"/>
      <c r="FLA905" s="4"/>
      <c r="FLB905" s="4"/>
      <c r="FLC905" s="4"/>
      <c r="FLD905" s="4"/>
      <c r="FLE905" s="4"/>
      <c r="FLF905" s="4"/>
      <c r="FLG905" s="4"/>
      <c r="FLH905" s="4"/>
      <c r="FLI905" s="4"/>
      <c r="FLJ905" s="4"/>
      <c r="FLK905" s="4"/>
      <c r="FLL905" s="4"/>
      <c r="FLM905" s="4"/>
      <c r="FLN905" s="4"/>
      <c r="FLO905" s="4"/>
      <c r="FLP905" s="4"/>
      <c r="FLQ905" s="4"/>
      <c r="FLR905" s="4"/>
      <c r="FLS905" s="4"/>
      <c r="FLT905" s="4"/>
      <c r="FLU905" s="4"/>
      <c r="FLV905" s="4"/>
      <c r="FLW905" s="4"/>
      <c r="FLX905" s="4"/>
      <c r="FLY905" s="4"/>
      <c r="FLZ905" s="4"/>
      <c r="FMA905" s="4"/>
      <c r="FMB905" s="4"/>
      <c r="FMC905" s="4"/>
      <c r="FMD905" s="4"/>
      <c r="FME905" s="4"/>
      <c r="FMF905" s="4"/>
      <c r="FMG905" s="4"/>
      <c r="FMH905" s="4"/>
      <c r="FMI905" s="4"/>
      <c r="FMJ905" s="4"/>
      <c r="FMK905" s="4"/>
      <c r="FML905" s="4"/>
      <c r="FMM905" s="4"/>
      <c r="FMN905" s="4"/>
      <c r="FMO905" s="4"/>
      <c r="FMP905" s="4"/>
      <c r="FMQ905" s="4"/>
      <c r="FMR905" s="4"/>
      <c r="FMS905" s="4"/>
      <c r="FMT905" s="4"/>
      <c r="FMU905" s="4"/>
      <c r="FMV905" s="4"/>
      <c r="FMW905" s="4"/>
      <c r="FMX905" s="4"/>
      <c r="FMY905" s="4"/>
      <c r="FMZ905" s="4"/>
      <c r="FNA905" s="4"/>
      <c r="FNB905" s="4"/>
      <c r="FNC905" s="4"/>
      <c r="FND905" s="4"/>
      <c r="FNE905" s="4"/>
      <c r="FNF905" s="4"/>
      <c r="FNG905" s="4"/>
      <c r="FNH905" s="4"/>
      <c r="FNI905" s="4"/>
      <c r="FNJ905" s="4"/>
      <c r="FNK905" s="4"/>
      <c r="FNL905" s="4"/>
      <c r="FNM905" s="4"/>
      <c r="FNN905" s="4"/>
      <c r="FNO905" s="4"/>
      <c r="FNP905" s="4"/>
      <c r="FNQ905" s="4"/>
      <c r="FNR905" s="4"/>
      <c r="FNS905" s="4"/>
      <c r="FNT905" s="4"/>
      <c r="FNU905" s="4"/>
      <c r="FNV905" s="4"/>
      <c r="FNW905" s="4"/>
      <c r="FNX905" s="4"/>
      <c r="FNY905" s="4"/>
      <c r="FNZ905" s="4"/>
      <c r="FOA905" s="4"/>
      <c r="FOB905" s="4"/>
      <c r="FOC905" s="4"/>
      <c r="FOD905" s="4"/>
      <c r="FOE905" s="4"/>
      <c r="FOF905" s="4"/>
      <c r="FOG905" s="4"/>
      <c r="FOH905" s="4"/>
      <c r="FOI905" s="4"/>
      <c r="FOJ905" s="4"/>
      <c r="FOK905" s="4"/>
      <c r="FOL905" s="4"/>
      <c r="FOM905" s="4"/>
      <c r="FON905" s="4"/>
      <c r="FOO905" s="4"/>
      <c r="FOP905" s="4"/>
      <c r="FOQ905" s="4"/>
      <c r="FOR905" s="4"/>
      <c r="FOS905" s="4"/>
      <c r="FOT905" s="4"/>
      <c r="FOU905" s="4"/>
      <c r="FOV905" s="4"/>
      <c r="FOW905" s="4"/>
      <c r="FOX905" s="4"/>
      <c r="FOY905" s="4"/>
      <c r="FOZ905" s="4"/>
      <c r="FPA905" s="4"/>
      <c r="FPB905" s="4"/>
      <c r="FPC905" s="4"/>
      <c r="FPD905" s="4"/>
      <c r="FPE905" s="4"/>
      <c r="FPF905" s="4"/>
      <c r="FPG905" s="4"/>
      <c r="FPH905" s="4"/>
      <c r="FPI905" s="4"/>
      <c r="FPJ905" s="4"/>
      <c r="FPK905" s="4"/>
      <c r="FPL905" s="4"/>
      <c r="FPM905" s="4"/>
      <c r="FPN905" s="4"/>
      <c r="FPO905" s="4"/>
      <c r="FPP905" s="4"/>
      <c r="FPQ905" s="4"/>
      <c r="FPR905" s="4"/>
      <c r="FPS905" s="4"/>
      <c r="FPT905" s="4"/>
      <c r="FPU905" s="4"/>
      <c r="FPV905" s="4"/>
      <c r="FPW905" s="4"/>
      <c r="FPX905" s="4"/>
      <c r="FPY905" s="4"/>
      <c r="FPZ905" s="4"/>
      <c r="FQA905" s="4"/>
      <c r="FQB905" s="4"/>
      <c r="FQC905" s="4"/>
      <c r="FQD905" s="4"/>
      <c r="FQE905" s="4"/>
      <c r="FQF905" s="4"/>
      <c r="FQG905" s="4"/>
      <c r="FQH905" s="4"/>
      <c r="FQI905" s="4"/>
      <c r="FQJ905" s="4"/>
      <c r="FQK905" s="4"/>
      <c r="FQL905" s="4"/>
      <c r="FQM905" s="4"/>
      <c r="FQN905" s="4"/>
      <c r="FQO905" s="4"/>
      <c r="FQP905" s="4"/>
      <c r="FQQ905" s="4"/>
      <c r="FQR905" s="4"/>
      <c r="FQS905" s="4"/>
      <c r="FQT905" s="4"/>
      <c r="FQU905" s="4"/>
      <c r="FQV905" s="4"/>
      <c r="FQW905" s="4"/>
      <c r="FQX905" s="4"/>
      <c r="FQY905" s="4"/>
      <c r="FQZ905" s="4"/>
      <c r="FRA905" s="4"/>
      <c r="FRB905" s="4"/>
      <c r="FRC905" s="4"/>
      <c r="FRD905" s="4"/>
      <c r="FRE905" s="4"/>
      <c r="FRF905" s="4"/>
      <c r="FRG905" s="4"/>
      <c r="FRH905" s="4"/>
      <c r="FRI905" s="4"/>
      <c r="FRJ905" s="4"/>
      <c r="FRK905" s="4"/>
      <c r="FRL905" s="4"/>
      <c r="FRM905" s="4"/>
      <c r="FRN905" s="4"/>
      <c r="FRO905" s="4"/>
      <c r="FRP905" s="4"/>
      <c r="FRQ905" s="4"/>
      <c r="FRR905" s="4"/>
      <c r="FRS905" s="4"/>
      <c r="FRT905" s="4"/>
      <c r="FRU905" s="4"/>
      <c r="FRV905" s="4"/>
      <c r="FRW905" s="4"/>
      <c r="FRX905" s="4"/>
      <c r="FRY905" s="4"/>
      <c r="FRZ905" s="4"/>
      <c r="FSA905" s="4"/>
      <c r="FSB905" s="4"/>
      <c r="FSC905" s="4"/>
      <c r="FSD905" s="4"/>
      <c r="FSE905" s="4"/>
      <c r="FSF905" s="4"/>
      <c r="FSG905" s="4"/>
      <c r="FSH905" s="4"/>
      <c r="FSI905" s="4"/>
      <c r="FSJ905" s="4"/>
      <c r="FSK905" s="4"/>
      <c r="FSL905" s="4"/>
      <c r="FSM905" s="4"/>
      <c r="FSN905" s="4"/>
      <c r="FSO905" s="4"/>
      <c r="FSP905" s="4"/>
      <c r="FSQ905" s="4"/>
      <c r="FSR905" s="4"/>
      <c r="FSS905" s="4"/>
      <c r="FST905" s="4"/>
      <c r="FSU905" s="4"/>
      <c r="FSV905" s="4"/>
      <c r="FSW905" s="4"/>
      <c r="FSX905" s="4"/>
      <c r="FSY905" s="4"/>
      <c r="FSZ905" s="4"/>
      <c r="FTA905" s="4"/>
      <c r="FTB905" s="4"/>
      <c r="FTC905" s="4"/>
      <c r="FTD905" s="4"/>
      <c r="FTE905" s="4"/>
      <c r="FTF905" s="4"/>
      <c r="FTG905" s="4"/>
      <c r="FTH905" s="4"/>
      <c r="FTI905" s="4"/>
      <c r="FTJ905" s="4"/>
      <c r="FTK905" s="4"/>
      <c r="FTL905" s="4"/>
      <c r="FTM905" s="4"/>
      <c r="FTN905" s="4"/>
      <c r="FTO905" s="4"/>
      <c r="FTP905" s="4"/>
      <c r="FTQ905" s="4"/>
      <c r="FTR905" s="4"/>
      <c r="FTS905" s="4"/>
      <c r="FTT905" s="4"/>
      <c r="FTU905" s="4"/>
      <c r="FTV905" s="4"/>
      <c r="FTW905" s="4"/>
      <c r="FTX905" s="4"/>
      <c r="FTY905" s="4"/>
      <c r="FTZ905" s="4"/>
      <c r="FUB905" s="4"/>
      <c r="FUD905" s="4"/>
      <c r="FUE905" s="4"/>
      <c r="FUF905" s="4"/>
      <c r="FUG905" s="4"/>
      <c r="FUH905" s="4"/>
      <c r="FUI905" s="4"/>
      <c r="FUJ905" s="4"/>
      <c r="FUK905" s="4"/>
      <c r="FUP905" s="4"/>
      <c r="FUQ905" s="4"/>
      <c r="FUR905" s="4"/>
      <c r="FUS905" s="4"/>
      <c r="FUT905" s="4"/>
      <c r="FUU905" s="4"/>
      <c r="FUV905" s="4"/>
      <c r="FUW905" s="4"/>
      <c r="FUX905" s="4"/>
      <c r="FUY905" s="4"/>
      <c r="FUZ905" s="4"/>
      <c r="FVA905" s="4"/>
      <c r="FVB905" s="4"/>
      <c r="FVC905" s="4"/>
      <c r="FVD905" s="4"/>
      <c r="FVE905" s="4"/>
      <c r="FVF905" s="4"/>
      <c r="FVG905" s="4"/>
      <c r="FVH905" s="4"/>
      <c r="FVI905" s="4"/>
      <c r="FVJ905" s="4"/>
      <c r="FVK905" s="4"/>
      <c r="FVL905" s="4"/>
      <c r="FVM905" s="4"/>
      <c r="FVN905" s="4"/>
      <c r="FVO905" s="4"/>
      <c r="FVP905" s="4"/>
      <c r="FVQ905" s="4"/>
      <c r="FVR905" s="4"/>
      <c r="FVS905" s="4"/>
      <c r="FVT905" s="4"/>
      <c r="FVU905" s="4"/>
      <c r="FVV905" s="4"/>
      <c r="FVW905" s="4"/>
      <c r="FVX905" s="4"/>
      <c r="FVY905" s="4"/>
      <c r="FVZ905" s="4"/>
      <c r="FWA905" s="4"/>
      <c r="FWB905" s="4"/>
      <c r="FWC905" s="4"/>
      <c r="FWD905" s="4"/>
      <c r="FWE905" s="4"/>
      <c r="FWF905" s="4"/>
      <c r="FWG905" s="4"/>
      <c r="FWH905" s="4"/>
      <c r="FWI905" s="4"/>
      <c r="FWJ905" s="4"/>
      <c r="FWK905" s="4"/>
      <c r="FWL905" s="4"/>
      <c r="FWM905" s="4"/>
      <c r="FWN905" s="4"/>
      <c r="FWO905" s="4"/>
      <c r="FWP905" s="4"/>
      <c r="FWQ905" s="4"/>
      <c r="FWR905" s="4"/>
      <c r="FWS905" s="4"/>
      <c r="FWT905" s="4"/>
      <c r="FWU905" s="4"/>
      <c r="FWV905" s="4"/>
      <c r="FWW905" s="4"/>
      <c r="FWX905" s="4"/>
      <c r="FWY905" s="4"/>
      <c r="FWZ905" s="4"/>
      <c r="FXA905" s="4"/>
      <c r="FXB905" s="4"/>
      <c r="FXC905" s="4"/>
      <c r="FXD905" s="4"/>
      <c r="FXE905" s="4"/>
      <c r="FXF905" s="4"/>
      <c r="FXG905" s="4"/>
      <c r="FXH905" s="4"/>
      <c r="FXI905" s="4"/>
      <c r="FXJ905" s="4"/>
      <c r="FXK905" s="4"/>
      <c r="FXL905" s="4"/>
      <c r="FXM905" s="4"/>
      <c r="FXN905" s="4"/>
      <c r="FXO905" s="4"/>
      <c r="FXP905" s="4"/>
      <c r="FXQ905" s="4"/>
      <c r="FXR905" s="4"/>
      <c r="FXS905" s="4"/>
      <c r="FXT905" s="4"/>
      <c r="FXU905" s="4"/>
      <c r="FXV905" s="4"/>
      <c r="FXW905" s="4"/>
      <c r="FXX905" s="4"/>
      <c r="FXY905" s="4"/>
      <c r="FXZ905" s="4"/>
      <c r="FYA905" s="4"/>
      <c r="FYB905" s="4"/>
      <c r="FYC905" s="4"/>
      <c r="FYD905" s="4"/>
      <c r="FYE905" s="4"/>
      <c r="FYF905" s="4"/>
      <c r="FYG905" s="4"/>
      <c r="FYH905" s="4"/>
      <c r="FYI905" s="4"/>
      <c r="FYJ905" s="4"/>
      <c r="FYK905" s="4"/>
      <c r="FYL905" s="4"/>
      <c r="FYM905" s="4"/>
      <c r="FYN905" s="4"/>
      <c r="FYO905" s="4"/>
      <c r="FYP905" s="4"/>
      <c r="FYQ905" s="4"/>
      <c r="FYR905" s="4"/>
      <c r="FYS905" s="4"/>
      <c r="FYT905" s="4"/>
      <c r="FYU905" s="4"/>
      <c r="FYV905" s="4"/>
      <c r="FYW905" s="4"/>
      <c r="FYX905" s="4"/>
      <c r="FYY905" s="4"/>
      <c r="FYZ905" s="4"/>
      <c r="FZA905" s="4"/>
      <c r="FZB905" s="4"/>
      <c r="FZC905" s="4"/>
      <c r="FZD905" s="4"/>
      <c r="FZE905" s="4"/>
      <c r="FZF905" s="4"/>
      <c r="FZG905" s="4"/>
      <c r="FZH905" s="4"/>
      <c r="FZI905" s="4"/>
      <c r="FZJ905" s="4"/>
      <c r="FZK905" s="4"/>
      <c r="FZL905" s="4"/>
      <c r="FZM905" s="4"/>
      <c r="FZN905" s="4"/>
      <c r="FZO905" s="4"/>
      <c r="FZP905" s="4"/>
      <c r="FZQ905" s="4"/>
      <c r="FZR905" s="4"/>
      <c r="FZS905" s="4"/>
      <c r="FZT905" s="4"/>
      <c r="FZU905" s="4"/>
      <c r="FZV905" s="4"/>
      <c r="FZW905" s="4"/>
      <c r="FZX905" s="4"/>
      <c r="FZY905" s="4"/>
      <c r="FZZ905" s="4"/>
      <c r="GAA905" s="4"/>
      <c r="GAB905" s="4"/>
      <c r="GAC905" s="4"/>
      <c r="GAD905" s="4"/>
      <c r="GAE905" s="4"/>
      <c r="GAF905" s="4"/>
      <c r="GAG905" s="4"/>
      <c r="GAH905" s="4"/>
      <c r="GAI905" s="4"/>
      <c r="GAJ905" s="4"/>
      <c r="GAK905" s="4"/>
      <c r="GAL905" s="4"/>
      <c r="GAM905" s="4"/>
      <c r="GAN905" s="4"/>
      <c r="GAO905" s="4"/>
      <c r="GAP905" s="4"/>
      <c r="GAQ905" s="4"/>
      <c r="GAR905" s="4"/>
      <c r="GAS905" s="4"/>
      <c r="GAT905" s="4"/>
      <c r="GAU905" s="4"/>
      <c r="GAV905" s="4"/>
      <c r="GAW905" s="4"/>
      <c r="GAX905" s="4"/>
      <c r="GAY905" s="4"/>
      <c r="GAZ905" s="4"/>
      <c r="GBA905" s="4"/>
      <c r="GBB905" s="4"/>
      <c r="GBC905" s="4"/>
      <c r="GBD905" s="4"/>
      <c r="GBE905" s="4"/>
      <c r="GBF905" s="4"/>
      <c r="GBG905" s="4"/>
      <c r="GBH905" s="4"/>
      <c r="GBI905" s="4"/>
      <c r="GBJ905" s="4"/>
      <c r="GBK905" s="4"/>
      <c r="GBL905" s="4"/>
      <c r="GBM905" s="4"/>
      <c r="GBN905" s="4"/>
      <c r="GBO905" s="4"/>
      <c r="GBP905" s="4"/>
      <c r="GBQ905" s="4"/>
      <c r="GBR905" s="4"/>
      <c r="GBS905" s="4"/>
      <c r="GBT905" s="4"/>
      <c r="GBU905" s="4"/>
      <c r="GBV905" s="4"/>
      <c r="GBW905" s="4"/>
      <c r="GBX905" s="4"/>
      <c r="GBY905" s="4"/>
      <c r="GBZ905" s="4"/>
      <c r="GCA905" s="4"/>
      <c r="GCB905" s="4"/>
      <c r="GCC905" s="4"/>
      <c r="GCD905" s="4"/>
      <c r="GCE905" s="4"/>
      <c r="GCF905" s="4"/>
      <c r="GCG905" s="4"/>
      <c r="GCH905" s="4"/>
      <c r="GCI905" s="4"/>
      <c r="GCJ905" s="4"/>
      <c r="GCK905" s="4"/>
      <c r="GCL905" s="4"/>
      <c r="GCM905" s="4"/>
      <c r="GCN905" s="4"/>
      <c r="GCO905" s="4"/>
      <c r="GCP905" s="4"/>
      <c r="GCQ905" s="4"/>
      <c r="GCR905" s="4"/>
      <c r="GCS905" s="4"/>
      <c r="GCT905" s="4"/>
      <c r="GCU905" s="4"/>
      <c r="GCV905" s="4"/>
      <c r="GCW905" s="4"/>
      <c r="GCX905" s="4"/>
      <c r="GCY905" s="4"/>
      <c r="GCZ905" s="4"/>
      <c r="GDA905" s="4"/>
      <c r="GDB905" s="4"/>
      <c r="GDC905" s="4"/>
      <c r="GDD905" s="4"/>
      <c r="GDE905" s="4"/>
      <c r="GDF905" s="4"/>
      <c r="GDG905" s="4"/>
      <c r="GDH905" s="4"/>
      <c r="GDI905" s="4"/>
      <c r="GDJ905" s="4"/>
      <c r="GDK905" s="4"/>
      <c r="GDL905" s="4"/>
      <c r="GDM905" s="4"/>
      <c r="GDN905" s="4"/>
      <c r="GDO905" s="4"/>
      <c r="GDP905" s="4"/>
      <c r="GDQ905" s="4"/>
      <c r="GDR905" s="4"/>
      <c r="GDS905" s="4"/>
      <c r="GDT905" s="4"/>
      <c r="GDU905" s="4"/>
      <c r="GDV905" s="4"/>
      <c r="GDX905" s="4"/>
      <c r="GDZ905" s="4"/>
      <c r="GEA905" s="4"/>
      <c r="GEB905" s="4"/>
      <c r="GEC905" s="4"/>
      <c r="GED905" s="4"/>
      <c r="GEE905" s="4"/>
      <c r="GEF905" s="4"/>
      <c r="GEG905" s="4"/>
      <c r="GEL905" s="4"/>
      <c r="GEM905" s="4"/>
      <c r="GEN905" s="4"/>
      <c r="GEO905" s="4"/>
      <c r="GEP905" s="4"/>
      <c r="GEQ905" s="4"/>
      <c r="GER905" s="4"/>
      <c r="GES905" s="4"/>
      <c r="GET905" s="4"/>
      <c r="GEU905" s="4"/>
      <c r="GEV905" s="4"/>
      <c r="GEW905" s="4"/>
      <c r="GEX905" s="4"/>
      <c r="GEY905" s="4"/>
      <c r="GEZ905" s="4"/>
      <c r="GFA905" s="4"/>
      <c r="GFB905" s="4"/>
      <c r="GFC905" s="4"/>
      <c r="GFD905" s="4"/>
      <c r="GFE905" s="4"/>
      <c r="GFF905" s="4"/>
      <c r="GFG905" s="4"/>
      <c r="GFH905" s="4"/>
      <c r="GFI905" s="4"/>
      <c r="GFJ905" s="4"/>
      <c r="GFK905" s="4"/>
      <c r="GFL905" s="4"/>
      <c r="GFM905" s="4"/>
      <c r="GFN905" s="4"/>
      <c r="GFO905" s="4"/>
      <c r="GFP905" s="4"/>
      <c r="GFQ905" s="4"/>
      <c r="GFR905" s="4"/>
      <c r="GFS905" s="4"/>
      <c r="GFT905" s="4"/>
      <c r="GFU905" s="4"/>
      <c r="GFV905" s="4"/>
      <c r="GFW905" s="4"/>
      <c r="GFX905" s="4"/>
      <c r="GFY905" s="4"/>
      <c r="GFZ905" s="4"/>
      <c r="GGA905" s="4"/>
      <c r="GGB905" s="4"/>
      <c r="GGC905" s="4"/>
      <c r="GGD905" s="4"/>
      <c r="GGE905" s="4"/>
      <c r="GGF905" s="4"/>
      <c r="GGG905" s="4"/>
      <c r="GGH905" s="4"/>
      <c r="GGI905" s="4"/>
      <c r="GGJ905" s="4"/>
      <c r="GGK905" s="4"/>
      <c r="GGL905" s="4"/>
      <c r="GGM905" s="4"/>
      <c r="GGN905" s="4"/>
      <c r="GGO905" s="4"/>
      <c r="GGP905" s="4"/>
      <c r="GGQ905" s="4"/>
      <c r="GGR905" s="4"/>
      <c r="GGS905" s="4"/>
      <c r="GGT905" s="4"/>
      <c r="GGU905" s="4"/>
      <c r="GGV905" s="4"/>
      <c r="GGW905" s="4"/>
      <c r="GGX905" s="4"/>
      <c r="GGY905" s="4"/>
      <c r="GGZ905" s="4"/>
      <c r="GHA905" s="4"/>
      <c r="GHB905" s="4"/>
      <c r="GHC905" s="4"/>
      <c r="GHD905" s="4"/>
      <c r="GHE905" s="4"/>
      <c r="GHF905" s="4"/>
      <c r="GHG905" s="4"/>
      <c r="GHH905" s="4"/>
      <c r="GHI905" s="4"/>
      <c r="GHJ905" s="4"/>
      <c r="GHK905" s="4"/>
      <c r="GHL905" s="4"/>
      <c r="GHM905" s="4"/>
      <c r="GHN905" s="4"/>
      <c r="GHO905" s="4"/>
      <c r="GHP905" s="4"/>
      <c r="GHQ905" s="4"/>
      <c r="GHR905" s="4"/>
      <c r="GHS905" s="4"/>
      <c r="GHT905" s="4"/>
      <c r="GHU905" s="4"/>
      <c r="GHV905" s="4"/>
      <c r="GHW905" s="4"/>
      <c r="GHX905" s="4"/>
      <c r="GHY905" s="4"/>
      <c r="GHZ905" s="4"/>
      <c r="GIA905" s="4"/>
      <c r="GIB905" s="4"/>
      <c r="GIC905" s="4"/>
      <c r="GID905" s="4"/>
      <c r="GIE905" s="4"/>
      <c r="GIF905" s="4"/>
      <c r="GIG905" s="4"/>
      <c r="GIH905" s="4"/>
      <c r="GII905" s="4"/>
      <c r="GIJ905" s="4"/>
      <c r="GIK905" s="4"/>
      <c r="GIL905" s="4"/>
      <c r="GIM905" s="4"/>
      <c r="GIN905" s="4"/>
      <c r="GIO905" s="4"/>
      <c r="GIP905" s="4"/>
      <c r="GIQ905" s="4"/>
      <c r="GIR905" s="4"/>
      <c r="GIS905" s="4"/>
      <c r="GIT905" s="4"/>
      <c r="GIU905" s="4"/>
      <c r="GIV905" s="4"/>
      <c r="GIW905" s="4"/>
      <c r="GIX905" s="4"/>
      <c r="GIY905" s="4"/>
      <c r="GIZ905" s="4"/>
      <c r="GJA905" s="4"/>
      <c r="GJB905" s="4"/>
      <c r="GJC905" s="4"/>
      <c r="GJD905" s="4"/>
      <c r="GJE905" s="4"/>
      <c r="GJF905" s="4"/>
      <c r="GJG905" s="4"/>
      <c r="GJH905" s="4"/>
      <c r="GJI905" s="4"/>
      <c r="GJJ905" s="4"/>
      <c r="GJK905" s="4"/>
      <c r="GJL905" s="4"/>
      <c r="GJM905" s="4"/>
      <c r="GJN905" s="4"/>
      <c r="GJO905" s="4"/>
      <c r="GJP905" s="4"/>
      <c r="GJQ905" s="4"/>
      <c r="GJR905" s="4"/>
      <c r="GJS905" s="4"/>
      <c r="GJT905" s="4"/>
      <c r="GJU905" s="4"/>
      <c r="GJV905" s="4"/>
      <c r="GJW905" s="4"/>
      <c r="GJX905" s="4"/>
      <c r="GJY905" s="4"/>
      <c r="GJZ905" s="4"/>
      <c r="GKA905" s="4"/>
      <c r="GKB905" s="4"/>
      <c r="GKC905" s="4"/>
      <c r="GKD905" s="4"/>
      <c r="GKE905" s="4"/>
      <c r="GKF905" s="4"/>
      <c r="GKG905" s="4"/>
      <c r="GKH905" s="4"/>
      <c r="GKI905" s="4"/>
      <c r="GKJ905" s="4"/>
      <c r="GKK905" s="4"/>
      <c r="GKL905" s="4"/>
      <c r="GKM905" s="4"/>
      <c r="GKN905" s="4"/>
      <c r="GKO905" s="4"/>
      <c r="GKP905" s="4"/>
      <c r="GKQ905" s="4"/>
      <c r="GKR905" s="4"/>
      <c r="GKS905" s="4"/>
      <c r="GKT905" s="4"/>
      <c r="GKU905" s="4"/>
      <c r="GKV905" s="4"/>
      <c r="GKW905" s="4"/>
      <c r="GKX905" s="4"/>
      <c r="GKY905" s="4"/>
      <c r="GKZ905" s="4"/>
      <c r="GLA905" s="4"/>
      <c r="GLB905" s="4"/>
      <c r="GLC905" s="4"/>
      <c r="GLD905" s="4"/>
      <c r="GLE905" s="4"/>
      <c r="GLF905" s="4"/>
      <c r="GLG905" s="4"/>
      <c r="GLH905" s="4"/>
      <c r="GLI905" s="4"/>
      <c r="GLJ905" s="4"/>
      <c r="GLK905" s="4"/>
      <c r="GLL905" s="4"/>
      <c r="GLM905" s="4"/>
      <c r="GLN905" s="4"/>
      <c r="GLO905" s="4"/>
      <c r="GLP905" s="4"/>
      <c r="GLQ905" s="4"/>
      <c r="GLR905" s="4"/>
      <c r="GLS905" s="4"/>
      <c r="GLT905" s="4"/>
      <c r="GLU905" s="4"/>
      <c r="GLV905" s="4"/>
      <c r="GLW905" s="4"/>
      <c r="GLX905" s="4"/>
      <c r="GLY905" s="4"/>
      <c r="GLZ905" s="4"/>
      <c r="GMA905" s="4"/>
      <c r="GMB905" s="4"/>
      <c r="GMC905" s="4"/>
      <c r="GMD905" s="4"/>
      <c r="GME905" s="4"/>
      <c r="GMF905" s="4"/>
      <c r="GMG905" s="4"/>
      <c r="GMH905" s="4"/>
      <c r="GMI905" s="4"/>
      <c r="GMJ905" s="4"/>
      <c r="GMK905" s="4"/>
      <c r="GML905" s="4"/>
      <c r="GMM905" s="4"/>
      <c r="GMN905" s="4"/>
      <c r="GMO905" s="4"/>
      <c r="GMP905" s="4"/>
      <c r="GMQ905" s="4"/>
      <c r="GMR905" s="4"/>
      <c r="GMS905" s="4"/>
      <c r="GMT905" s="4"/>
      <c r="GMU905" s="4"/>
      <c r="GMV905" s="4"/>
      <c r="GMW905" s="4"/>
      <c r="GMX905" s="4"/>
      <c r="GMY905" s="4"/>
      <c r="GMZ905" s="4"/>
      <c r="GNA905" s="4"/>
      <c r="GNB905" s="4"/>
      <c r="GNC905" s="4"/>
      <c r="GND905" s="4"/>
      <c r="GNE905" s="4"/>
      <c r="GNF905" s="4"/>
      <c r="GNG905" s="4"/>
      <c r="GNH905" s="4"/>
      <c r="GNI905" s="4"/>
      <c r="GNJ905" s="4"/>
      <c r="GNK905" s="4"/>
      <c r="GNL905" s="4"/>
      <c r="GNM905" s="4"/>
      <c r="GNN905" s="4"/>
      <c r="GNO905" s="4"/>
      <c r="GNP905" s="4"/>
      <c r="GNQ905" s="4"/>
      <c r="GNR905" s="4"/>
      <c r="GNT905" s="4"/>
      <c r="GNV905" s="4"/>
      <c r="GNW905" s="4"/>
      <c r="GNX905" s="4"/>
      <c r="GNY905" s="4"/>
      <c r="GNZ905" s="4"/>
      <c r="GOA905" s="4"/>
      <c r="GOB905" s="4"/>
      <c r="GOC905" s="4"/>
      <c r="GOH905" s="4"/>
      <c r="GOI905" s="4"/>
      <c r="GOJ905" s="4"/>
      <c r="GOK905" s="4"/>
      <c r="GOL905" s="4"/>
      <c r="GOM905" s="4"/>
      <c r="GON905" s="4"/>
      <c r="GOO905" s="4"/>
      <c r="GOP905" s="4"/>
      <c r="GOQ905" s="4"/>
      <c r="GOR905" s="4"/>
      <c r="GOS905" s="4"/>
      <c r="GOT905" s="4"/>
      <c r="GOU905" s="4"/>
      <c r="GOV905" s="4"/>
      <c r="GOW905" s="4"/>
      <c r="GOX905" s="4"/>
      <c r="GOY905" s="4"/>
      <c r="GOZ905" s="4"/>
      <c r="GPA905" s="4"/>
      <c r="GPB905" s="4"/>
      <c r="GPC905" s="4"/>
      <c r="GPD905" s="4"/>
      <c r="GPE905" s="4"/>
      <c r="GPF905" s="4"/>
      <c r="GPG905" s="4"/>
      <c r="GPH905" s="4"/>
      <c r="GPI905" s="4"/>
      <c r="GPJ905" s="4"/>
      <c r="GPK905" s="4"/>
      <c r="GPL905" s="4"/>
      <c r="GPM905" s="4"/>
      <c r="GPN905" s="4"/>
      <c r="GPO905" s="4"/>
      <c r="GPP905" s="4"/>
      <c r="GPQ905" s="4"/>
      <c r="GPR905" s="4"/>
      <c r="GPS905" s="4"/>
      <c r="GPT905" s="4"/>
      <c r="GPU905" s="4"/>
      <c r="GPV905" s="4"/>
      <c r="GPW905" s="4"/>
      <c r="GPX905" s="4"/>
      <c r="GPY905" s="4"/>
      <c r="GPZ905" s="4"/>
      <c r="GQA905" s="4"/>
      <c r="GQB905" s="4"/>
      <c r="GQC905" s="4"/>
      <c r="GQD905" s="4"/>
      <c r="GQE905" s="4"/>
      <c r="GQF905" s="4"/>
      <c r="GQG905" s="4"/>
      <c r="GQH905" s="4"/>
      <c r="GQI905" s="4"/>
      <c r="GQJ905" s="4"/>
      <c r="GQK905" s="4"/>
      <c r="GQL905" s="4"/>
      <c r="GQM905" s="4"/>
      <c r="GQN905" s="4"/>
      <c r="GQO905" s="4"/>
      <c r="GQP905" s="4"/>
      <c r="GQQ905" s="4"/>
      <c r="GQR905" s="4"/>
      <c r="GQS905" s="4"/>
      <c r="GQT905" s="4"/>
      <c r="GQU905" s="4"/>
      <c r="GQV905" s="4"/>
      <c r="GQW905" s="4"/>
      <c r="GQX905" s="4"/>
      <c r="GQY905" s="4"/>
      <c r="GQZ905" s="4"/>
      <c r="GRA905" s="4"/>
      <c r="GRB905" s="4"/>
      <c r="GRC905" s="4"/>
      <c r="GRD905" s="4"/>
      <c r="GRE905" s="4"/>
      <c r="GRF905" s="4"/>
      <c r="GRG905" s="4"/>
      <c r="GRH905" s="4"/>
      <c r="GRI905" s="4"/>
      <c r="GRJ905" s="4"/>
      <c r="GRK905" s="4"/>
      <c r="GRL905" s="4"/>
      <c r="GRM905" s="4"/>
      <c r="GRN905" s="4"/>
      <c r="GRO905" s="4"/>
      <c r="GRP905" s="4"/>
      <c r="GRQ905" s="4"/>
      <c r="GRR905" s="4"/>
      <c r="GRS905" s="4"/>
      <c r="GRT905" s="4"/>
      <c r="GRU905" s="4"/>
      <c r="GRV905" s="4"/>
      <c r="GRW905" s="4"/>
      <c r="GRX905" s="4"/>
      <c r="GRY905" s="4"/>
      <c r="GRZ905" s="4"/>
      <c r="GSA905" s="4"/>
      <c r="GSB905" s="4"/>
      <c r="GSC905" s="4"/>
      <c r="GSD905" s="4"/>
      <c r="GSE905" s="4"/>
      <c r="GSF905" s="4"/>
      <c r="GSG905" s="4"/>
      <c r="GSH905" s="4"/>
      <c r="GSI905" s="4"/>
      <c r="GSJ905" s="4"/>
      <c r="GSK905" s="4"/>
      <c r="GSL905" s="4"/>
      <c r="GSM905" s="4"/>
      <c r="GSN905" s="4"/>
      <c r="GSO905" s="4"/>
      <c r="GSP905" s="4"/>
      <c r="GSQ905" s="4"/>
      <c r="GSR905" s="4"/>
      <c r="GSS905" s="4"/>
      <c r="GST905" s="4"/>
      <c r="GSU905" s="4"/>
      <c r="GSV905" s="4"/>
      <c r="GSW905" s="4"/>
      <c r="GSX905" s="4"/>
      <c r="GSY905" s="4"/>
      <c r="GSZ905" s="4"/>
      <c r="GTA905" s="4"/>
      <c r="GTB905" s="4"/>
      <c r="GTC905" s="4"/>
      <c r="GTD905" s="4"/>
      <c r="GTE905" s="4"/>
      <c r="GTF905" s="4"/>
      <c r="GTG905" s="4"/>
      <c r="GTH905" s="4"/>
      <c r="GTI905" s="4"/>
      <c r="GTJ905" s="4"/>
      <c r="GTK905" s="4"/>
      <c r="GTL905" s="4"/>
      <c r="GTM905" s="4"/>
      <c r="GTN905" s="4"/>
      <c r="GTO905" s="4"/>
      <c r="GTP905" s="4"/>
      <c r="GTQ905" s="4"/>
      <c r="GTR905" s="4"/>
      <c r="GTS905" s="4"/>
      <c r="GTT905" s="4"/>
      <c r="GTU905" s="4"/>
      <c r="GTV905" s="4"/>
      <c r="GTW905" s="4"/>
      <c r="GTX905" s="4"/>
      <c r="GTY905" s="4"/>
      <c r="GTZ905" s="4"/>
      <c r="GUA905" s="4"/>
      <c r="GUB905" s="4"/>
      <c r="GUC905" s="4"/>
      <c r="GUD905" s="4"/>
      <c r="GUE905" s="4"/>
      <c r="GUF905" s="4"/>
      <c r="GUG905" s="4"/>
      <c r="GUH905" s="4"/>
      <c r="GUI905" s="4"/>
      <c r="GUJ905" s="4"/>
      <c r="GUK905" s="4"/>
      <c r="GUL905" s="4"/>
      <c r="GUM905" s="4"/>
      <c r="GUN905" s="4"/>
      <c r="GUO905" s="4"/>
      <c r="GUP905" s="4"/>
      <c r="GUQ905" s="4"/>
      <c r="GUR905" s="4"/>
      <c r="GUS905" s="4"/>
      <c r="GUT905" s="4"/>
      <c r="GUU905" s="4"/>
      <c r="GUV905" s="4"/>
      <c r="GUW905" s="4"/>
      <c r="GUX905" s="4"/>
      <c r="GUY905" s="4"/>
      <c r="GUZ905" s="4"/>
      <c r="GVA905" s="4"/>
      <c r="GVB905" s="4"/>
      <c r="GVC905" s="4"/>
      <c r="GVD905" s="4"/>
      <c r="GVE905" s="4"/>
      <c r="GVF905" s="4"/>
      <c r="GVG905" s="4"/>
      <c r="GVH905" s="4"/>
      <c r="GVI905" s="4"/>
      <c r="GVJ905" s="4"/>
      <c r="GVK905" s="4"/>
      <c r="GVL905" s="4"/>
      <c r="GVM905" s="4"/>
      <c r="GVN905" s="4"/>
      <c r="GVO905" s="4"/>
      <c r="GVP905" s="4"/>
      <c r="GVQ905" s="4"/>
      <c r="GVR905" s="4"/>
      <c r="GVS905" s="4"/>
      <c r="GVT905" s="4"/>
      <c r="GVU905" s="4"/>
      <c r="GVV905" s="4"/>
      <c r="GVW905" s="4"/>
      <c r="GVX905" s="4"/>
      <c r="GVY905" s="4"/>
      <c r="GVZ905" s="4"/>
      <c r="GWA905" s="4"/>
      <c r="GWB905" s="4"/>
      <c r="GWC905" s="4"/>
      <c r="GWD905" s="4"/>
      <c r="GWE905" s="4"/>
      <c r="GWF905" s="4"/>
      <c r="GWG905" s="4"/>
      <c r="GWH905" s="4"/>
      <c r="GWI905" s="4"/>
      <c r="GWJ905" s="4"/>
      <c r="GWK905" s="4"/>
      <c r="GWL905" s="4"/>
      <c r="GWM905" s="4"/>
      <c r="GWN905" s="4"/>
      <c r="GWO905" s="4"/>
      <c r="GWP905" s="4"/>
      <c r="GWQ905" s="4"/>
      <c r="GWR905" s="4"/>
      <c r="GWS905" s="4"/>
      <c r="GWT905" s="4"/>
      <c r="GWU905" s="4"/>
      <c r="GWV905" s="4"/>
      <c r="GWW905" s="4"/>
      <c r="GWX905" s="4"/>
      <c r="GWY905" s="4"/>
      <c r="GWZ905" s="4"/>
      <c r="GXA905" s="4"/>
      <c r="GXB905" s="4"/>
      <c r="GXC905" s="4"/>
      <c r="GXD905" s="4"/>
      <c r="GXE905" s="4"/>
      <c r="GXF905" s="4"/>
      <c r="GXG905" s="4"/>
      <c r="GXH905" s="4"/>
      <c r="GXI905" s="4"/>
      <c r="GXJ905" s="4"/>
      <c r="GXK905" s="4"/>
      <c r="GXL905" s="4"/>
      <c r="GXM905" s="4"/>
      <c r="GXN905" s="4"/>
      <c r="GXP905" s="4"/>
      <c r="GXR905" s="4"/>
      <c r="GXS905" s="4"/>
      <c r="GXT905" s="4"/>
      <c r="GXU905" s="4"/>
      <c r="GXV905" s="4"/>
      <c r="GXW905" s="4"/>
      <c r="GXX905" s="4"/>
      <c r="GXY905" s="4"/>
      <c r="GYD905" s="4"/>
      <c r="GYE905" s="4"/>
      <c r="GYF905" s="4"/>
      <c r="GYG905" s="4"/>
      <c r="GYH905" s="4"/>
      <c r="GYI905" s="4"/>
      <c r="GYJ905" s="4"/>
      <c r="GYK905" s="4"/>
      <c r="GYL905" s="4"/>
      <c r="GYM905" s="4"/>
      <c r="GYN905" s="4"/>
      <c r="GYO905" s="4"/>
      <c r="GYP905" s="4"/>
      <c r="GYQ905" s="4"/>
      <c r="GYR905" s="4"/>
      <c r="GYS905" s="4"/>
      <c r="GYT905" s="4"/>
      <c r="GYU905" s="4"/>
      <c r="GYV905" s="4"/>
      <c r="GYW905" s="4"/>
      <c r="GYX905" s="4"/>
      <c r="GYY905" s="4"/>
      <c r="GYZ905" s="4"/>
      <c r="GZA905" s="4"/>
      <c r="GZB905" s="4"/>
      <c r="GZC905" s="4"/>
      <c r="GZD905" s="4"/>
      <c r="GZE905" s="4"/>
      <c r="GZF905" s="4"/>
      <c r="GZG905" s="4"/>
      <c r="GZH905" s="4"/>
      <c r="GZI905" s="4"/>
      <c r="GZJ905" s="4"/>
      <c r="GZK905" s="4"/>
      <c r="GZL905" s="4"/>
      <c r="GZM905" s="4"/>
      <c r="GZN905" s="4"/>
      <c r="GZO905" s="4"/>
      <c r="GZP905" s="4"/>
      <c r="GZQ905" s="4"/>
      <c r="GZR905" s="4"/>
      <c r="GZS905" s="4"/>
      <c r="GZT905" s="4"/>
      <c r="GZU905" s="4"/>
      <c r="GZV905" s="4"/>
      <c r="GZW905" s="4"/>
      <c r="GZX905" s="4"/>
      <c r="GZY905" s="4"/>
      <c r="GZZ905" s="4"/>
      <c r="HAA905" s="4"/>
      <c r="HAB905" s="4"/>
      <c r="HAC905" s="4"/>
      <c r="HAD905" s="4"/>
      <c r="HAE905" s="4"/>
      <c r="HAF905" s="4"/>
      <c r="HAG905" s="4"/>
      <c r="HAH905" s="4"/>
      <c r="HAI905" s="4"/>
      <c r="HAJ905" s="4"/>
      <c r="HAK905" s="4"/>
      <c r="HAL905" s="4"/>
      <c r="HAM905" s="4"/>
      <c r="HAN905" s="4"/>
      <c r="HAO905" s="4"/>
      <c r="HAP905" s="4"/>
      <c r="HAQ905" s="4"/>
      <c r="HAR905" s="4"/>
      <c r="HAS905" s="4"/>
      <c r="HAT905" s="4"/>
      <c r="HAU905" s="4"/>
      <c r="HAV905" s="4"/>
      <c r="HAW905" s="4"/>
      <c r="HAX905" s="4"/>
      <c r="HAY905" s="4"/>
      <c r="HAZ905" s="4"/>
      <c r="HBA905" s="4"/>
      <c r="HBB905" s="4"/>
      <c r="HBC905" s="4"/>
      <c r="HBD905" s="4"/>
      <c r="HBE905" s="4"/>
      <c r="HBF905" s="4"/>
      <c r="HBG905" s="4"/>
      <c r="HBH905" s="4"/>
      <c r="HBI905" s="4"/>
      <c r="HBJ905" s="4"/>
      <c r="HBK905" s="4"/>
      <c r="HBL905" s="4"/>
      <c r="HBM905" s="4"/>
      <c r="HBN905" s="4"/>
      <c r="HBO905" s="4"/>
      <c r="HBP905" s="4"/>
      <c r="HBQ905" s="4"/>
      <c r="HBR905" s="4"/>
      <c r="HBS905" s="4"/>
      <c r="HBT905" s="4"/>
      <c r="HBU905" s="4"/>
      <c r="HBV905" s="4"/>
      <c r="HBW905" s="4"/>
      <c r="HBX905" s="4"/>
      <c r="HBY905" s="4"/>
      <c r="HBZ905" s="4"/>
      <c r="HCA905" s="4"/>
      <c r="HCB905" s="4"/>
      <c r="HCC905" s="4"/>
      <c r="HCD905" s="4"/>
      <c r="HCE905" s="4"/>
      <c r="HCF905" s="4"/>
      <c r="HCG905" s="4"/>
      <c r="HCH905" s="4"/>
      <c r="HCI905" s="4"/>
      <c r="HCJ905" s="4"/>
      <c r="HCK905" s="4"/>
      <c r="HCL905" s="4"/>
      <c r="HCM905" s="4"/>
      <c r="HCN905" s="4"/>
      <c r="HCO905" s="4"/>
      <c r="HCP905" s="4"/>
      <c r="HCQ905" s="4"/>
      <c r="HCR905" s="4"/>
      <c r="HCS905" s="4"/>
      <c r="HCT905" s="4"/>
      <c r="HCU905" s="4"/>
      <c r="HCV905" s="4"/>
      <c r="HCW905" s="4"/>
      <c r="HCX905" s="4"/>
      <c r="HCY905" s="4"/>
      <c r="HCZ905" s="4"/>
      <c r="HDA905" s="4"/>
      <c r="HDB905" s="4"/>
      <c r="HDC905" s="4"/>
      <c r="HDD905" s="4"/>
      <c r="HDE905" s="4"/>
      <c r="HDF905" s="4"/>
      <c r="HDG905" s="4"/>
      <c r="HDH905" s="4"/>
      <c r="HDI905" s="4"/>
      <c r="HDJ905" s="4"/>
      <c r="HDK905" s="4"/>
      <c r="HDL905" s="4"/>
      <c r="HDM905" s="4"/>
      <c r="HDN905" s="4"/>
      <c r="HDO905" s="4"/>
      <c r="HDP905" s="4"/>
      <c r="HDQ905" s="4"/>
      <c r="HDR905" s="4"/>
      <c r="HDS905" s="4"/>
      <c r="HDT905" s="4"/>
      <c r="HDU905" s="4"/>
      <c r="HDV905" s="4"/>
      <c r="HDW905" s="4"/>
      <c r="HDX905" s="4"/>
      <c r="HDY905" s="4"/>
      <c r="HDZ905" s="4"/>
      <c r="HEA905" s="4"/>
      <c r="HEB905" s="4"/>
      <c r="HEC905" s="4"/>
      <c r="HED905" s="4"/>
      <c r="HEE905" s="4"/>
      <c r="HEF905" s="4"/>
      <c r="HEG905" s="4"/>
      <c r="HEH905" s="4"/>
      <c r="HEI905" s="4"/>
      <c r="HEJ905" s="4"/>
      <c r="HEK905" s="4"/>
      <c r="HEL905" s="4"/>
      <c r="HEM905" s="4"/>
      <c r="HEN905" s="4"/>
      <c r="HEO905" s="4"/>
      <c r="HEP905" s="4"/>
      <c r="HEQ905" s="4"/>
      <c r="HER905" s="4"/>
      <c r="HES905" s="4"/>
      <c r="HET905" s="4"/>
      <c r="HEU905" s="4"/>
      <c r="HEV905" s="4"/>
      <c r="HEW905" s="4"/>
      <c r="HEX905" s="4"/>
      <c r="HEY905" s="4"/>
      <c r="HEZ905" s="4"/>
      <c r="HFA905" s="4"/>
      <c r="HFB905" s="4"/>
      <c r="HFC905" s="4"/>
      <c r="HFD905" s="4"/>
      <c r="HFE905" s="4"/>
      <c r="HFF905" s="4"/>
      <c r="HFG905" s="4"/>
      <c r="HFH905" s="4"/>
      <c r="HFI905" s="4"/>
      <c r="HFJ905" s="4"/>
      <c r="HFK905" s="4"/>
      <c r="HFL905" s="4"/>
      <c r="HFM905" s="4"/>
      <c r="HFN905" s="4"/>
      <c r="HFO905" s="4"/>
      <c r="HFP905" s="4"/>
      <c r="HFQ905" s="4"/>
      <c r="HFR905" s="4"/>
      <c r="HFS905" s="4"/>
      <c r="HFT905" s="4"/>
      <c r="HFU905" s="4"/>
      <c r="HFV905" s="4"/>
      <c r="HFW905" s="4"/>
      <c r="HFX905" s="4"/>
      <c r="HFY905" s="4"/>
      <c r="HFZ905" s="4"/>
      <c r="HGA905" s="4"/>
      <c r="HGB905" s="4"/>
      <c r="HGC905" s="4"/>
      <c r="HGD905" s="4"/>
      <c r="HGE905" s="4"/>
      <c r="HGF905" s="4"/>
      <c r="HGG905" s="4"/>
      <c r="HGH905" s="4"/>
      <c r="HGI905" s="4"/>
      <c r="HGJ905" s="4"/>
      <c r="HGK905" s="4"/>
      <c r="HGL905" s="4"/>
      <c r="HGM905" s="4"/>
      <c r="HGN905" s="4"/>
      <c r="HGO905" s="4"/>
      <c r="HGP905" s="4"/>
      <c r="HGQ905" s="4"/>
      <c r="HGR905" s="4"/>
      <c r="HGS905" s="4"/>
      <c r="HGT905" s="4"/>
      <c r="HGU905" s="4"/>
      <c r="HGV905" s="4"/>
      <c r="HGW905" s="4"/>
      <c r="HGX905" s="4"/>
      <c r="HGY905" s="4"/>
      <c r="HGZ905" s="4"/>
      <c r="HHA905" s="4"/>
      <c r="HHB905" s="4"/>
      <c r="HHC905" s="4"/>
      <c r="HHD905" s="4"/>
      <c r="HHE905" s="4"/>
      <c r="HHF905" s="4"/>
      <c r="HHG905" s="4"/>
      <c r="HHH905" s="4"/>
      <c r="HHI905" s="4"/>
      <c r="HHJ905" s="4"/>
      <c r="HHL905" s="4"/>
      <c r="HHN905" s="4"/>
      <c r="HHO905" s="4"/>
      <c r="HHP905" s="4"/>
      <c r="HHQ905" s="4"/>
      <c r="HHR905" s="4"/>
      <c r="HHS905" s="4"/>
      <c r="HHT905" s="4"/>
      <c r="HHU905" s="4"/>
      <c r="HHZ905" s="4"/>
      <c r="HIA905" s="4"/>
      <c r="HIB905" s="4"/>
      <c r="HIC905" s="4"/>
      <c r="HID905" s="4"/>
      <c r="HIE905" s="4"/>
      <c r="HIF905" s="4"/>
      <c r="HIG905" s="4"/>
      <c r="HIH905" s="4"/>
      <c r="HII905" s="4"/>
      <c r="HIJ905" s="4"/>
      <c r="HIK905" s="4"/>
      <c r="HIL905" s="4"/>
      <c r="HIM905" s="4"/>
      <c r="HIN905" s="4"/>
      <c r="HIO905" s="4"/>
      <c r="HIP905" s="4"/>
      <c r="HIQ905" s="4"/>
      <c r="HIR905" s="4"/>
      <c r="HIS905" s="4"/>
      <c r="HIT905" s="4"/>
      <c r="HIU905" s="4"/>
      <c r="HIV905" s="4"/>
      <c r="HIW905" s="4"/>
      <c r="HIX905" s="4"/>
      <c r="HIY905" s="4"/>
      <c r="HIZ905" s="4"/>
      <c r="HJA905" s="4"/>
      <c r="HJB905" s="4"/>
      <c r="HJC905" s="4"/>
      <c r="HJD905" s="4"/>
      <c r="HJE905" s="4"/>
      <c r="HJF905" s="4"/>
      <c r="HJG905" s="4"/>
      <c r="HJH905" s="4"/>
      <c r="HJI905" s="4"/>
      <c r="HJJ905" s="4"/>
      <c r="HJK905" s="4"/>
      <c r="HJL905" s="4"/>
      <c r="HJM905" s="4"/>
      <c r="HJN905" s="4"/>
      <c r="HJO905" s="4"/>
      <c r="HJP905" s="4"/>
      <c r="HJQ905" s="4"/>
      <c r="HJR905" s="4"/>
      <c r="HJS905" s="4"/>
      <c r="HJT905" s="4"/>
      <c r="HJU905" s="4"/>
      <c r="HJV905" s="4"/>
      <c r="HJW905" s="4"/>
      <c r="HJX905" s="4"/>
      <c r="HJY905" s="4"/>
      <c r="HJZ905" s="4"/>
      <c r="HKA905" s="4"/>
      <c r="HKB905" s="4"/>
      <c r="HKC905" s="4"/>
      <c r="HKD905" s="4"/>
      <c r="HKE905" s="4"/>
      <c r="HKF905" s="4"/>
      <c r="HKG905" s="4"/>
      <c r="HKH905" s="4"/>
      <c r="HKI905" s="4"/>
      <c r="HKJ905" s="4"/>
      <c r="HKK905" s="4"/>
      <c r="HKL905" s="4"/>
      <c r="HKM905" s="4"/>
      <c r="HKN905" s="4"/>
      <c r="HKO905" s="4"/>
      <c r="HKP905" s="4"/>
      <c r="HKQ905" s="4"/>
      <c r="HKR905" s="4"/>
      <c r="HKS905" s="4"/>
      <c r="HKT905" s="4"/>
      <c r="HKU905" s="4"/>
      <c r="HKV905" s="4"/>
      <c r="HKW905" s="4"/>
      <c r="HKX905" s="4"/>
      <c r="HKY905" s="4"/>
      <c r="HKZ905" s="4"/>
      <c r="HLA905" s="4"/>
      <c r="HLB905" s="4"/>
      <c r="HLC905" s="4"/>
      <c r="HLD905" s="4"/>
      <c r="HLE905" s="4"/>
      <c r="HLF905" s="4"/>
      <c r="HLG905" s="4"/>
      <c r="HLH905" s="4"/>
      <c r="HLI905" s="4"/>
      <c r="HLJ905" s="4"/>
      <c r="HLK905" s="4"/>
      <c r="HLL905" s="4"/>
      <c r="HLM905" s="4"/>
      <c r="HLN905" s="4"/>
      <c r="HLO905" s="4"/>
      <c r="HLP905" s="4"/>
      <c r="HLQ905" s="4"/>
      <c r="HLR905" s="4"/>
      <c r="HLS905" s="4"/>
      <c r="HLT905" s="4"/>
      <c r="HLU905" s="4"/>
      <c r="HLV905" s="4"/>
      <c r="HLW905" s="4"/>
      <c r="HLX905" s="4"/>
      <c r="HLY905" s="4"/>
      <c r="HLZ905" s="4"/>
      <c r="HMA905" s="4"/>
      <c r="HMB905" s="4"/>
      <c r="HMC905" s="4"/>
      <c r="HMD905" s="4"/>
      <c r="HME905" s="4"/>
      <c r="HMF905" s="4"/>
      <c r="HMG905" s="4"/>
      <c r="HMH905" s="4"/>
      <c r="HMI905" s="4"/>
      <c r="HMJ905" s="4"/>
      <c r="HMK905" s="4"/>
      <c r="HML905" s="4"/>
      <c r="HMM905" s="4"/>
      <c r="HMN905" s="4"/>
      <c r="HMO905" s="4"/>
      <c r="HMP905" s="4"/>
      <c r="HMQ905" s="4"/>
      <c r="HMR905" s="4"/>
      <c r="HMS905" s="4"/>
      <c r="HMT905" s="4"/>
      <c r="HMU905" s="4"/>
      <c r="HMV905" s="4"/>
      <c r="HMW905" s="4"/>
      <c r="HMX905" s="4"/>
      <c r="HMY905" s="4"/>
      <c r="HMZ905" s="4"/>
      <c r="HNA905" s="4"/>
      <c r="HNB905" s="4"/>
      <c r="HNC905" s="4"/>
      <c r="HND905" s="4"/>
      <c r="HNE905" s="4"/>
      <c r="HNF905" s="4"/>
      <c r="HNG905" s="4"/>
      <c r="HNH905" s="4"/>
      <c r="HNI905" s="4"/>
      <c r="HNJ905" s="4"/>
      <c r="HNK905" s="4"/>
      <c r="HNL905" s="4"/>
      <c r="HNM905" s="4"/>
      <c r="HNN905" s="4"/>
      <c r="HNO905" s="4"/>
      <c r="HNP905" s="4"/>
      <c r="HNQ905" s="4"/>
      <c r="HNR905" s="4"/>
      <c r="HNS905" s="4"/>
      <c r="HNT905" s="4"/>
      <c r="HNU905" s="4"/>
      <c r="HNV905" s="4"/>
      <c r="HNW905" s="4"/>
      <c r="HNX905" s="4"/>
      <c r="HNY905" s="4"/>
      <c r="HNZ905" s="4"/>
      <c r="HOA905" s="4"/>
      <c r="HOB905" s="4"/>
      <c r="HOC905" s="4"/>
      <c r="HOD905" s="4"/>
      <c r="HOE905" s="4"/>
      <c r="HOF905" s="4"/>
      <c r="HOG905" s="4"/>
      <c r="HOH905" s="4"/>
      <c r="HOI905" s="4"/>
      <c r="HOJ905" s="4"/>
      <c r="HOK905" s="4"/>
      <c r="HOL905" s="4"/>
      <c r="HOM905" s="4"/>
      <c r="HON905" s="4"/>
      <c r="HOO905" s="4"/>
      <c r="HOP905" s="4"/>
      <c r="HOQ905" s="4"/>
      <c r="HOR905" s="4"/>
      <c r="HOS905" s="4"/>
      <c r="HOT905" s="4"/>
      <c r="HOU905" s="4"/>
      <c r="HOV905" s="4"/>
      <c r="HOW905" s="4"/>
      <c r="HOX905" s="4"/>
      <c r="HOY905" s="4"/>
      <c r="HOZ905" s="4"/>
      <c r="HPA905" s="4"/>
      <c r="HPB905" s="4"/>
      <c r="HPC905" s="4"/>
      <c r="HPD905" s="4"/>
      <c r="HPE905" s="4"/>
      <c r="HPF905" s="4"/>
      <c r="HPG905" s="4"/>
      <c r="HPH905" s="4"/>
      <c r="HPI905" s="4"/>
      <c r="HPJ905" s="4"/>
      <c r="HPK905" s="4"/>
      <c r="HPL905" s="4"/>
      <c r="HPM905" s="4"/>
      <c r="HPN905" s="4"/>
      <c r="HPO905" s="4"/>
      <c r="HPP905" s="4"/>
      <c r="HPQ905" s="4"/>
      <c r="HPR905" s="4"/>
      <c r="HPS905" s="4"/>
      <c r="HPT905" s="4"/>
      <c r="HPU905" s="4"/>
      <c r="HPV905" s="4"/>
      <c r="HPW905" s="4"/>
      <c r="HPX905" s="4"/>
      <c r="HPY905" s="4"/>
      <c r="HPZ905" s="4"/>
      <c r="HQA905" s="4"/>
      <c r="HQB905" s="4"/>
      <c r="HQC905" s="4"/>
      <c r="HQD905" s="4"/>
      <c r="HQE905" s="4"/>
      <c r="HQF905" s="4"/>
      <c r="HQG905" s="4"/>
      <c r="HQH905" s="4"/>
      <c r="HQI905" s="4"/>
      <c r="HQJ905" s="4"/>
      <c r="HQK905" s="4"/>
      <c r="HQL905" s="4"/>
      <c r="HQM905" s="4"/>
      <c r="HQN905" s="4"/>
      <c r="HQO905" s="4"/>
      <c r="HQP905" s="4"/>
      <c r="HQQ905" s="4"/>
      <c r="HQR905" s="4"/>
      <c r="HQS905" s="4"/>
      <c r="HQT905" s="4"/>
      <c r="HQU905" s="4"/>
      <c r="HQV905" s="4"/>
      <c r="HQW905" s="4"/>
      <c r="HQX905" s="4"/>
      <c r="HQY905" s="4"/>
      <c r="HQZ905" s="4"/>
      <c r="HRA905" s="4"/>
      <c r="HRB905" s="4"/>
      <c r="HRC905" s="4"/>
      <c r="HRD905" s="4"/>
      <c r="HRE905" s="4"/>
      <c r="HRF905" s="4"/>
      <c r="HRH905" s="4"/>
      <c r="HRJ905" s="4"/>
      <c r="HRK905" s="4"/>
      <c r="HRL905" s="4"/>
      <c r="HRM905" s="4"/>
      <c r="HRN905" s="4"/>
      <c r="HRO905" s="4"/>
      <c r="HRP905" s="4"/>
      <c r="HRQ905" s="4"/>
      <c r="HRV905" s="4"/>
      <c r="HRW905" s="4"/>
      <c r="HRX905" s="4"/>
      <c r="HRY905" s="4"/>
      <c r="HRZ905" s="4"/>
      <c r="HSA905" s="4"/>
      <c r="HSB905" s="4"/>
      <c r="HSC905" s="4"/>
      <c r="HSD905" s="4"/>
      <c r="HSE905" s="4"/>
      <c r="HSF905" s="4"/>
      <c r="HSG905" s="4"/>
      <c r="HSH905" s="4"/>
      <c r="HSI905" s="4"/>
      <c r="HSJ905" s="4"/>
      <c r="HSK905" s="4"/>
      <c r="HSL905" s="4"/>
      <c r="HSM905" s="4"/>
      <c r="HSN905" s="4"/>
      <c r="HSO905" s="4"/>
      <c r="HSP905" s="4"/>
      <c r="HSQ905" s="4"/>
      <c r="HSR905" s="4"/>
      <c r="HSS905" s="4"/>
      <c r="HST905" s="4"/>
      <c r="HSU905" s="4"/>
      <c r="HSV905" s="4"/>
      <c r="HSW905" s="4"/>
      <c r="HSX905" s="4"/>
      <c r="HSY905" s="4"/>
      <c r="HSZ905" s="4"/>
      <c r="HTA905" s="4"/>
      <c r="HTB905" s="4"/>
      <c r="HTC905" s="4"/>
      <c r="HTD905" s="4"/>
      <c r="HTE905" s="4"/>
      <c r="HTF905" s="4"/>
      <c r="HTG905" s="4"/>
      <c r="HTH905" s="4"/>
      <c r="HTI905" s="4"/>
      <c r="HTJ905" s="4"/>
      <c r="HTK905" s="4"/>
      <c r="HTL905" s="4"/>
      <c r="HTM905" s="4"/>
      <c r="HTN905" s="4"/>
      <c r="HTO905" s="4"/>
      <c r="HTP905" s="4"/>
      <c r="HTQ905" s="4"/>
      <c r="HTR905" s="4"/>
      <c r="HTS905" s="4"/>
      <c r="HTT905" s="4"/>
      <c r="HTU905" s="4"/>
      <c r="HTV905" s="4"/>
      <c r="HTW905" s="4"/>
      <c r="HTX905" s="4"/>
      <c r="HTY905" s="4"/>
      <c r="HTZ905" s="4"/>
      <c r="HUA905" s="4"/>
      <c r="HUB905" s="4"/>
      <c r="HUC905" s="4"/>
      <c r="HUD905" s="4"/>
      <c r="HUE905" s="4"/>
      <c r="HUF905" s="4"/>
      <c r="HUG905" s="4"/>
      <c r="HUH905" s="4"/>
      <c r="HUI905" s="4"/>
      <c r="HUJ905" s="4"/>
      <c r="HUK905" s="4"/>
      <c r="HUL905" s="4"/>
      <c r="HUM905" s="4"/>
      <c r="HUN905" s="4"/>
      <c r="HUO905" s="4"/>
      <c r="HUP905" s="4"/>
      <c r="HUQ905" s="4"/>
      <c r="HUR905" s="4"/>
      <c r="HUS905" s="4"/>
      <c r="HUT905" s="4"/>
      <c r="HUU905" s="4"/>
      <c r="HUV905" s="4"/>
      <c r="HUW905" s="4"/>
      <c r="HUX905" s="4"/>
      <c r="HUY905" s="4"/>
      <c r="HUZ905" s="4"/>
      <c r="HVA905" s="4"/>
      <c r="HVB905" s="4"/>
      <c r="HVC905" s="4"/>
      <c r="HVD905" s="4"/>
      <c r="HVE905" s="4"/>
      <c r="HVF905" s="4"/>
      <c r="HVG905" s="4"/>
      <c r="HVH905" s="4"/>
      <c r="HVI905" s="4"/>
      <c r="HVJ905" s="4"/>
      <c r="HVK905" s="4"/>
      <c r="HVL905" s="4"/>
      <c r="HVM905" s="4"/>
      <c r="HVN905" s="4"/>
      <c r="HVO905" s="4"/>
      <c r="HVP905" s="4"/>
      <c r="HVQ905" s="4"/>
      <c r="HVR905" s="4"/>
      <c r="HVS905" s="4"/>
      <c r="HVT905" s="4"/>
      <c r="HVU905" s="4"/>
      <c r="HVV905" s="4"/>
      <c r="HVW905" s="4"/>
      <c r="HVX905" s="4"/>
      <c r="HVY905" s="4"/>
      <c r="HVZ905" s="4"/>
      <c r="HWA905" s="4"/>
      <c r="HWB905" s="4"/>
      <c r="HWC905" s="4"/>
      <c r="HWD905" s="4"/>
      <c r="HWE905" s="4"/>
      <c r="HWF905" s="4"/>
      <c r="HWG905" s="4"/>
      <c r="HWH905" s="4"/>
      <c r="HWI905" s="4"/>
      <c r="HWJ905" s="4"/>
      <c r="HWK905" s="4"/>
      <c r="HWL905" s="4"/>
      <c r="HWM905" s="4"/>
      <c r="HWN905" s="4"/>
      <c r="HWO905" s="4"/>
      <c r="HWP905" s="4"/>
      <c r="HWQ905" s="4"/>
      <c r="HWR905" s="4"/>
      <c r="HWS905" s="4"/>
      <c r="HWT905" s="4"/>
      <c r="HWU905" s="4"/>
      <c r="HWV905" s="4"/>
      <c r="HWW905" s="4"/>
      <c r="HWX905" s="4"/>
      <c r="HWY905" s="4"/>
      <c r="HWZ905" s="4"/>
      <c r="HXA905" s="4"/>
      <c r="HXB905" s="4"/>
      <c r="HXC905" s="4"/>
      <c r="HXD905" s="4"/>
      <c r="HXE905" s="4"/>
      <c r="HXF905" s="4"/>
      <c r="HXG905" s="4"/>
      <c r="HXH905" s="4"/>
      <c r="HXI905" s="4"/>
      <c r="HXJ905" s="4"/>
      <c r="HXK905" s="4"/>
      <c r="HXL905" s="4"/>
      <c r="HXM905" s="4"/>
      <c r="HXN905" s="4"/>
      <c r="HXO905" s="4"/>
      <c r="HXP905" s="4"/>
      <c r="HXQ905" s="4"/>
      <c r="HXR905" s="4"/>
      <c r="HXS905" s="4"/>
      <c r="HXT905" s="4"/>
      <c r="HXU905" s="4"/>
      <c r="HXV905" s="4"/>
      <c r="HXW905" s="4"/>
      <c r="HXX905" s="4"/>
      <c r="HXY905" s="4"/>
      <c r="HXZ905" s="4"/>
      <c r="HYA905" s="4"/>
      <c r="HYB905" s="4"/>
      <c r="HYC905" s="4"/>
      <c r="HYD905" s="4"/>
      <c r="HYE905" s="4"/>
      <c r="HYF905" s="4"/>
      <c r="HYG905" s="4"/>
      <c r="HYH905" s="4"/>
      <c r="HYI905" s="4"/>
      <c r="HYJ905" s="4"/>
      <c r="HYK905" s="4"/>
      <c r="HYL905" s="4"/>
      <c r="HYM905" s="4"/>
      <c r="HYN905" s="4"/>
      <c r="HYO905" s="4"/>
      <c r="HYP905" s="4"/>
      <c r="HYQ905" s="4"/>
      <c r="HYR905" s="4"/>
      <c r="HYS905" s="4"/>
      <c r="HYT905" s="4"/>
      <c r="HYU905" s="4"/>
      <c r="HYV905" s="4"/>
      <c r="HYW905" s="4"/>
      <c r="HYX905" s="4"/>
      <c r="HYY905" s="4"/>
      <c r="HYZ905" s="4"/>
      <c r="HZA905" s="4"/>
      <c r="HZB905" s="4"/>
      <c r="HZC905" s="4"/>
      <c r="HZD905" s="4"/>
      <c r="HZE905" s="4"/>
      <c r="HZF905" s="4"/>
      <c r="HZG905" s="4"/>
      <c r="HZH905" s="4"/>
      <c r="HZI905" s="4"/>
      <c r="HZJ905" s="4"/>
      <c r="HZK905" s="4"/>
      <c r="HZL905" s="4"/>
      <c r="HZM905" s="4"/>
      <c r="HZN905" s="4"/>
      <c r="HZO905" s="4"/>
      <c r="HZP905" s="4"/>
      <c r="HZQ905" s="4"/>
      <c r="HZR905" s="4"/>
      <c r="HZS905" s="4"/>
      <c r="HZT905" s="4"/>
      <c r="HZU905" s="4"/>
      <c r="HZV905" s="4"/>
      <c r="HZW905" s="4"/>
      <c r="HZX905" s="4"/>
      <c r="HZY905" s="4"/>
      <c r="HZZ905" s="4"/>
      <c r="IAA905" s="4"/>
      <c r="IAB905" s="4"/>
      <c r="IAC905" s="4"/>
      <c r="IAD905" s="4"/>
      <c r="IAE905" s="4"/>
      <c r="IAF905" s="4"/>
      <c r="IAG905" s="4"/>
      <c r="IAH905" s="4"/>
      <c r="IAI905" s="4"/>
      <c r="IAJ905" s="4"/>
      <c r="IAK905" s="4"/>
      <c r="IAL905" s="4"/>
      <c r="IAM905" s="4"/>
      <c r="IAN905" s="4"/>
      <c r="IAO905" s="4"/>
      <c r="IAP905" s="4"/>
      <c r="IAQ905" s="4"/>
      <c r="IAR905" s="4"/>
      <c r="IAS905" s="4"/>
      <c r="IAT905" s="4"/>
      <c r="IAU905" s="4"/>
      <c r="IAV905" s="4"/>
      <c r="IAW905" s="4"/>
      <c r="IAX905" s="4"/>
      <c r="IAY905" s="4"/>
      <c r="IAZ905" s="4"/>
      <c r="IBA905" s="4"/>
      <c r="IBB905" s="4"/>
      <c r="IBD905" s="4"/>
      <c r="IBF905" s="4"/>
      <c r="IBG905" s="4"/>
      <c r="IBH905" s="4"/>
      <c r="IBI905" s="4"/>
      <c r="IBJ905" s="4"/>
      <c r="IBK905" s="4"/>
      <c r="IBL905" s="4"/>
      <c r="IBM905" s="4"/>
      <c r="IBR905" s="4"/>
      <c r="IBS905" s="4"/>
      <c r="IBT905" s="4"/>
      <c r="IBU905" s="4"/>
      <c r="IBV905" s="4"/>
      <c r="IBW905" s="4"/>
      <c r="IBX905" s="4"/>
      <c r="IBY905" s="4"/>
      <c r="IBZ905" s="4"/>
      <c r="ICA905" s="4"/>
      <c r="ICB905" s="4"/>
      <c r="ICC905" s="4"/>
      <c r="ICD905" s="4"/>
      <c r="ICE905" s="4"/>
      <c r="ICF905" s="4"/>
      <c r="ICG905" s="4"/>
      <c r="ICH905" s="4"/>
      <c r="ICI905" s="4"/>
      <c r="ICJ905" s="4"/>
      <c r="ICK905" s="4"/>
      <c r="ICL905" s="4"/>
      <c r="ICM905" s="4"/>
      <c r="ICN905" s="4"/>
      <c r="ICO905" s="4"/>
      <c r="ICP905" s="4"/>
      <c r="ICQ905" s="4"/>
      <c r="ICR905" s="4"/>
      <c r="ICS905" s="4"/>
      <c r="ICT905" s="4"/>
      <c r="ICU905" s="4"/>
      <c r="ICV905" s="4"/>
      <c r="ICW905" s="4"/>
      <c r="ICX905" s="4"/>
      <c r="ICY905" s="4"/>
      <c r="ICZ905" s="4"/>
      <c r="IDA905" s="4"/>
      <c r="IDB905" s="4"/>
      <c r="IDC905" s="4"/>
      <c r="IDD905" s="4"/>
      <c r="IDE905" s="4"/>
      <c r="IDF905" s="4"/>
      <c r="IDG905" s="4"/>
      <c r="IDH905" s="4"/>
      <c r="IDI905" s="4"/>
      <c r="IDJ905" s="4"/>
      <c r="IDK905" s="4"/>
      <c r="IDL905" s="4"/>
      <c r="IDM905" s="4"/>
      <c r="IDN905" s="4"/>
      <c r="IDO905" s="4"/>
      <c r="IDP905" s="4"/>
      <c r="IDQ905" s="4"/>
      <c r="IDR905" s="4"/>
      <c r="IDS905" s="4"/>
      <c r="IDT905" s="4"/>
      <c r="IDU905" s="4"/>
      <c r="IDV905" s="4"/>
      <c r="IDW905" s="4"/>
      <c r="IDX905" s="4"/>
      <c r="IDY905" s="4"/>
      <c r="IDZ905" s="4"/>
      <c r="IEA905" s="4"/>
      <c r="IEB905" s="4"/>
      <c r="IEC905" s="4"/>
      <c r="IED905" s="4"/>
      <c r="IEE905" s="4"/>
      <c r="IEF905" s="4"/>
      <c r="IEG905" s="4"/>
      <c r="IEH905" s="4"/>
      <c r="IEI905" s="4"/>
      <c r="IEJ905" s="4"/>
      <c r="IEK905" s="4"/>
      <c r="IEL905" s="4"/>
      <c r="IEM905" s="4"/>
      <c r="IEN905" s="4"/>
      <c r="IEO905" s="4"/>
      <c r="IEP905" s="4"/>
      <c r="IEQ905" s="4"/>
      <c r="IER905" s="4"/>
      <c r="IES905" s="4"/>
      <c r="IET905" s="4"/>
      <c r="IEU905" s="4"/>
      <c r="IEV905" s="4"/>
      <c r="IEW905" s="4"/>
      <c r="IEX905" s="4"/>
      <c r="IEY905" s="4"/>
      <c r="IEZ905" s="4"/>
      <c r="IFA905" s="4"/>
      <c r="IFB905" s="4"/>
      <c r="IFC905" s="4"/>
      <c r="IFD905" s="4"/>
      <c r="IFE905" s="4"/>
      <c r="IFF905" s="4"/>
      <c r="IFG905" s="4"/>
      <c r="IFH905" s="4"/>
      <c r="IFI905" s="4"/>
      <c r="IFJ905" s="4"/>
      <c r="IFK905" s="4"/>
      <c r="IFL905" s="4"/>
      <c r="IFM905" s="4"/>
      <c r="IFN905" s="4"/>
      <c r="IFO905" s="4"/>
      <c r="IFP905" s="4"/>
      <c r="IFQ905" s="4"/>
      <c r="IFR905" s="4"/>
      <c r="IFS905" s="4"/>
      <c r="IFT905" s="4"/>
      <c r="IFU905" s="4"/>
      <c r="IFV905" s="4"/>
      <c r="IFW905" s="4"/>
      <c r="IFX905" s="4"/>
      <c r="IFY905" s="4"/>
      <c r="IFZ905" s="4"/>
      <c r="IGA905" s="4"/>
      <c r="IGB905" s="4"/>
      <c r="IGC905" s="4"/>
      <c r="IGD905" s="4"/>
      <c r="IGE905" s="4"/>
      <c r="IGF905" s="4"/>
      <c r="IGG905" s="4"/>
      <c r="IGH905" s="4"/>
      <c r="IGI905" s="4"/>
      <c r="IGJ905" s="4"/>
      <c r="IGK905" s="4"/>
      <c r="IGL905" s="4"/>
      <c r="IGM905" s="4"/>
      <c r="IGN905" s="4"/>
      <c r="IGO905" s="4"/>
      <c r="IGP905" s="4"/>
      <c r="IGQ905" s="4"/>
      <c r="IGR905" s="4"/>
      <c r="IGS905" s="4"/>
      <c r="IGT905" s="4"/>
      <c r="IGU905" s="4"/>
      <c r="IGV905" s="4"/>
      <c r="IGW905" s="4"/>
      <c r="IGX905" s="4"/>
      <c r="IGY905" s="4"/>
      <c r="IGZ905" s="4"/>
      <c r="IHA905" s="4"/>
      <c r="IHB905" s="4"/>
      <c r="IHC905" s="4"/>
      <c r="IHD905" s="4"/>
      <c r="IHE905" s="4"/>
      <c r="IHF905" s="4"/>
      <c r="IHG905" s="4"/>
      <c r="IHH905" s="4"/>
      <c r="IHI905" s="4"/>
      <c r="IHJ905" s="4"/>
      <c r="IHK905" s="4"/>
      <c r="IHL905" s="4"/>
      <c r="IHM905" s="4"/>
      <c r="IHN905" s="4"/>
      <c r="IHO905" s="4"/>
      <c r="IHP905" s="4"/>
      <c r="IHQ905" s="4"/>
      <c r="IHR905" s="4"/>
      <c r="IHS905" s="4"/>
      <c r="IHT905" s="4"/>
      <c r="IHU905" s="4"/>
      <c r="IHV905" s="4"/>
      <c r="IHW905" s="4"/>
      <c r="IHX905" s="4"/>
      <c r="IHY905" s="4"/>
      <c r="IHZ905" s="4"/>
      <c r="IIA905" s="4"/>
      <c r="IIB905" s="4"/>
      <c r="IIC905" s="4"/>
      <c r="IID905" s="4"/>
      <c r="IIE905" s="4"/>
      <c r="IIF905" s="4"/>
      <c r="IIG905" s="4"/>
      <c r="IIH905" s="4"/>
      <c r="III905" s="4"/>
      <c r="IIJ905" s="4"/>
      <c r="IIK905" s="4"/>
      <c r="IIL905" s="4"/>
      <c r="IIM905" s="4"/>
      <c r="IIN905" s="4"/>
      <c r="IIO905" s="4"/>
      <c r="IIP905" s="4"/>
      <c r="IIQ905" s="4"/>
      <c r="IIR905" s="4"/>
      <c r="IIS905" s="4"/>
      <c r="IIT905" s="4"/>
      <c r="IIU905" s="4"/>
      <c r="IIV905" s="4"/>
      <c r="IIW905" s="4"/>
      <c r="IIX905" s="4"/>
      <c r="IIY905" s="4"/>
      <c r="IIZ905" s="4"/>
      <c r="IJA905" s="4"/>
      <c r="IJB905" s="4"/>
      <c r="IJC905" s="4"/>
      <c r="IJD905" s="4"/>
      <c r="IJE905" s="4"/>
      <c r="IJF905" s="4"/>
      <c r="IJG905" s="4"/>
      <c r="IJH905" s="4"/>
      <c r="IJI905" s="4"/>
      <c r="IJJ905" s="4"/>
      <c r="IJK905" s="4"/>
      <c r="IJL905" s="4"/>
      <c r="IJM905" s="4"/>
      <c r="IJN905" s="4"/>
      <c r="IJO905" s="4"/>
      <c r="IJP905" s="4"/>
      <c r="IJQ905" s="4"/>
      <c r="IJR905" s="4"/>
      <c r="IJS905" s="4"/>
      <c r="IJT905" s="4"/>
      <c r="IJU905" s="4"/>
      <c r="IJV905" s="4"/>
      <c r="IJW905" s="4"/>
      <c r="IJX905" s="4"/>
      <c r="IJY905" s="4"/>
      <c r="IJZ905" s="4"/>
      <c r="IKA905" s="4"/>
      <c r="IKB905" s="4"/>
      <c r="IKC905" s="4"/>
      <c r="IKD905" s="4"/>
      <c r="IKE905" s="4"/>
      <c r="IKF905" s="4"/>
      <c r="IKG905" s="4"/>
      <c r="IKH905" s="4"/>
      <c r="IKI905" s="4"/>
      <c r="IKJ905" s="4"/>
      <c r="IKK905" s="4"/>
      <c r="IKL905" s="4"/>
      <c r="IKM905" s="4"/>
      <c r="IKN905" s="4"/>
      <c r="IKO905" s="4"/>
      <c r="IKP905" s="4"/>
      <c r="IKQ905" s="4"/>
      <c r="IKR905" s="4"/>
      <c r="IKS905" s="4"/>
      <c r="IKT905" s="4"/>
      <c r="IKU905" s="4"/>
      <c r="IKV905" s="4"/>
      <c r="IKW905" s="4"/>
      <c r="IKX905" s="4"/>
      <c r="IKZ905" s="4"/>
      <c r="ILB905" s="4"/>
      <c r="ILC905" s="4"/>
      <c r="ILD905" s="4"/>
      <c r="ILE905" s="4"/>
      <c r="ILF905" s="4"/>
      <c r="ILG905" s="4"/>
      <c r="ILH905" s="4"/>
      <c r="ILI905" s="4"/>
      <c r="ILN905" s="4"/>
      <c r="ILO905" s="4"/>
      <c r="ILP905" s="4"/>
      <c r="ILQ905" s="4"/>
      <c r="ILR905" s="4"/>
      <c r="ILS905" s="4"/>
      <c r="ILT905" s="4"/>
      <c r="ILU905" s="4"/>
      <c r="ILV905" s="4"/>
      <c r="ILW905" s="4"/>
      <c r="ILX905" s="4"/>
      <c r="ILY905" s="4"/>
      <c r="ILZ905" s="4"/>
      <c r="IMA905" s="4"/>
      <c r="IMB905" s="4"/>
      <c r="IMC905" s="4"/>
      <c r="IMD905" s="4"/>
      <c r="IME905" s="4"/>
      <c r="IMF905" s="4"/>
      <c r="IMG905" s="4"/>
      <c r="IMH905" s="4"/>
      <c r="IMI905" s="4"/>
      <c r="IMJ905" s="4"/>
      <c r="IMK905" s="4"/>
      <c r="IML905" s="4"/>
      <c r="IMM905" s="4"/>
      <c r="IMN905" s="4"/>
      <c r="IMO905" s="4"/>
      <c r="IMP905" s="4"/>
      <c r="IMQ905" s="4"/>
      <c r="IMR905" s="4"/>
      <c r="IMS905" s="4"/>
      <c r="IMT905" s="4"/>
      <c r="IMU905" s="4"/>
      <c r="IMV905" s="4"/>
      <c r="IMW905" s="4"/>
      <c r="IMX905" s="4"/>
      <c r="IMY905" s="4"/>
      <c r="IMZ905" s="4"/>
      <c r="INA905" s="4"/>
      <c r="INB905" s="4"/>
      <c r="INC905" s="4"/>
      <c r="IND905" s="4"/>
      <c r="INE905" s="4"/>
      <c r="INF905" s="4"/>
      <c r="ING905" s="4"/>
      <c r="INH905" s="4"/>
      <c r="INI905" s="4"/>
      <c r="INJ905" s="4"/>
      <c r="INK905" s="4"/>
      <c r="INL905" s="4"/>
      <c r="INM905" s="4"/>
      <c r="INN905" s="4"/>
      <c r="INO905" s="4"/>
      <c r="INP905" s="4"/>
      <c r="INQ905" s="4"/>
      <c r="INR905" s="4"/>
      <c r="INS905" s="4"/>
      <c r="INT905" s="4"/>
      <c r="INU905" s="4"/>
      <c r="INV905" s="4"/>
      <c r="INW905" s="4"/>
      <c r="INX905" s="4"/>
      <c r="INY905" s="4"/>
      <c r="INZ905" s="4"/>
      <c r="IOA905" s="4"/>
      <c r="IOB905" s="4"/>
      <c r="IOC905" s="4"/>
      <c r="IOD905" s="4"/>
      <c r="IOE905" s="4"/>
      <c r="IOF905" s="4"/>
      <c r="IOG905" s="4"/>
      <c r="IOH905" s="4"/>
      <c r="IOI905" s="4"/>
      <c r="IOJ905" s="4"/>
      <c r="IOK905" s="4"/>
      <c r="IOL905" s="4"/>
      <c r="IOM905" s="4"/>
      <c r="ION905" s="4"/>
      <c r="IOO905" s="4"/>
      <c r="IOP905" s="4"/>
      <c r="IOQ905" s="4"/>
      <c r="IOR905" s="4"/>
      <c r="IOS905" s="4"/>
      <c r="IOT905" s="4"/>
      <c r="IOU905" s="4"/>
      <c r="IOV905" s="4"/>
      <c r="IOW905" s="4"/>
      <c r="IOX905" s="4"/>
      <c r="IOY905" s="4"/>
      <c r="IOZ905" s="4"/>
      <c r="IPA905" s="4"/>
      <c r="IPB905" s="4"/>
      <c r="IPC905" s="4"/>
      <c r="IPD905" s="4"/>
      <c r="IPE905" s="4"/>
      <c r="IPF905" s="4"/>
      <c r="IPG905" s="4"/>
      <c r="IPH905" s="4"/>
      <c r="IPI905" s="4"/>
      <c r="IPJ905" s="4"/>
      <c r="IPK905" s="4"/>
      <c r="IPL905" s="4"/>
      <c r="IPM905" s="4"/>
      <c r="IPN905" s="4"/>
      <c r="IPO905" s="4"/>
      <c r="IPP905" s="4"/>
      <c r="IPQ905" s="4"/>
      <c r="IPR905" s="4"/>
      <c r="IPS905" s="4"/>
      <c r="IPT905" s="4"/>
      <c r="IPU905" s="4"/>
      <c r="IPV905" s="4"/>
      <c r="IPW905" s="4"/>
      <c r="IPX905" s="4"/>
      <c r="IPY905" s="4"/>
      <c r="IPZ905" s="4"/>
      <c r="IQA905" s="4"/>
      <c r="IQB905" s="4"/>
      <c r="IQC905" s="4"/>
      <c r="IQD905" s="4"/>
      <c r="IQE905" s="4"/>
      <c r="IQF905" s="4"/>
      <c r="IQG905" s="4"/>
      <c r="IQH905" s="4"/>
      <c r="IQI905" s="4"/>
      <c r="IQJ905" s="4"/>
      <c r="IQK905" s="4"/>
      <c r="IQL905" s="4"/>
      <c r="IQM905" s="4"/>
      <c r="IQN905" s="4"/>
      <c r="IQO905" s="4"/>
      <c r="IQP905" s="4"/>
      <c r="IQQ905" s="4"/>
      <c r="IQR905" s="4"/>
      <c r="IQS905" s="4"/>
      <c r="IQT905" s="4"/>
      <c r="IQU905" s="4"/>
      <c r="IQV905" s="4"/>
      <c r="IQW905" s="4"/>
      <c r="IQX905" s="4"/>
      <c r="IQY905" s="4"/>
      <c r="IQZ905" s="4"/>
      <c r="IRA905" s="4"/>
      <c r="IRB905" s="4"/>
      <c r="IRC905" s="4"/>
      <c r="IRD905" s="4"/>
      <c r="IRE905" s="4"/>
      <c r="IRF905" s="4"/>
      <c r="IRG905" s="4"/>
      <c r="IRH905" s="4"/>
      <c r="IRI905" s="4"/>
      <c r="IRJ905" s="4"/>
      <c r="IRK905" s="4"/>
      <c r="IRL905" s="4"/>
      <c r="IRM905" s="4"/>
      <c r="IRN905" s="4"/>
      <c r="IRO905" s="4"/>
      <c r="IRP905" s="4"/>
      <c r="IRQ905" s="4"/>
      <c r="IRR905" s="4"/>
      <c r="IRS905" s="4"/>
      <c r="IRT905" s="4"/>
      <c r="IRU905" s="4"/>
      <c r="IRV905" s="4"/>
      <c r="IRW905" s="4"/>
      <c r="IRX905" s="4"/>
      <c r="IRY905" s="4"/>
      <c r="IRZ905" s="4"/>
      <c r="ISA905" s="4"/>
      <c r="ISB905" s="4"/>
      <c r="ISC905" s="4"/>
      <c r="ISD905" s="4"/>
      <c r="ISE905" s="4"/>
      <c r="ISF905" s="4"/>
      <c r="ISG905" s="4"/>
      <c r="ISH905" s="4"/>
      <c r="ISI905" s="4"/>
      <c r="ISJ905" s="4"/>
      <c r="ISK905" s="4"/>
      <c r="ISL905" s="4"/>
      <c r="ISM905" s="4"/>
      <c r="ISN905" s="4"/>
      <c r="ISO905" s="4"/>
      <c r="ISP905" s="4"/>
      <c r="ISQ905" s="4"/>
      <c r="ISR905" s="4"/>
      <c r="ISS905" s="4"/>
      <c r="IST905" s="4"/>
      <c r="ISU905" s="4"/>
      <c r="ISV905" s="4"/>
      <c r="ISW905" s="4"/>
      <c r="ISX905" s="4"/>
      <c r="ISY905" s="4"/>
      <c r="ISZ905" s="4"/>
      <c r="ITA905" s="4"/>
      <c r="ITB905" s="4"/>
      <c r="ITC905" s="4"/>
      <c r="ITD905" s="4"/>
      <c r="ITE905" s="4"/>
      <c r="ITF905" s="4"/>
      <c r="ITG905" s="4"/>
      <c r="ITH905" s="4"/>
      <c r="ITI905" s="4"/>
      <c r="ITJ905" s="4"/>
      <c r="ITK905" s="4"/>
      <c r="ITL905" s="4"/>
      <c r="ITM905" s="4"/>
      <c r="ITN905" s="4"/>
      <c r="ITO905" s="4"/>
      <c r="ITP905" s="4"/>
      <c r="ITQ905" s="4"/>
      <c r="ITR905" s="4"/>
      <c r="ITS905" s="4"/>
      <c r="ITT905" s="4"/>
      <c r="ITU905" s="4"/>
      <c r="ITV905" s="4"/>
      <c r="ITW905" s="4"/>
      <c r="ITX905" s="4"/>
      <c r="ITY905" s="4"/>
      <c r="ITZ905" s="4"/>
      <c r="IUA905" s="4"/>
      <c r="IUB905" s="4"/>
      <c r="IUC905" s="4"/>
      <c r="IUD905" s="4"/>
      <c r="IUE905" s="4"/>
      <c r="IUF905" s="4"/>
      <c r="IUG905" s="4"/>
      <c r="IUH905" s="4"/>
      <c r="IUI905" s="4"/>
      <c r="IUJ905" s="4"/>
      <c r="IUK905" s="4"/>
      <c r="IUL905" s="4"/>
      <c r="IUM905" s="4"/>
      <c r="IUN905" s="4"/>
      <c r="IUO905" s="4"/>
      <c r="IUP905" s="4"/>
      <c r="IUQ905" s="4"/>
      <c r="IUR905" s="4"/>
      <c r="IUS905" s="4"/>
      <c r="IUT905" s="4"/>
      <c r="IUV905" s="4"/>
      <c r="IUX905" s="4"/>
      <c r="IUY905" s="4"/>
      <c r="IUZ905" s="4"/>
      <c r="IVA905" s="4"/>
      <c r="IVB905" s="4"/>
      <c r="IVC905" s="4"/>
      <c r="IVD905" s="4"/>
      <c r="IVE905" s="4"/>
      <c r="IVJ905" s="4"/>
      <c r="IVK905" s="4"/>
      <c r="IVL905" s="4"/>
      <c r="IVM905" s="4"/>
      <c r="IVN905" s="4"/>
      <c r="IVO905" s="4"/>
      <c r="IVP905" s="4"/>
      <c r="IVQ905" s="4"/>
      <c r="IVR905" s="4"/>
      <c r="IVS905" s="4"/>
      <c r="IVT905" s="4"/>
      <c r="IVU905" s="4"/>
      <c r="IVV905" s="4"/>
      <c r="IVW905" s="4"/>
      <c r="IVX905" s="4"/>
      <c r="IVY905" s="4"/>
      <c r="IVZ905" s="4"/>
      <c r="IWA905" s="4"/>
      <c r="IWB905" s="4"/>
      <c r="IWC905" s="4"/>
      <c r="IWD905" s="4"/>
      <c r="IWE905" s="4"/>
      <c r="IWF905" s="4"/>
      <c r="IWG905" s="4"/>
      <c r="IWH905" s="4"/>
      <c r="IWI905" s="4"/>
      <c r="IWJ905" s="4"/>
      <c r="IWK905" s="4"/>
      <c r="IWL905" s="4"/>
      <c r="IWM905" s="4"/>
      <c r="IWN905" s="4"/>
      <c r="IWO905" s="4"/>
      <c r="IWP905" s="4"/>
      <c r="IWQ905" s="4"/>
      <c r="IWR905" s="4"/>
      <c r="IWS905" s="4"/>
      <c r="IWT905" s="4"/>
      <c r="IWU905" s="4"/>
      <c r="IWV905" s="4"/>
      <c r="IWW905" s="4"/>
      <c r="IWX905" s="4"/>
      <c r="IWY905" s="4"/>
      <c r="IWZ905" s="4"/>
      <c r="IXA905" s="4"/>
      <c r="IXB905" s="4"/>
      <c r="IXC905" s="4"/>
      <c r="IXD905" s="4"/>
      <c r="IXE905" s="4"/>
      <c r="IXF905" s="4"/>
      <c r="IXG905" s="4"/>
      <c r="IXH905" s="4"/>
      <c r="IXI905" s="4"/>
      <c r="IXJ905" s="4"/>
      <c r="IXK905" s="4"/>
      <c r="IXL905" s="4"/>
      <c r="IXM905" s="4"/>
      <c r="IXN905" s="4"/>
      <c r="IXO905" s="4"/>
      <c r="IXP905" s="4"/>
      <c r="IXQ905" s="4"/>
      <c r="IXR905" s="4"/>
      <c r="IXS905" s="4"/>
      <c r="IXT905" s="4"/>
      <c r="IXU905" s="4"/>
      <c r="IXV905" s="4"/>
      <c r="IXW905" s="4"/>
      <c r="IXX905" s="4"/>
      <c r="IXY905" s="4"/>
      <c r="IXZ905" s="4"/>
      <c r="IYA905" s="4"/>
      <c r="IYB905" s="4"/>
      <c r="IYC905" s="4"/>
      <c r="IYD905" s="4"/>
      <c r="IYE905" s="4"/>
      <c r="IYF905" s="4"/>
      <c r="IYG905" s="4"/>
      <c r="IYH905" s="4"/>
      <c r="IYI905" s="4"/>
      <c r="IYJ905" s="4"/>
      <c r="IYK905" s="4"/>
      <c r="IYL905" s="4"/>
      <c r="IYM905" s="4"/>
      <c r="IYN905" s="4"/>
      <c r="IYO905" s="4"/>
      <c r="IYP905" s="4"/>
      <c r="IYQ905" s="4"/>
      <c r="IYR905" s="4"/>
      <c r="IYS905" s="4"/>
      <c r="IYT905" s="4"/>
      <c r="IYU905" s="4"/>
      <c r="IYV905" s="4"/>
      <c r="IYW905" s="4"/>
      <c r="IYX905" s="4"/>
      <c r="IYY905" s="4"/>
      <c r="IYZ905" s="4"/>
      <c r="IZA905" s="4"/>
      <c r="IZB905" s="4"/>
      <c r="IZC905" s="4"/>
      <c r="IZD905" s="4"/>
      <c r="IZE905" s="4"/>
      <c r="IZF905" s="4"/>
      <c r="IZG905" s="4"/>
      <c r="IZH905" s="4"/>
      <c r="IZI905" s="4"/>
      <c r="IZJ905" s="4"/>
      <c r="IZK905" s="4"/>
      <c r="IZL905" s="4"/>
      <c r="IZM905" s="4"/>
      <c r="IZN905" s="4"/>
      <c r="IZO905" s="4"/>
      <c r="IZP905" s="4"/>
      <c r="IZQ905" s="4"/>
      <c r="IZR905" s="4"/>
      <c r="IZS905" s="4"/>
      <c r="IZT905" s="4"/>
      <c r="IZU905" s="4"/>
      <c r="IZV905" s="4"/>
      <c r="IZW905" s="4"/>
      <c r="IZX905" s="4"/>
      <c r="IZY905" s="4"/>
      <c r="IZZ905" s="4"/>
      <c r="JAA905" s="4"/>
      <c r="JAB905" s="4"/>
      <c r="JAC905" s="4"/>
      <c r="JAD905" s="4"/>
      <c r="JAE905" s="4"/>
      <c r="JAF905" s="4"/>
      <c r="JAG905" s="4"/>
      <c r="JAH905" s="4"/>
      <c r="JAI905" s="4"/>
      <c r="JAJ905" s="4"/>
      <c r="JAK905" s="4"/>
      <c r="JAL905" s="4"/>
      <c r="JAM905" s="4"/>
      <c r="JAN905" s="4"/>
      <c r="JAO905" s="4"/>
      <c r="JAP905" s="4"/>
      <c r="JAQ905" s="4"/>
      <c r="JAR905" s="4"/>
      <c r="JAS905" s="4"/>
      <c r="JAT905" s="4"/>
      <c r="JAU905" s="4"/>
      <c r="JAV905" s="4"/>
      <c r="JAW905" s="4"/>
      <c r="JAX905" s="4"/>
      <c r="JAY905" s="4"/>
      <c r="JAZ905" s="4"/>
      <c r="JBA905" s="4"/>
      <c r="JBB905" s="4"/>
      <c r="JBC905" s="4"/>
      <c r="JBD905" s="4"/>
      <c r="JBE905" s="4"/>
      <c r="JBF905" s="4"/>
      <c r="JBG905" s="4"/>
      <c r="JBH905" s="4"/>
      <c r="JBI905" s="4"/>
      <c r="JBJ905" s="4"/>
      <c r="JBK905" s="4"/>
      <c r="JBL905" s="4"/>
      <c r="JBM905" s="4"/>
      <c r="JBN905" s="4"/>
      <c r="JBO905" s="4"/>
      <c r="JBP905" s="4"/>
      <c r="JBQ905" s="4"/>
      <c r="JBR905" s="4"/>
      <c r="JBS905" s="4"/>
      <c r="JBT905" s="4"/>
      <c r="JBU905" s="4"/>
      <c r="JBV905" s="4"/>
      <c r="JBW905" s="4"/>
      <c r="JBX905" s="4"/>
      <c r="JBY905" s="4"/>
      <c r="JBZ905" s="4"/>
      <c r="JCA905" s="4"/>
      <c r="JCB905" s="4"/>
      <c r="JCC905" s="4"/>
      <c r="JCD905" s="4"/>
      <c r="JCE905" s="4"/>
      <c r="JCF905" s="4"/>
      <c r="JCG905" s="4"/>
      <c r="JCH905" s="4"/>
      <c r="JCI905" s="4"/>
      <c r="JCJ905" s="4"/>
      <c r="JCK905" s="4"/>
      <c r="JCL905" s="4"/>
      <c r="JCM905" s="4"/>
      <c r="JCN905" s="4"/>
      <c r="JCO905" s="4"/>
      <c r="JCP905" s="4"/>
      <c r="JCQ905" s="4"/>
      <c r="JCR905" s="4"/>
      <c r="JCS905" s="4"/>
      <c r="JCT905" s="4"/>
      <c r="JCU905" s="4"/>
      <c r="JCV905" s="4"/>
      <c r="JCW905" s="4"/>
      <c r="JCX905" s="4"/>
      <c r="JCY905" s="4"/>
      <c r="JCZ905" s="4"/>
      <c r="JDA905" s="4"/>
      <c r="JDB905" s="4"/>
      <c r="JDC905" s="4"/>
      <c r="JDD905" s="4"/>
      <c r="JDE905" s="4"/>
      <c r="JDF905" s="4"/>
      <c r="JDG905" s="4"/>
      <c r="JDH905" s="4"/>
      <c r="JDI905" s="4"/>
      <c r="JDJ905" s="4"/>
      <c r="JDK905" s="4"/>
      <c r="JDL905" s="4"/>
      <c r="JDM905" s="4"/>
      <c r="JDN905" s="4"/>
      <c r="JDO905" s="4"/>
      <c r="JDP905" s="4"/>
      <c r="JDQ905" s="4"/>
      <c r="JDR905" s="4"/>
      <c r="JDS905" s="4"/>
      <c r="JDT905" s="4"/>
      <c r="JDU905" s="4"/>
      <c r="JDV905" s="4"/>
      <c r="JDW905" s="4"/>
      <c r="JDX905" s="4"/>
      <c r="JDY905" s="4"/>
      <c r="JDZ905" s="4"/>
      <c r="JEA905" s="4"/>
      <c r="JEB905" s="4"/>
      <c r="JEC905" s="4"/>
      <c r="JED905" s="4"/>
      <c r="JEE905" s="4"/>
      <c r="JEF905" s="4"/>
      <c r="JEG905" s="4"/>
      <c r="JEH905" s="4"/>
      <c r="JEI905" s="4"/>
      <c r="JEJ905" s="4"/>
      <c r="JEK905" s="4"/>
      <c r="JEL905" s="4"/>
      <c r="JEM905" s="4"/>
      <c r="JEN905" s="4"/>
      <c r="JEO905" s="4"/>
      <c r="JEP905" s="4"/>
      <c r="JER905" s="4"/>
      <c r="JET905" s="4"/>
      <c r="JEU905" s="4"/>
      <c r="JEV905" s="4"/>
      <c r="JEW905" s="4"/>
      <c r="JEX905" s="4"/>
      <c r="JEY905" s="4"/>
      <c r="JEZ905" s="4"/>
      <c r="JFA905" s="4"/>
      <c r="JFF905" s="4"/>
      <c r="JFG905" s="4"/>
      <c r="JFH905" s="4"/>
      <c r="JFI905" s="4"/>
      <c r="JFJ905" s="4"/>
      <c r="JFK905" s="4"/>
      <c r="JFL905" s="4"/>
      <c r="JFM905" s="4"/>
      <c r="JFN905" s="4"/>
      <c r="JFO905" s="4"/>
      <c r="JFP905" s="4"/>
      <c r="JFQ905" s="4"/>
      <c r="JFR905" s="4"/>
      <c r="JFS905" s="4"/>
      <c r="JFT905" s="4"/>
      <c r="JFU905" s="4"/>
      <c r="JFV905" s="4"/>
      <c r="JFW905" s="4"/>
      <c r="JFX905" s="4"/>
      <c r="JFY905" s="4"/>
      <c r="JFZ905" s="4"/>
      <c r="JGA905" s="4"/>
      <c r="JGB905" s="4"/>
      <c r="JGC905" s="4"/>
      <c r="JGD905" s="4"/>
      <c r="JGE905" s="4"/>
      <c r="JGF905" s="4"/>
      <c r="JGG905" s="4"/>
      <c r="JGH905" s="4"/>
      <c r="JGI905" s="4"/>
      <c r="JGJ905" s="4"/>
      <c r="JGK905" s="4"/>
      <c r="JGL905" s="4"/>
      <c r="JGM905" s="4"/>
      <c r="JGN905" s="4"/>
      <c r="JGO905" s="4"/>
      <c r="JGP905" s="4"/>
      <c r="JGQ905" s="4"/>
      <c r="JGR905" s="4"/>
      <c r="JGS905" s="4"/>
      <c r="JGT905" s="4"/>
      <c r="JGU905" s="4"/>
      <c r="JGV905" s="4"/>
      <c r="JGW905" s="4"/>
      <c r="JGX905" s="4"/>
      <c r="JGY905" s="4"/>
      <c r="JGZ905" s="4"/>
      <c r="JHA905" s="4"/>
      <c r="JHB905" s="4"/>
      <c r="JHC905" s="4"/>
      <c r="JHD905" s="4"/>
      <c r="JHE905" s="4"/>
      <c r="JHF905" s="4"/>
      <c r="JHG905" s="4"/>
      <c r="JHH905" s="4"/>
      <c r="JHI905" s="4"/>
      <c r="JHJ905" s="4"/>
      <c r="JHK905" s="4"/>
      <c r="JHL905" s="4"/>
      <c r="JHM905" s="4"/>
      <c r="JHN905" s="4"/>
      <c r="JHO905" s="4"/>
      <c r="JHP905" s="4"/>
      <c r="JHQ905" s="4"/>
      <c r="JHR905" s="4"/>
      <c r="JHS905" s="4"/>
      <c r="JHT905" s="4"/>
      <c r="JHU905" s="4"/>
      <c r="JHV905" s="4"/>
      <c r="JHW905" s="4"/>
      <c r="JHX905" s="4"/>
      <c r="JHY905" s="4"/>
      <c r="JHZ905" s="4"/>
      <c r="JIA905" s="4"/>
      <c r="JIB905" s="4"/>
      <c r="JIC905" s="4"/>
      <c r="JID905" s="4"/>
      <c r="JIE905" s="4"/>
      <c r="JIF905" s="4"/>
      <c r="JIG905" s="4"/>
      <c r="JIH905" s="4"/>
      <c r="JII905" s="4"/>
      <c r="JIJ905" s="4"/>
      <c r="JIK905" s="4"/>
      <c r="JIL905" s="4"/>
      <c r="JIM905" s="4"/>
      <c r="JIN905" s="4"/>
      <c r="JIO905" s="4"/>
      <c r="JIP905" s="4"/>
      <c r="JIQ905" s="4"/>
      <c r="JIR905" s="4"/>
      <c r="JIS905" s="4"/>
      <c r="JIT905" s="4"/>
      <c r="JIU905" s="4"/>
      <c r="JIV905" s="4"/>
      <c r="JIW905" s="4"/>
      <c r="JIX905" s="4"/>
      <c r="JIY905" s="4"/>
      <c r="JIZ905" s="4"/>
      <c r="JJA905" s="4"/>
      <c r="JJB905" s="4"/>
      <c r="JJC905" s="4"/>
      <c r="JJD905" s="4"/>
      <c r="JJE905" s="4"/>
      <c r="JJF905" s="4"/>
      <c r="JJG905" s="4"/>
      <c r="JJH905" s="4"/>
      <c r="JJI905" s="4"/>
      <c r="JJJ905" s="4"/>
      <c r="JJK905" s="4"/>
      <c r="JJL905" s="4"/>
      <c r="JJM905" s="4"/>
      <c r="JJN905" s="4"/>
      <c r="JJO905" s="4"/>
      <c r="JJP905" s="4"/>
      <c r="JJQ905" s="4"/>
      <c r="JJR905" s="4"/>
      <c r="JJS905" s="4"/>
      <c r="JJT905" s="4"/>
      <c r="JJU905" s="4"/>
      <c r="JJV905" s="4"/>
      <c r="JJW905" s="4"/>
      <c r="JJX905" s="4"/>
      <c r="JJY905" s="4"/>
      <c r="JJZ905" s="4"/>
      <c r="JKA905" s="4"/>
      <c r="JKB905" s="4"/>
      <c r="JKC905" s="4"/>
      <c r="JKD905" s="4"/>
      <c r="JKE905" s="4"/>
      <c r="JKF905" s="4"/>
      <c r="JKG905" s="4"/>
      <c r="JKH905" s="4"/>
      <c r="JKI905" s="4"/>
      <c r="JKJ905" s="4"/>
      <c r="JKK905" s="4"/>
      <c r="JKL905" s="4"/>
      <c r="JKM905" s="4"/>
      <c r="JKN905" s="4"/>
      <c r="JKO905" s="4"/>
      <c r="JKP905" s="4"/>
      <c r="JKQ905" s="4"/>
      <c r="JKR905" s="4"/>
      <c r="JKS905" s="4"/>
      <c r="JKT905" s="4"/>
      <c r="JKU905" s="4"/>
      <c r="JKV905" s="4"/>
      <c r="JKW905" s="4"/>
      <c r="JKX905" s="4"/>
      <c r="JKY905" s="4"/>
      <c r="JKZ905" s="4"/>
      <c r="JLA905" s="4"/>
      <c r="JLB905" s="4"/>
      <c r="JLC905" s="4"/>
      <c r="JLD905" s="4"/>
      <c r="JLE905" s="4"/>
      <c r="JLF905" s="4"/>
      <c r="JLG905" s="4"/>
      <c r="JLH905" s="4"/>
      <c r="JLI905" s="4"/>
      <c r="JLJ905" s="4"/>
      <c r="JLK905" s="4"/>
      <c r="JLL905" s="4"/>
      <c r="JLM905" s="4"/>
      <c r="JLN905" s="4"/>
      <c r="JLO905" s="4"/>
      <c r="JLP905" s="4"/>
      <c r="JLQ905" s="4"/>
      <c r="JLR905" s="4"/>
      <c r="JLS905" s="4"/>
      <c r="JLT905" s="4"/>
      <c r="JLU905" s="4"/>
      <c r="JLV905" s="4"/>
      <c r="JLW905" s="4"/>
      <c r="JLX905" s="4"/>
      <c r="JLY905" s="4"/>
      <c r="JLZ905" s="4"/>
      <c r="JMA905" s="4"/>
      <c r="JMB905" s="4"/>
      <c r="JMC905" s="4"/>
      <c r="JMD905" s="4"/>
      <c r="JME905" s="4"/>
      <c r="JMF905" s="4"/>
      <c r="JMG905" s="4"/>
      <c r="JMH905" s="4"/>
      <c r="JMI905" s="4"/>
      <c r="JMJ905" s="4"/>
      <c r="JMK905" s="4"/>
      <c r="JML905" s="4"/>
      <c r="JMM905" s="4"/>
      <c r="JMN905" s="4"/>
      <c r="JMO905" s="4"/>
      <c r="JMP905" s="4"/>
      <c r="JMQ905" s="4"/>
      <c r="JMR905" s="4"/>
      <c r="JMS905" s="4"/>
      <c r="JMT905" s="4"/>
      <c r="JMU905" s="4"/>
      <c r="JMV905" s="4"/>
      <c r="JMW905" s="4"/>
      <c r="JMX905" s="4"/>
      <c r="JMY905" s="4"/>
      <c r="JMZ905" s="4"/>
      <c r="JNA905" s="4"/>
      <c r="JNB905" s="4"/>
      <c r="JNC905" s="4"/>
      <c r="JND905" s="4"/>
      <c r="JNE905" s="4"/>
      <c r="JNF905" s="4"/>
      <c r="JNG905" s="4"/>
      <c r="JNH905" s="4"/>
      <c r="JNI905" s="4"/>
      <c r="JNJ905" s="4"/>
      <c r="JNK905" s="4"/>
      <c r="JNL905" s="4"/>
      <c r="JNM905" s="4"/>
      <c r="JNN905" s="4"/>
      <c r="JNO905" s="4"/>
      <c r="JNP905" s="4"/>
      <c r="JNQ905" s="4"/>
      <c r="JNR905" s="4"/>
      <c r="JNS905" s="4"/>
      <c r="JNT905" s="4"/>
      <c r="JNU905" s="4"/>
      <c r="JNV905" s="4"/>
      <c r="JNW905" s="4"/>
      <c r="JNX905" s="4"/>
      <c r="JNY905" s="4"/>
      <c r="JNZ905" s="4"/>
      <c r="JOA905" s="4"/>
      <c r="JOB905" s="4"/>
      <c r="JOC905" s="4"/>
      <c r="JOD905" s="4"/>
      <c r="JOE905" s="4"/>
      <c r="JOF905" s="4"/>
      <c r="JOG905" s="4"/>
      <c r="JOH905" s="4"/>
      <c r="JOI905" s="4"/>
      <c r="JOJ905" s="4"/>
      <c r="JOK905" s="4"/>
      <c r="JOL905" s="4"/>
      <c r="JON905" s="4"/>
      <c r="JOP905" s="4"/>
      <c r="JOQ905" s="4"/>
      <c r="JOR905" s="4"/>
      <c r="JOS905" s="4"/>
      <c r="JOT905" s="4"/>
      <c r="JOU905" s="4"/>
      <c r="JOV905" s="4"/>
      <c r="JOW905" s="4"/>
      <c r="JPB905" s="4"/>
      <c r="JPC905" s="4"/>
      <c r="JPD905" s="4"/>
      <c r="JPE905" s="4"/>
      <c r="JPF905" s="4"/>
      <c r="JPG905" s="4"/>
      <c r="JPH905" s="4"/>
      <c r="JPI905" s="4"/>
      <c r="JPJ905" s="4"/>
      <c r="JPK905" s="4"/>
      <c r="JPL905" s="4"/>
      <c r="JPM905" s="4"/>
      <c r="JPN905" s="4"/>
      <c r="JPO905" s="4"/>
      <c r="JPP905" s="4"/>
      <c r="JPQ905" s="4"/>
      <c r="JPR905" s="4"/>
      <c r="JPS905" s="4"/>
      <c r="JPT905" s="4"/>
      <c r="JPU905" s="4"/>
      <c r="JPV905" s="4"/>
      <c r="JPW905" s="4"/>
      <c r="JPX905" s="4"/>
      <c r="JPY905" s="4"/>
      <c r="JPZ905" s="4"/>
      <c r="JQA905" s="4"/>
      <c r="JQB905" s="4"/>
      <c r="JQC905" s="4"/>
      <c r="JQD905" s="4"/>
      <c r="JQE905" s="4"/>
      <c r="JQF905" s="4"/>
      <c r="JQG905" s="4"/>
      <c r="JQH905" s="4"/>
      <c r="JQI905" s="4"/>
      <c r="JQJ905" s="4"/>
      <c r="JQK905" s="4"/>
      <c r="JQL905" s="4"/>
      <c r="JQM905" s="4"/>
      <c r="JQN905" s="4"/>
      <c r="JQO905" s="4"/>
      <c r="JQP905" s="4"/>
      <c r="JQQ905" s="4"/>
      <c r="JQR905" s="4"/>
      <c r="JQS905" s="4"/>
      <c r="JQT905" s="4"/>
      <c r="JQU905" s="4"/>
      <c r="JQV905" s="4"/>
      <c r="JQW905" s="4"/>
      <c r="JQX905" s="4"/>
      <c r="JQY905" s="4"/>
      <c r="JQZ905" s="4"/>
      <c r="JRA905" s="4"/>
      <c r="JRB905" s="4"/>
      <c r="JRC905" s="4"/>
      <c r="JRD905" s="4"/>
      <c r="JRE905" s="4"/>
      <c r="JRF905" s="4"/>
      <c r="JRG905" s="4"/>
      <c r="JRH905" s="4"/>
      <c r="JRI905" s="4"/>
      <c r="JRJ905" s="4"/>
      <c r="JRK905" s="4"/>
      <c r="JRL905" s="4"/>
      <c r="JRM905" s="4"/>
      <c r="JRN905" s="4"/>
      <c r="JRO905" s="4"/>
      <c r="JRP905" s="4"/>
      <c r="JRQ905" s="4"/>
      <c r="JRR905" s="4"/>
      <c r="JRS905" s="4"/>
      <c r="JRT905" s="4"/>
      <c r="JRU905" s="4"/>
      <c r="JRV905" s="4"/>
      <c r="JRW905" s="4"/>
      <c r="JRX905" s="4"/>
      <c r="JRY905" s="4"/>
      <c r="JRZ905" s="4"/>
      <c r="JSA905" s="4"/>
      <c r="JSB905" s="4"/>
      <c r="JSC905" s="4"/>
      <c r="JSD905" s="4"/>
      <c r="JSE905" s="4"/>
      <c r="JSF905" s="4"/>
      <c r="JSG905" s="4"/>
      <c r="JSH905" s="4"/>
      <c r="JSI905" s="4"/>
      <c r="JSJ905" s="4"/>
      <c r="JSK905" s="4"/>
      <c r="JSL905" s="4"/>
      <c r="JSM905" s="4"/>
      <c r="JSN905" s="4"/>
      <c r="JSO905" s="4"/>
      <c r="JSP905" s="4"/>
      <c r="JSQ905" s="4"/>
      <c r="JSR905" s="4"/>
      <c r="JSS905" s="4"/>
      <c r="JST905" s="4"/>
      <c r="JSU905" s="4"/>
      <c r="JSV905" s="4"/>
      <c r="JSW905" s="4"/>
      <c r="JSX905" s="4"/>
      <c r="JSY905" s="4"/>
      <c r="JSZ905" s="4"/>
      <c r="JTA905" s="4"/>
      <c r="JTB905" s="4"/>
      <c r="JTC905" s="4"/>
      <c r="JTD905" s="4"/>
      <c r="JTE905" s="4"/>
      <c r="JTF905" s="4"/>
      <c r="JTG905" s="4"/>
      <c r="JTH905" s="4"/>
      <c r="JTI905" s="4"/>
      <c r="JTJ905" s="4"/>
      <c r="JTK905" s="4"/>
      <c r="JTL905" s="4"/>
      <c r="JTM905" s="4"/>
      <c r="JTN905" s="4"/>
      <c r="JTO905" s="4"/>
      <c r="JTP905" s="4"/>
      <c r="JTQ905" s="4"/>
      <c r="JTR905" s="4"/>
      <c r="JTS905" s="4"/>
      <c r="JTT905" s="4"/>
      <c r="JTU905" s="4"/>
      <c r="JTV905" s="4"/>
      <c r="JTW905" s="4"/>
      <c r="JTX905" s="4"/>
      <c r="JTY905" s="4"/>
      <c r="JTZ905" s="4"/>
      <c r="JUA905" s="4"/>
      <c r="JUB905" s="4"/>
      <c r="JUC905" s="4"/>
      <c r="JUD905" s="4"/>
      <c r="JUE905" s="4"/>
      <c r="JUF905" s="4"/>
      <c r="JUG905" s="4"/>
      <c r="JUH905" s="4"/>
      <c r="JUI905" s="4"/>
      <c r="JUJ905" s="4"/>
      <c r="JUK905" s="4"/>
      <c r="JUL905" s="4"/>
      <c r="JUM905" s="4"/>
      <c r="JUN905" s="4"/>
      <c r="JUO905" s="4"/>
      <c r="JUP905" s="4"/>
      <c r="JUQ905" s="4"/>
      <c r="JUR905" s="4"/>
      <c r="JUS905" s="4"/>
      <c r="JUT905" s="4"/>
      <c r="JUU905" s="4"/>
      <c r="JUV905" s="4"/>
      <c r="JUW905" s="4"/>
      <c r="JUX905" s="4"/>
      <c r="JUY905" s="4"/>
      <c r="JUZ905" s="4"/>
      <c r="JVA905" s="4"/>
      <c r="JVB905" s="4"/>
      <c r="JVC905" s="4"/>
      <c r="JVD905" s="4"/>
      <c r="JVE905" s="4"/>
      <c r="JVF905" s="4"/>
      <c r="JVG905" s="4"/>
      <c r="JVH905" s="4"/>
      <c r="JVI905" s="4"/>
      <c r="JVJ905" s="4"/>
      <c r="JVK905" s="4"/>
      <c r="JVL905" s="4"/>
      <c r="JVM905" s="4"/>
      <c r="JVN905" s="4"/>
      <c r="JVO905" s="4"/>
      <c r="JVP905" s="4"/>
      <c r="JVQ905" s="4"/>
      <c r="JVR905" s="4"/>
      <c r="JVS905" s="4"/>
      <c r="JVT905" s="4"/>
      <c r="JVU905" s="4"/>
      <c r="JVV905" s="4"/>
      <c r="JVW905" s="4"/>
      <c r="JVX905" s="4"/>
      <c r="JVY905" s="4"/>
      <c r="JVZ905" s="4"/>
      <c r="JWA905" s="4"/>
      <c r="JWB905" s="4"/>
      <c r="JWC905" s="4"/>
      <c r="JWD905" s="4"/>
      <c r="JWE905" s="4"/>
      <c r="JWF905" s="4"/>
      <c r="JWG905" s="4"/>
      <c r="JWH905" s="4"/>
      <c r="JWI905" s="4"/>
      <c r="JWJ905" s="4"/>
      <c r="JWK905" s="4"/>
      <c r="JWL905" s="4"/>
      <c r="JWM905" s="4"/>
      <c r="JWN905" s="4"/>
      <c r="JWO905" s="4"/>
      <c r="JWP905" s="4"/>
      <c r="JWQ905" s="4"/>
      <c r="JWR905" s="4"/>
      <c r="JWS905" s="4"/>
      <c r="JWT905" s="4"/>
      <c r="JWU905" s="4"/>
      <c r="JWV905" s="4"/>
      <c r="JWW905" s="4"/>
      <c r="JWX905" s="4"/>
      <c r="JWY905" s="4"/>
      <c r="JWZ905" s="4"/>
      <c r="JXA905" s="4"/>
      <c r="JXB905" s="4"/>
      <c r="JXC905" s="4"/>
      <c r="JXD905" s="4"/>
      <c r="JXE905" s="4"/>
      <c r="JXF905" s="4"/>
      <c r="JXG905" s="4"/>
      <c r="JXH905" s="4"/>
      <c r="JXI905" s="4"/>
      <c r="JXJ905" s="4"/>
      <c r="JXK905" s="4"/>
      <c r="JXL905" s="4"/>
      <c r="JXM905" s="4"/>
      <c r="JXN905" s="4"/>
      <c r="JXO905" s="4"/>
      <c r="JXP905" s="4"/>
      <c r="JXQ905" s="4"/>
      <c r="JXR905" s="4"/>
      <c r="JXS905" s="4"/>
      <c r="JXT905" s="4"/>
      <c r="JXU905" s="4"/>
      <c r="JXV905" s="4"/>
      <c r="JXW905" s="4"/>
      <c r="JXX905" s="4"/>
      <c r="JXY905" s="4"/>
      <c r="JXZ905" s="4"/>
      <c r="JYA905" s="4"/>
      <c r="JYB905" s="4"/>
      <c r="JYC905" s="4"/>
      <c r="JYD905" s="4"/>
      <c r="JYE905" s="4"/>
      <c r="JYF905" s="4"/>
      <c r="JYG905" s="4"/>
      <c r="JYH905" s="4"/>
      <c r="JYJ905" s="4"/>
      <c r="JYL905" s="4"/>
      <c r="JYM905" s="4"/>
      <c r="JYN905" s="4"/>
      <c r="JYO905" s="4"/>
      <c r="JYP905" s="4"/>
      <c r="JYQ905" s="4"/>
      <c r="JYR905" s="4"/>
      <c r="JYS905" s="4"/>
      <c r="JYX905" s="4"/>
      <c r="JYY905" s="4"/>
      <c r="JYZ905" s="4"/>
      <c r="JZA905" s="4"/>
      <c r="JZB905" s="4"/>
      <c r="JZC905" s="4"/>
      <c r="JZD905" s="4"/>
      <c r="JZE905" s="4"/>
      <c r="JZF905" s="4"/>
      <c r="JZG905" s="4"/>
      <c r="JZH905" s="4"/>
      <c r="JZI905" s="4"/>
      <c r="JZJ905" s="4"/>
      <c r="JZK905" s="4"/>
      <c r="JZL905" s="4"/>
      <c r="JZM905" s="4"/>
      <c r="JZN905" s="4"/>
      <c r="JZO905" s="4"/>
      <c r="JZP905" s="4"/>
      <c r="JZQ905" s="4"/>
      <c r="JZR905" s="4"/>
      <c r="JZS905" s="4"/>
      <c r="JZT905" s="4"/>
      <c r="JZU905" s="4"/>
      <c r="JZV905" s="4"/>
      <c r="JZW905" s="4"/>
      <c r="JZX905" s="4"/>
      <c r="JZY905" s="4"/>
      <c r="JZZ905" s="4"/>
      <c r="KAA905" s="4"/>
      <c r="KAB905" s="4"/>
      <c r="KAC905" s="4"/>
      <c r="KAD905" s="4"/>
      <c r="KAE905" s="4"/>
      <c r="KAF905" s="4"/>
      <c r="KAG905" s="4"/>
      <c r="KAH905" s="4"/>
      <c r="KAI905" s="4"/>
      <c r="KAJ905" s="4"/>
      <c r="KAK905" s="4"/>
      <c r="KAL905" s="4"/>
      <c r="KAM905" s="4"/>
      <c r="KAN905" s="4"/>
      <c r="KAO905" s="4"/>
      <c r="KAP905" s="4"/>
      <c r="KAQ905" s="4"/>
      <c r="KAR905" s="4"/>
      <c r="KAS905" s="4"/>
      <c r="KAT905" s="4"/>
      <c r="KAU905" s="4"/>
      <c r="KAV905" s="4"/>
      <c r="KAW905" s="4"/>
      <c r="KAX905" s="4"/>
      <c r="KAY905" s="4"/>
      <c r="KAZ905" s="4"/>
      <c r="KBA905" s="4"/>
      <c r="KBB905" s="4"/>
      <c r="KBC905" s="4"/>
      <c r="KBD905" s="4"/>
      <c r="KBE905" s="4"/>
      <c r="KBF905" s="4"/>
      <c r="KBG905" s="4"/>
      <c r="KBH905" s="4"/>
      <c r="KBI905" s="4"/>
      <c r="KBJ905" s="4"/>
      <c r="KBK905" s="4"/>
      <c r="KBL905" s="4"/>
      <c r="KBM905" s="4"/>
      <c r="KBN905" s="4"/>
      <c r="KBO905" s="4"/>
      <c r="KBP905" s="4"/>
      <c r="KBQ905" s="4"/>
      <c r="KBR905" s="4"/>
      <c r="KBS905" s="4"/>
      <c r="KBT905" s="4"/>
      <c r="KBU905" s="4"/>
      <c r="KBV905" s="4"/>
      <c r="KBW905" s="4"/>
      <c r="KBX905" s="4"/>
      <c r="KBY905" s="4"/>
      <c r="KBZ905" s="4"/>
      <c r="KCA905" s="4"/>
      <c r="KCB905" s="4"/>
      <c r="KCC905" s="4"/>
      <c r="KCD905" s="4"/>
      <c r="KCE905" s="4"/>
      <c r="KCF905" s="4"/>
      <c r="KCG905" s="4"/>
      <c r="KCH905" s="4"/>
      <c r="KCI905" s="4"/>
      <c r="KCJ905" s="4"/>
      <c r="KCK905" s="4"/>
      <c r="KCL905" s="4"/>
      <c r="KCM905" s="4"/>
      <c r="KCN905" s="4"/>
      <c r="KCO905" s="4"/>
      <c r="KCP905" s="4"/>
      <c r="KCQ905" s="4"/>
      <c r="KCR905" s="4"/>
      <c r="KCS905" s="4"/>
      <c r="KCT905" s="4"/>
      <c r="KCU905" s="4"/>
      <c r="KCV905" s="4"/>
      <c r="KCW905" s="4"/>
      <c r="KCX905" s="4"/>
      <c r="KCY905" s="4"/>
      <c r="KCZ905" s="4"/>
      <c r="KDA905" s="4"/>
      <c r="KDB905" s="4"/>
      <c r="KDC905" s="4"/>
      <c r="KDD905" s="4"/>
      <c r="KDE905" s="4"/>
      <c r="KDF905" s="4"/>
      <c r="KDG905" s="4"/>
      <c r="KDH905" s="4"/>
      <c r="KDI905" s="4"/>
      <c r="KDJ905" s="4"/>
      <c r="KDK905" s="4"/>
      <c r="KDL905" s="4"/>
      <c r="KDM905" s="4"/>
      <c r="KDN905" s="4"/>
      <c r="KDO905" s="4"/>
      <c r="KDP905" s="4"/>
      <c r="KDQ905" s="4"/>
      <c r="KDR905" s="4"/>
      <c r="KDS905" s="4"/>
      <c r="KDT905" s="4"/>
      <c r="KDU905" s="4"/>
      <c r="KDV905" s="4"/>
      <c r="KDW905" s="4"/>
      <c r="KDX905" s="4"/>
      <c r="KDY905" s="4"/>
      <c r="KDZ905" s="4"/>
      <c r="KEA905" s="4"/>
      <c r="KEB905" s="4"/>
      <c r="KEC905" s="4"/>
      <c r="KED905" s="4"/>
      <c r="KEE905" s="4"/>
      <c r="KEF905" s="4"/>
      <c r="KEG905" s="4"/>
      <c r="KEH905" s="4"/>
      <c r="KEI905" s="4"/>
      <c r="KEJ905" s="4"/>
      <c r="KEK905" s="4"/>
      <c r="KEL905" s="4"/>
      <c r="KEM905" s="4"/>
      <c r="KEN905" s="4"/>
      <c r="KEO905" s="4"/>
      <c r="KEP905" s="4"/>
      <c r="KEQ905" s="4"/>
      <c r="KER905" s="4"/>
      <c r="KES905" s="4"/>
      <c r="KET905" s="4"/>
      <c r="KEU905" s="4"/>
      <c r="KEV905" s="4"/>
      <c r="KEW905" s="4"/>
      <c r="KEX905" s="4"/>
      <c r="KEY905" s="4"/>
      <c r="KEZ905" s="4"/>
      <c r="KFA905" s="4"/>
      <c r="KFB905" s="4"/>
      <c r="KFC905" s="4"/>
      <c r="KFD905" s="4"/>
      <c r="KFE905" s="4"/>
      <c r="KFF905" s="4"/>
      <c r="KFG905" s="4"/>
      <c r="KFH905" s="4"/>
      <c r="KFI905" s="4"/>
      <c r="KFJ905" s="4"/>
      <c r="KFK905" s="4"/>
      <c r="KFL905" s="4"/>
      <c r="KFM905" s="4"/>
      <c r="KFN905" s="4"/>
      <c r="KFO905" s="4"/>
      <c r="KFP905" s="4"/>
      <c r="KFQ905" s="4"/>
      <c r="KFR905" s="4"/>
      <c r="KFS905" s="4"/>
      <c r="KFT905" s="4"/>
      <c r="KFU905" s="4"/>
      <c r="KFV905" s="4"/>
      <c r="KFW905" s="4"/>
      <c r="KFX905" s="4"/>
      <c r="KFY905" s="4"/>
      <c r="KFZ905" s="4"/>
      <c r="KGA905" s="4"/>
      <c r="KGB905" s="4"/>
      <c r="KGC905" s="4"/>
      <c r="KGD905" s="4"/>
      <c r="KGE905" s="4"/>
      <c r="KGF905" s="4"/>
      <c r="KGG905" s="4"/>
      <c r="KGH905" s="4"/>
      <c r="KGI905" s="4"/>
      <c r="KGJ905" s="4"/>
      <c r="KGK905" s="4"/>
      <c r="KGL905" s="4"/>
      <c r="KGM905" s="4"/>
      <c r="KGN905" s="4"/>
      <c r="KGO905" s="4"/>
      <c r="KGP905" s="4"/>
      <c r="KGQ905" s="4"/>
      <c r="KGR905" s="4"/>
      <c r="KGS905" s="4"/>
      <c r="KGT905" s="4"/>
      <c r="KGU905" s="4"/>
      <c r="KGV905" s="4"/>
      <c r="KGW905" s="4"/>
      <c r="KGX905" s="4"/>
      <c r="KGY905" s="4"/>
      <c r="KGZ905" s="4"/>
      <c r="KHA905" s="4"/>
      <c r="KHB905" s="4"/>
      <c r="KHC905" s="4"/>
      <c r="KHD905" s="4"/>
      <c r="KHE905" s="4"/>
      <c r="KHF905" s="4"/>
      <c r="KHG905" s="4"/>
      <c r="KHH905" s="4"/>
      <c r="KHI905" s="4"/>
      <c r="KHJ905" s="4"/>
      <c r="KHK905" s="4"/>
      <c r="KHL905" s="4"/>
      <c r="KHM905" s="4"/>
      <c r="KHN905" s="4"/>
      <c r="KHO905" s="4"/>
      <c r="KHP905" s="4"/>
      <c r="KHQ905" s="4"/>
      <c r="KHR905" s="4"/>
      <c r="KHS905" s="4"/>
      <c r="KHT905" s="4"/>
      <c r="KHU905" s="4"/>
      <c r="KHV905" s="4"/>
      <c r="KHW905" s="4"/>
      <c r="KHX905" s="4"/>
      <c r="KHY905" s="4"/>
      <c r="KHZ905" s="4"/>
      <c r="KIA905" s="4"/>
      <c r="KIB905" s="4"/>
      <c r="KIC905" s="4"/>
      <c r="KID905" s="4"/>
      <c r="KIF905" s="4"/>
      <c r="KIH905" s="4"/>
      <c r="KII905" s="4"/>
      <c r="KIJ905" s="4"/>
      <c r="KIK905" s="4"/>
      <c r="KIL905" s="4"/>
      <c r="KIM905" s="4"/>
      <c r="KIN905" s="4"/>
      <c r="KIO905" s="4"/>
      <c r="KIT905" s="4"/>
      <c r="KIU905" s="4"/>
      <c r="KIV905" s="4"/>
      <c r="KIW905" s="4"/>
      <c r="KIX905" s="4"/>
      <c r="KIY905" s="4"/>
      <c r="KIZ905" s="4"/>
      <c r="KJA905" s="4"/>
      <c r="KJB905" s="4"/>
      <c r="KJC905" s="4"/>
      <c r="KJD905" s="4"/>
      <c r="KJE905" s="4"/>
      <c r="KJF905" s="4"/>
      <c r="KJG905" s="4"/>
      <c r="KJH905" s="4"/>
      <c r="KJI905" s="4"/>
      <c r="KJJ905" s="4"/>
      <c r="KJK905" s="4"/>
      <c r="KJL905" s="4"/>
      <c r="KJM905" s="4"/>
      <c r="KJN905" s="4"/>
      <c r="KJO905" s="4"/>
      <c r="KJP905" s="4"/>
      <c r="KJQ905" s="4"/>
      <c r="KJR905" s="4"/>
      <c r="KJS905" s="4"/>
      <c r="KJT905" s="4"/>
      <c r="KJU905" s="4"/>
      <c r="KJV905" s="4"/>
      <c r="KJW905" s="4"/>
      <c r="KJX905" s="4"/>
      <c r="KJY905" s="4"/>
      <c r="KJZ905" s="4"/>
      <c r="KKA905" s="4"/>
      <c r="KKB905" s="4"/>
      <c r="KKC905" s="4"/>
      <c r="KKD905" s="4"/>
      <c r="KKE905" s="4"/>
      <c r="KKF905" s="4"/>
      <c r="KKG905" s="4"/>
      <c r="KKH905" s="4"/>
      <c r="KKI905" s="4"/>
      <c r="KKJ905" s="4"/>
      <c r="KKK905" s="4"/>
      <c r="KKL905" s="4"/>
      <c r="KKM905" s="4"/>
      <c r="KKN905" s="4"/>
      <c r="KKO905" s="4"/>
      <c r="KKP905" s="4"/>
      <c r="KKQ905" s="4"/>
      <c r="KKR905" s="4"/>
      <c r="KKS905" s="4"/>
      <c r="KKT905" s="4"/>
      <c r="KKU905" s="4"/>
      <c r="KKV905" s="4"/>
      <c r="KKW905" s="4"/>
      <c r="KKX905" s="4"/>
      <c r="KKY905" s="4"/>
      <c r="KKZ905" s="4"/>
      <c r="KLA905" s="4"/>
      <c r="KLB905" s="4"/>
      <c r="KLC905" s="4"/>
      <c r="KLD905" s="4"/>
      <c r="KLE905" s="4"/>
      <c r="KLF905" s="4"/>
      <c r="KLG905" s="4"/>
      <c r="KLH905" s="4"/>
      <c r="KLI905" s="4"/>
      <c r="KLJ905" s="4"/>
      <c r="KLK905" s="4"/>
      <c r="KLL905" s="4"/>
      <c r="KLM905" s="4"/>
      <c r="KLN905" s="4"/>
      <c r="KLO905" s="4"/>
      <c r="KLP905" s="4"/>
      <c r="KLQ905" s="4"/>
      <c r="KLR905" s="4"/>
      <c r="KLS905" s="4"/>
      <c r="KLT905" s="4"/>
      <c r="KLU905" s="4"/>
      <c r="KLV905" s="4"/>
      <c r="KLW905" s="4"/>
      <c r="KLX905" s="4"/>
      <c r="KLY905" s="4"/>
      <c r="KLZ905" s="4"/>
      <c r="KMA905" s="4"/>
      <c r="KMB905" s="4"/>
      <c r="KMC905" s="4"/>
      <c r="KMD905" s="4"/>
      <c r="KME905" s="4"/>
      <c r="KMF905" s="4"/>
      <c r="KMG905" s="4"/>
      <c r="KMH905" s="4"/>
      <c r="KMI905" s="4"/>
      <c r="KMJ905" s="4"/>
      <c r="KMK905" s="4"/>
      <c r="KML905" s="4"/>
      <c r="KMM905" s="4"/>
      <c r="KMN905" s="4"/>
      <c r="KMO905" s="4"/>
      <c r="KMP905" s="4"/>
      <c r="KMQ905" s="4"/>
      <c r="KMR905" s="4"/>
      <c r="KMS905" s="4"/>
      <c r="KMT905" s="4"/>
      <c r="KMU905" s="4"/>
      <c r="KMV905" s="4"/>
      <c r="KMW905" s="4"/>
      <c r="KMX905" s="4"/>
      <c r="KMY905" s="4"/>
      <c r="KMZ905" s="4"/>
      <c r="KNA905" s="4"/>
      <c r="KNB905" s="4"/>
      <c r="KNC905" s="4"/>
      <c r="KND905" s="4"/>
      <c r="KNE905" s="4"/>
      <c r="KNF905" s="4"/>
      <c r="KNG905" s="4"/>
      <c r="KNH905" s="4"/>
      <c r="KNI905" s="4"/>
      <c r="KNJ905" s="4"/>
      <c r="KNK905" s="4"/>
      <c r="KNL905" s="4"/>
      <c r="KNM905" s="4"/>
      <c r="KNN905" s="4"/>
      <c r="KNO905" s="4"/>
      <c r="KNP905" s="4"/>
      <c r="KNQ905" s="4"/>
      <c r="KNR905" s="4"/>
      <c r="KNS905" s="4"/>
      <c r="KNT905" s="4"/>
      <c r="KNU905" s="4"/>
      <c r="KNV905" s="4"/>
      <c r="KNW905" s="4"/>
      <c r="KNX905" s="4"/>
      <c r="KNY905" s="4"/>
      <c r="KNZ905" s="4"/>
      <c r="KOA905" s="4"/>
      <c r="KOB905" s="4"/>
      <c r="KOC905" s="4"/>
      <c r="KOD905" s="4"/>
      <c r="KOE905" s="4"/>
      <c r="KOF905" s="4"/>
      <c r="KOG905" s="4"/>
      <c r="KOH905" s="4"/>
      <c r="KOI905" s="4"/>
      <c r="KOJ905" s="4"/>
      <c r="KOK905" s="4"/>
      <c r="KOL905" s="4"/>
      <c r="KOM905" s="4"/>
      <c r="KON905" s="4"/>
      <c r="KOO905" s="4"/>
      <c r="KOP905" s="4"/>
      <c r="KOQ905" s="4"/>
      <c r="KOR905" s="4"/>
      <c r="KOS905" s="4"/>
      <c r="KOT905" s="4"/>
      <c r="KOU905" s="4"/>
      <c r="KOV905" s="4"/>
      <c r="KOW905" s="4"/>
      <c r="KOX905" s="4"/>
      <c r="KOY905" s="4"/>
      <c r="KOZ905" s="4"/>
      <c r="KPA905" s="4"/>
      <c r="KPB905" s="4"/>
      <c r="KPC905" s="4"/>
      <c r="KPD905" s="4"/>
      <c r="KPE905" s="4"/>
      <c r="KPF905" s="4"/>
      <c r="KPG905" s="4"/>
      <c r="KPH905" s="4"/>
      <c r="KPI905" s="4"/>
      <c r="KPJ905" s="4"/>
      <c r="KPK905" s="4"/>
      <c r="KPL905" s="4"/>
      <c r="KPM905" s="4"/>
      <c r="KPN905" s="4"/>
      <c r="KPO905" s="4"/>
      <c r="KPP905" s="4"/>
      <c r="KPQ905" s="4"/>
      <c r="KPR905" s="4"/>
      <c r="KPS905" s="4"/>
      <c r="KPT905" s="4"/>
      <c r="KPU905" s="4"/>
      <c r="KPV905" s="4"/>
      <c r="KPW905" s="4"/>
      <c r="KPX905" s="4"/>
      <c r="KPY905" s="4"/>
      <c r="KPZ905" s="4"/>
      <c r="KQA905" s="4"/>
      <c r="KQB905" s="4"/>
      <c r="KQC905" s="4"/>
      <c r="KQD905" s="4"/>
      <c r="KQE905" s="4"/>
      <c r="KQF905" s="4"/>
      <c r="KQG905" s="4"/>
      <c r="KQH905" s="4"/>
      <c r="KQI905" s="4"/>
      <c r="KQJ905" s="4"/>
      <c r="KQK905" s="4"/>
      <c r="KQL905" s="4"/>
      <c r="KQM905" s="4"/>
      <c r="KQN905" s="4"/>
      <c r="KQO905" s="4"/>
      <c r="KQP905" s="4"/>
      <c r="KQQ905" s="4"/>
      <c r="KQR905" s="4"/>
      <c r="KQS905" s="4"/>
      <c r="KQT905" s="4"/>
      <c r="KQU905" s="4"/>
      <c r="KQV905" s="4"/>
      <c r="KQW905" s="4"/>
      <c r="KQX905" s="4"/>
      <c r="KQY905" s="4"/>
      <c r="KQZ905" s="4"/>
      <c r="KRA905" s="4"/>
      <c r="KRB905" s="4"/>
      <c r="KRC905" s="4"/>
      <c r="KRD905" s="4"/>
      <c r="KRE905" s="4"/>
      <c r="KRF905" s="4"/>
      <c r="KRG905" s="4"/>
      <c r="KRH905" s="4"/>
      <c r="KRI905" s="4"/>
      <c r="KRJ905" s="4"/>
      <c r="KRK905" s="4"/>
      <c r="KRL905" s="4"/>
      <c r="KRM905" s="4"/>
      <c r="KRN905" s="4"/>
      <c r="KRO905" s="4"/>
      <c r="KRP905" s="4"/>
      <c r="KRQ905" s="4"/>
      <c r="KRR905" s="4"/>
      <c r="KRS905" s="4"/>
      <c r="KRT905" s="4"/>
      <c r="KRU905" s="4"/>
      <c r="KRV905" s="4"/>
      <c r="KRW905" s="4"/>
      <c r="KRX905" s="4"/>
      <c r="KRY905" s="4"/>
      <c r="KRZ905" s="4"/>
      <c r="KSB905" s="4"/>
      <c r="KSD905" s="4"/>
      <c r="KSE905" s="4"/>
      <c r="KSF905" s="4"/>
      <c r="KSG905" s="4"/>
      <c r="KSH905" s="4"/>
      <c r="KSI905" s="4"/>
      <c r="KSJ905" s="4"/>
      <c r="KSK905" s="4"/>
      <c r="KSP905" s="4"/>
      <c r="KSQ905" s="4"/>
      <c r="KSR905" s="4"/>
      <c r="KSS905" s="4"/>
      <c r="KST905" s="4"/>
      <c r="KSU905" s="4"/>
      <c r="KSV905" s="4"/>
      <c r="KSW905" s="4"/>
      <c r="KSX905" s="4"/>
      <c r="KSY905" s="4"/>
      <c r="KSZ905" s="4"/>
      <c r="KTA905" s="4"/>
      <c r="KTB905" s="4"/>
      <c r="KTC905" s="4"/>
      <c r="KTD905" s="4"/>
      <c r="KTE905" s="4"/>
      <c r="KTF905" s="4"/>
      <c r="KTG905" s="4"/>
      <c r="KTH905" s="4"/>
      <c r="KTI905" s="4"/>
      <c r="KTJ905" s="4"/>
      <c r="KTK905" s="4"/>
      <c r="KTL905" s="4"/>
      <c r="KTM905" s="4"/>
      <c r="KTN905" s="4"/>
      <c r="KTO905" s="4"/>
      <c r="KTP905" s="4"/>
      <c r="KTQ905" s="4"/>
      <c r="KTR905" s="4"/>
      <c r="KTS905" s="4"/>
      <c r="KTT905" s="4"/>
      <c r="KTU905" s="4"/>
      <c r="KTV905" s="4"/>
      <c r="KTW905" s="4"/>
      <c r="KTX905" s="4"/>
      <c r="KTY905" s="4"/>
      <c r="KTZ905" s="4"/>
      <c r="KUA905" s="4"/>
      <c r="KUB905" s="4"/>
      <c r="KUC905" s="4"/>
      <c r="KUD905" s="4"/>
      <c r="KUE905" s="4"/>
      <c r="KUF905" s="4"/>
      <c r="KUG905" s="4"/>
      <c r="KUH905" s="4"/>
      <c r="KUI905" s="4"/>
      <c r="KUJ905" s="4"/>
      <c r="KUK905" s="4"/>
      <c r="KUL905" s="4"/>
      <c r="KUM905" s="4"/>
      <c r="KUN905" s="4"/>
      <c r="KUO905" s="4"/>
      <c r="KUP905" s="4"/>
      <c r="KUQ905" s="4"/>
      <c r="KUR905" s="4"/>
      <c r="KUS905" s="4"/>
      <c r="KUT905" s="4"/>
      <c r="KUU905" s="4"/>
      <c r="KUV905" s="4"/>
      <c r="KUW905" s="4"/>
      <c r="KUX905" s="4"/>
      <c r="KUY905" s="4"/>
      <c r="KUZ905" s="4"/>
      <c r="KVA905" s="4"/>
      <c r="KVB905" s="4"/>
      <c r="KVC905" s="4"/>
      <c r="KVD905" s="4"/>
      <c r="KVE905" s="4"/>
      <c r="KVF905" s="4"/>
      <c r="KVG905" s="4"/>
      <c r="KVH905" s="4"/>
      <c r="KVI905" s="4"/>
      <c r="KVJ905" s="4"/>
      <c r="KVK905" s="4"/>
      <c r="KVL905" s="4"/>
      <c r="KVM905" s="4"/>
      <c r="KVN905" s="4"/>
      <c r="KVO905" s="4"/>
      <c r="KVP905" s="4"/>
      <c r="KVQ905" s="4"/>
      <c r="KVR905" s="4"/>
      <c r="KVS905" s="4"/>
      <c r="KVT905" s="4"/>
      <c r="KVU905" s="4"/>
      <c r="KVV905" s="4"/>
      <c r="KVW905" s="4"/>
      <c r="KVX905" s="4"/>
      <c r="KVY905" s="4"/>
      <c r="KVZ905" s="4"/>
      <c r="KWA905" s="4"/>
      <c r="KWB905" s="4"/>
      <c r="KWC905" s="4"/>
      <c r="KWD905" s="4"/>
      <c r="KWE905" s="4"/>
      <c r="KWF905" s="4"/>
      <c r="KWG905" s="4"/>
      <c r="KWH905" s="4"/>
      <c r="KWI905" s="4"/>
      <c r="KWJ905" s="4"/>
      <c r="KWK905" s="4"/>
      <c r="KWL905" s="4"/>
      <c r="KWM905" s="4"/>
      <c r="KWN905" s="4"/>
      <c r="KWO905" s="4"/>
      <c r="KWP905" s="4"/>
      <c r="KWQ905" s="4"/>
      <c r="KWR905" s="4"/>
      <c r="KWS905" s="4"/>
      <c r="KWT905" s="4"/>
      <c r="KWU905" s="4"/>
      <c r="KWV905" s="4"/>
      <c r="KWW905" s="4"/>
      <c r="KWX905" s="4"/>
      <c r="KWY905" s="4"/>
      <c r="KWZ905" s="4"/>
      <c r="KXA905" s="4"/>
      <c r="KXB905" s="4"/>
      <c r="KXC905" s="4"/>
      <c r="KXD905" s="4"/>
      <c r="KXE905" s="4"/>
      <c r="KXF905" s="4"/>
      <c r="KXG905" s="4"/>
      <c r="KXH905" s="4"/>
      <c r="KXI905" s="4"/>
      <c r="KXJ905" s="4"/>
      <c r="KXK905" s="4"/>
      <c r="KXL905" s="4"/>
      <c r="KXM905" s="4"/>
      <c r="KXN905" s="4"/>
      <c r="KXO905" s="4"/>
      <c r="KXP905" s="4"/>
      <c r="KXQ905" s="4"/>
      <c r="KXR905" s="4"/>
      <c r="KXS905" s="4"/>
      <c r="KXT905" s="4"/>
      <c r="KXU905" s="4"/>
      <c r="KXV905" s="4"/>
      <c r="KXW905" s="4"/>
      <c r="KXX905" s="4"/>
      <c r="KXY905" s="4"/>
      <c r="KXZ905" s="4"/>
      <c r="KYA905" s="4"/>
      <c r="KYB905" s="4"/>
      <c r="KYC905" s="4"/>
      <c r="KYD905" s="4"/>
      <c r="KYE905" s="4"/>
      <c r="KYF905" s="4"/>
      <c r="KYG905" s="4"/>
      <c r="KYH905" s="4"/>
      <c r="KYI905" s="4"/>
      <c r="KYJ905" s="4"/>
      <c r="KYK905" s="4"/>
      <c r="KYL905" s="4"/>
      <c r="KYM905" s="4"/>
      <c r="KYN905" s="4"/>
      <c r="KYO905" s="4"/>
      <c r="KYP905" s="4"/>
      <c r="KYQ905" s="4"/>
      <c r="KYR905" s="4"/>
      <c r="KYS905" s="4"/>
      <c r="KYT905" s="4"/>
      <c r="KYU905" s="4"/>
      <c r="KYV905" s="4"/>
      <c r="KYW905" s="4"/>
      <c r="KYX905" s="4"/>
      <c r="KYY905" s="4"/>
      <c r="KYZ905" s="4"/>
      <c r="KZA905" s="4"/>
      <c r="KZB905" s="4"/>
      <c r="KZC905" s="4"/>
      <c r="KZD905" s="4"/>
      <c r="KZE905" s="4"/>
      <c r="KZF905" s="4"/>
      <c r="KZG905" s="4"/>
      <c r="KZH905" s="4"/>
      <c r="KZI905" s="4"/>
      <c r="KZJ905" s="4"/>
      <c r="KZK905" s="4"/>
      <c r="KZL905" s="4"/>
      <c r="KZM905" s="4"/>
      <c r="KZN905" s="4"/>
      <c r="KZO905" s="4"/>
      <c r="KZP905" s="4"/>
      <c r="KZQ905" s="4"/>
      <c r="KZR905" s="4"/>
      <c r="KZS905" s="4"/>
      <c r="KZT905" s="4"/>
      <c r="KZU905" s="4"/>
      <c r="KZV905" s="4"/>
      <c r="KZW905" s="4"/>
      <c r="KZX905" s="4"/>
      <c r="KZY905" s="4"/>
      <c r="KZZ905" s="4"/>
      <c r="LAA905" s="4"/>
      <c r="LAB905" s="4"/>
      <c r="LAC905" s="4"/>
      <c r="LAD905" s="4"/>
      <c r="LAE905" s="4"/>
      <c r="LAF905" s="4"/>
      <c r="LAG905" s="4"/>
      <c r="LAH905" s="4"/>
      <c r="LAI905" s="4"/>
      <c r="LAJ905" s="4"/>
      <c r="LAK905" s="4"/>
      <c r="LAL905" s="4"/>
      <c r="LAM905" s="4"/>
      <c r="LAN905" s="4"/>
      <c r="LAO905" s="4"/>
      <c r="LAP905" s="4"/>
      <c r="LAQ905" s="4"/>
      <c r="LAR905" s="4"/>
      <c r="LAS905" s="4"/>
      <c r="LAT905" s="4"/>
      <c r="LAU905" s="4"/>
      <c r="LAV905" s="4"/>
      <c r="LAW905" s="4"/>
      <c r="LAX905" s="4"/>
      <c r="LAY905" s="4"/>
      <c r="LAZ905" s="4"/>
      <c r="LBA905" s="4"/>
      <c r="LBB905" s="4"/>
      <c r="LBC905" s="4"/>
      <c r="LBD905" s="4"/>
      <c r="LBE905" s="4"/>
      <c r="LBF905" s="4"/>
      <c r="LBG905" s="4"/>
      <c r="LBH905" s="4"/>
      <c r="LBI905" s="4"/>
      <c r="LBJ905" s="4"/>
      <c r="LBK905" s="4"/>
      <c r="LBL905" s="4"/>
      <c r="LBM905" s="4"/>
      <c r="LBN905" s="4"/>
      <c r="LBO905" s="4"/>
      <c r="LBP905" s="4"/>
      <c r="LBQ905" s="4"/>
      <c r="LBR905" s="4"/>
      <c r="LBS905" s="4"/>
      <c r="LBT905" s="4"/>
      <c r="LBU905" s="4"/>
      <c r="LBV905" s="4"/>
      <c r="LBX905" s="4"/>
      <c r="LBZ905" s="4"/>
      <c r="LCA905" s="4"/>
      <c r="LCB905" s="4"/>
      <c r="LCC905" s="4"/>
      <c r="LCD905" s="4"/>
      <c r="LCE905" s="4"/>
      <c r="LCF905" s="4"/>
      <c r="LCG905" s="4"/>
      <c r="LCL905" s="4"/>
      <c r="LCM905" s="4"/>
      <c r="LCN905" s="4"/>
      <c r="LCO905" s="4"/>
      <c r="LCP905" s="4"/>
      <c r="LCQ905" s="4"/>
      <c r="LCR905" s="4"/>
      <c r="LCS905" s="4"/>
      <c r="LCT905" s="4"/>
      <c r="LCU905" s="4"/>
      <c r="LCV905" s="4"/>
      <c r="LCW905" s="4"/>
      <c r="LCX905" s="4"/>
      <c r="LCY905" s="4"/>
      <c r="LCZ905" s="4"/>
      <c r="LDA905" s="4"/>
      <c r="LDB905" s="4"/>
      <c r="LDC905" s="4"/>
      <c r="LDD905" s="4"/>
      <c r="LDE905" s="4"/>
      <c r="LDF905" s="4"/>
      <c r="LDG905" s="4"/>
      <c r="LDH905" s="4"/>
      <c r="LDI905" s="4"/>
      <c r="LDJ905" s="4"/>
      <c r="LDK905" s="4"/>
      <c r="LDL905" s="4"/>
      <c r="LDM905" s="4"/>
      <c r="LDN905" s="4"/>
      <c r="LDO905" s="4"/>
      <c r="LDP905" s="4"/>
      <c r="LDQ905" s="4"/>
      <c r="LDR905" s="4"/>
      <c r="LDS905" s="4"/>
      <c r="LDT905" s="4"/>
      <c r="LDU905" s="4"/>
      <c r="LDV905" s="4"/>
      <c r="LDW905" s="4"/>
      <c r="LDX905" s="4"/>
      <c r="LDY905" s="4"/>
      <c r="LDZ905" s="4"/>
      <c r="LEA905" s="4"/>
      <c r="LEB905" s="4"/>
      <c r="LEC905" s="4"/>
      <c r="LED905" s="4"/>
      <c r="LEE905" s="4"/>
      <c r="LEF905" s="4"/>
      <c r="LEG905" s="4"/>
      <c r="LEH905" s="4"/>
      <c r="LEI905" s="4"/>
      <c r="LEJ905" s="4"/>
      <c r="LEK905" s="4"/>
      <c r="LEL905" s="4"/>
      <c r="LEM905" s="4"/>
      <c r="LEN905" s="4"/>
      <c r="LEO905" s="4"/>
      <c r="LEP905" s="4"/>
      <c r="LEQ905" s="4"/>
      <c r="LER905" s="4"/>
      <c r="LES905" s="4"/>
      <c r="LET905" s="4"/>
      <c r="LEU905" s="4"/>
      <c r="LEV905" s="4"/>
      <c r="LEW905" s="4"/>
      <c r="LEX905" s="4"/>
      <c r="LEY905" s="4"/>
      <c r="LEZ905" s="4"/>
      <c r="LFA905" s="4"/>
      <c r="LFB905" s="4"/>
      <c r="LFC905" s="4"/>
      <c r="LFD905" s="4"/>
      <c r="LFE905" s="4"/>
      <c r="LFF905" s="4"/>
      <c r="LFG905" s="4"/>
      <c r="LFH905" s="4"/>
      <c r="LFI905" s="4"/>
      <c r="LFJ905" s="4"/>
      <c r="LFK905" s="4"/>
      <c r="LFL905" s="4"/>
      <c r="LFM905" s="4"/>
      <c r="LFN905" s="4"/>
      <c r="LFO905" s="4"/>
      <c r="LFP905" s="4"/>
      <c r="LFQ905" s="4"/>
      <c r="LFR905" s="4"/>
      <c r="LFS905" s="4"/>
      <c r="LFT905" s="4"/>
      <c r="LFU905" s="4"/>
      <c r="LFV905" s="4"/>
      <c r="LFW905" s="4"/>
      <c r="LFX905" s="4"/>
      <c r="LFY905" s="4"/>
      <c r="LFZ905" s="4"/>
      <c r="LGA905" s="4"/>
      <c r="LGB905" s="4"/>
      <c r="LGC905" s="4"/>
      <c r="LGD905" s="4"/>
      <c r="LGE905" s="4"/>
      <c r="LGF905" s="4"/>
      <c r="LGG905" s="4"/>
      <c r="LGH905" s="4"/>
      <c r="LGI905" s="4"/>
      <c r="LGJ905" s="4"/>
      <c r="LGK905" s="4"/>
      <c r="LGL905" s="4"/>
      <c r="LGM905" s="4"/>
      <c r="LGN905" s="4"/>
      <c r="LGO905" s="4"/>
      <c r="LGP905" s="4"/>
      <c r="LGQ905" s="4"/>
      <c r="LGR905" s="4"/>
      <c r="LGS905" s="4"/>
      <c r="LGT905" s="4"/>
      <c r="LGU905" s="4"/>
      <c r="LGV905" s="4"/>
      <c r="LGW905" s="4"/>
      <c r="LGX905" s="4"/>
      <c r="LGY905" s="4"/>
      <c r="LGZ905" s="4"/>
      <c r="LHA905" s="4"/>
      <c r="LHB905" s="4"/>
      <c r="LHC905" s="4"/>
      <c r="LHD905" s="4"/>
      <c r="LHE905" s="4"/>
      <c r="LHF905" s="4"/>
      <c r="LHG905" s="4"/>
      <c r="LHH905" s="4"/>
      <c r="LHI905" s="4"/>
      <c r="LHJ905" s="4"/>
      <c r="LHK905" s="4"/>
      <c r="LHL905" s="4"/>
      <c r="LHM905" s="4"/>
      <c r="LHN905" s="4"/>
      <c r="LHO905" s="4"/>
      <c r="LHP905" s="4"/>
      <c r="LHQ905" s="4"/>
      <c r="LHR905" s="4"/>
      <c r="LHS905" s="4"/>
      <c r="LHT905" s="4"/>
      <c r="LHU905" s="4"/>
      <c r="LHV905" s="4"/>
      <c r="LHW905" s="4"/>
      <c r="LHX905" s="4"/>
      <c r="LHY905" s="4"/>
      <c r="LHZ905" s="4"/>
      <c r="LIA905" s="4"/>
      <c r="LIB905" s="4"/>
      <c r="LIC905" s="4"/>
      <c r="LID905" s="4"/>
      <c r="LIE905" s="4"/>
      <c r="LIF905" s="4"/>
      <c r="LIG905" s="4"/>
      <c r="LIH905" s="4"/>
      <c r="LII905" s="4"/>
      <c r="LIJ905" s="4"/>
      <c r="LIK905" s="4"/>
      <c r="LIL905" s="4"/>
      <c r="LIM905" s="4"/>
      <c r="LIN905" s="4"/>
      <c r="LIO905" s="4"/>
      <c r="LIP905" s="4"/>
      <c r="LIQ905" s="4"/>
      <c r="LIR905" s="4"/>
      <c r="LIS905" s="4"/>
      <c r="LIT905" s="4"/>
      <c r="LIU905" s="4"/>
      <c r="LIV905" s="4"/>
      <c r="LIW905" s="4"/>
      <c r="LIX905" s="4"/>
      <c r="LIY905" s="4"/>
      <c r="LIZ905" s="4"/>
      <c r="LJA905" s="4"/>
      <c r="LJB905" s="4"/>
      <c r="LJC905" s="4"/>
      <c r="LJD905" s="4"/>
      <c r="LJE905" s="4"/>
      <c r="LJF905" s="4"/>
      <c r="LJG905" s="4"/>
      <c r="LJH905" s="4"/>
      <c r="LJI905" s="4"/>
      <c r="LJJ905" s="4"/>
      <c r="LJK905" s="4"/>
      <c r="LJL905" s="4"/>
      <c r="LJM905" s="4"/>
      <c r="LJN905" s="4"/>
      <c r="LJO905" s="4"/>
      <c r="LJP905" s="4"/>
      <c r="LJQ905" s="4"/>
      <c r="LJR905" s="4"/>
      <c r="LJS905" s="4"/>
      <c r="LJT905" s="4"/>
      <c r="LJU905" s="4"/>
      <c r="LJV905" s="4"/>
      <c r="LJW905" s="4"/>
      <c r="LJX905" s="4"/>
      <c r="LJY905" s="4"/>
      <c r="LJZ905" s="4"/>
      <c r="LKA905" s="4"/>
      <c r="LKB905" s="4"/>
      <c r="LKC905" s="4"/>
      <c r="LKD905" s="4"/>
      <c r="LKE905" s="4"/>
      <c r="LKF905" s="4"/>
      <c r="LKG905" s="4"/>
      <c r="LKH905" s="4"/>
      <c r="LKI905" s="4"/>
      <c r="LKJ905" s="4"/>
      <c r="LKK905" s="4"/>
      <c r="LKL905" s="4"/>
      <c r="LKM905" s="4"/>
      <c r="LKN905" s="4"/>
      <c r="LKO905" s="4"/>
      <c r="LKP905" s="4"/>
      <c r="LKQ905" s="4"/>
      <c r="LKR905" s="4"/>
      <c r="LKS905" s="4"/>
      <c r="LKT905" s="4"/>
      <c r="LKU905" s="4"/>
      <c r="LKV905" s="4"/>
      <c r="LKW905" s="4"/>
      <c r="LKX905" s="4"/>
      <c r="LKY905" s="4"/>
      <c r="LKZ905" s="4"/>
      <c r="LLA905" s="4"/>
      <c r="LLB905" s="4"/>
      <c r="LLC905" s="4"/>
      <c r="LLD905" s="4"/>
      <c r="LLE905" s="4"/>
      <c r="LLF905" s="4"/>
      <c r="LLG905" s="4"/>
      <c r="LLH905" s="4"/>
      <c r="LLI905" s="4"/>
      <c r="LLJ905" s="4"/>
      <c r="LLK905" s="4"/>
      <c r="LLL905" s="4"/>
      <c r="LLM905" s="4"/>
      <c r="LLN905" s="4"/>
      <c r="LLO905" s="4"/>
      <c r="LLP905" s="4"/>
      <c r="LLQ905" s="4"/>
      <c r="LLR905" s="4"/>
      <c r="LLT905" s="4"/>
      <c r="LLV905" s="4"/>
      <c r="LLW905" s="4"/>
      <c r="LLX905" s="4"/>
      <c r="LLY905" s="4"/>
      <c r="LLZ905" s="4"/>
      <c r="LMA905" s="4"/>
      <c r="LMB905" s="4"/>
      <c r="LMC905" s="4"/>
      <c r="LMH905" s="4"/>
      <c r="LMI905" s="4"/>
      <c r="LMJ905" s="4"/>
      <c r="LMK905" s="4"/>
      <c r="LML905" s="4"/>
      <c r="LMM905" s="4"/>
      <c r="LMN905" s="4"/>
      <c r="LMO905" s="4"/>
      <c r="LMP905" s="4"/>
      <c r="LMQ905" s="4"/>
      <c r="LMR905" s="4"/>
      <c r="LMS905" s="4"/>
      <c r="LMT905" s="4"/>
      <c r="LMU905" s="4"/>
      <c r="LMV905" s="4"/>
      <c r="LMW905" s="4"/>
      <c r="LMX905" s="4"/>
      <c r="LMY905" s="4"/>
      <c r="LMZ905" s="4"/>
      <c r="LNA905" s="4"/>
      <c r="LNB905" s="4"/>
      <c r="LNC905" s="4"/>
      <c r="LND905" s="4"/>
      <c r="LNE905" s="4"/>
      <c r="LNF905" s="4"/>
      <c r="LNG905" s="4"/>
      <c r="LNH905" s="4"/>
      <c r="LNI905" s="4"/>
      <c r="LNJ905" s="4"/>
      <c r="LNK905" s="4"/>
      <c r="LNL905" s="4"/>
      <c r="LNM905" s="4"/>
      <c r="LNN905" s="4"/>
      <c r="LNO905" s="4"/>
      <c r="LNP905" s="4"/>
      <c r="LNQ905" s="4"/>
      <c r="LNR905" s="4"/>
      <c r="LNS905" s="4"/>
      <c r="LNT905" s="4"/>
      <c r="LNU905" s="4"/>
      <c r="LNV905" s="4"/>
      <c r="LNW905" s="4"/>
      <c r="LNX905" s="4"/>
      <c r="LNY905" s="4"/>
      <c r="LNZ905" s="4"/>
      <c r="LOA905" s="4"/>
      <c r="LOB905" s="4"/>
      <c r="LOC905" s="4"/>
      <c r="LOD905" s="4"/>
      <c r="LOE905" s="4"/>
      <c r="LOF905" s="4"/>
      <c r="LOG905" s="4"/>
      <c r="LOH905" s="4"/>
      <c r="LOI905" s="4"/>
      <c r="LOJ905" s="4"/>
      <c r="LOK905" s="4"/>
      <c r="LOL905" s="4"/>
      <c r="LOM905" s="4"/>
      <c r="LON905" s="4"/>
      <c r="LOO905" s="4"/>
      <c r="LOP905" s="4"/>
      <c r="LOQ905" s="4"/>
      <c r="LOR905" s="4"/>
      <c r="LOS905" s="4"/>
      <c r="LOT905" s="4"/>
      <c r="LOU905" s="4"/>
      <c r="LOV905" s="4"/>
      <c r="LOW905" s="4"/>
      <c r="LOX905" s="4"/>
      <c r="LOY905" s="4"/>
      <c r="LOZ905" s="4"/>
      <c r="LPA905" s="4"/>
      <c r="LPB905" s="4"/>
      <c r="LPC905" s="4"/>
      <c r="LPD905" s="4"/>
      <c r="LPE905" s="4"/>
      <c r="LPF905" s="4"/>
      <c r="LPG905" s="4"/>
      <c r="LPH905" s="4"/>
      <c r="LPI905" s="4"/>
      <c r="LPJ905" s="4"/>
      <c r="LPK905" s="4"/>
      <c r="LPL905" s="4"/>
      <c r="LPM905" s="4"/>
      <c r="LPN905" s="4"/>
      <c r="LPO905" s="4"/>
      <c r="LPP905" s="4"/>
      <c r="LPQ905" s="4"/>
      <c r="LPR905" s="4"/>
      <c r="LPS905" s="4"/>
      <c r="LPT905" s="4"/>
      <c r="LPU905" s="4"/>
      <c r="LPV905" s="4"/>
      <c r="LPW905" s="4"/>
      <c r="LPX905" s="4"/>
      <c r="LPY905" s="4"/>
      <c r="LPZ905" s="4"/>
      <c r="LQA905" s="4"/>
      <c r="LQB905" s="4"/>
      <c r="LQC905" s="4"/>
      <c r="LQD905" s="4"/>
      <c r="LQE905" s="4"/>
      <c r="LQF905" s="4"/>
      <c r="LQG905" s="4"/>
      <c r="LQH905" s="4"/>
      <c r="LQI905" s="4"/>
      <c r="LQJ905" s="4"/>
      <c r="LQK905" s="4"/>
      <c r="LQL905" s="4"/>
      <c r="LQM905" s="4"/>
      <c r="LQN905" s="4"/>
      <c r="LQO905" s="4"/>
      <c r="LQP905" s="4"/>
      <c r="LQQ905" s="4"/>
      <c r="LQR905" s="4"/>
      <c r="LQS905" s="4"/>
      <c r="LQT905" s="4"/>
      <c r="LQU905" s="4"/>
      <c r="LQV905" s="4"/>
      <c r="LQW905" s="4"/>
      <c r="LQX905" s="4"/>
      <c r="LQY905" s="4"/>
      <c r="LQZ905" s="4"/>
      <c r="LRA905" s="4"/>
      <c r="LRB905" s="4"/>
      <c r="LRC905" s="4"/>
      <c r="LRD905" s="4"/>
      <c r="LRE905" s="4"/>
      <c r="LRF905" s="4"/>
      <c r="LRG905" s="4"/>
      <c r="LRH905" s="4"/>
      <c r="LRI905" s="4"/>
      <c r="LRJ905" s="4"/>
      <c r="LRK905" s="4"/>
      <c r="LRL905" s="4"/>
      <c r="LRM905" s="4"/>
      <c r="LRN905" s="4"/>
      <c r="LRO905" s="4"/>
      <c r="LRP905" s="4"/>
      <c r="LRQ905" s="4"/>
      <c r="LRR905" s="4"/>
      <c r="LRS905" s="4"/>
      <c r="LRT905" s="4"/>
      <c r="LRU905" s="4"/>
      <c r="LRV905" s="4"/>
      <c r="LRW905" s="4"/>
      <c r="LRX905" s="4"/>
      <c r="LRY905" s="4"/>
      <c r="LRZ905" s="4"/>
      <c r="LSA905" s="4"/>
      <c r="LSB905" s="4"/>
      <c r="LSC905" s="4"/>
      <c r="LSD905" s="4"/>
      <c r="LSE905" s="4"/>
      <c r="LSF905" s="4"/>
      <c r="LSG905" s="4"/>
      <c r="LSH905" s="4"/>
      <c r="LSI905" s="4"/>
      <c r="LSJ905" s="4"/>
      <c r="LSK905" s="4"/>
      <c r="LSL905" s="4"/>
      <c r="LSM905" s="4"/>
      <c r="LSN905" s="4"/>
      <c r="LSO905" s="4"/>
      <c r="LSP905" s="4"/>
      <c r="LSQ905" s="4"/>
      <c r="LSR905" s="4"/>
      <c r="LSS905" s="4"/>
      <c r="LST905" s="4"/>
      <c r="LSU905" s="4"/>
      <c r="LSV905" s="4"/>
      <c r="LSW905" s="4"/>
      <c r="LSX905" s="4"/>
      <c r="LSY905" s="4"/>
      <c r="LSZ905" s="4"/>
      <c r="LTA905" s="4"/>
      <c r="LTB905" s="4"/>
      <c r="LTC905" s="4"/>
      <c r="LTD905" s="4"/>
      <c r="LTE905" s="4"/>
      <c r="LTF905" s="4"/>
      <c r="LTG905" s="4"/>
      <c r="LTH905" s="4"/>
      <c r="LTI905" s="4"/>
      <c r="LTJ905" s="4"/>
      <c r="LTK905" s="4"/>
      <c r="LTL905" s="4"/>
      <c r="LTM905" s="4"/>
      <c r="LTN905" s="4"/>
      <c r="LTO905" s="4"/>
      <c r="LTP905" s="4"/>
      <c r="LTQ905" s="4"/>
      <c r="LTR905" s="4"/>
      <c r="LTS905" s="4"/>
      <c r="LTT905" s="4"/>
      <c r="LTU905" s="4"/>
      <c r="LTV905" s="4"/>
      <c r="LTW905" s="4"/>
      <c r="LTX905" s="4"/>
      <c r="LTY905" s="4"/>
      <c r="LTZ905" s="4"/>
      <c r="LUA905" s="4"/>
      <c r="LUB905" s="4"/>
      <c r="LUC905" s="4"/>
      <c r="LUD905" s="4"/>
      <c r="LUE905" s="4"/>
      <c r="LUF905" s="4"/>
      <c r="LUG905" s="4"/>
      <c r="LUH905" s="4"/>
      <c r="LUI905" s="4"/>
      <c r="LUJ905" s="4"/>
      <c r="LUK905" s="4"/>
      <c r="LUL905" s="4"/>
      <c r="LUM905" s="4"/>
      <c r="LUN905" s="4"/>
      <c r="LUO905" s="4"/>
      <c r="LUP905" s="4"/>
      <c r="LUQ905" s="4"/>
      <c r="LUR905" s="4"/>
      <c r="LUS905" s="4"/>
      <c r="LUT905" s="4"/>
      <c r="LUU905" s="4"/>
      <c r="LUV905" s="4"/>
      <c r="LUW905" s="4"/>
      <c r="LUX905" s="4"/>
      <c r="LUY905" s="4"/>
      <c r="LUZ905" s="4"/>
      <c r="LVA905" s="4"/>
      <c r="LVB905" s="4"/>
      <c r="LVC905" s="4"/>
      <c r="LVD905" s="4"/>
      <c r="LVE905" s="4"/>
      <c r="LVF905" s="4"/>
      <c r="LVG905" s="4"/>
      <c r="LVH905" s="4"/>
      <c r="LVI905" s="4"/>
      <c r="LVJ905" s="4"/>
      <c r="LVK905" s="4"/>
      <c r="LVL905" s="4"/>
      <c r="LVM905" s="4"/>
      <c r="LVN905" s="4"/>
      <c r="LVP905" s="4"/>
      <c r="LVR905" s="4"/>
      <c r="LVS905" s="4"/>
      <c r="LVT905" s="4"/>
      <c r="LVU905" s="4"/>
      <c r="LVV905" s="4"/>
      <c r="LVW905" s="4"/>
      <c r="LVX905" s="4"/>
      <c r="LVY905" s="4"/>
      <c r="LWD905" s="4"/>
      <c r="LWE905" s="4"/>
      <c r="LWF905" s="4"/>
      <c r="LWG905" s="4"/>
      <c r="LWH905" s="4"/>
      <c r="LWI905" s="4"/>
      <c r="LWJ905" s="4"/>
      <c r="LWK905" s="4"/>
      <c r="LWL905" s="4"/>
      <c r="LWM905" s="4"/>
      <c r="LWN905" s="4"/>
      <c r="LWO905" s="4"/>
      <c r="LWP905" s="4"/>
      <c r="LWQ905" s="4"/>
      <c r="LWR905" s="4"/>
      <c r="LWS905" s="4"/>
      <c r="LWT905" s="4"/>
      <c r="LWU905" s="4"/>
      <c r="LWV905" s="4"/>
      <c r="LWW905" s="4"/>
      <c r="LWX905" s="4"/>
      <c r="LWY905" s="4"/>
      <c r="LWZ905" s="4"/>
      <c r="LXA905" s="4"/>
      <c r="LXB905" s="4"/>
      <c r="LXC905" s="4"/>
      <c r="LXD905" s="4"/>
      <c r="LXE905" s="4"/>
      <c r="LXF905" s="4"/>
      <c r="LXG905" s="4"/>
      <c r="LXH905" s="4"/>
      <c r="LXI905" s="4"/>
      <c r="LXJ905" s="4"/>
      <c r="LXK905" s="4"/>
      <c r="LXL905" s="4"/>
      <c r="LXM905" s="4"/>
      <c r="LXN905" s="4"/>
      <c r="LXO905" s="4"/>
      <c r="LXP905" s="4"/>
      <c r="LXQ905" s="4"/>
      <c r="LXR905" s="4"/>
      <c r="LXS905" s="4"/>
      <c r="LXT905" s="4"/>
      <c r="LXU905" s="4"/>
      <c r="LXV905" s="4"/>
      <c r="LXW905" s="4"/>
      <c r="LXX905" s="4"/>
      <c r="LXY905" s="4"/>
      <c r="LXZ905" s="4"/>
      <c r="LYA905" s="4"/>
      <c r="LYB905" s="4"/>
      <c r="LYC905" s="4"/>
      <c r="LYD905" s="4"/>
      <c r="LYE905" s="4"/>
      <c r="LYF905" s="4"/>
      <c r="LYG905" s="4"/>
      <c r="LYH905" s="4"/>
      <c r="LYI905" s="4"/>
      <c r="LYJ905" s="4"/>
      <c r="LYK905" s="4"/>
      <c r="LYL905" s="4"/>
      <c r="LYM905" s="4"/>
      <c r="LYN905" s="4"/>
      <c r="LYO905" s="4"/>
      <c r="LYP905" s="4"/>
      <c r="LYQ905" s="4"/>
      <c r="LYR905" s="4"/>
      <c r="LYS905" s="4"/>
      <c r="LYT905" s="4"/>
      <c r="LYU905" s="4"/>
      <c r="LYV905" s="4"/>
      <c r="LYW905" s="4"/>
      <c r="LYX905" s="4"/>
      <c r="LYY905" s="4"/>
      <c r="LYZ905" s="4"/>
      <c r="LZA905" s="4"/>
      <c r="LZB905" s="4"/>
      <c r="LZC905" s="4"/>
      <c r="LZD905" s="4"/>
      <c r="LZE905" s="4"/>
      <c r="LZF905" s="4"/>
      <c r="LZG905" s="4"/>
      <c r="LZH905" s="4"/>
      <c r="LZI905" s="4"/>
      <c r="LZJ905" s="4"/>
      <c r="LZK905" s="4"/>
      <c r="LZL905" s="4"/>
      <c r="LZM905" s="4"/>
      <c r="LZN905" s="4"/>
      <c r="LZO905" s="4"/>
      <c r="LZP905" s="4"/>
      <c r="LZQ905" s="4"/>
      <c r="LZR905" s="4"/>
      <c r="LZS905" s="4"/>
      <c r="LZT905" s="4"/>
      <c r="LZU905" s="4"/>
      <c r="LZV905" s="4"/>
      <c r="LZW905" s="4"/>
      <c r="LZX905" s="4"/>
      <c r="LZY905" s="4"/>
      <c r="LZZ905" s="4"/>
      <c r="MAA905" s="4"/>
      <c r="MAB905" s="4"/>
      <c r="MAC905" s="4"/>
      <c r="MAD905" s="4"/>
      <c r="MAE905" s="4"/>
      <c r="MAF905" s="4"/>
      <c r="MAG905" s="4"/>
      <c r="MAH905" s="4"/>
      <c r="MAI905" s="4"/>
      <c r="MAJ905" s="4"/>
      <c r="MAK905" s="4"/>
      <c r="MAL905" s="4"/>
      <c r="MAM905" s="4"/>
      <c r="MAN905" s="4"/>
      <c r="MAO905" s="4"/>
      <c r="MAP905" s="4"/>
      <c r="MAQ905" s="4"/>
      <c r="MAR905" s="4"/>
      <c r="MAS905" s="4"/>
      <c r="MAT905" s="4"/>
      <c r="MAU905" s="4"/>
      <c r="MAV905" s="4"/>
      <c r="MAW905" s="4"/>
      <c r="MAX905" s="4"/>
      <c r="MAY905" s="4"/>
      <c r="MAZ905" s="4"/>
      <c r="MBA905" s="4"/>
      <c r="MBB905" s="4"/>
      <c r="MBC905" s="4"/>
      <c r="MBD905" s="4"/>
      <c r="MBE905" s="4"/>
      <c r="MBF905" s="4"/>
      <c r="MBG905" s="4"/>
      <c r="MBH905" s="4"/>
      <c r="MBI905" s="4"/>
      <c r="MBJ905" s="4"/>
      <c r="MBK905" s="4"/>
      <c r="MBL905" s="4"/>
      <c r="MBM905" s="4"/>
      <c r="MBN905" s="4"/>
      <c r="MBO905" s="4"/>
      <c r="MBP905" s="4"/>
      <c r="MBQ905" s="4"/>
      <c r="MBR905" s="4"/>
      <c r="MBS905" s="4"/>
      <c r="MBT905" s="4"/>
      <c r="MBU905" s="4"/>
      <c r="MBV905" s="4"/>
      <c r="MBW905" s="4"/>
      <c r="MBX905" s="4"/>
      <c r="MBY905" s="4"/>
      <c r="MBZ905" s="4"/>
      <c r="MCA905" s="4"/>
      <c r="MCB905" s="4"/>
      <c r="MCC905" s="4"/>
      <c r="MCD905" s="4"/>
      <c r="MCE905" s="4"/>
      <c r="MCF905" s="4"/>
      <c r="MCG905" s="4"/>
      <c r="MCH905" s="4"/>
      <c r="MCI905" s="4"/>
      <c r="MCJ905" s="4"/>
      <c r="MCK905" s="4"/>
      <c r="MCL905" s="4"/>
      <c r="MCM905" s="4"/>
      <c r="MCN905" s="4"/>
      <c r="MCO905" s="4"/>
      <c r="MCP905" s="4"/>
      <c r="MCQ905" s="4"/>
      <c r="MCR905" s="4"/>
      <c r="MCS905" s="4"/>
      <c r="MCT905" s="4"/>
      <c r="MCU905" s="4"/>
      <c r="MCV905" s="4"/>
      <c r="MCW905" s="4"/>
      <c r="MCX905" s="4"/>
      <c r="MCY905" s="4"/>
      <c r="MCZ905" s="4"/>
      <c r="MDA905" s="4"/>
      <c r="MDB905" s="4"/>
      <c r="MDC905" s="4"/>
      <c r="MDD905" s="4"/>
      <c r="MDE905" s="4"/>
      <c r="MDF905" s="4"/>
      <c r="MDG905" s="4"/>
      <c r="MDH905" s="4"/>
      <c r="MDI905" s="4"/>
      <c r="MDJ905" s="4"/>
      <c r="MDK905" s="4"/>
      <c r="MDL905" s="4"/>
      <c r="MDM905" s="4"/>
      <c r="MDN905" s="4"/>
      <c r="MDO905" s="4"/>
      <c r="MDP905" s="4"/>
      <c r="MDQ905" s="4"/>
      <c r="MDR905" s="4"/>
      <c r="MDS905" s="4"/>
      <c r="MDT905" s="4"/>
      <c r="MDU905" s="4"/>
      <c r="MDV905" s="4"/>
      <c r="MDW905" s="4"/>
      <c r="MDX905" s="4"/>
      <c r="MDY905" s="4"/>
      <c r="MDZ905" s="4"/>
      <c r="MEA905" s="4"/>
      <c r="MEB905" s="4"/>
      <c r="MEC905" s="4"/>
      <c r="MED905" s="4"/>
      <c r="MEE905" s="4"/>
      <c r="MEF905" s="4"/>
      <c r="MEG905" s="4"/>
      <c r="MEH905" s="4"/>
      <c r="MEI905" s="4"/>
      <c r="MEJ905" s="4"/>
      <c r="MEK905" s="4"/>
      <c r="MEL905" s="4"/>
      <c r="MEM905" s="4"/>
      <c r="MEN905" s="4"/>
      <c r="MEO905" s="4"/>
      <c r="MEP905" s="4"/>
      <c r="MEQ905" s="4"/>
      <c r="MER905" s="4"/>
      <c r="MES905" s="4"/>
      <c r="MET905" s="4"/>
      <c r="MEU905" s="4"/>
      <c r="MEV905" s="4"/>
      <c r="MEW905" s="4"/>
      <c r="MEX905" s="4"/>
      <c r="MEY905" s="4"/>
      <c r="MEZ905" s="4"/>
      <c r="MFA905" s="4"/>
      <c r="MFB905" s="4"/>
      <c r="MFC905" s="4"/>
      <c r="MFD905" s="4"/>
      <c r="MFE905" s="4"/>
      <c r="MFF905" s="4"/>
      <c r="MFG905" s="4"/>
      <c r="MFH905" s="4"/>
      <c r="MFI905" s="4"/>
      <c r="MFJ905" s="4"/>
      <c r="MFL905" s="4"/>
      <c r="MFN905" s="4"/>
      <c r="MFO905" s="4"/>
      <c r="MFP905" s="4"/>
      <c r="MFQ905" s="4"/>
      <c r="MFR905" s="4"/>
      <c r="MFS905" s="4"/>
      <c r="MFT905" s="4"/>
      <c r="MFU905" s="4"/>
      <c r="MFZ905" s="4"/>
      <c r="MGA905" s="4"/>
      <c r="MGB905" s="4"/>
      <c r="MGC905" s="4"/>
      <c r="MGD905" s="4"/>
      <c r="MGE905" s="4"/>
      <c r="MGF905" s="4"/>
      <c r="MGG905" s="4"/>
      <c r="MGH905" s="4"/>
      <c r="MGI905" s="4"/>
      <c r="MGJ905" s="4"/>
      <c r="MGK905" s="4"/>
      <c r="MGL905" s="4"/>
      <c r="MGM905" s="4"/>
      <c r="MGN905" s="4"/>
      <c r="MGO905" s="4"/>
      <c r="MGP905" s="4"/>
      <c r="MGQ905" s="4"/>
      <c r="MGR905" s="4"/>
      <c r="MGS905" s="4"/>
      <c r="MGT905" s="4"/>
      <c r="MGU905" s="4"/>
      <c r="MGV905" s="4"/>
      <c r="MGW905" s="4"/>
      <c r="MGX905" s="4"/>
      <c r="MGY905" s="4"/>
      <c r="MGZ905" s="4"/>
      <c r="MHA905" s="4"/>
      <c r="MHB905" s="4"/>
      <c r="MHC905" s="4"/>
      <c r="MHD905" s="4"/>
      <c r="MHE905" s="4"/>
      <c r="MHF905" s="4"/>
      <c r="MHG905" s="4"/>
      <c r="MHH905" s="4"/>
      <c r="MHI905" s="4"/>
      <c r="MHJ905" s="4"/>
      <c r="MHK905" s="4"/>
      <c r="MHL905" s="4"/>
      <c r="MHM905" s="4"/>
      <c r="MHN905" s="4"/>
      <c r="MHO905" s="4"/>
      <c r="MHP905" s="4"/>
      <c r="MHQ905" s="4"/>
      <c r="MHR905" s="4"/>
      <c r="MHS905" s="4"/>
      <c r="MHT905" s="4"/>
      <c r="MHU905" s="4"/>
      <c r="MHV905" s="4"/>
      <c r="MHW905" s="4"/>
      <c r="MHX905" s="4"/>
      <c r="MHY905" s="4"/>
      <c r="MHZ905" s="4"/>
      <c r="MIA905" s="4"/>
      <c r="MIB905" s="4"/>
      <c r="MIC905" s="4"/>
      <c r="MID905" s="4"/>
      <c r="MIE905" s="4"/>
      <c r="MIF905" s="4"/>
      <c r="MIG905" s="4"/>
      <c r="MIH905" s="4"/>
      <c r="MII905" s="4"/>
      <c r="MIJ905" s="4"/>
      <c r="MIK905" s="4"/>
      <c r="MIL905" s="4"/>
      <c r="MIM905" s="4"/>
      <c r="MIN905" s="4"/>
      <c r="MIO905" s="4"/>
      <c r="MIP905" s="4"/>
      <c r="MIQ905" s="4"/>
      <c r="MIR905" s="4"/>
      <c r="MIS905" s="4"/>
      <c r="MIT905" s="4"/>
      <c r="MIU905" s="4"/>
      <c r="MIV905" s="4"/>
      <c r="MIW905" s="4"/>
      <c r="MIX905" s="4"/>
      <c r="MIY905" s="4"/>
      <c r="MIZ905" s="4"/>
      <c r="MJA905" s="4"/>
      <c r="MJB905" s="4"/>
      <c r="MJC905" s="4"/>
      <c r="MJD905" s="4"/>
      <c r="MJE905" s="4"/>
      <c r="MJF905" s="4"/>
      <c r="MJG905" s="4"/>
      <c r="MJH905" s="4"/>
      <c r="MJI905" s="4"/>
      <c r="MJJ905" s="4"/>
      <c r="MJK905" s="4"/>
      <c r="MJL905" s="4"/>
      <c r="MJM905" s="4"/>
      <c r="MJN905" s="4"/>
      <c r="MJO905" s="4"/>
      <c r="MJP905" s="4"/>
      <c r="MJQ905" s="4"/>
      <c r="MJR905" s="4"/>
      <c r="MJS905" s="4"/>
      <c r="MJT905" s="4"/>
      <c r="MJU905" s="4"/>
      <c r="MJV905" s="4"/>
      <c r="MJW905" s="4"/>
      <c r="MJX905" s="4"/>
      <c r="MJY905" s="4"/>
      <c r="MJZ905" s="4"/>
      <c r="MKA905" s="4"/>
      <c r="MKB905" s="4"/>
      <c r="MKC905" s="4"/>
      <c r="MKD905" s="4"/>
      <c r="MKE905" s="4"/>
      <c r="MKF905" s="4"/>
      <c r="MKG905" s="4"/>
      <c r="MKH905" s="4"/>
      <c r="MKI905" s="4"/>
      <c r="MKJ905" s="4"/>
      <c r="MKK905" s="4"/>
      <c r="MKL905" s="4"/>
      <c r="MKM905" s="4"/>
      <c r="MKN905" s="4"/>
      <c r="MKO905" s="4"/>
      <c r="MKP905" s="4"/>
      <c r="MKQ905" s="4"/>
      <c r="MKR905" s="4"/>
      <c r="MKS905" s="4"/>
      <c r="MKT905" s="4"/>
      <c r="MKU905" s="4"/>
      <c r="MKV905" s="4"/>
      <c r="MKW905" s="4"/>
      <c r="MKX905" s="4"/>
      <c r="MKY905" s="4"/>
      <c r="MKZ905" s="4"/>
      <c r="MLA905" s="4"/>
      <c r="MLB905" s="4"/>
      <c r="MLC905" s="4"/>
      <c r="MLD905" s="4"/>
      <c r="MLE905" s="4"/>
      <c r="MLF905" s="4"/>
      <c r="MLG905" s="4"/>
      <c r="MLH905" s="4"/>
      <c r="MLI905" s="4"/>
      <c r="MLJ905" s="4"/>
      <c r="MLK905" s="4"/>
      <c r="MLL905" s="4"/>
      <c r="MLM905" s="4"/>
      <c r="MLN905" s="4"/>
      <c r="MLO905" s="4"/>
      <c r="MLP905" s="4"/>
      <c r="MLQ905" s="4"/>
      <c r="MLR905" s="4"/>
      <c r="MLS905" s="4"/>
      <c r="MLT905" s="4"/>
      <c r="MLU905" s="4"/>
      <c r="MLV905" s="4"/>
      <c r="MLW905" s="4"/>
      <c r="MLX905" s="4"/>
      <c r="MLY905" s="4"/>
      <c r="MLZ905" s="4"/>
      <c r="MMA905" s="4"/>
      <c r="MMB905" s="4"/>
      <c r="MMC905" s="4"/>
      <c r="MMD905" s="4"/>
      <c r="MME905" s="4"/>
      <c r="MMF905" s="4"/>
      <c r="MMG905" s="4"/>
      <c r="MMH905" s="4"/>
      <c r="MMI905" s="4"/>
      <c r="MMJ905" s="4"/>
      <c r="MMK905" s="4"/>
      <c r="MML905" s="4"/>
      <c r="MMM905" s="4"/>
      <c r="MMN905" s="4"/>
      <c r="MMO905" s="4"/>
      <c r="MMP905" s="4"/>
      <c r="MMQ905" s="4"/>
      <c r="MMR905" s="4"/>
      <c r="MMS905" s="4"/>
      <c r="MMT905" s="4"/>
      <c r="MMU905" s="4"/>
      <c r="MMV905" s="4"/>
      <c r="MMW905" s="4"/>
      <c r="MMX905" s="4"/>
      <c r="MMY905" s="4"/>
      <c r="MMZ905" s="4"/>
      <c r="MNA905" s="4"/>
      <c r="MNB905" s="4"/>
      <c r="MNC905" s="4"/>
      <c r="MND905" s="4"/>
      <c r="MNE905" s="4"/>
      <c r="MNF905" s="4"/>
      <c r="MNG905" s="4"/>
      <c r="MNH905" s="4"/>
      <c r="MNI905" s="4"/>
      <c r="MNJ905" s="4"/>
      <c r="MNK905" s="4"/>
      <c r="MNL905" s="4"/>
      <c r="MNM905" s="4"/>
      <c r="MNN905" s="4"/>
      <c r="MNO905" s="4"/>
      <c r="MNP905" s="4"/>
      <c r="MNQ905" s="4"/>
      <c r="MNR905" s="4"/>
      <c r="MNS905" s="4"/>
      <c r="MNT905" s="4"/>
      <c r="MNU905" s="4"/>
      <c r="MNV905" s="4"/>
      <c r="MNW905" s="4"/>
      <c r="MNX905" s="4"/>
      <c r="MNY905" s="4"/>
      <c r="MNZ905" s="4"/>
      <c r="MOA905" s="4"/>
      <c r="MOB905" s="4"/>
      <c r="MOC905" s="4"/>
      <c r="MOD905" s="4"/>
      <c r="MOE905" s="4"/>
      <c r="MOF905" s="4"/>
      <c r="MOG905" s="4"/>
      <c r="MOH905" s="4"/>
      <c r="MOI905" s="4"/>
      <c r="MOJ905" s="4"/>
      <c r="MOK905" s="4"/>
      <c r="MOL905" s="4"/>
      <c r="MOM905" s="4"/>
      <c r="MON905" s="4"/>
      <c r="MOO905" s="4"/>
      <c r="MOP905" s="4"/>
      <c r="MOQ905" s="4"/>
      <c r="MOR905" s="4"/>
      <c r="MOS905" s="4"/>
      <c r="MOT905" s="4"/>
      <c r="MOU905" s="4"/>
      <c r="MOV905" s="4"/>
      <c r="MOW905" s="4"/>
      <c r="MOX905" s="4"/>
      <c r="MOY905" s="4"/>
      <c r="MOZ905" s="4"/>
      <c r="MPA905" s="4"/>
      <c r="MPB905" s="4"/>
      <c r="MPC905" s="4"/>
      <c r="MPD905" s="4"/>
      <c r="MPE905" s="4"/>
      <c r="MPF905" s="4"/>
      <c r="MPH905" s="4"/>
      <c r="MPJ905" s="4"/>
      <c r="MPK905" s="4"/>
      <c r="MPL905" s="4"/>
      <c r="MPM905" s="4"/>
      <c r="MPN905" s="4"/>
      <c r="MPO905" s="4"/>
      <c r="MPP905" s="4"/>
      <c r="MPQ905" s="4"/>
      <c r="MPV905" s="4"/>
      <c r="MPW905" s="4"/>
      <c r="MPX905" s="4"/>
      <c r="MPY905" s="4"/>
      <c r="MPZ905" s="4"/>
      <c r="MQA905" s="4"/>
      <c r="MQB905" s="4"/>
      <c r="MQC905" s="4"/>
      <c r="MQD905" s="4"/>
      <c r="MQE905" s="4"/>
      <c r="MQF905" s="4"/>
      <c r="MQG905" s="4"/>
      <c r="MQH905" s="4"/>
      <c r="MQI905" s="4"/>
      <c r="MQJ905" s="4"/>
      <c r="MQK905" s="4"/>
      <c r="MQL905" s="4"/>
      <c r="MQM905" s="4"/>
      <c r="MQN905" s="4"/>
      <c r="MQO905" s="4"/>
      <c r="MQP905" s="4"/>
      <c r="MQQ905" s="4"/>
      <c r="MQR905" s="4"/>
      <c r="MQS905" s="4"/>
      <c r="MQT905" s="4"/>
      <c r="MQU905" s="4"/>
      <c r="MQV905" s="4"/>
      <c r="MQW905" s="4"/>
      <c r="MQX905" s="4"/>
      <c r="MQY905" s="4"/>
      <c r="MQZ905" s="4"/>
      <c r="MRA905" s="4"/>
      <c r="MRB905" s="4"/>
      <c r="MRC905" s="4"/>
      <c r="MRD905" s="4"/>
      <c r="MRE905" s="4"/>
      <c r="MRF905" s="4"/>
      <c r="MRG905" s="4"/>
      <c r="MRH905" s="4"/>
      <c r="MRI905" s="4"/>
      <c r="MRJ905" s="4"/>
      <c r="MRK905" s="4"/>
      <c r="MRL905" s="4"/>
      <c r="MRM905" s="4"/>
      <c r="MRN905" s="4"/>
      <c r="MRO905" s="4"/>
      <c r="MRP905" s="4"/>
      <c r="MRQ905" s="4"/>
      <c r="MRR905" s="4"/>
      <c r="MRS905" s="4"/>
      <c r="MRT905" s="4"/>
      <c r="MRU905" s="4"/>
      <c r="MRV905" s="4"/>
      <c r="MRW905" s="4"/>
      <c r="MRX905" s="4"/>
      <c r="MRY905" s="4"/>
      <c r="MRZ905" s="4"/>
      <c r="MSA905" s="4"/>
      <c r="MSB905" s="4"/>
      <c r="MSC905" s="4"/>
      <c r="MSD905" s="4"/>
      <c r="MSE905" s="4"/>
      <c r="MSF905" s="4"/>
      <c r="MSG905" s="4"/>
      <c r="MSH905" s="4"/>
      <c r="MSI905" s="4"/>
      <c r="MSJ905" s="4"/>
      <c r="MSK905" s="4"/>
      <c r="MSL905" s="4"/>
      <c r="MSM905" s="4"/>
      <c r="MSN905" s="4"/>
      <c r="MSO905" s="4"/>
      <c r="MSP905" s="4"/>
      <c r="MSQ905" s="4"/>
      <c r="MSR905" s="4"/>
      <c r="MSS905" s="4"/>
      <c r="MST905" s="4"/>
      <c r="MSU905" s="4"/>
      <c r="MSV905" s="4"/>
      <c r="MSW905" s="4"/>
      <c r="MSX905" s="4"/>
      <c r="MSY905" s="4"/>
      <c r="MSZ905" s="4"/>
      <c r="MTA905" s="4"/>
      <c r="MTB905" s="4"/>
      <c r="MTC905" s="4"/>
      <c r="MTD905" s="4"/>
      <c r="MTE905" s="4"/>
      <c r="MTF905" s="4"/>
      <c r="MTG905" s="4"/>
      <c r="MTH905" s="4"/>
      <c r="MTI905" s="4"/>
      <c r="MTJ905" s="4"/>
      <c r="MTK905" s="4"/>
      <c r="MTL905" s="4"/>
      <c r="MTM905" s="4"/>
      <c r="MTN905" s="4"/>
      <c r="MTO905" s="4"/>
      <c r="MTP905" s="4"/>
      <c r="MTQ905" s="4"/>
      <c r="MTR905" s="4"/>
      <c r="MTS905" s="4"/>
      <c r="MTT905" s="4"/>
      <c r="MTU905" s="4"/>
      <c r="MTV905" s="4"/>
      <c r="MTW905" s="4"/>
      <c r="MTX905" s="4"/>
      <c r="MTY905" s="4"/>
      <c r="MTZ905" s="4"/>
      <c r="MUA905" s="4"/>
      <c r="MUB905" s="4"/>
      <c r="MUC905" s="4"/>
      <c r="MUD905" s="4"/>
      <c r="MUE905" s="4"/>
      <c r="MUF905" s="4"/>
      <c r="MUG905" s="4"/>
      <c r="MUH905" s="4"/>
      <c r="MUI905" s="4"/>
      <c r="MUJ905" s="4"/>
      <c r="MUK905" s="4"/>
      <c r="MUL905" s="4"/>
      <c r="MUM905" s="4"/>
      <c r="MUN905" s="4"/>
      <c r="MUO905" s="4"/>
      <c r="MUP905" s="4"/>
      <c r="MUQ905" s="4"/>
      <c r="MUR905" s="4"/>
      <c r="MUS905" s="4"/>
      <c r="MUT905" s="4"/>
      <c r="MUU905" s="4"/>
      <c r="MUV905" s="4"/>
      <c r="MUW905" s="4"/>
      <c r="MUX905" s="4"/>
      <c r="MUY905" s="4"/>
      <c r="MUZ905" s="4"/>
      <c r="MVA905" s="4"/>
      <c r="MVB905" s="4"/>
      <c r="MVC905" s="4"/>
      <c r="MVD905" s="4"/>
      <c r="MVE905" s="4"/>
      <c r="MVF905" s="4"/>
      <c r="MVG905" s="4"/>
      <c r="MVH905" s="4"/>
      <c r="MVI905" s="4"/>
      <c r="MVJ905" s="4"/>
      <c r="MVK905" s="4"/>
      <c r="MVL905" s="4"/>
      <c r="MVM905" s="4"/>
      <c r="MVN905" s="4"/>
      <c r="MVO905" s="4"/>
      <c r="MVP905" s="4"/>
      <c r="MVQ905" s="4"/>
      <c r="MVR905" s="4"/>
      <c r="MVS905" s="4"/>
      <c r="MVT905" s="4"/>
      <c r="MVU905" s="4"/>
      <c r="MVV905" s="4"/>
      <c r="MVW905" s="4"/>
      <c r="MVX905" s="4"/>
      <c r="MVY905" s="4"/>
      <c r="MVZ905" s="4"/>
      <c r="MWA905" s="4"/>
      <c r="MWB905" s="4"/>
      <c r="MWC905" s="4"/>
      <c r="MWD905" s="4"/>
      <c r="MWE905" s="4"/>
      <c r="MWF905" s="4"/>
      <c r="MWG905" s="4"/>
      <c r="MWH905" s="4"/>
      <c r="MWI905" s="4"/>
      <c r="MWJ905" s="4"/>
      <c r="MWK905" s="4"/>
      <c r="MWL905" s="4"/>
      <c r="MWM905" s="4"/>
      <c r="MWN905" s="4"/>
      <c r="MWO905" s="4"/>
      <c r="MWP905" s="4"/>
      <c r="MWQ905" s="4"/>
      <c r="MWR905" s="4"/>
      <c r="MWS905" s="4"/>
      <c r="MWT905" s="4"/>
      <c r="MWU905" s="4"/>
      <c r="MWV905" s="4"/>
      <c r="MWW905" s="4"/>
      <c r="MWX905" s="4"/>
      <c r="MWY905" s="4"/>
      <c r="MWZ905" s="4"/>
      <c r="MXA905" s="4"/>
      <c r="MXB905" s="4"/>
      <c r="MXC905" s="4"/>
      <c r="MXD905" s="4"/>
      <c r="MXE905" s="4"/>
      <c r="MXF905" s="4"/>
      <c r="MXG905" s="4"/>
      <c r="MXH905" s="4"/>
      <c r="MXI905" s="4"/>
      <c r="MXJ905" s="4"/>
      <c r="MXK905" s="4"/>
      <c r="MXL905" s="4"/>
      <c r="MXM905" s="4"/>
      <c r="MXN905" s="4"/>
      <c r="MXO905" s="4"/>
      <c r="MXP905" s="4"/>
      <c r="MXQ905" s="4"/>
      <c r="MXR905" s="4"/>
      <c r="MXS905" s="4"/>
      <c r="MXT905" s="4"/>
      <c r="MXU905" s="4"/>
      <c r="MXV905" s="4"/>
      <c r="MXW905" s="4"/>
      <c r="MXX905" s="4"/>
      <c r="MXY905" s="4"/>
      <c r="MXZ905" s="4"/>
      <c r="MYA905" s="4"/>
      <c r="MYB905" s="4"/>
      <c r="MYC905" s="4"/>
      <c r="MYD905" s="4"/>
      <c r="MYE905" s="4"/>
      <c r="MYF905" s="4"/>
      <c r="MYG905" s="4"/>
      <c r="MYH905" s="4"/>
      <c r="MYI905" s="4"/>
      <c r="MYJ905" s="4"/>
      <c r="MYK905" s="4"/>
      <c r="MYL905" s="4"/>
      <c r="MYM905" s="4"/>
      <c r="MYN905" s="4"/>
      <c r="MYO905" s="4"/>
      <c r="MYP905" s="4"/>
      <c r="MYQ905" s="4"/>
      <c r="MYR905" s="4"/>
      <c r="MYS905" s="4"/>
      <c r="MYT905" s="4"/>
      <c r="MYU905" s="4"/>
      <c r="MYV905" s="4"/>
      <c r="MYW905" s="4"/>
      <c r="MYX905" s="4"/>
      <c r="MYY905" s="4"/>
      <c r="MYZ905" s="4"/>
      <c r="MZA905" s="4"/>
      <c r="MZB905" s="4"/>
      <c r="MZD905" s="4"/>
      <c r="MZF905" s="4"/>
      <c r="MZG905" s="4"/>
      <c r="MZH905" s="4"/>
      <c r="MZI905" s="4"/>
      <c r="MZJ905" s="4"/>
      <c r="MZK905" s="4"/>
      <c r="MZL905" s="4"/>
      <c r="MZM905" s="4"/>
      <c r="MZR905" s="4"/>
      <c r="MZS905" s="4"/>
      <c r="MZT905" s="4"/>
      <c r="MZU905" s="4"/>
      <c r="MZV905" s="4"/>
      <c r="MZW905" s="4"/>
      <c r="MZX905" s="4"/>
      <c r="MZY905" s="4"/>
      <c r="MZZ905" s="4"/>
      <c r="NAA905" s="4"/>
      <c r="NAB905" s="4"/>
      <c r="NAC905" s="4"/>
      <c r="NAD905" s="4"/>
      <c r="NAE905" s="4"/>
      <c r="NAF905" s="4"/>
      <c r="NAG905" s="4"/>
      <c r="NAH905" s="4"/>
      <c r="NAI905" s="4"/>
      <c r="NAJ905" s="4"/>
      <c r="NAK905" s="4"/>
      <c r="NAL905" s="4"/>
      <c r="NAM905" s="4"/>
      <c r="NAN905" s="4"/>
      <c r="NAO905" s="4"/>
      <c r="NAP905" s="4"/>
      <c r="NAQ905" s="4"/>
      <c r="NAR905" s="4"/>
      <c r="NAS905" s="4"/>
      <c r="NAT905" s="4"/>
      <c r="NAU905" s="4"/>
      <c r="NAV905" s="4"/>
      <c r="NAW905" s="4"/>
      <c r="NAX905" s="4"/>
      <c r="NAY905" s="4"/>
      <c r="NAZ905" s="4"/>
      <c r="NBA905" s="4"/>
      <c r="NBB905" s="4"/>
      <c r="NBC905" s="4"/>
      <c r="NBD905" s="4"/>
      <c r="NBE905" s="4"/>
      <c r="NBF905" s="4"/>
      <c r="NBG905" s="4"/>
      <c r="NBH905" s="4"/>
      <c r="NBI905" s="4"/>
      <c r="NBJ905" s="4"/>
      <c r="NBK905" s="4"/>
      <c r="NBL905" s="4"/>
      <c r="NBM905" s="4"/>
      <c r="NBN905" s="4"/>
      <c r="NBO905" s="4"/>
      <c r="NBP905" s="4"/>
      <c r="NBQ905" s="4"/>
      <c r="NBR905" s="4"/>
      <c r="NBS905" s="4"/>
      <c r="NBT905" s="4"/>
      <c r="NBU905" s="4"/>
      <c r="NBV905" s="4"/>
      <c r="NBW905" s="4"/>
      <c r="NBX905" s="4"/>
      <c r="NBY905" s="4"/>
      <c r="NBZ905" s="4"/>
      <c r="NCA905" s="4"/>
      <c r="NCB905" s="4"/>
      <c r="NCC905" s="4"/>
      <c r="NCD905" s="4"/>
      <c r="NCE905" s="4"/>
      <c r="NCF905" s="4"/>
      <c r="NCG905" s="4"/>
      <c r="NCH905" s="4"/>
      <c r="NCI905" s="4"/>
      <c r="NCJ905" s="4"/>
      <c r="NCK905" s="4"/>
      <c r="NCL905" s="4"/>
      <c r="NCM905" s="4"/>
      <c r="NCN905" s="4"/>
      <c r="NCO905" s="4"/>
      <c r="NCP905" s="4"/>
      <c r="NCQ905" s="4"/>
      <c r="NCR905" s="4"/>
      <c r="NCS905" s="4"/>
      <c r="NCT905" s="4"/>
      <c r="NCU905" s="4"/>
      <c r="NCV905" s="4"/>
      <c r="NCW905" s="4"/>
      <c r="NCX905" s="4"/>
      <c r="NCY905" s="4"/>
      <c r="NCZ905" s="4"/>
      <c r="NDA905" s="4"/>
      <c r="NDB905" s="4"/>
      <c r="NDC905" s="4"/>
      <c r="NDD905" s="4"/>
      <c r="NDE905" s="4"/>
      <c r="NDF905" s="4"/>
      <c r="NDG905" s="4"/>
      <c r="NDH905" s="4"/>
      <c r="NDI905" s="4"/>
      <c r="NDJ905" s="4"/>
      <c r="NDK905" s="4"/>
      <c r="NDL905" s="4"/>
      <c r="NDM905" s="4"/>
      <c r="NDN905" s="4"/>
      <c r="NDO905" s="4"/>
      <c r="NDP905" s="4"/>
      <c r="NDQ905" s="4"/>
      <c r="NDR905" s="4"/>
      <c r="NDS905" s="4"/>
      <c r="NDT905" s="4"/>
      <c r="NDU905" s="4"/>
      <c r="NDV905" s="4"/>
      <c r="NDW905" s="4"/>
      <c r="NDX905" s="4"/>
      <c r="NDY905" s="4"/>
      <c r="NDZ905" s="4"/>
      <c r="NEA905" s="4"/>
      <c r="NEB905" s="4"/>
      <c r="NEC905" s="4"/>
      <c r="NED905" s="4"/>
      <c r="NEE905" s="4"/>
      <c r="NEF905" s="4"/>
      <c r="NEG905" s="4"/>
      <c r="NEH905" s="4"/>
      <c r="NEI905" s="4"/>
      <c r="NEJ905" s="4"/>
      <c r="NEK905" s="4"/>
      <c r="NEL905" s="4"/>
      <c r="NEM905" s="4"/>
      <c r="NEN905" s="4"/>
      <c r="NEO905" s="4"/>
      <c r="NEP905" s="4"/>
      <c r="NEQ905" s="4"/>
      <c r="NER905" s="4"/>
      <c r="NES905" s="4"/>
      <c r="NET905" s="4"/>
      <c r="NEU905" s="4"/>
      <c r="NEV905" s="4"/>
      <c r="NEW905" s="4"/>
      <c r="NEX905" s="4"/>
      <c r="NEY905" s="4"/>
      <c r="NEZ905" s="4"/>
      <c r="NFA905" s="4"/>
      <c r="NFB905" s="4"/>
      <c r="NFC905" s="4"/>
      <c r="NFD905" s="4"/>
      <c r="NFE905" s="4"/>
      <c r="NFF905" s="4"/>
      <c r="NFG905" s="4"/>
      <c r="NFH905" s="4"/>
      <c r="NFI905" s="4"/>
      <c r="NFJ905" s="4"/>
      <c r="NFK905" s="4"/>
      <c r="NFL905" s="4"/>
      <c r="NFM905" s="4"/>
      <c r="NFN905" s="4"/>
      <c r="NFO905" s="4"/>
      <c r="NFP905" s="4"/>
      <c r="NFQ905" s="4"/>
      <c r="NFR905" s="4"/>
      <c r="NFS905" s="4"/>
      <c r="NFT905" s="4"/>
      <c r="NFU905" s="4"/>
      <c r="NFV905" s="4"/>
      <c r="NFW905" s="4"/>
      <c r="NFX905" s="4"/>
      <c r="NFY905" s="4"/>
      <c r="NFZ905" s="4"/>
      <c r="NGA905" s="4"/>
      <c r="NGB905" s="4"/>
      <c r="NGC905" s="4"/>
      <c r="NGD905" s="4"/>
      <c r="NGE905" s="4"/>
      <c r="NGF905" s="4"/>
      <c r="NGG905" s="4"/>
      <c r="NGH905" s="4"/>
      <c r="NGI905" s="4"/>
      <c r="NGJ905" s="4"/>
      <c r="NGK905" s="4"/>
      <c r="NGL905" s="4"/>
      <c r="NGM905" s="4"/>
      <c r="NGN905" s="4"/>
      <c r="NGO905" s="4"/>
      <c r="NGP905" s="4"/>
      <c r="NGQ905" s="4"/>
      <c r="NGR905" s="4"/>
      <c r="NGS905" s="4"/>
      <c r="NGT905" s="4"/>
      <c r="NGU905" s="4"/>
      <c r="NGV905" s="4"/>
      <c r="NGW905" s="4"/>
      <c r="NGX905" s="4"/>
      <c r="NGY905" s="4"/>
      <c r="NGZ905" s="4"/>
      <c r="NHA905" s="4"/>
      <c r="NHB905" s="4"/>
      <c r="NHC905" s="4"/>
      <c r="NHD905" s="4"/>
      <c r="NHE905" s="4"/>
      <c r="NHF905" s="4"/>
      <c r="NHG905" s="4"/>
      <c r="NHH905" s="4"/>
      <c r="NHI905" s="4"/>
      <c r="NHJ905" s="4"/>
      <c r="NHK905" s="4"/>
      <c r="NHL905" s="4"/>
      <c r="NHM905" s="4"/>
      <c r="NHN905" s="4"/>
      <c r="NHO905" s="4"/>
      <c r="NHP905" s="4"/>
      <c r="NHQ905" s="4"/>
      <c r="NHR905" s="4"/>
      <c r="NHS905" s="4"/>
      <c r="NHT905" s="4"/>
      <c r="NHU905" s="4"/>
      <c r="NHV905" s="4"/>
      <c r="NHW905" s="4"/>
      <c r="NHX905" s="4"/>
      <c r="NHY905" s="4"/>
      <c r="NHZ905" s="4"/>
      <c r="NIA905" s="4"/>
      <c r="NIB905" s="4"/>
      <c r="NIC905" s="4"/>
      <c r="NID905" s="4"/>
      <c r="NIE905" s="4"/>
      <c r="NIF905" s="4"/>
      <c r="NIG905" s="4"/>
      <c r="NIH905" s="4"/>
      <c r="NII905" s="4"/>
      <c r="NIJ905" s="4"/>
      <c r="NIK905" s="4"/>
      <c r="NIL905" s="4"/>
      <c r="NIM905" s="4"/>
      <c r="NIN905" s="4"/>
      <c r="NIO905" s="4"/>
      <c r="NIP905" s="4"/>
      <c r="NIQ905" s="4"/>
      <c r="NIR905" s="4"/>
      <c r="NIS905" s="4"/>
      <c r="NIT905" s="4"/>
      <c r="NIU905" s="4"/>
      <c r="NIV905" s="4"/>
      <c r="NIW905" s="4"/>
      <c r="NIX905" s="4"/>
      <c r="NIZ905" s="4"/>
      <c r="NJB905" s="4"/>
      <c r="NJC905" s="4"/>
      <c r="NJD905" s="4"/>
      <c r="NJE905" s="4"/>
      <c r="NJF905" s="4"/>
      <c r="NJG905" s="4"/>
      <c r="NJH905" s="4"/>
      <c r="NJI905" s="4"/>
      <c r="NJN905" s="4"/>
      <c r="NJO905" s="4"/>
      <c r="NJP905" s="4"/>
      <c r="NJQ905" s="4"/>
      <c r="NJR905" s="4"/>
      <c r="NJS905" s="4"/>
      <c r="NJT905" s="4"/>
      <c r="NJU905" s="4"/>
      <c r="NJV905" s="4"/>
      <c r="NJW905" s="4"/>
      <c r="NJX905" s="4"/>
      <c r="NJY905" s="4"/>
      <c r="NJZ905" s="4"/>
      <c r="NKA905" s="4"/>
      <c r="NKB905" s="4"/>
      <c r="NKC905" s="4"/>
      <c r="NKD905" s="4"/>
      <c r="NKE905" s="4"/>
      <c r="NKF905" s="4"/>
      <c r="NKG905" s="4"/>
      <c r="NKH905" s="4"/>
      <c r="NKI905" s="4"/>
      <c r="NKJ905" s="4"/>
      <c r="NKK905" s="4"/>
      <c r="NKL905" s="4"/>
      <c r="NKM905" s="4"/>
      <c r="NKN905" s="4"/>
      <c r="NKO905" s="4"/>
      <c r="NKP905" s="4"/>
      <c r="NKQ905" s="4"/>
      <c r="NKR905" s="4"/>
      <c r="NKS905" s="4"/>
      <c r="NKT905" s="4"/>
      <c r="NKU905" s="4"/>
      <c r="NKV905" s="4"/>
      <c r="NKW905" s="4"/>
      <c r="NKX905" s="4"/>
      <c r="NKY905" s="4"/>
      <c r="NKZ905" s="4"/>
      <c r="NLA905" s="4"/>
      <c r="NLB905" s="4"/>
      <c r="NLC905" s="4"/>
      <c r="NLD905" s="4"/>
      <c r="NLE905" s="4"/>
      <c r="NLF905" s="4"/>
      <c r="NLG905" s="4"/>
      <c r="NLH905" s="4"/>
      <c r="NLI905" s="4"/>
      <c r="NLJ905" s="4"/>
      <c r="NLK905" s="4"/>
      <c r="NLL905" s="4"/>
      <c r="NLM905" s="4"/>
      <c r="NLN905" s="4"/>
      <c r="NLO905" s="4"/>
      <c r="NLP905" s="4"/>
      <c r="NLQ905" s="4"/>
      <c r="NLR905" s="4"/>
      <c r="NLS905" s="4"/>
      <c r="NLT905" s="4"/>
      <c r="NLU905" s="4"/>
      <c r="NLV905" s="4"/>
      <c r="NLW905" s="4"/>
      <c r="NLX905" s="4"/>
      <c r="NLY905" s="4"/>
      <c r="NLZ905" s="4"/>
      <c r="NMA905" s="4"/>
      <c r="NMB905" s="4"/>
      <c r="NMC905" s="4"/>
      <c r="NMD905" s="4"/>
      <c r="NME905" s="4"/>
      <c r="NMF905" s="4"/>
      <c r="NMG905" s="4"/>
      <c r="NMH905" s="4"/>
      <c r="NMI905" s="4"/>
      <c r="NMJ905" s="4"/>
      <c r="NMK905" s="4"/>
      <c r="NML905" s="4"/>
      <c r="NMM905" s="4"/>
      <c r="NMN905" s="4"/>
      <c r="NMO905" s="4"/>
      <c r="NMP905" s="4"/>
      <c r="NMQ905" s="4"/>
      <c r="NMR905" s="4"/>
      <c r="NMS905" s="4"/>
      <c r="NMT905" s="4"/>
      <c r="NMU905" s="4"/>
      <c r="NMV905" s="4"/>
      <c r="NMW905" s="4"/>
      <c r="NMX905" s="4"/>
      <c r="NMY905" s="4"/>
      <c r="NMZ905" s="4"/>
      <c r="NNA905" s="4"/>
      <c r="NNB905" s="4"/>
      <c r="NNC905" s="4"/>
      <c r="NND905" s="4"/>
      <c r="NNE905" s="4"/>
      <c r="NNF905" s="4"/>
      <c r="NNG905" s="4"/>
      <c r="NNH905" s="4"/>
      <c r="NNI905" s="4"/>
      <c r="NNJ905" s="4"/>
      <c r="NNK905" s="4"/>
      <c r="NNL905" s="4"/>
      <c r="NNM905" s="4"/>
      <c r="NNN905" s="4"/>
      <c r="NNO905" s="4"/>
      <c r="NNP905" s="4"/>
      <c r="NNQ905" s="4"/>
      <c r="NNR905" s="4"/>
      <c r="NNS905" s="4"/>
      <c r="NNT905" s="4"/>
      <c r="NNU905" s="4"/>
      <c r="NNV905" s="4"/>
      <c r="NNW905" s="4"/>
      <c r="NNX905" s="4"/>
      <c r="NNY905" s="4"/>
      <c r="NNZ905" s="4"/>
      <c r="NOA905" s="4"/>
      <c r="NOB905" s="4"/>
      <c r="NOC905" s="4"/>
      <c r="NOD905" s="4"/>
      <c r="NOE905" s="4"/>
      <c r="NOF905" s="4"/>
      <c r="NOG905" s="4"/>
      <c r="NOH905" s="4"/>
      <c r="NOI905" s="4"/>
      <c r="NOJ905" s="4"/>
      <c r="NOK905" s="4"/>
      <c r="NOL905" s="4"/>
      <c r="NOM905" s="4"/>
      <c r="NON905" s="4"/>
      <c r="NOO905" s="4"/>
      <c r="NOP905" s="4"/>
      <c r="NOQ905" s="4"/>
      <c r="NOR905" s="4"/>
      <c r="NOS905" s="4"/>
      <c r="NOT905" s="4"/>
      <c r="NOU905" s="4"/>
      <c r="NOV905" s="4"/>
      <c r="NOW905" s="4"/>
      <c r="NOX905" s="4"/>
      <c r="NOY905" s="4"/>
      <c r="NOZ905" s="4"/>
      <c r="NPA905" s="4"/>
      <c r="NPB905" s="4"/>
      <c r="NPC905" s="4"/>
      <c r="NPD905" s="4"/>
      <c r="NPE905" s="4"/>
      <c r="NPF905" s="4"/>
      <c r="NPG905" s="4"/>
      <c r="NPH905" s="4"/>
      <c r="NPI905" s="4"/>
      <c r="NPJ905" s="4"/>
      <c r="NPK905" s="4"/>
      <c r="NPL905" s="4"/>
      <c r="NPM905" s="4"/>
      <c r="NPN905" s="4"/>
      <c r="NPO905" s="4"/>
      <c r="NPP905" s="4"/>
      <c r="NPQ905" s="4"/>
      <c r="NPR905" s="4"/>
      <c r="NPS905" s="4"/>
      <c r="NPT905" s="4"/>
      <c r="NPU905" s="4"/>
      <c r="NPV905" s="4"/>
      <c r="NPW905" s="4"/>
      <c r="NPX905" s="4"/>
      <c r="NPY905" s="4"/>
      <c r="NPZ905" s="4"/>
      <c r="NQA905" s="4"/>
      <c r="NQB905" s="4"/>
      <c r="NQC905" s="4"/>
      <c r="NQD905" s="4"/>
      <c r="NQE905" s="4"/>
      <c r="NQF905" s="4"/>
      <c r="NQG905" s="4"/>
      <c r="NQH905" s="4"/>
      <c r="NQI905" s="4"/>
      <c r="NQJ905" s="4"/>
      <c r="NQK905" s="4"/>
      <c r="NQL905" s="4"/>
      <c r="NQM905" s="4"/>
      <c r="NQN905" s="4"/>
      <c r="NQO905" s="4"/>
      <c r="NQP905" s="4"/>
      <c r="NQQ905" s="4"/>
      <c r="NQR905" s="4"/>
      <c r="NQS905" s="4"/>
      <c r="NQT905" s="4"/>
      <c r="NQU905" s="4"/>
      <c r="NQV905" s="4"/>
      <c r="NQW905" s="4"/>
      <c r="NQX905" s="4"/>
      <c r="NQY905" s="4"/>
      <c r="NQZ905" s="4"/>
      <c r="NRA905" s="4"/>
      <c r="NRB905" s="4"/>
      <c r="NRC905" s="4"/>
      <c r="NRD905" s="4"/>
      <c r="NRE905" s="4"/>
      <c r="NRF905" s="4"/>
      <c r="NRG905" s="4"/>
      <c r="NRH905" s="4"/>
      <c r="NRI905" s="4"/>
      <c r="NRJ905" s="4"/>
      <c r="NRK905" s="4"/>
      <c r="NRL905" s="4"/>
      <c r="NRM905" s="4"/>
      <c r="NRN905" s="4"/>
      <c r="NRO905" s="4"/>
      <c r="NRP905" s="4"/>
      <c r="NRQ905" s="4"/>
      <c r="NRR905" s="4"/>
      <c r="NRS905" s="4"/>
      <c r="NRT905" s="4"/>
      <c r="NRU905" s="4"/>
      <c r="NRV905" s="4"/>
      <c r="NRW905" s="4"/>
      <c r="NRX905" s="4"/>
      <c r="NRY905" s="4"/>
      <c r="NRZ905" s="4"/>
      <c r="NSA905" s="4"/>
      <c r="NSB905" s="4"/>
      <c r="NSC905" s="4"/>
      <c r="NSD905" s="4"/>
      <c r="NSE905" s="4"/>
      <c r="NSF905" s="4"/>
      <c r="NSG905" s="4"/>
      <c r="NSH905" s="4"/>
      <c r="NSI905" s="4"/>
      <c r="NSJ905" s="4"/>
      <c r="NSK905" s="4"/>
      <c r="NSL905" s="4"/>
      <c r="NSM905" s="4"/>
      <c r="NSN905" s="4"/>
      <c r="NSO905" s="4"/>
      <c r="NSP905" s="4"/>
      <c r="NSQ905" s="4"/>
      <c r="NSR905" s="4"/>
      <c r="NSS905" s="4"/>
      <c r="NST905" s="4"/>
      <c r="NSV905" s="4"/>
      <c r="NSX905" s="4"/>
      <c r="NSY905" s="4"/>
      <c r="NSZ905" s="4"/>
      <c r="NTA905" s="4"/>
      <c r="NTB905" s="4"/>
      <c r="NTC905" s="4"/>
      <c r="NTD905" s="4"/>
      <c r="NTE905" s="4"/>
      <c r="NTJ905" s="4"/>
      <c r="NTK905" s="4"/>
      <c r="NTL905" s="4"/>
      <c r="NTM905" s="4"/>
      <c r="NTN905" s="4"/>
      <c r="NTO905" s="4"/>
      <c r="NTP905" s="4"/>
      <c r="NTQ905" s="4"/>
      <c r="NTR905" s="4"/>
      <c r="NTS905" s="4"/>
      <c r="NTT905" s="4"/>
      <c r="NTU905" s="4"/>
      <c r="NTV905" s="4"/>
      <c r="NTW905" s="4"/>
      <c r="NTX905" s="4"/>
      <c r="NTY905" s="4"/>
      <c r="NTZ905" s="4"/>
      <c r="NUA905" s="4"/>
      <c r="NUB905" s="4"/>
      <c r="NUC905" s="4"/>
      <c r="NUD905" s="4"/>
      <c r="NUE905" s="4"/>
      <c r="NUF905" s="4"/>
      <c r="NUG905" s="4"/>
      <c r="NUH905" s="4"/>
      <c r="NUI905" s="4"/>
      <c r="NUJ905" s="4"/>
      <c r="NUK905" s="4"/>
      <c r="NUL905" s="4"/>
      <c r="NUM905" s="4"/>
      <c r="NUN905" s="4"/>
      <c r="NUO905" s="4"/>
      <c r="NUP905" s="4"/>
      <c r="NUQ905" s="4"/>
      <c r="NUR905" s="4"/>
      <c r="NUS905" s="4"/>
      <c r="NUT905" s="4"/>
      <c r="NUU905" s="4"/>
      <c r="NUV905" s="4"/>
      <c r="NUW905" s="4"/>
      <c r="NUX905" s="4"/>
      <c r="NUY905" s="4"/>
      <c r="NUZ905" s="4"/>
      <c r="NVA905" s="4"/>
      <c r="NVB905" s="4"/>
      <c r="NVC905" s="4"/>
      <c r="NVD905" s="4"/>
      <c r="NVE905" s="4"/>
      <c r="NVF905" s="4"/>
      <c r="NVG905" s="4"/>
      <c r="NVH905" s="4"/>
      <c r="NVI905" s="4"/>
      <c r="NVJ905" s="4"/>
      <c r="NVK905" s="4"/>
      <c r="NVL905" s="4"/>
      <c r="NVM905" s="4"/>
      <c r="NVN905" s="4"/>
      <c r="NVO905" s="4"/>
      <c r="NVP905" s="4"/>
      <c r="NVQ905" s="4"/>
      <c r="NVR905" s="4"/>
      <c r="NVS905" s="4"/>
      <c r="NVT905" s="4"/>
      <c r="NVU905" s="4"/>
      <c r="NVV905" s="4"/>
      <c r="NVW905" s="4"/>
      <c r="NVX905" s="4"/>
      <c r="NVY905" s="4"/>
      <c r="NVZ905" s="4"/>
      <c r="NWA905" s="4"/>
      <c r="NWB905" s="4"/>
      <c r="NWC905" s="4"/>
      <c r="NWD905" s="4"/>
      <c r="NWE905" s="4"/>
      <c r="NWF905" s="4"/>
      <c r="NWG905" s="4"/>
      <c r="NWH905" s="4"/>
      <c r="NWI905" s="4"/>
      <c r="NWJ905" s="4"/>
      <c r="NWK905" s="4"/>
      <c r="NWL905" s="4"/>
      <c r="NWM905" s="4"/>
      <c r="NWN905" s="4"/>
      <c r="NWO905" s="4"/>
      <c r="NWP905" s="4"/>
      <c r="NWQ905" s="4"/>
      <c r="NWR905" s="4"/>
      <c r="NWS905" s="4"/>
      <c r="NWT905" s="4"/>
      <c r="NWU905" s="4"/>
      <c r="NWV905" s="4"/>
      <c r="NWW905" s="4"/>
      <c r="NWX905" s="4"/>
      <c r="NWY905" s="4"/>
      <c r="NWZ905" s="4"/>
      <c r="NXA905" s="4"/>
      <c r="NXB905" s="4"/>
      <c r="NXC905" s="4"/>
      <c r="NXD905" s="4"/>
      <c r="NXE905" s="4"/>
      <c r="NXF905" s="4"/>
      <c r="NXG905" s="4"/>
      <c r="NXH905" s="4"/>
      <c r="NXI905" s="4"/>
      <c r="NXJ905" s="4"/>
      <c r="NXK905" s="4"/>
      <c r="NXL905" s="4"/>
      <c r="NXM905" s="4"/>
      <c r="NXN905" s="4"/>
      <c r="NXO905" s="4"/>
      <c r="NXP905" s="4"/>
      <c r="NXQ905" s="4"/>
      <c r="NXR905" s="4"/>
      <c r="NXS905" s="4"/>
      <c r="NXT905" s="4"/>
      <c r="NXU905" s="4"/>
      <c r="NXV905" s="4"/>
      <c r="NXW905" s="4"/>
      <c r="NXX905" s="4"/>
      <c r="NXY905" s="4"/>
      <c r="NXZ905" s="4"/>
      <c r="NYA905" s="4"/>
      <c r="NYB905" s="4"/>
      <c r="NYC905" s="4"/>
      <c r="NYD905" s="4"/>
      <c r="NYE905" s="4"/>
      <c r="NYF905" s="4"/>
      <c r="NYG905" s="4"/>
      <c r="NYH905" s="4"/>
      <c r="NYI905" s="4"/>
      <c r="NYJ905" s="4"/>
      <c r="NYK905" s="4"/>
      <c r="NYL905" s="4"/>
      <c r="NYM905" s="4"/>
      <c r="NYN905" s="4"/>
      <c r="NYO905" s="4"/>
      <c r="NYP905" s="4"/>
      <c r="NYQ905" s="4"/>
      <c r="NYR905" s="4"/>
      <c r="NYS905" s="4"/>
      <c r="NYT905" s="4"/>
      <c r="NYU905" s="4"/>
      <c r="NYV905" s="4"/>
      <c r="NYW905" s="4"/>
      <c r="NYX905" s="4"/>
      <c r="NYY905" s="4"/>
      <c r="NYZ905" s="4"/>
      <c r="NZA905" s="4"/>
      <c r="NZB905" s="4"/>
      <c r="NZC905" s="4"/>
      <c r="NZD905" s="4"/>
      <c r="NZE905" s="4"/>
      <c r="NZF905" s="4"/>
      <c r="NZG905" s="4"/>
      <c r="NZH905" s="4"/>
      <c r="NZI905" s="4"/>
      <c r="NZJ905" s="4"/>
      <c r="NZK905" s="4"/>
      <c r="NZL905" s="4"/>
      <c r="NZM905" s="4"/>
      <c r="NZN905" s="4"/>
      <c r="NZO905" s="4"/>
      <c r="NZP905" s="4"/>
      <c r="NZQ905" s="4"/>
      <c r="NZR905" s="4"/>
      <c r="NZS905" s="4"/>
      <c r="NZT905" s="4"/>
      <c r="NZU905" s="4"/>
      <c r="NZV905" s="4"/>
      <c r="NZW905" s="4"/>
      <c r="NZX905" s="4"/>
      <c r="NZY905" s="4"/>
      <c r="NZZ905" s="4"/>
      <c r="OAA905" s="4"/>
      <c r="OAB905" s="4"/>
      <c r="OAC905" s="4"/>
      <c r="OAD905" s="4"/>
      <c r="OAE905" s="4"/>
      <c r="OAF905" s="4"/>
      <c r="OAG905" s="4"/>
      <c r="OAH905" s="4"/>
      <c r="OAI905" s="4"/>
      <c r="OAJ905" s="4"/>
      <c r="OAK905" s="4"/>
      <c r="OAL905" s="4"/>
      <c r="OAM905" s="4"/>
      <c r="OAN905" s="4"/>
      <c r="OAO905" s="4"/>
      <c r="OAP905" s="4"/>
      <c r="OAQ905" s="4"/>
      <c r="OAR905" s="4"/>
      <c r="OAS905" s="4"/>
      <c r="OAT905" s="4"/>
      <c r="OAU905" s="4"/>
      <c r="OAV905" s="4"/>
      <c r="OAW905" s="4"/>
      <c r="OAX905" s="4"/>
      <c r="OAY905" s="4"/>
      <c r="OAZ905" s="4"/>
      <c r="OBA905" s="4"/>
      <c r="OBB905" s="4"/>
      <c r="OBC905" s="4"/>
      <c r="OBD905" s="4"/>
      <c r="OBE905" s="4"/>
      <c r="OBF905" s="4"/>
      <c r="OBG905" s="4"/>
      <c r="OBH905" s="4"/>
      <c r="OBI905" s="4"/>
      <c r="OBJ905" s="4"/>
      <c r="OBK905" s="4"/>
      <c r="OBL905" s="4"/>
      <c r="OBM905" s="4"/>
      <c r="OBN905" s="4"/>
      <c r="OBO905" s="4"/>
      <c r="OBP905" s="4"/>
      <c r="OBQ905" s="4"/>
      <c r="OBR905" s="4"/>
      <c r="OBS905" s="4"/>
      <c r="OBT905" s="4"/>
      <c r="OBU905" s="4"/>
      <c r="OBV905" s="4"/>
      <c r="OBW905" s="4"/>
      <c r="OBX905" s="4"/>
      <c r="OBY905" s="4"/>
      <c r="OBZ905" s="4"/>
      <c r="OCA905" s="4"/>
      <c r="OCB905" s="4"/>
      <c r="OCC905" s="4"/>
      <c r="OCD905" s="4"/>
      <c r="OCE905" s="4"/>
      <c r="OCF905" s="4"/>
      <c r="OCG905" s="4"/>
      <c r="OCH905" s="4"/>
      <c r="OCI905" s="4"/>
      <c r="OCJ905" s="4"/>
      <c r="OCK905" s="4"/>
      <c r="OCL905" s="4"/>
      <c r="OCM905" s="4"/>
      <c r="OCN905" s="4"/>
      <c r="OCO905" s="4"/>
      <c r="OCP905" s="4"/>
      <c r="OCR905" s="4"/>
      <c r="OCT905" s="4"/>
      <c r="OCU905" s="4"/>
      <c r="OCV905" s="4"/>
      <c r="OCW905" s="4"/>
      <c r="OCX905" s="4"/>
      <c r="OCY905" s="4"/>
      <c r="OCZ905" s="4"/>
      <c r="ODA905" s="4"/>
      <c r="ODF905" s="4"/>
      <c r="ODG905" s="4"/>
      <c r="ODH905" s="4"/>
      <c r="ODI905" s="4"/>
      <c r="ODJ905" s="4"/>
      <c r="ODK905" s="4"/>
      <c r="ODL905" s="4"/>
      <c r="ODM905" s="4"/>
      <c r="ODN905" s="4"/>
      <c r="ODO905" s="4"/>
      <c r="ODP905" s="4"/>
      <c r="ODQ905" s="4"/>
      <c r="ODR905" s="4"/>
      <c r="ODS905" s="4"/>
      <c r="ODT905" s="4"/>
      <c r="ODU905" s="4"/>
      <c r="ODV905" s="4"/>
      <c r="ODW905" s="4"/>
      <c r="ODX905" s="4"/>
      <c r="ODY905" s="4"/>
      <c r="ODZ905" s="4"/>
      <c r="OEA905" s="4"/>
      <c r="OEB905" s="4"/>
      <c r="OEC905" s="4"/>
      <c r="OED905" s="4"/>
      <c r="OEE905" s="4"/>
      <c r="OEF905" s="4"/>
      <c r="OEG905" s="4"/>
      <c r="OEH905" s="4"/>
      <c r="OEI905" s="4"/>
      <c r="OEJ905" s="4"/>
      <c r="OEK905" s="4"/>
      <c r="OEL905" s="4"/>
      <c r="OEM905" s="4"/>
      <c r="OEN905" s="4"/>
      <c r="OEO905" s="4"/>
      <c r="OEP905" s="4"/>
      <c r="OEQ905" s="4"/>
      <c r="OER905" s="4"/>
      <c r="OES905" s="4"/>
      <c r="OET905" s="4"/>
      <c r="OEU905" s="4"/>
      <c r="OEV905" s="4"/>
      <c r="OEW905" s="4"/>
      <c r="OEX905" s="4"/>
      <c r="OEY905" s="4"/>
      <c r="OEZ905" s="4"/>
      <c r="OFA905" s="4"/>
      <c r="OFB905" s="4"/>
      <c r="OFC905" s="4"/>
      <c r="OFD905" s="4"/>
      <c r="OFE905" s="4"/>
      <c r="OFF905" s="4"/>
      <c r="OFG905" s="4"/>
      <c r="OFH905" s="4"/>
      <c r="OFI905" s="4"/>
      <c r="OFJ905" s="4"/>
      <c r="OFK905" s="4"/>
      <c r="OFL905" s="4"/>
      <c r="OFM905" s="4"/>
      <c r="OFN905" s="4"/>
      <c r="OFO905" s="4"/>
      <c r="OFP905" s="4"/>
      <c r="OFQ905" s="4"/>
      <c r="OFR905" s="4"/>
      <c r="OFS905" s="4"/>
      <c r="OFT905" s="4"/>
      <c r="OFU905" s="4"/>
      <c r="OFV905" s="4"/>
      <c r="OFW905" s="4"/>
      <c r="OFX905" s="4"/>
      <c r="OFY905" s="4"/>
      <c r="OFZ905" s="4"/>
      <c r="OGA905" s="4"/>
      <c r="OGB905" s="4"/>
      <c r="OGC905" s="4"/>
      <c r="OGD905" s="4"/>
      <c r="OGE905" s="4"/>
      <c r="OGF905" s="4"/>
      <c r="OGG905" s="4"/>
      <c r="OGH905" s="4"/>
      <c r="OGI905" s="4"/>
      <c r="OGJ905" s="4"/>
      <c r="OGK905" s="4"/>
      <c r="OGL905" s="4"/>
      <c r="OGM905" s="4"/>
      <c r="OGN905" s="4"/>
      <c r="OGO905" s="4"/>
      <c r="OGP905" s="4"/>
      <c r="OGQ905" s="4"/>
      <c r="OGR905" s="4"/>
      <c r="OGS905" s="4"/>
      <c r="OGT905" s="4"/>
      <c r="OGU905" s="4"/>
      <c r="OGV905" s="4"/>
      <c r="OGW905" s="4"/>
      <c r="OGX905" s="4"/>
      <c r="OGY905" s="4"/>
      <c r="OGZ905" s="4"/>
      <c r="OHA905" s="4"/>
      <c r="OHB905" s="4"/>
      <c r="OHC905" s="4"/>
      <c r="OHD905" s="4"/>
      <c r="OHE905" s="4"/>
      <c r="OHF905" s="4"/>
      <c r="OHG905" s="4"/>
      <c r="OHH905" s="4"/>
      <c r="OHI905" s="4"/>
      <c r="OHJ905" s="4"/>
      <c r="OHK905" s="4"/>
      <c r="OHL905" s="4"/>
      <c r="OHM905" s="4"/>
      <c r="OHN905" s="4"/>
      <c r="OHO905" s="4"/>
      <c r="OHP905" s="4"/>
      <c r="OHQ905" s="4"/>
      <c r="OHR905" s="4"/>
      <c r="OHS905" s="4"/>
      <c r="OHT905" s="4"/>
      <c r="OHU905" s="4"/>
      <c r="OHV905" s="4"/>
      <c r="OHW905" s="4"/>
      <c r="OHX905" s="4"/>
      <c r="OHY905" s="4"/>
      <c r="OHZ905" s="4"/>
      <c r="OIA905" s="4"/>
      <c r="OIB905" s="4"/>
      <c r="OIC905" s="4"/>
      <c r="OID905" s="4"/>
      <c r="OIE905" s="4"/>
      <c r="OIF905" s="4"/>
      <c r="OIG905" s="4"/>
      <c r="OIH905" s="4"/>
      <c r="OII905" s="4"/>
      <c r="OIJ905" s="4"/>
      <c r="OIK905" s="4"/>
      <c r="OIL905" s="4"/>
      <c r="OIM905" s="4"/>
      <c r="OIN905" s="4"/>
      <c r="OIO905" s="4"/>
      <c r="OIP905" s="4"/>
      <c r="OIQ905" s="4"/>
      <c r="OIR905" s="4"/>
      <c r="OIS905" s="4"/>
      <c r="OIT905" s="4"/>
      <c r="OIU905" s="4"/>
      <c r="OIV905" s="4"/>
      <c r="OIW905" s="4"/>
      <c r="OIX905" s="4"/>
      <c r="OIY905" s="4"/>
      <c r="OIZ905" s="4"/>
      <c r="OJA905" s="4"/>
      <c r="OJB905" s="4"/>
      <c r="OJC905" s="4"/>
      <c r="OJD905" s="4"/>
      <c r="OJE905" s="4"/>
      <c r="OJF905" s="4"/>
      <c r="OJG905" s="4"/>
      <c r="OJH905" s="4"/>
      <c r="OJI905" s="4"/>
      <c r="OJJ905" s="4"/>
      <c r="OJK905" s="4"/>
      <c r="OJL905" s="4"/>
      <c r="OJM905" s="4"/>
      <c r="OJN905" s="4"/>
      <c r="OJO905" s="4"/>
      <c r="OJP905" s="4"/>
      <c r="OJQ905" s="4"/>
      <c r="OJR905" s="4"/>
      <c r="OJS905" s="4"/>
      <c r="OJT905" s="4"/>
      <c r="OJU905" s="4"/>
      <c r="OJV905" s="4"/>
      <c r="OJW905" s="4"/>
      <c r="OJX905" s="4"/>
      <c r="OJY905" s="4"/>
      <c r="OJZ905" s="4"/>
      <c r="OKA905" s="4"/>
      <c r="OKB905" s="4"/>
      <c r="OKC905" s="4"/>
      <c r="OKD905" s="4"/>
      <c r="OKE905" s="4"/>
      <c r="OKF905" s="4"/>
      <c r="OKG905" s="4"/>
      <c r="OKH905" s="4"/>
      <c r="OKI905" s="4"/>
      <c r="OKJ905" s="4"/>
      <c r="OKK905" s="4"/>
      <c r="OKL905" s="4"/>
      <c r="OKM905" s="4"/>
      <c r="OKN905" s="4"/>
      <c r="OKO905" s="4"/>
      <c r="OKP905" s="4"/>
      <c r="OKQ905" s="4"/>
      <c r="OKR905" s="4"/>
      <c r="OKS905" s="4"/>
      <c r="OKT905" s="4"/>
      <c r="OKU905" s="4"/>
      <c r="OKV905" s="4"/>
      <c r="OKW905" s="4"/>
      <c r="OKX905" s="4"/>
      <c r="OKY905" s="4"/>
      <c r="OKZ905" s="4"/>
      <c r="OLA905" s="4"/>
      <c r="OLB905" s="4"/>
      <c r="OLC905" s="4"/>
      <c r="OLD905" s="4"/>
      <c r="OLE905" s="4"/>
      <c r="OLF905" s="4"/>
      <c r="OLG905" s="4"/>
      <c r="OLH905" s="4"/>
      <c r="OLI905" s="4"/>
      <c r="OLJ905" s="4"/>
      <c r="OLK905" s="4"/>
      <c r="OLL905" s="4"/>
      <c r="OLM905" s="4"/>
      <c r="OLN905" s="4"/>
      <c r="OLO905" s="4"/>
      <c r="OLP905" s="4"/>
      <c r="OLQ905" s="4"/>
      <c r="OLR905" s="4"/>
      <c r="OLS905" s="4"/>
      <c r="OLT905" s="4"/>
      <c r="OLU905" s="4"/>
      <c r="OLV905" s="4"/>
      <c r="OLW905" s="4"/>
      <c r="OLX905" s="4"/>
      <c r="OLY905" s="4"/>
      <c r="OLZ905" s="4"/>
      <c r="OMA905" s="4"/>
      <c r="OMB905" s="4"/>
      <c r="OMC905" s="4"/>
      <c r="OMD905" s="4"/>
      <c r="OME905" s="4"/>
      <c r="OMF905" s="4"/>
      <c r="OMG905" s="4"/>
      <c r="OMH905" s="4"/>
      <c r="OMI905" s="4"/>
      <c r="OMJ905" s="4"/>
      <c r="OMK905" s="4"/>
      <c r="OML905" s="4"/>
      <c r="OMN905" s="4"/>
      <c r="OMP905" s="4"/>
      <c r="OMQ905" s="4"/>
      <c r="OMR905" s="4"/>
      <c r="OMS905" s="4"/>
      <c r="OMT905" s="4"/>
      <c r="OMU905" s="4"/>
      <c r="OMV905" s="4"/>
      <c r="OMW905" s="4"/>
      <c r="ONB905" s="4"/>
      <c r="ONC905" s="4"/>
      <c r="OND905" s="4"/>
      <c r="ONE905" s="4"/>
      <c r="ONF905" s="4"/>
      <c r="ONG905" s="4"/>
      <c r="ONH905" s="4"/>
      <c r="ONI905" s="4"/>
      <c r="ONJ905" s="4"/>
      <c r="ONK905" s="4"/>
      <c r="ONL905" s="4"/>
      <c r="ONM905" s="4"/>
      <c r="ONN905" s="4"/>
      <c r="ONO905" s="4"/>
      <c r="ONP905" s="4"/>
      <c r="ONQ905" s="4"/>
      <c r="ONR905" s="4"/>
      <c r="ONS905" s="4"/>
      <c r="ONT905" s="4"/>
      <c r="ONU905" s="4"/>
      <c r="ONV905" s="4"/>
      <c r="ONW905" s="4"/>
      <c r="ONX905" s="4"/>
      <c r="ONY905" s="4"/>
      <c r="ONZ905" s="4"/>
      <c r="OOA905" s="4"/>
      <c r="OOB905" s="4"/>
      <c r="OOC905" s="4"/>
      <c r="OOD905" s="4"/>
      <c r="OOE905" s="4"/>
      <c r="OOF905" s="4"/>
      <c r="OOG905" s="4"/>
      <c r="OOH905" s="4"/>
      <c r="OOI905" s="4"/>
      <c r="OOJ905" s="4"/>
      <c r="OOK905" s="4"/>
      <c r="OOL905" s="4"/>
      <c r="OOM905" s="4"/>
      <c r="OON905" s="4"/>
      <c r="OOO905" s="4"/>
      <c r="OOP905" s="4"/>
      <c r="OOQ905" s="4"/>
      <c r="OOR905" s="4"/>
      <c r="OOS905" s="4"/>
      <c r="OOT905" s="4"/>
      <c r="OOU905" s="4"/>
      <c r="OOV905" s="4"/>
      <c r="OOW905" s="4"/>
      <c r="OOX905" s="4"/>
      <c r="OOY905" s="4"/>
      <c r="OOZ905" s="4"/>
      <c r="OPA905" s="4"/>
      <c r="OPB905" s="4"/>
      <c r="OPC905" s="4"/>
      <c r="OPD905" s="4"/>
      <c r="OPE905" s="4"/>
      <c r="OPF905" s="4"/>
      <c r="OPG905" s="4"/>
      <c r="OPH905" s="4"/>
      <c r="OPI905" s="4"/>
      <c r="OPJ905" s="4"/>
      <c r="OPK905" s="4"/>
      <c r="OPL905" s="4"/>
      <c r="OPM905" s="4"/>
      <c r="OPN905" s="4"/>
      <c r="OPO905" s="4"/>
      <c r="OPP905" s="4"/>
      <c r="OPQ905" s="4"/>
      <c r="OPR905" s="4"/>
      <c r="OPS905" s="4"/>
      <c r="OPT905" s="4"/>
      <c r="OPU905" s="4"/>
      <c r="OPV905" s="4"/>
      <c r="OPW905" s="4"/>
      <c r="OPX905" s="4"/>
      <c r="OPY905" s="4"/>
      <c r="OPZ905" s="4"/>
      <c r="OQA905" s="4"/>
      <c r="OQB905" s="4"/>
      <c r="OQC905" s="4"/>
      <c r="OQD905" s="4"/>
      <c r="OQE905" s="4"/>
      <c r="OQF905" s="4"/>
      <c r="OQG905" s="4"/>
      <c r="OQH905" s="4"/>
      <c r="OQI905" s="4"/>
      <c r="OQJ905" s="4"/>
      <c r="OQK905" s="4"/>
      <c r="OQL905" s="4"/>
      <c r="OQM905" s="4"/>
      <c r="OQN905" s="4"/>
      <c r="OQO905" s="4"/>
      <c r="OQP905" s="4"/>
      <c r="OQQ905" s="4"/>
      <c r="OQR905" s="4"/>
      <c r="OQS905" s="4"/>
      <c r="OQT905" s="4"/>
      <c r="OQU905" s="4"/>
      <c r="OQV905" s="4"/>
      <c r="OQW905" s="4"/>
      <c r="OQX905" s="4"/>
      <c r="OQY905" s="4"/>
      <c r="OQZ905" s="4"/>
      <c r="ORA905" s="4"/>
      <c r="ORB905" s="4"/>
      <c r="ORC905" s="4"/>
      <c r="ORD905" s="4"/>
      <c r="ORE905" s="4"/>
      <c r="ORF905" s="4"/>
      <c r="ORG905" s="4"/>
      <c r="ORH905" s="4"/>
      <c r="ORI905" s="4"/>
      <c r="ORJ905" s="4"/>
      <c r="ORK905" s="4"/>
      <c r="ORL905" s="4"/>
      <c r="ORM905" s="4"/>
      <c r="ORN905" s="4"/>
      <c r="ORO905" s="4"/>
      <c r="ORP905" s="4"/>
      <c r="ORQ905" s="4"/>
      <c r="ORR905" s="4"/>
      <c r="ORS905" s="4"/>
      <c r="ORT905" s="4"/>
      <c r="ORU905" s="4"/>
      <c r="ORV905" s="4"/>
      <c r="ORW905" s="4"/>
      <c r="ORX905" s="4"/>
      <c r="ORY905" s="4"/>
      <c r="ORZ905" s="4"/>
      <c r="OSA905" s="4"/>
      <c r="OSB905" s="4"/>
      <c r="OSC905" s="4"/>
      <c r="OSD905" s="4"/>
      <c r="OSE905" s="4"/>
      <c r="OSF905" s="4"/>
      <c r="OSG905" s="4"/>
      <c r="OSH905" s="4"/>
      <c r="OSI905" s="4"/>
      <c r="OSJ905" s="4"/>
      <c r="OSK905" s="4"/>
      <c r="OSL905" s="4"/>
      <c r="OSM905" s="4"/>
      <c r="OSN905" s="4"/>
      <c r="OSO905" s="4"/>
      <c r="OSP905" s="4"/>
      <c r="OSQ905" s="4"/>
      <c r="OSR905" s="4"/>
      <c r="OSS905" s="4"/>
      <c r="OST905" s="4"/>
      <c r="OSU905" s="4"/>
      <c r="OSV905" s="4"/>
      <c r="OSW905" s="4"/>
      <c r="OSX905" s="4"/>
      <c r="OSY905" s="4"/>
      <c r="OSZ905" s="4"/>
      <c r="OTA905" s="4"/>
      <c r="OTB905" s="4"/>
      <c r="OTC905" s="4"/>
      <c r="OTD905" s="4"/>
      <c r="OTE905" s="4"/>
      <c r="OTF905" s="4"/>
      <c r="OTG905" s="4"/>
      <c r="OTH905" s="4"/>
      <c r="OTI905" s="4"/>
      <c r="OTJ905" s="4"/>
      <c r="OTK905" s="4"/>
      <c r="OTL905" s="4"/>
      <c r="OTM905" s="4"/>
      <c r="OTN905" s="4"/>
      <c r="OTO905" s="4"/>
      <c r="OTP905" s="4"/>
      <c r="OTQ905" s="4"/>
      <c r="OTR905" s="4"/>
      <c r="OTS905" s="4"/>
      <c r="OTT905" s="4"/>
      <c r="OTU905" s="4"/>
      <c r="OTV905" s="4"/>
      <c r="OTW905" s="4"/>
      <c r="OTX905" s="4"/>
      <c r="OTY905" s="4"/>
      <c r="OTZ905" s="4"/>
      <c r="OUA905" s="4"/>
      <c r="OUB905" s="4"/>
      <c r="OUC905" s="4"/>
      <c r="OUD905" s="4"/>
      <c r="OUE905" s="4"/>
      <c r="OUF905" s="4"/>
      <c r="OUG905" s="4"/>
      <c r="OUH905" s="4"/>
      <c r="OUI905" s="4"/>
      <c r="OUJ905" s="4"/>
      <c r="OUK905" s="4"/>
      <c r="OUL905" s="4"/>
      <c r="OUM905" s="4"/>
      <c r="OUN905" s="4"/>
      <c r="OUO905" s="4"/>
      <c r="OUP905" s="4"/>
      <c r="OUQ905" s="4"/>
      <c r="OUR905" s="4"/>
      <c r="OUS905" s="4"/>
      <c r="OUT905" s="4"/>
      <c r="OUU905" s="4"/>
      <c r="OUV905" s="4"/>
      <c r="OUW905" s="4"/>
      <c r="OUX905" s="4"/>
      <c r="OUY905" s="4"/>
      <c r="OUZ905" s="4"/>
      <c r="OVA905" s="4"/>
      <c r="OVB905" s="4"/>
      <c r="OVC905" s="4"/>
      <c r="OVD905" s="4"/>
      <c r="OVE905" s="4"/>
      <c r="OVF905" s="4"/>
      <c r="OVG905" s="4"/>
      <c r="OVH905" s="4"/>
      <c r="OVI905" s="4"/>
      <c r="OVJ905" s="4"/>
      <c r="OVK905" s="4"/>
      <c r="OVL905" s="4"/>
      <c r="OVM905" s="4"/>
      <c r="OVN905" s="4"/>
      <c r="OVO905" s="4"/>
      <c r="OVP905" s="4"/>
      <c r="OVQ905" s="4"/>
      <c r="OVR905" s="4"/>
      <c r="OVS905" s="4"/>
      <c r="OVT905" s="4"/>
      <c r="OVU905" s="4"/>
      <c r="OVV905" s="4"/>
      <c r="OVW905" s="4"/>
      <c r="OVX905" s="4"/>
      <c r="OVY905" s="4"/>
      <c r="OVZ905" s="4"/>
      <c r="OWA905" s="4"/>
      <c r="OWB905" s="4"/>
      <c r="OWC905" s="4"/>
      <c r="OWD905" s="4"/>
      <c r="OWE905" s="4"/>
      <c r="OWF905" s="4"/>
      <c r="OWG905" s="4"/>
      <c r="OWH905" s="4"/>
      <c r="OWJ905" s="4"/>
      <c r="OWL905" s="4"/>
      <c r="OWM905" s="4"/>
      <c r="OWN905" s="4"/>
      <c r="OWO905" s="4"/>
      <c r="OWP905" s="4"/>
      <c r="OWQ905" s="4"/>
      <c r="OWR905" s="4"/>
      <c r="OWS905" s="4"/>
      <c r="OWX905" s="4"/>
      <c r="OWY905" s="4"/>
      <c r="OWZ905" s="4"/>
      <c r="OXA905" s="4"/>
      <c r="OXB905" s="4"/>
      <c r="OXC905" s="4"/>
      <c r="OXD905" s="4"/>
      <c r="OXE905" s="4"/>
      <c r="OXF905" s="4"/>
      <c r="OXG905" s="4"/>
      <c r="OXH905" s="4"/>
      <c r="OXI905" s="4"/>
      <c r="OXJ905" s="4"/>
      <c r="OXK905" s="4"/>
      <c r="OXL905" s="4"/>
      <c r="OXM905" s="4"/>
      <c r="OXN905" s="4"/>
      <c r="OXO905" s="4"/>
      <c r="OXP905" s="4"/>
      <c r="OXQ905" s="4"/>
      <c r="OXR905" s="4"/>
      <c r="OXS905" s="4"/>
      <c r="OXT905" s="4"/>
      <c r="OXU905" s="4"/>
      <c r="OXV905" s="4"/>
      <c r="OXW905" s="4"/>
      <c r="OXX905" s="4"/>
      <c r="OXY905" s="4"/>
      <c r="OXZ905" s="4"/>
      <c r="OYA905" s="4"/>
      <c r="OYB905" s="4"/>
      <c r="OYC905" s="4"/>
      <c r="OYD905" s="4"/>
      <c r="OYE905" s="4"/>
      <c r="OYF905" s="4"/>
      <c r="OYG905" s="4"/>
      <c r="OYH905" s="4"/>
      <c r="OYI905" s="4"/>
      <c r="OYJ905" s="4"/>
      <c r="OYK905" s="4"/>
      <c r="OYL905" s="4"/>
      <c r="OYM905" s="4"/>
      <c r="OYN905" s="4"/>
      <c r="OYO905" s="4"/>
      <c r="OYP905" s="4"/>
      <c r="OYQ905" s="4"/>
      <c r="OYR905" s="4"/>
      <c r="OYS905" s="4"/>
      <c r="OYT905" s="4"/>
      <c r="OYU905" s="4"/>
      <c r="OYV905" s="4"/>
      <c r="OYW905" s="4"/>
      <c r="OYX905" s="4"/>
      <c r="OYY905" s="4"/>
      <c r="OYZ905" s="4"/>
      <c r="OZA905" s="4"/>
      <c r="OZB905" s="4"/>
      <c r="OZC905" s="4"/>
      <c r="OZD905" s="4"/>
      <c r="OZE905" s="4"/>
      <c r="OZF905" s="4"/>
      <c r="OZG905" s="4"/>
      <c r="OZH905" s="4"/>
      <c r="OZI905" s="4"/>
      <c r="OZJ905" s="4"/>
      <c r="OZK905" s="4"/>
      <c r="OZL905" s="4"/>
      <c r="OZM905" s="4"/>
      <c r="OZN905" s="4"/>
      <c r="OZO905" s="4"/>
      <c r="OZP905" s="4"/>
      <c r="OZQ905" s="4"/>
      <c r="OZR905" s="4"/>
      <c r="OZS905" s="4"/>
      <c r="OZT905" s="4"/>
      <c r="OZU905" s="4"/>
      <c r="OZV905" s="4"/>
      <c r="OZW905" s="4"/>
      <c r="OZX905" s="4"/>
      <c r="OZY905" s="4"/>
      <c r="OZZ905" s="4"/>
      <c r="PAA905" s="4"/>
      <c r="PAB905" s="4"/>
      <c r="PAC905" s="4"/>
      <c r="PAD905" s="4"/>
      <c r="PAE905" s="4"/>
      <c r="PAF905" s="4"/>
      <c r="PAG905" s="4"/>
      <c r="PAH905" s="4"/>
      <c r="PAI905" s="4"/>
      <c r="PAJ905" s="4"/>
      <c r="PAK905" s="4"/>
      <c r="PAL905" s="4"/>
      <c r="PAM905" s="4"/>
      <c r="PAN905" s="4"/>
      <c r="PAO905" s="4"/>
      <c r="PAP905" s="4"/>
      <c r="PAQ905" s="4"/>
      <c r="PAR905" s="4"/>
      <c r="PAS905" s="4"/>
      <c r="PAT905" s="4"/>
      <c r="PAU905" s="4"/>
      <c r="PAV905" s="4"/>
      <c r="PAW905" s="4"/>
      <c r="PAX905" s="4"/>
      <c r="PAY905" s="4"/>
      <c r="PAZ905" s="4"/>
      <c r="PBA905" s="4"/>
      <c r="PBB905" s="4"/>
      <c r="PBC905" s="4"/>
      <c r="PBD905" s="4"/>
      <c r="PBE905" s="4"/>
      <c r="PBF905" s="4"/>
      <c r="PBG905" s="4"/>
      <c r="PBH905" s="4"/>
      <c r="PBI905" s="4"/>
      <c r="PBJ905" s="4"/>
      <c r="PBK905" s="4"/>
      <c r="PBL905" s="4"/>
      <c r="PBM905" s="4"/>
      <c r="PBN905" s="4"/>
      <c r="PBO905" s="4"/>
      <c r="PBP905" s="4"/>
      <c r="PBQ905" s="4"/>
      <c r="PBR905" s="4"/>
      <c r="PBS905" s="4"/>
      <c r="PBT905" s="4"/>
      <c r="PBU905" s="4"/>
      <c r="PBV905" s="4"/>
      <c r="PBW905" s="4"/>
      <c r="PBX905" s="4"/>
      <c r="PBY905" s="4"/>
      <c r="PBZ905" s="4"/>
      <c r="PCA905" s="4"/>
      <c r="PCB905" s="4"/>
      <c r="PCC905" s="4"/>
      <c r="PCD905" s="4"/>
      <c r="PCE905" s="4"/>
      <c r="PCF905" s="4"/>
      <c r="PCG905" s="4"/>
      <c r="PCH905" s="4"/>
      <c r="PCI905" s="4"/>
      <c r="PCJ905" s="4"/>
      <c r="PCK905" s="4"/>
      <c r="PCL905" s="4"/>
      <c r="PCM905" s="4"/>
      <c r="PCN905" s="4"/>
      <c r="PCO905" s="4"/>
      <c r="PCP905" s="4"/>
      <c r="PCQ905" s="4"/>
      <c r="PCR905" s="4"/>
      <c r="PCS905" s="4"/>
      <c r="PCT905" s="4"/>
      <c r="PCU905" s="4"/>
      <c r="PCV905" s="4"/>
      <c r="PCW905" s="4"/>
      <c r="PCX905" s="4"/>
      <c r="PCY905" s="4"/>
      <c r="PCZ905" s="4"/>
      <c r="PDA905" s="4"/>
      <c r="PDB905" s="4"/>
      <c r="PDC905" s="4"/>
      <c r="PDD905" s="4"/>
      <c r="PDE905" s="4"/>
      <c r="PDF905" s="4"/>
      <c r="PDG905" s="4"/>
      <c r="PDH905" s="4"/>
      <c r="PDI905" s="4"/>
      <c r="PDJ905" s="4"/>
      <c r="PDK905" s="4"/>
      <c r="PDL905" s="4"/>
      <c r="PDM905" s="4"/>
      <c r="PDN905" s="4"/>
      <c r="PDO905" s="4"/>
      <c r="PDP905" s="4"/>
      <c r="PDQ905" s="4"/>
      <c r="PDR905" s="4"/>
      <c r="PDS905" s="4"/>
      <c r="PDT905" s="4"/>
      <c r="PDU905" s="4"/>
      <c r="PDV905" s="4"/>
      <c r="PDW905" s="4"/>
      <c r="PDX905" s="4"/>
      <c r="PDY905" s="4"/>
      <c r="PDZ905" s="4"/>
      <c r="PEA905" s="4"/>
      <c r="PEB905" s="4"/>
      <c r="PEC905" s="4"/>
      <c r="PED905" s="4"/>
      <c r="PEE905" s="4"/>
      <c r="PEF905" s="4"/>
      <c r="PEG905" s="4"/>
      <c r="PEH905" s="4"/>
      <c r="PEI905" s="4"/>
      <c r="PEJ905" s="4"/>
      <c r="PEK905" s="4"/>
      <c r="PEL905" s="4"/>
      <c r="PEM905" s="4"/>
      <c r="PEN905" s="4"/>
      <c r="PEO905" s="4"/>
      <c r="PEP905" s="4"/>
      <c r="PEQ905" s="4"/>
      <c r="PER905" s="4"/>
      <c r="PES905" s="4"/>
      <c r="PET905" s="4"/>
      <c r="PEU905" s="4"/>
      <c r="PEV905" s="4"/>
      <c r="PEW905" s="4"/>
      <c r="PEX905" s="4"/>
      <c r="PEY905" s="4"/>
      <c r="PEZ905" s="4"/>
      <c r="PFA905" s="4"/>
      <c r="PFB905" s="4"/>
      <c r="PFC905" s="4"/>
      <c r="PFD905" s="4"/>
      <c r="PFE905" s="4"/>
      <c r="PFF905" s="4"/>
      <c r="PFG905" s="4"/>
      <c r="PFH905" s="4"/>
      <c r="PFI905" s="4"/>
      <c r="PFJ905" s="4"/>
      <c r="PFK905" s="4"/>
      <c r="PFL905" s="4"/>
      <c r="PFM905" s="4"/>
      <c r="PFN905" s="4"/>
      <c r="PFO905" s="4"/>
      <c r="PFP905" s="4"/>
      <c r="PFQ905" s="4"/>
      <c r="PFR905" s="4"/>
      <c r="PFS905" s="4"/>
      <c r="PFT905" s="4"/>
      <c r="PFU905" s="4"/>
      <c r="PFV905" s="4"/>
      <c r="PFW905" s="4"/>
      <c r="PFX905" s="4"/>
      <c r="PFY905" s="4"/>
      <c r="PFZ905" s="4"/>
      <c r="PGA905" s="4"/>
      <c r="PGB905" s="4"/>
      <c r="PGC905" s="4"/>
      <c r="PGD905" s="4"/>
      <c r="PGF905" s="4"/>
      <c r="PGH905" s="4"/>
      <c r="PGI905" s="4"/>
      <c r="PGJ905" s="4"/>
      <c r="PGK905" s="4"/>
      <c r="PGL905" s="4"/>
      <c r="PGM905" s="4"/>
      <c r="PGN905" s="4"/>
      <c r="PGO905" s="4"/>
      <c r="PGT905" s="4"/>
      <c r="PGU905" s="4"/>
      <c r="PGV905" s="4"/>
      <c r="PGW905" s="4"/>
      <c r="PGX905" s="4"/>
      <c r="PGY905" s="4"/>
      <c r="PGZ905" s="4"/>
      <c r="PHA905" s="4"/>
      <c r="PHB905" s="4"/>
      <c r="PHC905" s="4"/>
      <c r="PHD905" s="4"/>
      <c r="PHE905" s="4"/>
      <c r="PHF905" s="4"/>
      <c r="PHG905" s="4"/>
      <c r="PHH905" s="4"/>
      <c r="PHI905" s="4"/>
      <c r="PHJ905" s="4"/>
      <c r="PHK905" s="4"/>
      <c r="PHL905" s="4"/>
      <c r="PHM905" s="4"/>
      <c r="PHN905" s="4"/>
      <c r="PHO905" s="4"/>
      <c r="PHP905" s="4"/>
      <c r="PHQ905" s="4"/>
      <c r="PHR905" s="4"/>
      <c r="PHS905" s="4"/>
      <c r="PHT905" s="4"/>
      <c r="PHU905" s="4"/>
      <c r="PHV905" s="4"/>
      <c r="PHW905" s="4"/>
      <c r="PHX905" s="4"/>
      <c r="PHY905" s="4"/>
      <c r="PHZ905" s="4"/>
      <c r="PIA905" s="4"/>
      <c r="PIB905" s="4"/>
      <c r="PIC905" s="4"/>
      <c r="PID905" s="4"/>
      <c r="PIE905" s="4"/>
      <c r="PIF905" s="4"/>
      <c r="PIG905" s="4"/>
      <c r="PIH905" s="4"/>
      <c r="PII905" s="4"/>
      <c r="PIJ905" s="4"/>
      <c r="PIK905" s="4"/>
      <c r="PIL905" s="4"/>
      <c r="PIM905" s="4"/>
      <c r="PIN905" s="4"/>
      <c r="PIO905" s="4"/>
      <c r="PIP905" s="4"/>
      <c r="PIQ905" s="4"/>
      <c r="PIR905" s="4"/>
      <c r="PIS905" s="4"/>
      <c r="PIT905" s="4"/>
      <c r="PIU905" s="4"/>
      <c r="PIV905" s="4"/>
      <c r="PIW905" s="4"/>
      <c r="PIX905" s="4"/>
      <c r="PIY905" s="4"/>
      <c r="PIZ905" s="4"/>
      <c r="PJA905" s="4"/>
      <c r="PJB905" s="4"/>
      <c r="PJC905" s="4"/>
      <c r="PJD905" s="4"/>
      <c r="PJE905" s="4"/>
      <c r="PJF905" s="4"/>
      <c r="PJG905" s="4"/>
      <c r="PJH905" s="4"/>
      <c r="PJI905" s="4"/>
      <c r="PJJ905" s="4"/>
      <c r="PJK905" s="4"/>
      <c r="PJL905" s="4"/>
      <c r="PJM905" s="4"/>
      <c r="PJN905" s="4"/>
      <c r="PJO905" s="4"/>
      <c r="PJP905" s="4"/>
      <c r="PJQ905" s="4"/>
      <c r="PJR905" s="4"/>
      <c r="PJS905" s="4"/>
      <c r="PJT905" s="4"/>
      <c r="PJU905" s="4"/>
      <c r="PJV905" s="4"/>
      <c r="PJW905" s="4"/>
      <c r="PJX905" s="4"/>
      <c r="PJY905" s="4"/>
      <c r="PJZ905" s="4"/>
      <c r="PKA905" s="4"/>
      <c r="PKB905" s="4"/>
      <c r="PKC905" s="4"/>
      <c r="PKD905" s="4"/>
      <c r="PKE905" s="4"/>
      <c r="PKF905" s="4"/>
      <c r="PKG905" s="4"/>
      <c r="PKH905" s="4"/>
      <c r="PKI905" s="4"/>
      <c r="PKJ905" s="4"/>
      <c r="PKK905" s="4"/>
      <c r="PKL905" s="4"/>
      <c r="PKM905" s="4"/>
      <c r="PKN905" s="4"/>
      <c r="PKO905" s="4"/>
      <c r="PKP905" s="4"/>
      <c r="PKQ905" s="4"/>
      <c r="PKR905" s="4"/>
      <c r="PKS905" s="4"/>
      <c r="PKT905" s="4"/>
      <c r="PKU905" s="4"/>
      <c r="PKV905" s="4"/>
      <c r="PKW905" s="4"/>
      <c r="PKX905" s="4"/>
      <c r="PKY905" s="4"/>
      <c r="PKZ905" s="4"/>
      <c r="PLA905" s="4"/>
      <c r="PLB905" s="4"/>
      <c r="PLC905" s="4"/>
      <c r="PLD905" s="4"/>
      <c r="PLE905" s="4"/>
      <c r="PLF905" s="4"/>
      <c r="PLG905" s="4"/>
      <c r="PLH905" s="4"/>
      <c r="PLI905" s="4"/>
      <c r="PLJ905" s="4"/>
      <c r="PLK905" s="4"/>
      <c r="PLL905" s="4"/>
      <c r="PLM905" s="4"/>
      <c r="PLN905" s="4"/>
      <c r="PLO905" s="4"/>
      <c r="PLP905" s="4"/>
      <c r="PLQ905" s="4"/>
      <c r="PLR905" s="4"/>
      <c r="PLS905" s="4"/>
      <c r="PLT905" s="4"/>
      <c r="PLU905" s="4"/>
      <c r="PLV905" s="4"/>
      <c r="PLW905" s="4"/>
      <c r="PLX905" s="4"/>
      <c r="PLY905" s="4"/>
      <c r="PLZ905" s="4"/>
      <c r="PMA905" s="4"/>
      <c r="PMB905" s="4"/>
      <c r="PMC905" s="4"/>
      <c r="PMD905" s="4"/>
      <c r="PME905" s="4"/>
      <c r="PMF905" s="4"/>
      <c r="PMG905" s="4"/>
      <c r="PMH905" s="4"/>
      <c r="PMI905" s="4"/>
      <c r="PMJ905" s="4"/>
      <c r="PMK905" s="4"/>
      <c r="PML905" s="4"/>
      <c r="PMM905" s="4"/>
      <c r="PMN905" s="4"/>
      <c r="PMO905" s="4"/>
      <c r="PMP905" s="4"/>
      <c r="PMQ905" s="4"/>
      <c r="PMR905" s="4"/>
      <c r="PMS905" s="4"/>
      <c r="PMT905" s="4"/>
      <c r="PMU905" s="4"/>
      <c r="PMV905" s="4"/>
      <c r="PMW905" s="4"/>
      <c r="PMX905" s="4"/>
      <c r="PMY905" s="4"/>
      <c r="PMZ905" s="4"/>
      <c r="PNA905" s="4"/>
      <c r="PNB905" s="4"/>
      <c r="PNC905" s="4"/>
      <c r="PND905" s="4"/>
      <c r="PNE905" s="4"/>
      <c r="PNF905" s="4"/>
      <c r="PNG905" s="4"/>
      <c r="PNH905" s="4"/>
      <c r="PNI905" s="4"/>
      <c r="PNJ905" s="4"/>
      <c r="PNK905" s="4"/>
      <c r="PNL905" s="4"/>
      <c r="PNM905" s="4"/>
      <c r="PNN905" s="4"/>
      <c r="PNO905" s="4"/>
      <c r="PNP905" s="4"/>
      <c r="PNQ905" s="4"/>
      <c r="PNR905" s="4"/>
      <c r="PNS905" s="4"/>
      <c r="PNT905" s="4"/>
      <c r="PNU905" s="4"/>
      <c r="PNV905" s="4"/>
      <c r="PNW905" s="4"/>
      <c r="PNX905" s="4"/>
      <c r="PNY905" s="4"/>
      <c r="PNZ905" s="4"/>
      <c r="POA905" s="4"/>
      <c r="POB905" s="4"/>
      <c r="POC905" s="4"/>
      <c r="POD905" s="4"/>
      <c r="POE905" s="4"/>
      <c r="POF905" s="4"/>
      <c r="POG905" s="4"/>
      <c r="POH905" s="4"/>
      <c r="POI905" s="4"/>
      <c r="POJ905" s="4"/>
      <c r="POK905" s="4"/>
      <c r="POL905" s="4"/>
      <c r="POM905" s="4"/>
      <c r="PON905" s="4"/>
      <c r="POO905" s="4"/>
      <c r="POP905" s="4"/>
      <c r="POQ905" s="4"/>
      <c r="POR905" s="4"/>
      <c r="POS905" s="4"/>
      <c r="POT905" s="4"/>
      <c r="POU905" s="4"/>
      <c r="POV905" s="4"/>
      <c r="POW905" s="4"/>
      <c r="POX905" s="4"/>
      <c r="POY905" s="4"/>
      <c r="POZ905" s="4"/>
      <c r="PPA905" s="4"/>
      <c r="PPB905" s="4"/>
      <c r="PPC905" s="4"/>
      <c r="PPD905" s="4"/>
      <c r="PPE905" s="4"/>
      <c r="PPF905" s="4"/>
      <c r="PPG905" s="4"/>
      <c r="PPH905" s="4"/>
      <c r="PPI905" s="4"/>
      <c r="PPJ905" s="4"/>
      <c r="PPK905" s="4"/>
      <c r="PPL905" s="4"/>
      <c r="PPM905" s="4"/>
      <c r="PPN905" s="4"/>
      <c r="PPO905" s="4"/>
      <c r="PPP905" s="4"/>
      <c r="PPQ905" s="4"/>
      <c r="PPR905" s="4"/>
      <c r="PPS905" s="4"/>
      <c r="PPT905" s="4"/>
      <c r="PPU905" s="4"/>
      <c r="PPV905" s="4"/>
      <c r="PPW905" s="4"/>
      <c r="PPX905" s="4"/>
      <c r="PPY905" s="4"/>
      <c r="PPZ905" s="4"/>
      <c r="PQB905" s="4"/>
      <c r="PQD905" s="4"/>
      <c r="PQE905" s="4"/>
      <c r="PQF905" s="4"/>
      <c r="PQG905" s="4"/>
      <c r="PQH905" s="4"/>
      <c r="PQI905" s="4"/>
      <c r="PQJ905" s="4"/>
      <c r="PQK905" s="4"/>
      <c r="PQP905" s="4"/>
      <c r="PQQ905" s="4"/>
      <c r="PQR905" s="4"/>
      <c r="PQS905" s="4"/>
      <c r="PQT905" s="4"/>
      <c r="PQU905" s="4"/>
      <c r="PQV905" s="4"/>
      <c r="PQW905" s="4"/>
      <c r="PQX905" s="4"/>
      <c r="PQY905" s="4"/>
      <c r="PQZ905" s="4"/>
      <c r="PRA905" s="4"/>
      <c r="PRB905" s="4"/>
      <c r="PRC905" s="4"/>
      <c r="PRD905" s="4"/>
      <c r="PRE905" s="4"/>
      <c r="PRF905" s="4"/>
      <c r="PRG905" s="4"/>
      <c r="PRH905" s="4"/>
      <c r="PRI905" s="4"/>
      <c r="PRJ905" s="4"/>
      <c r="PRK905" s="4"/>
      <c r="PRL905" s="4"/>
      <c r="PRM905" s="4"/>
      <c r="PRN905" s="4"/>
      <c r="PRO905" s="4"/>
      <c r="PRP905" s="4"/>
      <c r="PRQ905" s="4"/>
      <c r="PRR905" s="4"/>
      <c r="PRS905" s="4"/>
      <c r="PRT905" s="4"/>
      <c r="PRU905" s="4"/>
      <c r="PRV905" s="4"/>
      <c r="PRW905" s="4"/>
      <c r="PRX905" s="4"/>
      <c r="PRY905" s="4"/>
      <c r="PRZ905" s="4"/>
      <c r="PSA905" s="4"/>
      <c r="PSB905" s="4"/>
      <c r="PSC905" s="4"/>
      <c r="PSD905" s="4"/>
      <c r="PSE905" s="4"/>
      <c r="PSF905" s="4"/>
      <c r="PSG905" s="4"/>
      <c r="PSH905" s="4"/>
      <c r="PSI905" s="4"/>
      <c r="PSJ905" s="4"/>
      <c r="PSK905" s="4"/>
      <c r="PSL905" s="4"/>
      <c r="PSM905" s="4"/>
      <c r="PSN905" s="4"/>
      <c r="PSO905" s="4"/>
      <c r="PSP905" s="4"/>
      <c r="PSQ905" s="4"/>
      <c r="PSR905" s="4"/>
      <c r="PSS905" s="4"/>
      <c r="PST905" s="4"/>
      <c r="PSU905" s="4"/>
      <c r="PSV905" s="4"/>
      <c r="PSW905" s="4"/>
      <c r="PSX905" s="4"/>
      <c r="PSY905" s="4"/>
      <c r="PSZ905" s="4"/>
      <c r="PTA905" s="4"/>
      <c r="PTB905" s="4"/>
      <c r="PTC905" s="4"/>
      <c r="PTD905" s="4"/>
      <c r="PTE905" s="4"/>
      <c r="PTF905" s="4"/>
      <c r="PTG905" s="4"/>
      <c r="PTH905" s="4"/>
      <c r="PTI905" s="4"/>
      <c r="PTJ905" s="4"/>
      <c r="PTK905" s="4"/>
      <c r="PTL905" s="4"/>
      <c r="PTM905" s="4"/>
      <c r="PTN905" s="4"/>
      <c r="PTO905" s="4"/>
      <c r="PTP905" s="4"/>
      <c r="PTQ905" s="4"/>
      <c r="PTR905" s="4"/>
      <c r="PTS905" s="4"/>
      <c r="PTT905" s="4"/>
      <c r="PTU905" s="4"/>
      <c r="PTV905" s="4"/>
      <c r="PTW905" s="4"/>
      <c r="PTX905" s="4"/>
      <c r="PTY905" s="4"/>
      <c r="PTZ905" s="4"/>
      <c r="PUA905" s="4"/>
      <c r="PUB905" s="4"/>
      <c r="PUC905" s="4"/>
      <c r="PUD905" s="4"/>
      <c r="PUE905" s="4"/>
      <c r="PUF905" s="4"/>
      <c r="PUG905" s="4"/>
      <c r="PUH905" s="4"/>
      <c r="PUI905" s="4"/>
      <c r="PUJ905" s="4"/>
      <c r="PUK905" s="4"/>
      <c r="PUL905" s="4"/>
      <c r="PUM905" s="4"/>
      <c r="PUN905" s="4"/>
      <c r="PUO905" s="4"/>
      <c r="PUP905" s="4"/>
      <c r="PUQ905" s="4"/>
      <c r="PUR905" s="4"/>
      <c r="PUS905" s="4"/>
      <c r="PUT905" s="4"/>
      <c r="PUU905" s="4"/>
      <c r="PUV905" s="4"/>
      <c r="PUW905" s="4"/>
      <c r="PUX905" s="4"/>
      <c r="PUY905" s="4"/>
      <c r="PUZ905" s="4"/>
      <c r="PVA905" s="4"/>
      <c r="PVB905" s="4"/>
      <c r="PVC905" s="4"/>
      <c r="PVD905" s="4"/>
      <c r="PVE905" s="4"/>
      <c r="PVF905" s="4"/>
      <c r="PVG905" s="4"/>
      <c r="PVH905" s="4"/>
      <c r="PVI905" s="4"/>
      <c r="PVJ905" s="4"/>
      <c r="PVK905" s="4"/>
      <c r="PVL905" s="4"/>
      <c r="PVM905" s="4"/>
      <c r="PVN905" s="4"/>
      <c r="PVO905" s="4"/>
      <c r="PVP905" s="4"/>
      <c r="PVQ905" s="4"/>
      <c r="PVR905" s="4"/>
      <c r="PVS905" s="4"/>
      <c r="PVT905" s="4"/>
      <c r="PVU905" s="4"/>
      <c r="PVV905" s="4"/>
      <c r="PVW905" s="4"/>
      <c r="PVX905" s="4"/>
      <c r="PVY905" s="4"/>
      <c r="PVZ905" s="4"/>
      <c r="PWA905" s="4"/>
      <c r="PWB905" s="4"/>
      <c r="PWC905" s="4"/>
      <c r="PWD905" s="4"/>
      <c r="PWE905" s="4"/>
      <c r="PWF905" s="4"/>
      <c r="PWG905" s="4"/>
      <c r="PWH905" s="4"/>
      <c r="PWI905" s="4"/>
      <c r="PWJ905" s="4"/>
      <c r="PWK905" s="4"/>
      <c r="PWL905" s="4"/>
      <c r="PWM905" s="4"/>
      <c r="PWN905" s="4"/>
      <c r="PWO905" s="4"/>
      <c r="PWP905" s="4"/>
      <c r="PWQ905" s="4"/>
      <c r="PWR905" s="4"/>
      <c r="PWS905" s="4"/>
      <c r="PWT905" s="4"/>
      <c r="PWU905" s="4"/>
      <c r="PWV905" s="4"/>
      <c r="PWW905" s="4"/>
      <c r="PWX905" s="4"/>
      <c r="PWY905" s="4"/>
      <c r="PWZ905" s="4"/>
      <c r="PXA905" s="4"/>
      <c r="PXB905" s="4"/>
      <c r="PXC905" s="4"/>
      <c r="PXD905" s="4"/>
      <c r="PXE905" s="4"/>
      <c r="PXF905" s="4"/>
      <c r="PXG905" s="4"/>
      <c r="PXH905" s="4"/>
      <c r="PXI905" s="4"/>
      <c r="PXJ905" s="4"/>
      <c r="PXK905" s="4"/>
      <c r="PXL905" s="4"/>
      <c r="PXM905" s="4"/>
      <c r="PXN905" s="4"/>
      <c r="PXO905" s="4"/>
      <c r="PXP905" s="4"/>
      <c r="PXQ905" s="4"/>
      <c r="PXR905" s="4"/>
      <c r="PXS905" s="4"/>
      <c r="PXT905" s="4"/>
      <c r="PXU905" s="4"/>
      <c r="PXV905" s="4"/>
      <c r="PXW905" s="4"/>
      <c r="PXX905" s="4"/>
      <c r="PXY905" s="4"/>
      <c r="PXZ905" s="4"/>
      <c r="PYA905" s="4"/>
      <c r="PYB905" s="4"/>
      <c r="PYC905" s="4"/>
      <c r="PYD905" s="4"/>
      <c r="PYE905" s="4"/>
      <c r="PYF905" s="4"/>
      <c r="PYG905" s="4"/>
      <c r="PYH905" s="4"/>
      <c r="PYI905" s="4"/>
      <c r="PYJ905" s="4"/>
      <c r="PYK905" s="4"/>
      <c r="PYL905" s="4"/>
      <c r="PYM905" s="4"/>
      <c r="PYN905" s="4"/>
      <c r="PYO905" s="4"/>
      <c r="PYP905" s="4"/>
      <c r="PYQ905" s="4"/>
      <c r="PYR905" s="4"/>
      <c r="PYS905" s="4"/>
      <c r="PYT905" s="4"/>
      <c r="PYU905" s="4"/>
      <c r="PYV905" s="4"/>
      <c r="PYW905" s="4"/>
      <c r="PYX905" s="4"/>
      <c r="PYY905" s="4"/>
      <c r="PYZ905" s="4"/>
      <c r="PZA905" s="4"/>
      <c r="PZB905" s="4"/>
      <c r="PZC905" s="4"/>
      <c r="PZD905" s="4"/>
      <c r="PZE905" s="4"/>
      <c r="PZF905" s="4"/>
      <c r="PZG905" s="4"/>
      <c r="PZH905" s="4"/>
      <c r="PZI905" s="4"/>
      <c r="PZJ905" s="4"/>
      <c r="PZK905" s="4"/>
      <c r="PZL905" s="4"/>
      <c r="PZM905" s="4"/>
      <c r="PZN905" s="4"/>
      <c r="PZO905" s="4"/>
      <c r="PZP905" s="4"/>
      <c r="PZQ905" s="4"/>
      <c r="PZR905" s="4"/>
      <c r="PZS905" s="4"/>
      <c r="PZT905" s="4"/>
      <c r="PZU905" s="4"/>
      <c r="PZV905" s="4"/>
      <c r="PZX905" s="4"/>
      <c r="PZZ905" s="4"/>
      <c r="QAA905" s="4"/>
      <c r="QAB905" s="4"/>
      <c r="QAC905" s="4"/>
      <c r="QAD905" s="4"/>
      <c r="QAE905" s="4"/>
      <c r="QAF905" s="4"/>
      <c r="QAG905" s="4"/>
      <c r="QAL905" s="4"/>
      <c r="QAM905" s="4"/>
      <c r="QAN905" s="4"/>
      <c r="QAO905" s="4"/>
      <c r="QAP905" s="4"/>
      <c r="QAQ905" s="4"/>
      <c r="QAR905" s="4"/>
      <c r="QAS905" s="4"/>
      <c r="QAT905" s="4"/>
      <c r="QAU905" s="4"/>
      <c r="QAV905" s="4"/>
      <c r="QAW905" s="4"/>
      <c r="QAX905" s="4"/>
      <c r="QAY905" s="4"/>
      <c r="QAZ905" s="4"/>
      <c r="QBA905" s="4"/>
      <c r="QBB905" s="4"/>
      <c r="QBC905" s="4"/>
      <c r="QBD905" s="4"/>
      <c r="QBE905" s="4"/>
      <c r="QBF905" s="4"/>
      <c r="QBG905" s="4"/>
      <c r="QBH905" s="4"/>
      <c r="QBI905" s="4"/>
      <c r="QBJ905" s="4"/>
      <c r="QBK905" s="4"/>
      <c r="QBL905" s="4"/>
      <c r="QBM905" s="4"/>
      <c r="QBN905" s="4"/>
      <c r="QBO905" s="4"/>
      <c r="QBP905" s="4"/>
      <c r="QBQ905" s="4"/>
      <c r="QBR905" s="4"/>
      <c r="QBS905" s="4"/>
      <c r="QBT905" s="4"/>
      <c r="QBU905" s="4"/>
      <c r="QBV905" s="4"/>
      <c r="QBW905" s="4"/>
      <c r="QBX905" s="4"/>
      <c r="QBY905" s="4"/>
      <c r="QBZ905" s="4"/>
      <c r="QCA905" s="4"/>
      <c r="QCB905" s="4"/>
      <c r="QCC905" s="4"/>
      <c r="QCD905" s="4"/>
      <c r="QCE905" s="4"/>
      <c r="QCF905" s="4"/>
      <c r="QCG905" s="4"/>
      <c r="QCH905" s="4"/>
      <c r="QCI905" s="4"/>
      <c r="QCJ905" s="4"/>
      <c r="QCK905" s="4"/>
      <c r="QCL905" s="4"/>
      <c r="QCM905" s="4"/>
      <c r="QCN905" s="4"/>
      <c r="QCO905" s="4"/>
      <c r="QCP905" s="4"/>
      <c r="QCQ905" s="4"/>
      <c r="QCR905" s="4"/>
      <c r="QCS905" s="4"/>
      <c r="QCT905" s="4"/>
      <c r="QCU905" s="4"/>
      <c r="QCV905" s="4"/>
      <c r="QCW905" s="4"/>
      <c r="QCX905" s="4"/>
      <c r="QCY905" s="4"/>
      <c r="QCZ905" s="4"/>
      <c r="QDA905" s="4"/>
      <c r="QDB905" s="4"/>
      <c r="QDC905" s="4"/>
      <c r="QDD905" s="4"/>
      <c r="QDE905" s="4"/>
      <c r="QDF905" s="4"/>
      <c r="QDG905" s="4"/>
      <c r="QDH905" s="4"/>
      <c r="QDI905" s="4"/>
      <c r="QDJ905" s="4"/>
      <c r="QDK905" s="4"/>
      <c r="QDL905" s="4"/>
      <c r="QDM905" s="4"/>
      <c r="QDN905" s="4"/>
      <c r="QDO905" s="4"/>
      <c r="QDP905" s="4"/>
      <c r="QDQ905" s="4"/>
      <c r="QDR905" s="4"/>
      <c r="QDS905" s="4"/>
      <c r="QDT905" s="4"/>
      <c r="QDU905" s="4"/>
      <c r="QDV905" s="4"/>
      <c r="QDW905" s="4"/>
      <c r="QDX905" s="4"/>
      <c r="QDY905" s="4"/>
      <c r="QDZ905" s="4"/>
      <c r="QEA905" s="4"/>
      <c r="QEB905" s="4"/>
      <c r="QEC905" s="4"/>
      <c r="QED905" s="4"/>
      <c r="QEE905" s="4"/>
      <c r="QEF905" s="4"/>
      <c r="QEG905" s="4"/>
      <c r="QEH905" s="4"/>
      <c r="QEI905" s="4"/>
      <c r="QEJ905" s="4"/>
      <c r="QEK905" s="4"/>
      <c r="QEL905" s="4"/>
      <c r="QEM905" s="4"/>
      <c r="QEN905" s="4"/>
      <c r="QEO905" s="4"/>
      <c r="QEP905" s="4"/>
      <c r="QEQ905" s="4"/>
      <c r="QER905" s="4"/>
      <c r="QES905" s="4"/>
      <c r="QET905" s="4"/>
      <c r="QEU905" s="4"/>
      <c r="QEV905" s="4"/>
      <c r="QEW905" s="4"/>
      <c r="QEX905" s="4"/>
      <c r="QEY905" s="4"/>
      <c r="QEZ905" s="4"/>
      <c r="QFA905" s="4"/>
      <c r="QFB905" s="4"/>
      <c r="QFC905" s="4"/>
      <c r="QFD905" s="4"/>
      <c r="QFE905" s="4"/>
      <c r="QFF905" s="4"/>
      <c r="QFG905" s="4"/>
      <c r="QFH905" s="4"/>
      <c r="QFI905" s="4"/>
      <c r="QFJ905" s="4"/>
      <c r="QFK905" s="4"/>
      <c r="QFL905" s="4"/>
      <c r="QFM905" s="4"/>
      <c r="QFN905" s="4"/>
      <c r="QFO905" s="4"/>
      <c r="QFP905" s="4"/>
      <c r="QFQ905" s="4"/>
      <c r="QFR905" s="4"/>
      <c r="QFS905" s="4"/>
      <c r="QFT905" s="4"/>
      <c r="QFU905" s="4"/>
      <c r="QFV905" s="4"/>
      <c r="QFW905" s="4"/>
      <c r="QFX905" s="4"/>
      <c r="QFY905" s="4"/>
      <c r="QFZ905" s="4"/>
      <c r="QGA905" s="4"/>
      <c r="QGB905" s="4"/>
      <c r="QGC905" s="4"/>
      <c r="QGD905" s="4"/>
      <c r="QGE905" s="4"/>
      <c r="QGF905" s="4"/>
      <c r="QGG905" s="4"/>
      <c r="QGH905" s="4"/>
      <c r="QGI905" s="4"/>
      <c r="QGJ905" s="4"/>
      <c r="QGK905" s="4"/>
      <c r="QGL905" s="4"/>
      <c r="QGM905" s="4"/>
      <c r="QGN905" s="4"/>
      <c r="QGO905" s="4"/>
      <c r="QGP905" s="4"/>
      <c r="QGQ905" s="4"/>
      <c r="QGR905" s="4"/>
      <c r="QGS905" s="4"/>
      <c r="QGT905" s="4"/>
      <c r="QGU905" s="4"/>
      <c r="QGV905" s="4"/>
      <c r="QGW905" s="4"/>
      <c r="QGX905" s="4"/>
      <c r="QGY905" s="4"/>
      <c r="QGZ905" s="4"/>
      <c r="QHA905" s="4"/>
      <c r="QHB905" s="4"/>
      <c r="QHC905" s="4"/>
      <c r="QHD905" s="4"/>
      <c r="QHE905" s="4"/>
      <c r="QHF905" s="4"/>
      <c r="QHG905" s="4"/>
      <c r="QHH905" s="4"/>
      <c r="QHI905" s="4"/>
      <c r="QHJ905" s="4"/>
      <c r="QHK905" s="4"/>
      <c r="QHL905" s="4"/>
      <c r="QHM905" s="4"/>
      <c r="QHN905" s="4"/>
      <c r="QHO905" s="4"/>
      <c r="QHP905" s="4"/>
      <c r="QHQ905" s="4"/>
      <c r="QHR905" s="4"/>
      <c r="QHS905" s="4"/>
      <c r="QHT905" s="4"/>
      <c r="QHU905" s="4"/>
      <c r="QHV905" s="4"/>
      <c r="QHW905" s="4"/>
      <c r="QHX905" s="4"/>
      <c r="QHY905" s="4"/>
      <c r="QHZ905" s="4"/>
      <c r="QIA905" s="4"/>
      <c r="QIB905" s="4"/>
      <c r="QIC905" s="4"/>
      <c r="QID905" s="4"/>
      <c r="QIE905" s="4"/>
      <c r="QIF905" s="4"/>
      <c r="QIG905" s="4"/>
      <c r="QIH905" s="4"/>
      <c r="QII905" s="4"/>
      <c r="QIJ905" s="4"/>
      <c r="QIK905" s="4"/>
      <c r="QIL905" s="4"/>
      <c r="QIM905" s="4"/>
      <c r="QIN905" s="4"/>
      <c r="QIO905" s="4"/>
      <c r="QIP905" s="4"/>
      <c r="QIQ905" s="4"/>
      <c r="QIR905" s="4"/>
      <c r="QIS905" s="4"/>
      <c r="QIT905" s="4"/>
      <c r="QIU905" s="4"/>
      <c r="QIV905" s="4"/>
      <c r="QIW905" s="4"/>
      <c r="QIX905" s="4"/>
      <c r="QIY905" s="4"/>
      <c r="QIZ905" s="4"/>
      <c r="QJA905" s="4"/>
      <c r="QJB905" s="4"/>
      <c r="QJC905" s="4"/>
      <c r="QJD905" s="4"/>
      <c r="QJE905" s="4"/>
      <c r="QJF905" s="4"/>
      <c r="QJG905" s="4"/>
      <c r="QJH905" s="4"/>
      <c r="QJI905" s="4"/>
      <c r="QJJ905" s="4"/>
      <c r="QJK905" s="4"/>
      <c r="QJL905" s="4"/>
      <c r="QJM905" s="4"/>
      <c r="QJN905" s="4"/>
      <c r="QJO905" s="4"/>
      <c r="QJP905" s="4"/>
      <c r="QJQ905" s="4"/>
      <c r="QJR905" s="4"/>
      <c r="QJT905" s="4"/>
      <c r="QJV905" s="4"/>
      <c r="QJW905" s="4"/>
      <c r="QJX905" s="4"/>
      <c r="QJY905" s="4"/>
      <c r="QJZ905" s="4"/>
      <c r="QKA905" s="4"/>
      <c r="QKB905" s="4"/>
      <c r="QKC905" s="4"/>
      <c r="QKH905" s="4"/>
      <c r="QKI905" s="4"/>
      <c r="QKJ905" s="4"/>
      <c r="QKK905" s="4"/>
      <c r="QKL905" s="4"/>
      <c r="QKM905" s="4"/>
      <c r="QKN905" s="4"/>
      <c r="QKO905" s="4"/>
      <c r="QKP905" s="4"/>
      <c r="QKQ905" s="4"/>
      <c r="QKR905" s="4"/>
      <c r="QKS905" s="4"/>
      <c r="QKT905" s="4"/>
      <c r="QKU905" s="4"/>
      <c r="QKV905" s="4"/>
      <c r="QKW905" s="4"/>
      <c r="QKX905" s="4"/>
      <c r="QKY905" s="4"/>
      <c r="QKZ905" s="4"/>
      <c r="QLA905" s="4"/>
      <c r="QLB905" s="4"/>
      <c r="QLC905" s="4"/>
      <c r="QLD905" s="4"/>
      <c r="QLE905" s="4"/>
      <c r="QLF905" s="4"/>
      <c r="QLG905" s="4"/>
      <c r="QLH905" s="4"/>
      <c r="QLI905" s="4"/>
      <c r="QLJ905" s="4"/>
      <c r="QLK905" s="4"/>
      <c r="QLL905" s="4"/>
      <c r="QLM905" s="4"/>
      <c r="QLN905" s="4"/>
      <c r="QLO905" s="4"/>
      <c r="QLP905" s="4"/>
      <c r="QLQ905" s="4"/>
      <c r="QLR905" s="4"/>
      <c r="QLS905" s="4"/>
      <c r="QLT905" s="4"/>
      <c r="QLU905" s="4"/>
      <c r="QLV905" s="4"/>
      <c r="QLW905" s="4"/>
      <c r="QLX905" s="4"/>
      <c r="QLY905" s="4"/>
      <c r="QLZ905" s="4"/>
      <c r="QMA905" s="4"/>
      <c r="QMB905" s="4"/>
      <c r="QMC905" s="4"/>
      <c r="QMD905" s="4"/>
      <c r="QME905" s="4"/>
      <c r="QMF905" s="4"/>
      <c r="QMG905" s="4"/>
      <c r="QMH905" s="4"/>
      <c r="QMI905" s="4"/>
      <c r="QMJ905" s="4"/>
      <c r="QMK905" s="4"/>
      <c r="QML905" s="4"/>
      <c r="QMM905" s="4"/>
      <c r="QMN905" s="4"/>
      <c r="QMO905" s="4"/>
      <c r="QMP905" s="4"/>
      <c r="QMQ905" s="4"/>
      <c r="QMR905" s="4"/>
      <c r="QMS905" s="4"/>
      <c r="QMT905" s="4"/>
      <c r="QMU905" s="4"/>
      <c r="QMV905" s="4"/>
      <c r="QMW905" s="4"/>
      <c r="QMX905" s="4"/>
      <c r="QMY905" s="4"/>
      <c r="QMZ905" s="4"/>
      <c r="QNA905" s="4"/>
      <c r="QNB905" s="4"/>
      <c r="QNC905" s="4"/>
      <c r="QND905" s="4"/>
      <c r="QNE905" s="4"/>
      <c r="QNF905" s="4"/>
      <c r="QNG905" s="4"/>
      <c r="QNH905" s="4"/>
      <c r="QNI905" s="4"/>
      <c r="QNJ905" s="4"/>
      <c r="QNK905" s="4"/>
      <c r="QNL905" s="4"/>
      <c r="QNM905" s="4"/>
      <c r="QNN905" s="4"/>
      <c r="QNO905" s="4"/>
      <c r="QNP905" s="4"/>
      <c r="QNQ905" s="4"/>
      <c r="QNR905" s="4"/>
      <c r="QNS905" s="4"/>
      <c r="QNT905" s="4"/>
      <c r="QNU905" s="4"/>
      <c r="QNV905" s="4"/>
      <c r="QNW905" s="4"/>
      <c r="QNX905" s="4"/>
      <c r="QNY905" s="4"/>
      <c r="QNZ905" s="4"/>
      <c r="QOA905" s="4"/>
      <c r="QOB905" s="4"/>
      <c r="QOC905" s="4"/>
      <c r="QOD905" s="4"/>
      <c r="QOE905" s="4"/>
      <c r="QOF905" s="4"/>
      <c r="QOG905" s="4"/>
      <c r="QOH905" s="4"/>
      <c r="QOI905" s="4"/>
      <c r="QOJ905" s="4"/>
      <c r="QOK905" s="4"/>
      <c r="QOL905" s="4"/>
      <c r="QOM905" s="4"/>
      <c r="QON905" s="4"/>
      <c r="QOO905" s="4"/>
      <c r="QOP905" s="4"/>
      <c r="QOQ905" s="4"/>
      <c r="QOR905" s="4"/>
      <c r="QOS905" s="4"/>
      <c r="QOT905" s="4"/>
      <c r="QOU905" s="4"/>
      <c r="QOV905" s="4"/>
      <c r="QOW905" s="4"/>
      <c r="QOX905" s="4"/>
      <c r="QOY905" s="4"/>
      <c r="QOZ905" s="4"/>
      <c r="QPA905" s="4"/>
      <c r="QPB905" s="4"/>
      <c r="QPC905" s="4"/>
      <c r="QPD905" s="4"/>
      <c r="QPE905" s="4"/>
      <c r="QPF905" s="4"/>
      <c r="QPG905" s="4"/>
      <c r="QPH905" s="4"/>
      <c r="QPI905" s="4"/>
      <c r="QPJ905" s="4"/>
      <c r="QPK905" s="4"/>
      <c r="QPL905" s="4"/>
      <c r="QPM905" s="4"/>
      <c r="QPN905" s="4"/>
      <c r="QPO905" s="4"/>
      <c r="QPP905" s="4"/>
      <c r="QPQ905" s="4"/>
      <c r="QPR905" s="4"/>
      <c r="QPS905" s="4"/>
      <c r="QPT905" s="4"/>
      <c r="QPU905" s="4"/>
      <c r="QPV905" s="4"/>
      <c r="QPW905" s="4"/>
      <c r="QPX905" s="4"/>
      <c r="QPY905" s="4"/>
      <c r="QPZ905" s="4"/>
      <c r="QQA905" s="4"/>
      <c r="QQB905" s="4"/>
      <c r="QQC905" s="4"/>
      <c r="QQD905" s="4"/>
      <c r="QQE905" s="4"/>
      <c r="QQF905" s="4"/>
      <c r="QQG905" s="4"/>
      <c r="QQH905" s="4"/>
      <c r="QQI905" s="4"/>
      <c r="QQJ905" s="4"/>
      <c r="QQK905" s="4"/>
      <c r="QQL905" s="4"/>
      <c r="QQM905" s="4"/>
      <c r="QQN905" s="4"/>
      <c r="QQO905" s="4"/>
      <c r="QQP905" s="4"/>
      <c r="QQQ905" s="4"/>
      <c r="QQR905" s="4"/>
      <c r="QQS905" s="4"/>
      <c r="QQT905" s="4"/>
      <c r="QQU905" s="4"/>
      <c r="QQV905" s="4"/>
      <c r="QQW905" s="4"/>
      <c r="QQX905" s="4"/>
      <c r="QQY905" s="4"/>
      <c r="QQZ905" s="4"/>
      <c r="QRA905" s="4"/>
      <c r="QRB905" s="4"/>
      <c r="QRC905" s="4"/>
      <c r="QRD905" s="4"/>
      <c r="QRE905" s="4"/>
      <c r="QRF905" s="4"/>
      <c r="QRG905" s="4"/>
      <c r="QRH905" s="4"/>
      <c r="QRI905" s="4"/>
      <c r="QRJ905" s="4"/>
      <c r="QRK905" s="4"/>
      <c r="QRL905" s="4"/>
      <c r="QRM905" s="4"/>
      <c r="QRN905" s="4"/>
      <c r="QRO905" s="4"/>
      <c r="QRP905" s="4"/>
      <c r="QRQ905" s="4"/>
      <c r="QRR905" s="4"/>
      <c r="QRS905" s="4"/>
      <c r="QRT905" s="4"/>
      <c r="QRU905" s="4"/>
      <c r="QRV905" s="4"/>
      <c r="QRW905" s="4"/>
      <c r="QRX905" s="4"/>
      <c r="QRY905" s="4"/>
      <c r="QRZ905" s="4"/>
      <c r="QSA905" s="4"/>
      <c r="QSB905" s="4"/>
      <c r="QSC905" s="4"/>
      <c r="QSD905" s="4"/>
      <c r="QSE905" s="4"/>
      <c r="QSF905" s="4"/>
      <c r="QSG905" s="4"/>
      <c r="QSH905" s="4"/>
      <c r="QSI905" s="4"/>
      <c r="QSJ905" s="4"/>
      <c r="QSK905" s="4"/>
      <c r="QSL905" s="4"/>
      <c r="QSM905" s="4"/>
      <c r="QSN905" s="4"/>
      <c r="QSO905" s="4"/>
      <c r="QSP905" s="4"/>
      <c r="QSQ905" s="4"/>
      <c r="QSR905" s="4"/>
      <c r="QSS905" s="4"/>
      <c r="QST905" s="4"/>
      <c r="QSU905" s="4"/>
      <c r="QSV905" s="4"/>
      <c r="QSW905" s="4"/>
      <c r="QSX905" s="4"/>
      <c r="QSY905" s="4"/>
      <c r="QSZ905" s="4"/>
      <c r="QTA905" s="4"/>
      <c r="QTB905" s="4"/>
      <c r="QTC905" s="4"/>
      <c r="QTD905" s="4"/>
      <c r="QTE905" s="4"/>
      <c r="QTF905" s="4"/>
      <c r="QTG905" s="4"/>
      <c r="QTH905" s="4"/>
      <c r="QTI905" s="4"/>
      <c r="QTJ905" s="4"/>
      <c r="QTK905" s="4"/>
      <c r="QTL905" s="4"/>
      <c r="QTM905" s="4"/>
      <c r="QTN905" s="4"/>
      <c r="QTP905" s="4"/>
      <c r="QTR905" s="4"/>
      <c r="QTS905" s="4"/>
      <c r="QTT905" s="4"/>
      <c r="QTU905" s="4"/>
      <c r="QTV905" s="4"/>
      <c r="QTW905" s="4"/>
      <c r="QTX905" s="4"/>
      <c r="QTY905" s="4"/>
      <c r="QUD905" s="4"/>
      <c r="QUE905" s="4"/>
      <c r="QUF905" s="4"/>
      <c r="QUG905" s="4"/>
      <c r="QUH905" s="4"/>
      <c r="QUI905" s="4"/>
      <c r="QUJ905" s="4"/>
      <c r="QUK905" s="4"/>
      <c r="QUL905" s="4"/>
      <c r="QUM905" s="4"/>
      <c r="QUN905" s="4"/>
      <c r="QUO905" s="4"/>
      <c r="QUP905" s="4"/>
      <c r="QUQ905" s="4"/>
      <c r="QUR905" s="4"/>
      <c r="QUS905" s="4"/>
      <c r="QUT905" s="4"/>
      <c r="QUU905" s="4"/>
      <c r="QUV905" s="4"/>
      <c r="QUW905" s="4"/>
      <c r="QUX905" s="4"/>
      <c r="QUY905" s="4"/>
      <c r="QUZ905" s="4"/>
      <c r="QVA905" s="4"/>
      <c r="QVB905" s="4"/>
      <c r="QVC905" s="4"/>
      <c r="QVD905" s="4"/>
      <c r="QVE905" s="4"/>
      <c r="QVF905" s="4"/>
      <c r="QVG905" s="4"/>
      <c r="QVH905" s="4"/>
      <c r="QVI905" s="4"/>
      <c r="QVJ905" s="4"/>
      <c r="QVK905" s="4"/>
      <c r="QVL905" s="4"/>
      <c r="QVM905" s="4"/>
      <c r="QVN905" s="4"/>
      <c r="QVO905" s="4"/>
      <c r="QVP905" s="4"/>
      <c r="QVQ905" s="4"/>
      <c r="QVR905" s="4"/>
      <c r="QVS905" s="4"/>
      <c r="QVT905" s="4"/>
      <c r="QVU905" s="4"/>
      <c r="QVV905" s="4"/>
      <c r="QVW905" s="4"/>
      <c r="QVX905" s="4"/>
      <c r="QVY905" s="4"/>
      <c r="QVZ905" s="4"/>
      <c r="QWA905" s="4"/>
      <c r="QWB905" s="4"/>
      <c r="QWC905" s="4"/>
      <c r="QWD905" s="4"/>
      <c r="QWE905" s="4"/>
      <c r="QWF905" s="4"/>
      <c r="QWG905" s="4"/>
      <c r="QWH905" s="4"/>
      <c r="QWI905" s="4"/>
      <c r="QWJ905" s="4"/>
      <c r="QWK905" s="4"/>
      <c r="QWL905" s="4"/>
      <c r="QWM905" s="4"/>
      <c r="QWN905" s="4"/>
      <c r="QWO905" s="4"/>
      <c r="QWP905" s="4"/>
      <c r="QWQ905" s="4"/>
      <c r="QWR905" s="4"/>
      <c r="QWS905" s="4"/>
      <c r="QWT905" s="4"/>
      <c r="QWU905" s="4"/>
      <c r="QWV905" s="4"/>
      <c r="QWW905" s="4"/>
      <c r="QWX905" s="4"/>
      <c r="QWY905" s="4"/>
      <c r="QWZ905" s="4"/>
      <c r="QXA905" s="4"/>
      <c r="QXB905" s="4"/>
      <c r="QXC905" s="4"/>
      <c r="QXD905" s="4"/>
      <c r="QXE905" s="4"/>
      <c r="QXF905" s="4"/>
      <c r="QXG905" s="4"/>
      <c r="QXH905" s="4"/>
      <c r="QXI905" s="4"/>
      <c r="QXJ905" s="4"/>
      <c r="QXK905" s="4"/>
      <c r="QXL905" s="4"/>
      <c r="QXM905" s="4"/>
      <c r="QXN905" s="4"/>
      <c r="QXO905" s="4"/>
      <c r="QXP905" s="4"/>
      <c r="QXQ905" s="4"/>
      <c r="QXR905" s="4"/>
      <c r="QXS905" s="4"/>
      <c r="QXT905" s="4"/>
      <c r="QXU905" s="4"/>
      <c r="QXV905" s="4"/>
      <c r="QXW905" s="4"/>
      <c r="QXX905" s="4"/>
      <c r="QXY905" s="4"/>
      <c r="QXZ905" s="4"/>
      <c r="QYA905" s="4"/>
      <c r="QYB905" s="4"/>
      <c r="QYC905" s="4"/>
      <c r="QYD905" s="4"/>
      <c r="QYE905" s="4"/>
      <c r="QYF905" s="4"/>
      <c r="QYG905" s="4"/>
      <c r="QYH905" s="4"/>
      <c r="QYI905" s="4"/>
      <c r="QYJ905" s="4"/>
      <c r="QYK905" s="4"/>
      <c r="QYL905" s="4"/>
      <c r="QYM905" s="4"/>
      <c r="QYN905" s="4"/>
      <c r="QYO905" s="4"/>
      <c r="QYP905" s="4"/>
      <c r="QYQ905" s="4"/>
      <c r="QYR905" s="4"/>
      <c r="QYS905" s="4"/>
      <c r="QYT905" s="4"/>
      <c r="QYU905" s="4"/>
      <c r="QYV905" s="4"/>
      <c r="QYW905" s="4"/>
      <c r="QYX905" s="4"/>
      <c r="QYY905" s="4"/>
      <c r="QYZ905" s="4"/>
      <c r="QZA905" s="4"/>
      <c r="QZB905" s="4"/>
      <c r="QZC905" s="4"/>
      <c r="QZD905" s="4"/>
      <c r="QZE905" s="4"/>
      <c r="QZF905" s="4"/>
      <c r="QZG905" s="4"/>
      <c r="QZH905" s="4"/>
      <c r="QZI905" s="4"/>
      <c r="QZJ905" s="4"/>
      <c r="QZK905" s="4"/>
      <c r="QZL905" s="4"/>
      <c r="QZM905" s="4"/>
      <c r="QZN905" s="4"/>
      <c r="QZO905" s="4"/>
      <c r="QZP905" s="4"/>
      <c r="QZQ905" s="4"/>
      <c r="QZR905" s="4"/>
      <c r="QZS905" s="4"/>
      <c r="QZT905" s="4"/>
      <c r="QZU905" s="4"/>
      <c r="QZV905" s="4"/>
      <c r="QZW905" s="4"/>
      <c r="QZX905" s="4"/>
      <c r="QZY905" s="4"/>
      <c r="QZZ905" s="4"/>
      <c r="RAA905" s="4"/>
      <c r="RAB905" s="4"/>
      <c r="RAC905" s="4"/>
      <c r="RAD905" s="4"/>
      <c r="RAE905" s="4"/>
      <c r="RAF905" s="4"/>
      <c r="RAG905" s="4"/>
      <c r="RAH905" s="4"/>
      <c r="RAI905" s="4"/>
      <c r="RAJ905" s="4"/>
      <c r="RAK905" s="4"/>
      <c r="RAL905" s="4"/>
      <c r="RAM905" s="4"/>
      <c r="RAN905" s="4"/>
      <c r="RAO905" s="4"/>
      <c r="RAP905" s="4"/>
      <c r="RAQ905" s="4"/>
      <c r="RAR905" s="4"/>
      <c r="RAS905" s="4"/>
      <c r="RAT905" s="4"/>
      <c r="RAU905" s="4"/>
      <c r="RAV905" s="4"/>
      <c r="RAW905" s="4"/>
      <c r="RAX905" s="4"/>
      <c r="RAY905" s="4"/>
      <c r="RAZ905" s="4"/>
      <c r="RBA905" s="4"/>
      <c r="RBB905" s="4"/>
      <c r="RBC905" s="4"/>
      <c r="RBD905" s="4"/>
      <c r="RBE905" s="4"/>
      <c r="RBF905" s="4"/>
      <c r="RBG905" s="4"/>
      <c r="RBH905" s="4"/>
      <c r="RBI905" s="4"/>
      <c r="RBJ905" s="4"/>
      <c r="RBK905" s="4"/>
      <c r="RBL905" s="4"/>
      <c r="RBM905" s="4"/>
      <c r="RBN905" s="4"/>
      <c r="RBO905" s="4"/>
      <c r="RBP905" s="4"/>
      <c r="RBQ905" s="4"/>
      <c r="RBR905" s="4"/>
      <c r="RBS905" s="4"/>
      <c r="RBT905" s="4"/>
      <c r="RBU905" s="4"/>
      <c r="RBV905" s="4"/>
      <c r="RBW905" s="4"/>
      <c r="RBX905" s="4"/>
      <c r="RBY905" s="4"/>
      <c r="RBZ905" s="4"/>
      <c r="RCA905" s="4"/>
      <c r="RCB905" s="4"/>
      <c r="RCC905" s="4"/>
      <c r="RCD905" s="4"/>
      <c r="RCE905" s="4"/>
      <c r="RCF905" s="4"/>
      <c r="RCG905" s="4"/>
      <c r="RCH905" s="4"/>
      <c r="RCI905" s="4"/>
      <c r="RCJ905" s="4"/>
      <c r="RCK905" s="4"/>
      <c r="RCL905" s="4"/>
      <c r="RCM905" s="4"/>
      <c r="RCN905" s="4"/>
      <c r="RCO905" s="4"/>
      <c r="RCP905" s="4"/>
      <c r="RCQ905" s="4"/>
      <c r="RCR905" s="4"/>
      <c r="RCS905" s="4"/>
      <c r="RCT905" s="4"/>
      <c r="RCU905" s="4"/>
      <c r="RCV905" s="4"/>
      <c r="RCW905" s="4"/>
      <c r="RCX905" s="4"/>
      <c r="RCY905" s="4"/>
      <c r="RCZ905" s="4"/>
      <c r="RDA905" s="4"/>
      <c r="RDB905" s="4"/>
      <c r="RDC905" s="4"/>
      <c r="RDD905" s="4"/>
      <c r="RDE905" s="4"/>
      <c r="RDF905" s="4"/>
      <c r="RDG905" s="4"/>
      <c r="RDH905" s="4"/>
      <c r="RDI905" s="4"/>
      <c r="RDJ905" s="4"/>
      <c r="RDL905" s="4"/>
      <c r="RDN905" s="4"/>
      <c r="RDO905" s="4"/>
      <c r="RDP905" s="4"/>
      <c r="RDQ905" s="4"/>
      <c r="RDR905" s="4"/>
      <c r="RDS905" s="4"/>
      <c r="RDT905" s="4"/>
      <c r="RDU905" s="4"/>
      <c r="RDZ905" s="4"/>
      <c r="REA905" s="4"/>
      <c r="REB905" s="4"/>
      <c r="REC905" s="4"/>
      <c r="RED905" s="4"/>
      <c r="REE905" s="4"/>
      <c r="REF905" s="4"/>
      <c r="REG905" s="4"/>
      <c r="REH905" s="4"/>
      <c r="REI905" s="4"/>
      <c r="REJ905" s="4"/>
      <c r="REK905" s="4"/>
      <c r="REL905" s="4"/>
      <c r="REM905" s="4"/>
      <c r="REN905" s="4"/>
      <c r="REO905" s="4"/>
      <c r="REP905" s="4"/>
      <c r="REQ905" s="4"/>
      <c r="RER905" s="4"/>
      <c r="RES905" s="4"/>
      <c r="RET905" s="4"/>
      <c r="REU905" s="4"/>
      <c r="REV905" s="4"/>
      <c r="REW905" s="4"/>
      <c r="REX905" s="4"/>
      <c r="REY905" s="4"/>
      <c r="REZ905" s="4"/>
      <c r="RFA905" s="4"/>
      <c r="RFB905" s="4"/>
      <c r="RFC905" s="4"/>
      <c r="RFD905" s="4"/>
      <c r="RFE905" s="4"/>
      <c r="RFF905" s="4"/>
      <c r="RFG905" s="4"/>
      <c r="RFH905" s="4"/>
      <c r="RFI905" s="4"/>
      <c r="RFJ905" s="4"/>
      <c r="RFK905" s="4"/>
      <c r="RFL905" s="4"/>
      <c r="RFM905" s="4"/>
      <c r="RFN905" s="4"/>
      <c r="RFO905" s="4"/>
      <c r="RFP905" s="4"/>
      <c r="RFQ905" s="4"/>
      <c r="RFR905" s="4"/>
      <c r="RFS905" s="4"/>
      <c r="RFT905" s="4"/>
      <c r="RFU905" s="4"/>
      <c r="RFV905" s="4"/>
      <c r="RFW905" s="4"/>
      <c r="RFX905" s="4"/>
      <c r="RFY905" s="4"/>
      <c r="RFZ905" s="4"/>
      <c r="RGA905" s="4"/>
      <c r="RGB905" s="4"/>
      <c r="RGC905" s="4"/>
      <c r="RGD905" s="4"/>
      <c r="RGE905" s="4"/>
      <c r="RGF905" s="4"/>
      <c r="RGG905" s="4"/>
      <c r="RGH905" s="4"/>
      <c r="RGI905" s="4"/>
      <c r="RGJ905" s="4"/>
      <c r="RGK905" s="4"/>
      <c r="RGL905" s="4"/>
      <c r="RGM905" s="4"/>
      <c r="RGN905" s="4"/>
      <c r="RGO905" s="4"/>
      <c r="RGP905" s="4"/>
      <c r="RGQ905" s="4"/>
      <c r="RGR905" s="4"/>
      <c r="RGS905" s="4"/>
      <c r="RGT905" s="4"/>
      <c r="RGU905" s="4"/>
      <c r="RGV905" s="4"/>
      <c r="RGW905" s="4"/>
      <c r="RGX905" s="4"/>
      <c r="RGY905" s="4"/>
      <c r="RGZ905" s="4"/>
      <c r="RHA905" s="4"/>
      <c r="RHB905" s="4"/>
      <c r="RHC905" s="4"/>
      <c r="RHD905" s="4"/>
      <c r="RHE905" s="4"/>
      <c r="RHF905" s="4"/>
      <c r="RHG905" s="4"/>
      <c r="RHH905" s="4"/>
      <c r="RHI905" s="4"/>
      <c r="RHJ905" s="4"/>
      <c r="RHK905" s="4"/>
      <c r="RHL905" s="4"/>
      <c r="RHM905" s="4"/>
      <c r="RHN905" s="4"/>
      <c r="RHO905" s="4"/>
      <c r="RHP905" s="4"/>
      <c r="RHQ905" s="4"/>
      <c r="RHR905" s="4"/>
      <c r="RHS905" s="4"/>
      <c r="RHT905" s="4"/>
      <c r="RHU905" s="4"/>
      <c r="RHV905" s="4"/>
      <c r="RHW905" s="4"/>
      <c r="RHX905" s="4"/>
      <c r="RHY905" s="4"/>
      <c r="RHZ905" s="4"/>
      <c r="RIA905" s="4"/>
      <c r="RIB905" s="4"/>
      <c r="RIC905" s="4"/>
      <c r="RID905" s="4"/>
      <c r="RIE905" s="4"/>
      <c r="RIF905" s="4"/>
      <c r="RIG905" s="4"/>
      <c r="RIH905" s="4"/>
      <c r="RII905" s="4"/>
      <c r="RIJ905" s="4"/>
      <c r="RIK905" s="4"/>
      <c r="RIL905" s="4"/>
      <c r="RIM905" s="4"/>
      <c r="RIN905" s="4"/>
      <c r="RIO905" s="4"/>
      <c r="RIP905" s="4"/>
      <c r="RIQ905" s="4"/>
      <c r="RIR905" s="4"/>
      <c r="RIS905" s="4"/>
      <c r="RIT905" s="4"/>
      <c r="RIU905" s="4"/>
      <c r="RIV905" s="4"/>
      <c r="RIW905" s="4"/>
      <c r="RIX905" s="4"/>
      <c r="RIY905" s="4"/>
      <c r="RIZ905" s="4"/>
      <c r="RJA905" s="4"/>
      <c r="RJB905" s="4"/>
      <c r="RJC905" s="4"/>
      <c r="RJD905" s="4"/>
      <c r="RJE905" s="4"/>
      <c r="RJF905" s="4"/>
      <c r="RJG905" s="4"/>
      <c r="RJH905" s="4"/>
      <c r="RJI905" s="4"/>
      <c r="RJJ905" s="4"/>
      <c r="RJK905" s="4"/>
      <c r="RJL905" s="4"/>
      <c r="RJM905" s="4"/>
      <c r="RJN905" s="4"/>
      <c r="RJO905" s="4"/>
      <c r="RJP905" s="4"/>
      <c r="RJQ905" s="4"/>
      <c r="RJR905" s="4"/>
      <c r="RJS905" s="4"/>
      <c r="RJT905" s="4"/>
      <c r="RJU905" s="4"/>
      <c r="RJV905" s="4"/>
      <c r="RJW905" s="4"/>
      <c r="RJX905" s="4"/>
      <c r="RJY905" s="4"/>
      <c r="RJZ905" s="4"/>
      <c r="RKA905" s="4"/>
      <c r="RKB905" s="4"/>
      <c r="RKC905" s="4"/>
      <c r="RKD905" s="4"/>
      <c r="RKE905" s="4"/>
      <c r="RKF905" s="4"/>
      <c r="RKG905" s="4"/>
      <c r="RKH905" s="4"/>
      <c r="RKI905" s="4"/>
      <c r="RKJ905" s="4"/>
      <c r="RKK905" s="4"/>
      <c r="RKL905" s="4"/>
      <c r="RKM905" s="4"/>
      <c r="RKN905" s="4"/>
      <c r="RKO905" s="4"/>
      <c r="RKP905" s="4"/>
      <c r="RKQ905" s="4"/>
      <c r="RKR905" s="4"/>
      <c r="RKS905" s="4"/>
      <c r="RKT905" s="4"/>
      <c r="RKU905" s="4"/>
      <c r="RKV905" s="4"/>
      <c r="RKW905" s="4"/>
      <c r="RKX905" s="4"/>
      <c r="RKY905" s="4"/>
      <c r="RKZ905" s="4"/>
      <c r="RLA905" s="4"/>
      <c r="RLB905" s="4"/>
      <c r="RLC905" s="4"/>
      <c r="RLD905" s="4"/>
      <c r="RLE905" s="4"/>
      <c r="RLF905" s="4"/>
      <c r="RLG905" s="4"/>
      <c r="RLH905" s="4"/>
      <c r="RLI905" s="4"/>
      <c r="RLJ905" s="4"/>
      <c r="RLK905" s="4"/>
      <c r="RLL905" s="4"/>
      <c r="RLM905" s="4"/>
      <c r="RLN905" s="4"/>
      <c r="RLO905" s="4"/>
      <c r="RLP905" s="4"/>
      <c r="RLQ905" s="4"/>
      <c r="RLR905" s="4"/>
      <c r="RLS905" s="4"/>
      <c r="RLT905" s="4"/>
      <c r="RLU905" s="4"/>
      <c r="RLV905" s="4"/>
      <c r="RLW905" s="4"/>
      <c r="RLX905" s="4"/>
      <c r="RLY905" s="4"/>
      <c r="RLZ905" s="4"/>
      <c r="RMA905" s="4"/>
      <c r="RMB905" s="4"/>
      <c r="RMC905" s="4"/>
      <c r="RMD905" s="4"/>
      <c r="RME905" s="4"/>
      <c r="RMF905" s="4"/>
      <c r="RMG905" s="4"/>
      <c r="RMH905" s="4"/>
      <c r="RMI905" s="4"/>
      <c r="RMJ905" s="4"/>
      <c r="RMK905" s="4"/>
      <c r="RML905" s="4"/>
      <c r="RMM905" s="4"/>
      <c r="RMN905" s="4"/>
      <c r="RMO905" s="4"/>
      <c r="RMP905" s="4"/>
      <c r="RMQ905" s="4"/>
      <c r="RMR905" s="4"/>
      <c r="RMS905" s="4"/>
      <c r="RMT905" s="4"/>
      <c r="RMU905" s="4"/>
      <c r="RMV905" s="4"/>
      <c r="RMW905" s="4"/>
      <c r="RMX905" s="4"/>
      <c r="RMY905" s="4"/>
      <c r="RMZ905" s="4"/>
      <c r="RNA905" s="4"/>
      <c r="RNB905" s="4"/>
      <c r="RNC905" s="4"/>
      <c r="RND905" s="4"/>
      <c r="RNE905" s="4"/>
      <c r="RNF905" s="4"/>
      <c r="RNH905" s="4"/>
      <c r="RNJ905" s="4"/>
      <c r="RNK905" s="4"/>
      <c r="RNL905" s="4"/>
      <c r="RNM905" s="4"/>
      <c r="RNN905" s="4"/>
      <c r="RNO905" s="4"/>
      <c r="RNP905" s="4"/>
      <c r="RNQ905" s="4"/>
      <c r="RNV905" s="4"/>
      <c r="RNW905" s="4"/>
      <c r="RNX905" s="4"/>
      <c r="RNY905" s="4"/>
      <c r="RNZ905" s="4"/>
      <c r="ROA905" s="4"/>
      <c r="ROB905" s="4"/>
      <c r="ROC905" s="4"/>
      <c r="ROD905" s="4"/>
      <c r="ROE905" s="4"/>
      <c r="ROF905" s="4"/>
      <c r="ROG905" s="4"/>
      <c r="ROH905" s="4"/>
      <c r="ROI905" s="4"/>
      <c r="ROJ905" s="4"/>
      <c r="ROK905" s="4"/>
      <c r="ROL905" s="4"/>
      <c r="ROM905" s="4"/>
      <c r="RON905" s="4"/>
      <c r="ROO905" s="4"/>
      <c r="ROP905" s="4"/>
      <c r="ROQ905" s="4"/>
      <c r="ROR905" s="4"/>
      <c r="ROS905" s="4"/>
      <c r="ROT905" s="4"/>
      <c r="ROU905" s="4"/>
      <c r="ROV905" s="4"/>
      <c r="ROW905" s="4"/>
      <c r="ROX905" s="4"/>
      <c r="ROY905" s="4"/>
      <c r="ROZ905" s="4"/>
      <c r="RPA905" s="4"/>
      <c r="RPB905" s="4"/>
      <c r="RPC905" s="4"/>
      <c r="RPD905" s="4"/>
      <c r="RPE905" s="4"/>
      <c r="RPF905" s="4"/>
      <c r="RPG905" s="4"/>
      <c r="RPH905" s="4"/>
      <c r="RPI905" s="4"/>
      <c r="RPJ905" s="4"/>
      <c r="RPK905" s="4"/>
      <c r="RPL905" s="4"/>
      <c r="RPM905" s="4"/>
      <c r="RPN905" s="4"/>
      <c r="RPO905" s="4"/>
      <c r="RPP905" s="4"/>
      <c r="RPQ905" s="4"/>
      <c r="RPR905" s="4"/>
      <c r="RPS905" s="4"/>
      <c r="RPT905" s="4"/>
      <c r="RPU905" s="4"/>
      <c r="RPV905" s="4"/>
      <c r="RPW905" s="4"/>
      <c r="RPX905" s="4"/>
      <c r="RPY905" s="4"/>
      <c r="RPZ905" s="4"/>
      <c r="RQA905" s="4"/>
      <c r="RQB905" s="4"/>
      <c r="RQC905" s="4"/>
      <c r="RQD905" s="4"/>
      <c r="RQE905" s="4"/>
      <c r="RQF905" s="4"/>
      <c r="RQG905" s="4"/>
      <c r="RQH905" s="4"/>
      <c r="RQI905" s="4"/>
      <c r="RQJ905" s="4"/>
      <c r="RQK905" s="4"/>
      <c r="RQL905" s="4"/>
      <c r="RQM905" s="4"/>
      <c r="RQN905" s="4"/>
      <c r="RQO905" s="4"/>
      <c r="RQP905" s="4"/>
      <c r="RQQ905" s="4"/>
      <c r="RQR905" s="4"/>
      <c r="RQS905" s="4"/>
      <c r="RQT905" s="4"/>
      <c r="RQU905" s="4"/>
      <c r="RQV905" s="4"/>
      <c r="RQW905" s="4"/>
      <c r="RQX905" s="4"/>
      <c r="RQY905" s="4"/>
      <c r="RQZ905" s="4"/>
      <c r="RRA905" s="4"/>
      <c r="RRB905" s="4"/>
      <c r="RRC905" s="4"/>
      <c r="RRD905" s="4"/>
      <c r="RRE905" s="4"/>
      <c r="RRF905" s="4"/>
      <c r="RRG905" s="4"/>
      <c r="RRH905" s="4"/>
      <c r="RRI905" s="4"/>
      <c r="RRJ905" s="4"/>
      <c r="RRK905" s="4"/>
      <c r="RRL905" s="4"/>
      <c r="RRM905" s="4"/>
      <c r="RRN905" s="4"/>
      <c r="RRO905" s="4"/>
      <c r="RRP905" s="4"/>
      <c r="RRQ905" s="4"/>
      <c r="RRR905" s="4"/>
      <c r="RRS905" s="4"/>
      <c r="RRT905" s="4"/>
      <c r="RRU905" s="4"/>
      <c r="RRV905" s="4"/>
      <c r="RRW905" s="4"/>
      <c r="RRX905" s="4"/>
      <c r="RRY905" s="4"/>
      <c r="RRZ905" s="4"/>
      <c r="RSA905" s="4"/>
      <c r="RSB905" s="4"/>
      <c r="RSC905" s="4"/>
      <c r="RSD905" s="4"/>
      <c r="RSE905" s="4"/>
      <c r="RSF905" s="4"/>
      <c r="RSG905" s="4"/>
      <c r="RSH905" s="4"/>
      <c r="RSI905" s="4"/>
      <c r="RSJ905" s="4"/>
      <c r="RSK905" s="4"/>
      <c r="RSL905" s="4"/>
      <c r="RSM905" s="4"/>
      <c r="RSN905" s="4"/>
      <c r="RSO905" s="4"/>
      <c r="RSP905" s="4"/>
      <c r="RSQ905" s="4"/>
      <c r="RSR905" s="4"/>
      <c r="RSS905" s="4"/>
      <c r="RST905" s="4"/>
      <c r="RSU905" s="4"/>
      <c r="RSV905" s="4"/>
      <c r="RSW905" s="4"/>
      <c r="RSX905" s="4"/>
      <c r="RSY905" s="4"/>
      <c r="RSZ905" s="4"/>
      <c r="RTA905" s="4"/>
      <c r="RTB905" s="4"/>
      <c r="RTC905" s="4"/>
      <c r="RTD905" s="4"/>
      <c r="RTE905" s="4"/>
      <c r="RTF905" s="4"/>
      <c r="RTG905" s="4"/>
      <c r="RTH905" s="4"/>
      <c r="RTI905" s="4"/>
      <c r="RTJ905" s="4"/>
      <c r="RTK905" s="4"/>
      <c r="RTL905" s="4"/>
      <c r="RTM905" s="4"/>
      <c r="RTN905" s="4"/>
      <c r="RTO905" s="4"/>
      <c r="RTP905" s="4"/>
      <c r="RTQ905" s="4"/>
      <c r="RTR905" s="4"/>
      <c r="RTS905" s="4"/>
      <c r="RTT905" s="4"/>
      <c r="RTU905" s="4"/>
      <c r="RTV905" s="4"/>
      <c r="RTW905" s="4"/>
      <c r="RTX905" s="4"/>
      <c r="RTY905" s="4"/>
      <c r="RTZ905" s="4"/>
      <c r="RUA905" s="4"/>
      <c r="RUB905" s="4"/>
      <c r="RUC905" s="4"/>
      <c r="RUD905" s="4"/>
      <c r="RUE905" s="4"/>
      <c r="RUF905" s="4"/>
      <c r="RUG905" s="4"/>
      <c r="RUH905" s="4"/>
      <c r="RUI905" s="4"/>
      <c r="RUJ905" s="4"/>
      <c r="RUK905" s="4"/>
      <c r="RUL905" s="4"/>
      <c r="RUM905" s="4"/>
      <c r="RUN905" s="4"/>
      <c r="RUO905" s="4"/>
      <c r="RUP905" s="4"/>
      <c r="RUQ905" s="4"/>
      <c r="RUR905" s="4"/>
      <c r="RUS905" s="4"/>
      <c r="RUT905" s="4"/>
      <c r="RUU905" s="4"/>
      <c r="RUV905" s="4"/>
      <c r="RUW905" s="4"/>
      <c r="RUX905" s="4"/>
      <c r="RUY905" s="4"/>
      <c r="RUZ905" s="4"/>
      <c r="RVA905" s="4"/>
      <c r="RVB905" s="4"/>
      <c r="RVC905" s="4"/>
      <c r="RVD905" s="4"/>
      <c r="RVE905" s="4"/>
      <c r="RVF905" s="4"/>
      <c r="RVG905" s="4"/>
      <c r="RVH905" s="4"/>
      <c r="RVI905" s="4"/>
      <c r="RVJ905" s="4"/>
      <c r="RVK905" s="4"/>
      <c r="RVL905" s="4"/>
      <c r="RVM905" s="4"/>
      <c r="RVN905" s="4"/>
      <c r="RVO905" s="4"/>
      <c r="RVP905" s="4"/>
      <c r="RVQ905" s="4"/>
      <c r="RVR905" s="4"/>
      <c r="RVS905" s="4"/>
      <c r="RVT905" s="4"/>
      <c r="RVU905" s="4"/>
      <c r="RVV905" s="4"/>
      <c r="RVW905" s="4"/>
      <c r="RVX905" s="4"/>
      <c r="RVY905" s="4"/>
      <c r="RVZ905" s="4"/>
      <c r="RWA905" s="4"/>
      <c r="RWB905" s="4"/>
      <c r="RWC905" s="4"/>
      <c r="RWD905" s="4"/>
      <c r="RWE905" s="4"/>
      <c r="RWF905" s="4"/>
      <c r="RWG905" s="4"/>
      <c r="RWH905" s="4"/>
      <c r="RWI905" s="4"/>
      <c r="RWJ905" s="4"/>
      <c r="RWK905" s="4"/>
      <c r="RWL905" s="4"/>
      <c r="RWM905" s="4"/>
      <c r="RWN905" s="4"/>
      <c r="RWO905" s="4"/>
      <c r="RWP905" s="4"/>
      <c r="RWQ905" s="4"/>
      <c r="RWR905" s="4"/>
      <c r="RWS905" s="4"/>
      <c r="RWT905" s="4"/>
      <c r="RWU905" s="4"/>
      <c r="RWV905" s="4"/>
      <c r="RWW905" s="4"/>
      <c r="RWX905" s="4"/>
      <c r="RWY905" s="4"/>
      <c r="RWZ905" s="4"/>
      <c r="RXA905" s="4"/>
      <c r="RXB905" s="4"/>
      <c r="RXD905" s="4"/>
      <c r="RXF905" s="4"/>
      <c r="RXG905" s="4"/>
      <c r="RXH905" s="4"/>
      <c r="RXI905" s="4"/>
      <c r="RXJ905" s="4"/>
      <c r="RXK905" s="4"/>
      <c r="RXL905" s="4"/>
      <c r="RXM905" s="4"/>
      <c r="RXR905" s="4"/>
      <c r="RXS905" s="4"/>
      <c r="RXT905" s="4"/>
      <c r="RXU905" s="4"/>
      <c r="RXV905" s="4"/>
      <c r="RXW905" s="4"/>
      <c r="RXX905" s="4"/>
      <c r="RXY905" s="4"/>
      <c r="RXZ905" s="4"/>
      <c r="RYA905" s="4"/>
      <c r="RYB905" s="4"/>
      <c r="RYC905" s="4"/>
      <c r="RYD905" s="4"/>
      <c r="RYE905" s="4"/>
      <c r="RYF905" s="4"/>
      <c r="RYG905" s="4"/>
      <c r="RYH905" s="4"/>
      <c r="RYI905" s="4"/>
      <c r="RYJ905" s="4"/>
      <c r="RYK905" s="4"/>
      <c r="RYL905" s="4"/>
      <c r="RYM905" s="4"/>
      <c r="RYN905" s="4"/>
      <c r="RYO905" s="4"/>
      <c r="RYP905" s="4"/>
      <c r="RYQ905" s="4"/>
      <c r="RYR905" s="4"/>
      <c r="RYS905" s="4"/>
      <c r="RYT905" s="4"/>
      <c r="RYU905" s="4"/>
      <c r="RYV905" s="4"/>
      <c r="RYW905" s="4"/>
      <c r="RYX905" s="4"/>
      <c r="RYY905" s="4"/>
      <c r="RYZ905" s="4"/>
      <c r="RZA905" s="4"/>
      <c r="RZB905" s="4"/>
      <c r="RZC905" s="4"/>
      <c r="RZD905" s="4"/>
      <c r="RZE905" s="4"/>
      <c r="RZF905" s="4"/>
      <c r="RZG905" s="4"/>
      <c r="RZH905" s="4"/>
      <c r="RZI905" s="4"/>
      <c r="RZJ905" s="4"/>
      <c r="RZK905" s="4"/>
      <c r="RZL905" s="4"/>
      <c r="RZM905" s="4"/>
      <c r="RZN905" s="4"/>
      <c r="RZO905" s="4"/>
      <c r="RZP905" s="4"/>
      <c r="RZQ905" s="4"/>
      <c r="RZR905" s="4"/>
      <c r="RZS905" s="4"/>
      <c r="RZT905" s="4"/>
      <c r="RZU905" s="4"/>
      <c r="RZV905" s="4"/>
      <c r="RZW905" s="4"/>
      <c r="RZX905" s="4"/>
      <c r="RZY905" s="4"/>
      <c r="RZZ905" s="4"/>
      <c r="SAA905" s="4"/>
      <c r="SAB905" s="4"/>
      <c r="SAC905" s="4"/>
      <c r="SAD905" s="4"/>
      <c r="SAE905" s="4"/>
      <c r="SAF905" s="4"/>
      <c r="SAG905" s="4"/>
      <c r="SAH905" s="4"/>
      <c r="SAI905" s="4"/>
      <c r="SAJ905" s="4"/>
      <c r="SAK905" s="4"/>
      <c r="SAL905" s="4"/>
      <c r="SAM905" s="4"/>
      <c r="SAN905" s="4"/>
      <c r="SAO905" s="4"/>
      <c r="SAP905" s="4"/>
      <c r="SAQ905" s="4"/>
      <c r="SAR905" s="4"/>
      <c r="SAS905" s="4"/>
      <c r="SAT905" s="4"/>
      <c r="SAU905" s="4"/>
      <c r="SAV905" s="4"/>
      <c r="SAW905" s="4"/>
      <c r="SAX905" s="4"/>
      <c r="SAY905" s="4"/>
      <c r="SAZ905" s="4"/>
      <c r="SBA905" s="4"/>
      <c r="SBB905" s="4"/>
      <c r="SBC905" s="4"/>
      <c r="SBD905" s="4"/>
      <c r="SBE905" s="4"/>
      <c r="SBF905" s="4"/>
      <c r="SBG905" s="4"/>
      <c r="SBH905" s="4"/>
      <c r="SBI905" s="4"/>
      <c r="SBJ905" s="4"/>
      <c r="SBK905" s="4"/>
      <c r="SBL905" s="4"/>
      <c r="SBM905" s="4"/>
      <c r="SBN905" s="4"/>
      <c r="SBO905" s="4"/>
      <c r="SBP905" s="4"/>
      <c r="SBQ905" s="4"/>
      <c r="SBR905" s="4"/>
      <c r="SBS905" s="4"/>
      <c r="SBT905" s="4"/>
      <c r="SBU905" s="4"/>
      <c r="SBV905" s="4"/>
      <c r="SBW905" s="4"/>
      <c r="SBX905" s="4"/>
      <c r="SBY905" s="4"/>
      <c r="SBZ905" s="4"/>
      <c r="SCA905" s="4"/>
      <c r="SCB905" s="4"/>
      <c r="SCC905" s="4"/>
      <c r="SCD905" s="4"/>
      <c r="SCE905" s="4"/>
      <c r="SCF905" s="4"/>
      <c r="SCG905" s="4"/>
      <c r="SCH905" s="4"/>
      <c r="SCI905" s="4"/>
      <c r="SCJ905" s="4"/>
      <c r="SCK905" s="4"/>
      <c r="SCL905" s="4"/>
      <c r="SCM905" s="4"/>
      <c r="SCN905" s="4"/>
      <c r="SCO905" s="4"/>
      <c r="SCP905" s="4"/>
      <c r="SCQ905" s="4"/>
      <c r="SCR905" s="4"/>
      <c r="SCS905" s="4"/>
      <c r="SCT905" s="4"/>
      <c r="SCU905" s="4"/>
      <c r="SCV905" s="4"/>
      <c r="SCW905" s="4"/>
      <c r="SCX905" s="4"/>
      <c r="SCY905" s="4"/>
      <c r="SCZ905" s="4"/>
      <c r="SDA905" s="4"/>
      <c r="SDB905" s="4"/>
      <c r="SDC905" s="4"/>
      <c r="SDD905" s="4"/>
      <c r="SDE905" s="4"/>
      <c r="SDF905" s="4"/>
      <c r="SDG905" s="4"/>
      <c r="SDH905" s="4"/>
      <c r="SDI905" s="4"/>
      <c r="SDJ905" s="4"/>
      <c r="SDK905" s="4"/>
      <c r="SDL905" s="4"/>
      <c r="SDM905" s="4"/>
      <c r="SDN905" s="4"/>
      <c r="SDO905" s="4"/>
      <c r="SDP905" s="4"/>
      <c r="SDQ905" s="4"/>
      <c r="SDR905" s="4"/>
      <c r="SDS905" s="4"/>
      <c r="SDT905" s="4"/>
      <c r="SDU905" s="4"/>
      <c r="SDV905" s="4"/>
      <c r="SDW905" s="4"/>
      <c r="SDX905" s="4"/>
      <c r="SDY905" s="4"/>
      <c r="SDZ905" s="4"/>
      <c r="SEA905" s="4"/>
      <c r="SEB905" s="4"/>
      <c r="SEC905" s="4"/>
      <c r="SED905" s="4"/>
      <c r="SEE905" s="4"/>
      <c r="SEF905" s="4"/>
      <c r="SEG905" s="4"/>
      <c r="SEH905" s="4"/>
      <c r="SEI905" s="4"/>
      <c r="SEJ905" s="4"/>
      <c r="SEK905" s="4"/>
      <c r="SEL905" s="4"/>
      <c r="SEM905" s="4"/>
      <c r="SEN905" s="4"/>
      <c r="SEO905" s="4"/>
      <c r="SEP905" s="4"/>
      <c r="SEQ905" s="4"/>
      <c r="SER905" s="4"/>
      <c r="SES905" s="4"/>
      <c r="SET905" s="4"/>
      <c r="SEU905" s="4"/>
      <c r="SEV905" s="4"/>
      <c r="SEW905" s="4"/>
      <c r="SEX905" s="4"/>
      <c r="SEY905" s="4"/>
      <c r="SEZ905" s="4"/>
      <c r="SFA905" s="4"/>
      <c r="SFB905" s="4"/>
      <c r="SFC905" s="4"/>
      <c r="SFD905" s="4"/>
      <c r="SFE905" s="4"/>
      <c r="SFF905" s="4"/>
      <c r="SFG905" s="4"/>
      <c r="SFH905" s="4"/>
      <c r="SFI905" s="4"/>
      <c r="SFJ905" s="4"/>
      <c r="SFK905" s="4"/>
      <c r="SFL905" s="4"/>
      <c r="SFM905" s="4"/>
      <c r="SFN905" s="4"/>
      <c r="SFO905" s="4"/>
      <c r="SFP905" s="4"/>
      <c r="SFQ905" s="4"/>
      <c r="SFR905" s="4"/>
      <c r="SFS905" s="4"/>
      <c r="SFT905" s="4"/>
      <c r="SFU905" s="4"/>
      <c r="SFV905" s="4"/>
      <c r="SFW905" s="4"/>
      <c r="SFX905" s="4"/>
      <c r="SFY905" s="4"/>
      <c r="SFZ905" s="4"/>
      <c r="SGA905" s="4"/>
      <c r="SGB905" s="4"/>
      <c r="SGC905" s="4"/>
      <c r="SGD905" s="4"/>
      <c r="SGE905" s="4"/>
      <c r="SGF905" s="4"/>
      <c r="SGG905" s="4"/>
      <c r="SGH905" s="4"/>
      <c r="SGI905" s="4"/>
      <c r="SGJ905" s="4"/>
      <c r="SGK905" s="4"/>
      <c r="SGL905" s="4"/>
      <c r="SGM905" s="4"/>
      <c r="SGN905" s="4"/>
      <c r="SGO905" s="4"/>
      <c r="SGP905" s="4"/>
      <c r="SGQ905" s="4"/>
      <c r="SGR905" s="4"/>
      <c r="SGS905" s="4"/>
      <c r="SGT905" s="4"/>
      <c r="SGU905" s="4"/>
      <c r="SGV905" s="4"/>
      <c r="SGW905" s="4"/>
      <c r="SGX905" s="4"/>
      <c r="SGZ905" s="4"/>
      <c r="SHB905" s="4"/>
      <c r="SHC905" s="4"/>
      <c r="SHD905" s="4"/>
      <c r="SHE905" s="4"/>
      <c r="SHF905" s="4"/>
      <c r="SHG905" s="4"/>
      <c r="SHH905" s="4"/>
      <c r="SHI905" s="4"/>
      <c r="SHN905" s="4"/>
      <c r="SHO905" s="4"/>
      <c r="SHP905" s="4"/>
      <c r="SHQ905" s="4"/>
      <c r="SHR905" s="4"/>
      <c r="SHS905" s="4"/>
      <c r="SHT905" s="4"/>
      <c r="SHU905" s="4"/>
      <c r="SHV905" s="4"/>
      <c r="SHW905" s="4"/>
      <c r="SHX905" s="4"/>
      <c r="SHY905" s="4"/>
      <c r="SHZ905" s="4"/>
      <c r="SIA905" s="4"/>
      <c r="SIB905" s="4"/>
      <c r="SIC905" s="4"/>
      <c r="SID905" s="4"/>
      <c r="SIE905" s="4"/>
      <c r="SIF905" s="4"/>
      <c r="SIG905" s="4"/>
      <c r="SIH905" s="4"/>
      <c r="SII905" s="4"/>
      <c r="SIJ905" s="4"/>
      <c r="SIK905" s="4"/>
      <c r="SIL905" s="4"/>
      <c r="SIM905" s="4"/>
      <c r="SIN905" s="4"/>
      <c r="SIO905" s="4"/>
      <c r="SIP905" s="4"/>
      <c r="SIQ905" s="4"/>
      <c r="SIR905" s="4"/>
      <c r="SIS905" s="4"/>
      <c r="SIT905" s="4"/>
      <c r="SIU905" s="4"/>
      <c r="SIV905" s="4"/>
      <c r="SIW905" s="4"/>
      <c r="SIX905" s="4"/>
      <c r="SIY905" s="4"/>
      <c r="SIZ905" s="4"/>
      <c r="SJA905" s="4"/>
      <c r="SJB905" s="4"/>
      <c r="SJC905" s="4"/>
      <c r="SJD905" s="4"/>
      <c r="SJE905" s="4"/>
      <c r="SJF905" s="4"/>
      <c r="SJG905" s="4"/>
      <c r="SJH905" s="4"/>
      <c r="SJI905" s="4"/>
      <c r="SJJ905" s="4"/>
      <c r="SJK905" s="4"/>
      <c r="SJL905" s="4"/>
      <c r="SJM905" s="4"/>
      <c r="SJN905" s="4"/>
      <c r="SJO905" s="4"/>
      <c r="SJP905" s="4"/>
      <c r="SJQ905" s="4"/>
      <c r="SJR905" s="4"/>
      <c r="SJS905" s="4"/>
      <c r="SJT905" s="4"/>
      <c r="SJU905" s="4"/>
      <c r="SJV905" s="4"/>
      <c r="SJW905" s="4"/>
      <c r="SJX905" s="4"/>
      <c r="SJY905" s="4"/>
      <c r="SJZ905" s="4"/>
      <c r="SKA905" s="4"/>
      <c r="SKB905" s="4"/>
      <c r="SKC905" s="4"/>
      <c r="SKD905" s="4"/>
      <c r="SKE905" s="4"/>
      <c r="SKF905" s="4"/>
      <c r="SKG905" s="4"/>
      <c r="SKH905" s="4"/>
      <c r="SKI905" s="4"/>
      <c r="SKJ905" s="4"/>
      <c r="SKK905" s="4"/>
      <c r="SKL905" s="4"/>
      <c r="SKM905" s="4"/>
      <c r="SKN905" s="4"/>
      <c r="SKO905" s="4"/>
      <c r="SKP905" s="4"/>
      <c r="SKQ905" s="4"/>
      <c r="SKR905" s="4"/>
      <c r="SKS905" s="4"/>
      <c r="SKT905" s="4"/>
      <c r="SKU905" s="4"/>
      <c r="SKV905" s="4"/>
      <c r="SKW905" s="4"/>
      <c r="SKX905" s="4"/>
      <c r="SKY905" s="4"/>
      <c r="SKZ905" s="4"/>
      <c r="SLA905" s="4"/>
      <c r="SLB905" s="4"/>
      <c r="SLC905" s="4"/>
      <c r="SLD905" s="4"/>
      <c r="SLE905" s="4"/>
      <c r="SLF905" s="4"/>
      <c r="SLG905" s="4"/>
      <c r="SLH905" s="4"/>
      <c r="SLI905" s="4"/>
      <c r="SLJ905" s="4"/>
      <c r="SLK905" s="4"/>
      <c r="SLL905" s="4"/>
      <c r="SLM905" s="4"/>
      <c r="SLN905" s="4"/>
      <c r="SLO905" s="4"/>
      <c r="SLP905" s="4"/>
      <c r="SLQ905" s="4"/>
      <c r="SLR905" s="4"/>
      <c r="SLS905" s="4"/>
      <c r="SLT905" s="4"/>
      <c r="SLU905" s="4"/>
      <c r="SLV905" s="4"/>
      <c r="SLW905" s="4"/>
      <c r="SLX905" s="4"/>
      <c r="SLY905" s="4"/>
      <c r="SLZ905" s="4"/>
      <c r="SMA905" s="4"/>
      <c r="SMB905" s="4"/>
      <c r="SMC905" s="4"/>
      <c r="SMD905" s="4"/>
      <c r="SME905" s="4"/>
      <c r="SMF905" s="4"/>
      <c r="SMG905" s="4"/>
      <c r="SMH905" s="4"/>
      <c r="SMI905" s="4"/>
      <c r="SMJ905" s="4"/>
      <c r="SMK905" s="4"/>
      <c r="SML905" s="4"/>
      <c r="SMM905" s="4"/>
      <c r="SMN905" s="4"/>
      <c r="SMO905" s="4"/>
      <c r="SMP905" s="4"/>
      <c r="SMQ905" s="4"/>
      <c r="SMR905" s="4"/>
      <c r="SMS905" s="4"/>
      <c r="SMT905" s="4"/>
      <c r="SMU905" s="4"/>
      <c r="SMV905" s="4"/>
      <c r="SMW905" s="4"/>
      <c r="SMX905" s="4"/>
      <c r="SMY905" s="4"/>
      <c r="SMZ905" s="4"/>
      <c r="SNA905" s="4"/>
      <c r="SNB905" s="4"/>
      <c r="SNC905" s="4"/>
      <c r="SND905" s="4"/>
      <c r="SNE905" s="4"/>
      <c r="SNF905" s="4"/>
      <c r="SNG905" s="4"/>
      <c r="SNH905" s="4"/>
      <c r="SNI905" s="4"/>
      <c r="SNJ905" s="4"/>
      <c r="SNK905" s="4"/>
      <c r="SNL905" s="4"/>
      <c r="SNM905" s="4"/>
      <c r="SNN905" s="4"/>
      <c r="SNO905" s="4"/>
      <c r="SNP905" s="4"/>
      <c r="SNQ905" s="4"/>
      <c r="SNR905" s="4"/>
      <c r="SNS905" s="4"/>
      <c r="SNT905" s="4"/>
      <c r="SNU905" s="4"/>
      <c r="SNV905" s="4"/>
      <c r="SNW905" s="4"/>
      <c r="SNX905" s="4"/>
      <c r="SNY905" s="4"/>
      <c r="SNZ905" s="4"/>
      <c r="SOA905" s="4"/>
      <c r="SOB905" s="4"/>
      <c r="SOC905" s="4"/>
      <c r="SOD905" s="4"/>
      <c r="SOE905" s="4"/>
      <c r="SOF905" s="4"/>
      <c r="SOG905" s="4"/>
      <c r="SOH905" s="4"/>
      <c r="SOI905" s="4"/>
      <c r="SOJ905" s="4"/>
      <c r="SOK905" s="4"/>
      <c r="SOL905" s="4"/>
      <c r="SOM905" s="4"/>
      <c r="SON905" s="4"/>
      <c r="SOO905" s="4"/>
      <c r="SOP905" s="4"/>
      <c r="SOQ905" s="4"/>
      <c r="SOR905" s="4"/>
      <c r="SOS905" s="4"/>
      <c r="SOT905" s="4"/>
      <c r="SOU905" s="4"/>
      <c r="SOV905" s="4"/>
      <c r="SOW905" s="4"/>
      <c r="SOX905" s="4"/>
      <c r="SOY905" s="4"/>
      <c r="SOZ905" s="4"/>
      <c r="SPA905" s="4"/>
      <c r="SPB905" s="4"/>
      <c r="SPC905" s="4"/>
      <c r="SPD905" s="4"/>
      <c r="SPE905" s="4"/>
      <c r="SPF905" s="4"/>
      <c r="SPG905" s="4"/>
      <c r="SPH905" s="4"/>
      <c r="SPI905" s="4"/>
      <c r="SPJ905" s="4"/>
      <c r="SPK905" s="4"/>
      <c r="SPL905" s="4"/>
      <c r="SPM905" s="4"/>
      <c r="SPN905" s="4"/>
      <c r="SPO905" s="4"/>
      <c r="SPP905" s="4"/>
      <c r="SPQ905" s="4"/>
      <c r="SPR905" s="4"/>
      <c r="SPS905" s="4"/>
      <c r="SPT905" s="4"/>
      <c r="SPU905" s="4"/>
      <c r="SPV905" s="4"/>
      <c r="SPW905" s="4"/>
      <c r="SPX905" s="4"/>
      <c r="SPY905" s="4"/>
      <c r="SPZ905" s="4"/>
      <c r="SQA905" s="4"/>
      <c r="SQB905" s="4"/>
      <c r="SQC905" s="4"/>
      <c r="SQD905" s="4"/>
      <c r="SQE905" s="4"/>
      <c r="SQF905" s="4"/>
      <c r="SQG905" s="4"/>
      <c r="SQH905" s="4"/>
      <c r="SQI905" s="4"/>
      <c r="SQJ905" s="4"/>
      <c r="SQK905" s="4"/>
      <c r="SQL905" s="4"/>
      <c r="SQM905" s="4"/>
      <c r="SQN905" s="4"/>
      <c r="SQO905" s="4"/>
      <c r="SQP905" s="4"/>
      <c r="SQQ905" s="4"/>
      <c r="SQR905" s="4"/>
      <c r="SQS905" s="4"/>
      <c r="SQT905" s="4"/>
      <c r="SQV905" s="4"/>
      <c r="SQX905" s="4"/>
      <c r="SQY905" s="4"/>
      <c r="SQZ905" s="4"/>
      <c r="SRA905" s="4"/>
      <c r="SRB905" s="4"/>
      <c r="SRC905" s="4"/>
      <c r="SRD905" s="4"/>
      <c r="SRE905" s="4"/>
      <c r="SRJ905" s="4"/>
      <c r="SRK905" s="4"/>
      <c r="SRL905" s="4"/>
      <c r="SRM905" s="4"/>
      <c r="SRN905" s="4"/>
      <c r="SRO905" s="4"/>
      <c r="SRP905" s="4"/>
      <c r="SRQ905" s="4"/>
      <c r="SRR905" s="4"/>
      <c r="SRS905" s="4"/>
      <c r="SRT905" s="4"/>
      <c r="SRU905" s="4"/>
      <c r="SRV905" s="4"/>
      <c r="SRW905" s="4"/>
      <c r="SRX905" s="4"/>
      <c r="SRY905" s="4"/>
      <c r="SRZ905" s="4"/>
      <c r="SSA905" s="4"/>
      <c r="SSB905" s="4"/>
      <c r="SSC905" s="4"/>
      <c r="SSD905" s="4"/>
      <c r="SSE905" s="4"/>
      <c r="SSF905" s="4"/>
      <c r="SSG905" s="4"/>
      <c r="SSH905" s="4"/>
      <c r="SSI905" s="4"/>
      <c r="SSJ905" s="4"/>
      <c r="SSK905" s="4"/>
      <c r="SSL905" s="4"/>
      <c r="SSM905" s="4"/>
      <c r="SSN905" s="4"/>
      <c r="SSO905" s="4"/>
      <c r="SSP905" s="4"/>
      <c r="SSQ905" s="4"/>
      <c r="SSR905" s="4"/>
      <c r="SSS905" s="4"/>
      <c r="SST905" s="4"/>
      <c r="SSU905" s="4"/>
      <c r="SSV905" s="4"/>
      <c r="SSW905" s="4"/>
      <c r="SSX905" s="4"/>
      <c r="SSY905" s="4"/>
      <c r="SSZ905" s="4"/>
      <c r="STA905" s="4"/>
      <c r="STB905" s="4"/>
      <c r="STC905" s="4"/>
      <c r="STD905" s="4"/>
      <c r="STE905" s="4"/>
      <c r="STF905" s="4"/>
      <c r="STG905" s="4"/>
      <c r="STH905" s="4"/>
      <c r="STI905" s="4"/>
      <c r="STJ905" s="4"/>
      <c r="STK905" s="4"/>
      <c r="STL905" s="4"/>
      <c r="STM905" s="4"/>
      <c r="STN905" s="4"/>
      <c r="STO905" s="4"/>
      <c r="STP905" s="4"/>
      <c r="STQ905" s="4"/>
      <c r="STR905" s="4"/>
      <c r="STS905" s="4"/>
      <c r="STT905" s="4"/>
      <c r="STU905" s="4"/>
      <c r="STV905" s="4"/>
      <c r="STW905" s="4"/>
      <c r="STX905" s="4"/>
      <c r="STY905" s="4"/>
      <c r="STZ905" s="4"/>
      <c r="SUA905" s="4"/>
      <c r="SUB905" s="4"/>
      <c r="SUC905" s="4"/>
      <c r="SUD905" s="4"/>
      <c r="SUE905" s="4"/>
      <c r="SUF905" s="4"/>
      <c r="SUG905" s="4"/>
      <c r="SUH905" s="4"/>
      <c r="SUI905" s="4"/>
      <c r="SUJ905" s="4"/>
      <c r="SUK905" s="4"/>
      <c r="SUL905" s="4"/>
      <c r="SUM905" s="4"/>
      <c r="SUN905" s="4"/>
      <c r="SUO905" s="4"/>
      <c r="SUP905" s="4"/>
      <c r="SUQ905" s="4"/>
      <c r="SUR905" s="4"/>
      <c r="SUS905" s="4"/>
      <c r="SUT905" s="4"/>
      <c r="SUU905" s="4"/>
      <c r="SUV905" s="4"/>
      <c r="SUW905" s="4"/>
      <c r="SUX905" s="4"/>
      <c r="SUY905" s="4"/>
      <c r="SUZ905" s="4"/>
      <c r="SVA905" s="4"/>
      <c r="SVB905" s="4"/>
      <c r="SVC905" s="4"/>
      <c r="SVD905" s="4"/>
      <c r="SVE905" s="4"/>
      <c r="SVF905" s="4"/>
      <c r="SVG905" s="4"/>
      <c r="SVH905" s="4"/>
      <c r="SVI905" s="4"/>
      <c r="SVJ905" s="4"/>
      <c r="SVK905" s="4"/>
      <c r="SVL905" s="4"/>
      <c r="SVM905" s="4"/>
      <c r="SVN905" s="4"/>
      <c r="SVO905" s="4"/>
      <c r="SVP905" s="4"/>
      <c r="SVQ905" s="4"/>
      <c r="SVR905" s="4"/>
      <c r="SVS905" s="4"/>
      <c r="SVT905" s="4"/>
      <c r="SVU905" s="4"/>
      <c r="SVV905" s="4"/>
      <c r="SVW905" s="4"/>
      <c r="SVX905" s="4"/>
      <c r="SVY905" s="4"/>
      <c r="SVZ905" s="4"/>
      <c r="SWA905" s="4"/>
      <c r="SWB905" s="4"/>
      <c r="SWC905" s="4"/>
      <c r="SWD905" s="4"/>
      <c r="SWE905" s="4"/>
      <c r="SWF905" s="4"/>
      <c r="SWG905" s="4"/>
      <c r="SWH905" s="4"/>
      <c r="SWI905" s="4"/>
      <c r="SWJ905" s="4"/>
      <c r="SWK905" s="4"/>
      <c r="SWL905" s="4"/>
      <c r="SWM905" s="4"/>
      <c r="SWN905" s="4"/>
      <c r="SWO905" s="4"/>
      <c r="SWP905" s="4"/>
      <c r="SWQ905" s="4"/>
      <c r="SWR905" s="4"/>
      <c r="SWS905" s="4"/>
      <c r="SWT905" s="4"/>
      <c r="SWU905" s="4"/>
      <c r="SWV905" s="4"/>
      <c r="SWW905" s="4"/>
      <c r="SWX905" s="4"/>
      <c r="SWY905" s="4"/>
      <c r="SWZ905" s="4"/>
      <c r="SXA905" s="4"/>
      <c r="SXB905" s="4"/>
      <c r="SXC905" s="4"/>
      <c r="SXD905" s="4"/>
      <c r="SXE905" s="4"/>
      <c r="SXF905" s="4"/>
      <c r="SXG905" s="4"/>
      <c r="SXH905" s="4"/>
      <c r="SXI905" s="4"/>
      <c r="SXJ905" s="4"/>
      <c r="SXK905" s="4"/>
      <c r="SXL905" s="4"/>
      <c r="SXM905" s="4"/>
      <c r="SXN905" s="4"/>
      <c r="SXO905" s="4"/>
      <c r="SXP905" s="4"/>
      <c r="SXQ905" s="4"/>
      <c r="SXR905" s="4"/>
      <c r="SXS905" s="4"/>
      <c r="SXT905" s="4"/>
      <c r="SXU905" s="4"/>
      <c r="SXV905" s="4"/>
      <c r="SXW905" s="4"/>
      <c r="SXX905" s="4"/>
      <c r="SXY905" s="4"/>
      <c r="SXZ905" s="4"/>
      <c r="SYA905" s="4"/>
      <c r="SYB905" s="4"/>
      <c r="SYC905" s="4"/>
      <c r="SYD905" s="4"/>
      <c r="SYE905" s="4"/>
      <c r="SYF905" s="4"/>
      <c r="SYG905" s="4"/>
      <c r="SYH905" s="4"/>
      <c r="SYI905" s="4"/>
      <c r="SYJ905" s="4"/>
      <c r="SYK905" s="4"/>
      <c r="SYL905" s="4"/>
      <c r="SYM905" s="4"/>
      <c r="SYN905" s="4"/>
      <c r="SYO905" s="4"/>
      <c r="SYP905" s="4"/>
      <c r="SYQ905" s="4"/>
      <c r="SYR905" s="4"/>
      <c r="SYS905" s="4"/>
      <c r="SYT905" s="4"/>
      <c r="SYU905" s="4"/>
      <c r="SYV905" s="4"/>
      <c r="SYW905" s="4"/>
      <c r="SYX905" s="4"/>
      <c r="SYY905" s="4"/>
      <c r="SYZ905" s="4"/>
      <c r="SZA905" s="4"/>
      <c r="SZB905" s="4"/>
      <c r="SZC905" s="4"/>
      <c r="SZD905" s="4"/>
      <c r="SZE905" s="4"/>
      <c r="SZF905" s="4"/>
      <c r="SZG905" s="4"/>
      <c r="SZH905" s="4"/>
      <c r="SZI905" s="4"/>
      <c r="SZJ905" s="4"/>
      <c r="SZK905" s="4"/>
      <c r="SZL905" s="4"/>
      <c r="SZM905" s="4"/>
      <c r="SZN905" s="4"/>
      <c r="SZO905" s="4"/>
      <c r="SZP905" s="4"/>
      <c r="SZQ905" s="4"/>
      <c r="SZR905" s="4"/>
      <c r="SZS905" s="4"/>
      <c r="SZT905" s="4"/>
      <c r="SZU905" s="4"/>
      <c r="SZV905" s="4"/>
      <c r="SZW905" s="4"/>
      <c r="SZX905" s="4"/>
      <c r="SZY905" s="4"/>
      <c r="SZZ905" s="4"/>
      <c r="TAA905" s="4"/>
      <c r="TAB905" s="4"/>
      <c r="TAC905" s="4"/>
      <c r="TAD905" s="4"/>
      <c r="TAE905" s="4"/>
      <c r="TAF905" s="4"/>
      <c r="TAG905" s="4"/>
      <c r="TAH905" s="4"/>
      <c r="TAI905" s="4"/>
      <c r="TAJ905" s="4"/>
      <c r="TAK905" s="4"/>
      <c r="TAL905" s="4"/>
      <c r="TAM905" s="4"/>
      <c r="TAN905" s="4"/>
      <c r="TAO905" s="4"/>
      <c r="TAP905" s="4"/>
      <c r="TAR905" s="4"/>
      <c r="TAT905" s="4"/>
      <c r="TAU905" s="4"/>
      <c r="TAV905" s="4"/>
      <c r="TAW905" s="4"/>
      <c r="TAX905" s="4"/>
      <c r="TAY905" s="4"/>
      <c r="TAZ905" s="4"/>
      <c r="TBA905" s="4"/>
      <c r="TBF905" s="4"/>
      <c r="TBG905" s="4"/>
      <c r="TBH905" s="4"/>
      <c r="TBI905" s="4"/>
      <c r="TBJ905" s="4"/>
      <c r="TBK905" s="4"/>
      <c r="TBL905" s="4"/>
      <c r="TBM905" s="4"/>
      <c r="TBN905" s="4"/>
      <c r="TBO905" s="4"/>
      <c r="TBP905" s="4"/>
      <c r="TBQ905" s="4"/>
      <c r="TBR905" s="4"/>
      <c r="TBS905" s="4"/>
      <c r="TBT905" s="4"/>
      <c r="TBU905" s="4"/>
      <c r="TBV905" s="4"/>
      <c r="TBW905" s="4"/>
      <c r="TBX905" s="4"/>
      <c r="TBY905" s="4"/>
      <c r="TBZ905" s="4"/>
      <c r="TCA905" s="4"/>
      <c r="TCB905" s="4"/>
      <c r="TCC905" s="4"/>
      <c r="TCD905" s="4"/>
      <c r="TCE905" s="4"/>
      <c r="TCF905" s="4"/>
      <c r="TCG905" s="4"/>
      <c r="TCH905" s="4"/>
      <c r="TCI905" s="4"/>
      <c r="TCJ905" s="4"/>
      <c r="TCK905" s="4"/>
      <c r="TCL905" s="4"/>
      <c r="TCM905" s="4"/>
      <c r="TCN905" s="4"/>
      <c r="TCO905" s="4"/>
      <c r="TCP905" s="4"/>
      <c r="TCQ905" s="4"/>
      <c r="TCR905" s="4"/>
      <c r="TCS905" s="4"/>
      <c r="TCT905" s="4"/>
      <c r="TCU905" s="4"/>
      <c r="TCV905" s="4"/>
      <c r="TCW905" s="4"/>
      <c r="TCX905" s="4"/>
      <c r="TCY905" s="4"/>
      <c r="TCZ905" s="4"/>
      <c r="TDA905" s="4"/>
      <c r="TDB905" s="4"/>
      <c r="TDC905" s="4"/>
      <c r="TDD905" s="4"/>
      <c r="TDE905" s="4"/>
      <c r="TDF905" s="4"/>
      <c r="TDG905" s="4"/>
      <c r="TDH905" s="4"/>
      <c r="TDI905" s="4"/>
      <c r="TDJ905" s="4"/>
      <c r="TDK905" s="4"/>
      <c r="TDL905" s="4"/>
      <c r="TDM905" s="4"/>
      <c r="TDN905" s="4"/>
      <c r="TDO905" s="4"/>
      <c r="TDP905" s="4"/>
      <c r="TDQ905" s="4"/>
      <c r="TDR905" s="4"/>
      <c r="TDS905" s="4"/>
      <c r="TDT905" s="4"/>
      <c r="TDU905" s="4"/>
      <c r="TDV905" s="4"/>
      <c r="TDW905" s="4"/>
      <c r="TDX905" s="4"/>
      <c r="TDY905" s="4"/>
      <c r="TDZ905" s="4"/>
      <c r="TEA905" s="4"/>
      <c r="TEB905" s="4"/>
      <c r="TEC905" s="4"/>
      <c r="TED905" s="4"/>
      <c r="TEE905" s="4"/>
      <c r="TEF905" s="4"/>
      <c r="TEG905" s="4"/>
      <c r="TEH905" s="4"/>
      <c r="TEI905" s="4"/>
      <c r="TEJ905" s="4"/>
      <c r="TEK905" s="4"/>
      <c r="TEL905" s="4"/>
      <c r="TEM905" s="4"/>
      <c r="TEN905" s="4"/>
      <c r="TEO905" s="4"/>
      <c r="TEP905" s="4"/>
      <c r="TEQ905" s="4"/>
      <c r="TER905" s="4"/>
      <c r="TES905" s="4"/>
      <c r="TET905" s="4"/>
      <c r="TEU905" s="4"/>
      <c r="TEV905" s="4"/>
      <c r="TEW905" s="4"/>
      <c r="TEX905" s="4"/>
      <c r="TEY905" s="4"/>
      <c r="TEZ905" s="4"/>
      <c r="TFA905" s="4"/>
      <c r="TFB905" s="4"/>
      <c r="TFC905" s="4"/>
      <c r="TFD905" s="4"/>
      <c r="TFE905" s="4"/>
      <c r="TFF905" s="4"/>
      <c r="TFG905" s="4"/>
      <c r="TFH905" s="4"/>
      <c r="TFI905" s="4"/>
      <c r="TFJ905" s="4"/>
      <c r="TFK905" s="4"/>
      <c r="TFL905" s="4"/>
      <c r="TFM905" s="4"/>
      <c r="TFN905" s="4"/>
      <c r="TFO905" s="4"/>
      <c r="TFP905" s="4"/>
      <c r="TFQ905" s="4"/>
      <c r="TFR905" s="4"/>
      <c r="TFS905" s="4"/>
      <c r="TFT905" s="4"/>
      <c r="TFU905" s="4"/>
      <c r="TFV905" s="4"/>
      <c r="TFW905" s="4"/>
      <c r="TFX905" s="4"/>
      <c r="TFY905" s="4"/>
      <c r="TFZ905" s="4"/>
      <c r="TGA905" s="4"/>
      <c r="TGB905" s="4"/>
      <c r="TGC905" s="4"/>
      <c r="TGD905" s="4"/>
      <c r="TGE905" s="4"/>
      <c r="TGF905" s="4"/>
      <c r="TGG905" s="4"/>
      <c r="TGH905" s="4"/>
      <c r="TGI905" s="4"/>
      <c r="TGJ905" s="4"/>
      <c r="TGK905" s="4"/>
      <c r="TGL905" s="4"/>
      <c r="TGM905" s="4"/>
      <c r="TGN905" s="4"/>
      <c r="TGO905" s="4"/>
      <c r="TGP905" s="4"/>
      <c r="TGQ905" s="4"/>
      <c r="TGR905" s="4"/>
      <c r="TGS905" s="4"/>
      <c r="TGT905" s="4"/>
      <c r="TGU905" s="4"/>
      <c r="TGV905" s="4"/>
      <c r="TGW905" s="4"/>
      <c r="TGX905" s="4"/>
      <c r="TGY905" s="4"/>
      <c r="TGZ905" s="4"/>
      <c r="THA905" s="4"/>
      <c r="THB905" s="4"/>
      <c r="THC905" s="4"/>
      <c r="THD905" s="4"/>
      <c r="THE905" s="4"/>
      <c r="THF905" s="4"/>
      <c r="THG905" s="4"/>
      <c r="THH905" s="4"/>
      <c r="THI905" s="4"/>
      <c r="THJ905" s="4"/>
      <c r="THK905" s="4"/>
      <c r="THL905" s="4"/>
      <c r="THM905" s="4"/>
      <c r="THN905" s="4"/>
      <c r="THO905" s="4"/>
      <c r="THP905" s="4"/>
      <c r="THQ905" s="4"/>
      <c r="THR905" s="4"/>
      <c r="THS905" s="4"/>
      <c r="THT905" s="4"/>
      <c r="THU905" s="4"/>
      <c r="THV905" s="4"/>
      <c r="THW905" s="4"/>
      <c r="THX905" s="4"/>
      <c r="THY905" s="4"/>
      <c r="THZ905" s="4"/>
      <c r="TIA905" s="4"/>
      <c r="TIB905" s="4"/>
      <c r="TIC905" s="4"/>
      <c r="TID905" s="4"/>
      <c r="TIE905" s="4"/>
      <c r="TIF905" s="4"/>
      <c r="TIG905" s="4"/>
      <c r="TIH905" s="4"/>
      <c r="TII905" s="4"/>
      <c r="TIJ905" s="4"/>
      <c r="TIK905" s="4"/>
      <c r="TIL905" s="4"/>
      <c r="TIM905" s="4"/>
      <c r="TIN905" s="4"/>
      <c r="TIO905" s="4"/>
      <c r="TIP905" s="4"/>
      <c r="TIQ905" s="4"/>
      <c r="TIR905" s="4"/>
      <c r="TIS905" s="4"/>
      <c r="TIT905" s="4"/>
      <c r="TIU905" s="4"/>
      <c r="TIV905" s="4"/>
      <c r="TIW905" s="4"/>
      <c r="TIX905" s="4"/>
      <c r="TIY905" s="4"/>
      <c r="TIZ905" s="4"/>
      <c r="TJA905" s="4"/>
      <c r="TJB905" s="4"/>
      <c r="TJC905" s="4"/>
      <c r="TJD905" s="4"/>
      <c r="TJE905" s="4"/>
      <c r="TJF905" s="4"/>
      <c r="TJG905" s="4"/>
      <c r="TJH905" s="4"/>
      <c r="TJI905" s="4"/>
      <c r="TJJ905" s="4"/>
      <c r="TJK905" s="4"/>
      <c r="TJL905" s="4"/>
      <c r="TJM905" s="4"/>
      <c r="TJN905" s="4"/>
      <c r="TJO905" s="4"/>
      <c r="TJP905" s="4"/>
      <c r="TJQ905" s="4"/>
      <c r="TJR905" s="4"/>
      <c r="TJS905" s="4"/>
      <c r="TJT905" s="4"/>
      <c r="TJU905" s="4"/>
      <c r="TJV905" s="4"/>
      <c r="TJW905" s="4"/>
      <c r="TJX905" s="4"/>
      <c r="TJY905" s="4"/>
      <c r="TJZ905" s="4"/>
      <c r="TKA905" s="4"/>
      <c r="TKB905" s="4"/>
      <c r="TKC905" s="4"/>
      <c r="TKD905" s="4"/>
      <c r="TKE905" s="4"/>
      <c r="TKF905" s="4"/>
      <c r="TKG905" s="4"/>
      <c r="TKH905" s="4"/>
      <c r="TKI905" s="4"/>
      <c r="TKJ905" s="4"/>
      <c r="TKK905" s="4"/>
      <c r="TKL905" s="4"/>
      <c r="TKN905" s="4"/>
      <c r="TKP905" s="4"/>
      <c r="TKQ905" s="4"/>
      <c r="TKR905" s="4"/>
      <c r="TKS905" s="4"/>
      <c r="TKT905" s="4"/>
      <c r="TKU905" s="4"/>
      <c r="TKV905" s="4"/>
      <c r="TKW905" s="4"/>
      <c r="TLB905" s="4"/>
      <c r="TLC905" s="4"/>
      <c r="TLD905" s="4"/>
      <c r="TLE905" s="4"/>
      <c r="TLF905" s="4"/>
      <c r="TLG905" s="4"/>
      <c r="TLH905" s="4"/>
      <c r="TLI905" s="4"/>
      <c r="TLJ905" s="4"/>
      <c r="TLK905" s="4"/>
      <c r="TLL905" s="4"/>
      <c r="TLM905" s="4"/>
      <c r="TLN905" s="4"/>
      <c r="TLO905" s="4"/>
      <c r="TLP905" s="4"/>
      <c r="TLQ905" s="4"/>
      <c r="TLR905" s="4"/>
      <c r="TLS905" s="4"/>
      <c r="TLT905" s="4"/>
      <c r="TLU905" s="4"/>
      <c r="TLV905" s="4"/>
      <c r="TLW905" s="4"/>
      <c r="TLX905" s="4"/>
      <c r="TLY905" s="4"/>
      <c r="TLZ905" s="4"/>
      <c r="TMA905" s="4"/>
      <c r="TMB905" s="4"/>
      <c r="TMC905" s="4"/>
      <c r="TMD905" s="4"/>
      <c r="TME905" s="4"/>
      <c r="TMF905" s="4"/>
      <c r="TMG905" s="4"/>
      <c r="TMH905" s="4"/>
      <c r="TMI905" s="4"/>
      <c r="TMJ905" s="4"/>
      <c r="TMK905" s="4"/>
      <c r="TML905" s="4"/>
      <c r="TMM905" s="4"/>
      <c r="TMN905" s="4"/>
      <c r="TMO905" s="4"/>
      <c r="TMP905" s="4"/>
      <c r="TMQ905" s="4"/>
      <c r="TMR905" s="4"/>
      <c r="TMS905" s="4"/>
      <c r="TMT905" s="4"/>
      <c r="TMU905" s="4"/>
      <c r="TMV905" s="4"/>
      <c r="TMW905" s="4"/>
      <c r="TMX905" s="4"/>
      <c r="TMY905" s="4"/>
      <c r="TMZ905" s="4"/>
      <c r="TNA905" s="4"/>
      <c r="TNB905" s="4"/>
      <c r="TNC905" s="4"/>
      <c r="TND905" s="4"/>
      <c r="TNE905" s="4"/>
      <c r="TNF905" s="4"/>
      <c r="TNG905" s="4"/>
      <c r="TNH905" s="4"/>
      <c r="TNI905" s="4"/>
      <c r="TNJ905" s="4"/>
      <c r="TNK905" s="4"/>
      <c r="TNL905" s="4"/>
      <c r="TNM905" s="4"/>
      <c r="TNN905" s="4"/>
      <c r="TNO905" s="4"/>
      <c r="TNP905" s="4"/>
      <c r="TNQ905" s="4"/>
      <c r="TNR905" s="4"/>
      <c r="TNS905" s="4"/>
      <c r="TNT905" s="4"/>
      <c r="TNU905" s="4"/>
      <c r="TNV905" s="4"/>
      <c r="TNW905" s="4"/>
      <c r="TNX905" s="4"/>
      <c r="TNY905" s="4"/>
      <c r="TNZ905" s="4"/>
      <c r="TOA905" s="4"/>
      <c r="TOB905" s="4"/>
      <c r="TOC905" s="4"/>
      <c r="TOD905" s="4"/>
      <c r="TOE905" s="4"/>
      <c r="TOF905" s="4"/>
      <c r="TOG905" s="4"/>
      <c r="TOH905" s="4"/>
      <c r="TOI905" s="4"/>
      <c r="TOJ905" s="4"/>
      <c r="TOK905" s="4"/>
      <c r="TOL905" s="4"/>
      <c r="TOM905" s="4"/>
      <c r="TON905" s="4"/>
      <c r="TOO905" s="4"/>
      <c r="TOP905" s="4"/>
      <c r="TOQ905" s="4"/>
      <c r="TOR905" s="4"/>
      <c r="TOS905" s="4"/>
      <c r="TOT905" s="4"/>
      <c r="TOU905" s="4"/>
      <c r="TOV905" s="4"/>
      <c r="TOW905" s="4"/>
      <c r="TOX905" s="4"/>
      <c r="TOY905" s="4"/>
      <c r="TOZ905" s="4"/>
      <c r="TPA905" s="4"/>
      <c r="TPB905" s="4"/>
      <c r="TPC905" s="4"/>
      <c r="TPD905" s="4"/>
      <c r="TPE905" s="4"/>
      <c r="TPF905" s="4"/>
      <c r="TPG905" s="4"/>
      <c r="TPH905" s="4"/>
      <c r="TPI905" s="4"/>
      <c r="TPJ905" s="4"/>
      <c r="TPK905" s="4"/>
      <c r="TPL905" s="4"/>
      <c r="TPM905" s="4"/>
      <c r="TPN905" s="4"/>
      <c r="TPO905" s="4"/>
      <c r="TPP905" s="4"/>
      <c r="TPQ905" s="4"/>
      <c r="TPR905" s="4"/>
      <c r="TPS905" s="4"/>
      <c r="TPT905" s="4"/>
      <c r="TPU905" s="4"/>
      <c r="TPV905" s="4"/>
      <c r="TPW905" s="4"/>
      <c r="TPX905" s="4"/>
      <c r="TPY905" s="4"/>
      <c r="TPZ905" s="4"/>
      <c r="TQA905" s="4"/>
      <c r="TQB905" s="4"/>
      <c r="TQC905" s="4"/>
      <c r="TQD905" s="4"/>
      <c r="TQE905" s="4"/>
      <c r="TQF905" s="4"/>
      <c r="TQG905" s="4"/>
      <c r="TQH905" s="4"/>
      <c r="TQI905" s="4"/>
      <c r="TQJ905" s="4"/>
      <c r="TQK905" s="4"/>
      <c r="TQL905" s="4"/>
      <c r="TQM905" s="4"/>
      <c r="TQN905" s="4"/>
      <c r="TQO905" s="4"/>
      <c r="TQP905" s="4"/>
      <c r="TQQ905" s="4"/>
      <c r="TQR905" s="4"/>
      <c r="TQS905" s="4"/>
      <c r="TQT905" s="4"/>
      <c r="TQU905" s="4"/>
      <c r="TQV905" s="4"/>
      <c r="TQW905" s="4"/>
      <c r="TQX905" s="4"/>
      <c r="TQY905" s="4"/>
      <c r="TQZ905" s="4"/>
      <c r="TRA905" s="4"/>
      <c r="TRB905" s="4"/>
      <c r="TRC905" s="4"/>
      <c r="TRD905" s="4"/>
      <c r="TRE905" s="4"/>
      <c r="TRF905" s="4"/>
      <c r="TRG905" s="4"/>
      <c r="TRH905" s="4"/>
      <c r="TRI905" s="4"/>
      <c r="TRJ905" s="4"/>
      <c r="TRK905" s="4"/>
      <c r="TRL905" s="4"/>
      <c r="TRM905" s="4"/>
      <c r="TRN905" s="4"/>
      <c r="TRO905" s="4"/>
      <c r="TRP905" s="4"/>
      <c r="TRQ905" s="4"/>
      <c r="TRR905" s="4"/>
      <c r="TRS905" s="4"/>
      <c r="TRT905" s="4"/>
      <c r="TRU905" s="4"/>
      <c r="TRV905" s="4"/>
      <c r="TRW905" s="4"/>
      <c r="TRX905" s="4"/>
      <c r="TRY905" s="4"/>
      <c r="TRZ905" s="4"/>
      <c r="TSA905" s="4"/>
      <c r="TSB905" s="4"/>
      <c r="TSC905" s="4"/>
      <c r="TSD905" s="4"/>
      <c r="TSE905" s="4"/>
      <c r="TSF905" s="4"/>
      <c r="TSG905" s="4"/>
      <c r="TSH905" s="4"/>
      <c r="TSI905" s="4"/>
      <c r="TSJ905" s="4"/>
      <c r="TSK905" s="4"/>
      <c r="TSL905" s="4"/>
      <c r="TSM905" s="4"/>
      <c r="TSN905" s="4"/>
      <c r="TSO905" s="4"/>
      <c r="TSP905" s="4"/>
      <c r="TSQ905" s="4"/>
      <c r="TSR905" s="4"/>
      <c r="TSS905" s="4"/>
      <c r="TST905" s="4"/>
      <c r="TSU905" s="4"/>
      <c r="TSV905" s="4"/>
      <c r="TSW905" s="4"/>
      <c r="TSX905" s="4"/>
      <c r="TSY905" s="4"/>
      <c r="TSZ905" s="4"/>
      <c r="TTA905" s="4"/>
      <c r="TTB905" s="4"/>
      <c r="TTC905" s="4"/>
      <c r="TTD905" s="4"/>
      <c r="TTE905" s="4"/>
      <c r="TTF905" s="4"/>
      <c r="TTG905" s="4"/>
      <c r="TTH905" s="4"/>
      <c r="TTI905" s="4"/>
      <c r="TTJ905" s="4"/>
      <c r="TTK905" s="4"/>
      <c r="TTL905" s="4"/>
      <c r="TTM905" s="4"/>
      <c r="TTN905" s="4"/>
      <c r="TTO905" s="4"/>
      <c r="TTP905" s="4"/>
      <c r="TTQ905" s="4"/>
      <c r="TTR905" s="4"/>
      <c r="TTS905" s="4"/>
      <c r="TTT905" s="4"/>
      <c r="TTU905" s="4"/>
      <c r="TTV905" s="4"/>
      <c r="TTW905" s="4"/>
      <c r="TTX905" s="4"/>
      <c r="TTY905" s="4"/>
      <c r="TTZ905" s="4"/>
      <c r="TUA905" s="4"/>
      <c r="TUB905" s="4"/>
      <c r="TUC905" s="4"/>
      <c r="TUD905" s="4"/>
      <c r="TUE905" s="4"/>
      <c r="TUF905" s="4"/>
      <c r="TUG905" s="4"/>
      <c r="TUH905" s="4"/>
      <c r="TUJ905" s="4"/>
      <c r="TUL905" s="4"/>
      <c r="TUM905" s="4"/>
      <c r="TUN905" s="4"/>
      <c r="TUO905" s="4"/>
      <c r="TUP905" s="4"/>
      <c r="TUQ905" s="4"/>
      <c r="TUR905" s="4"/>
      <c r="TUS905" s="4"/>
      <c r="TUX905" s="4"/>
      <c r="TUY905" s="4"/>
      <c r="TUZ905" s="4"/>
      <c r="TVA905" s="4"/>
      <c r="TVB905" s="4"/>
      <c r="TVC905" s="4"/>
      <c r="TVD905" s="4"/>
      <c r="TVE905" s="4"/>
      <c r="TVF905" s="4"/>
      <c r="TVG905" s="4"/>
      <c r="TVH905" s="4"/>
      <c r="TVI905" s="4"/>
      <c r="TVJ905" s="4"/>
      <c r="TVK905" s="4"/>
      <c r="TVL905" s="4"/>
      <c r="TVM905" s="4"/>
      <c r="TVN905" s="4"/>
      <c r="TVO905" s="4"/>
      <c r="TVP905" s="4"/>
      <c r="TVQ905" s="4"/>
      <c r="TVR905" s="4"/>
      <c r="TVS905" s="4"/>
      <c r="TVT905" s="4"/>
      <c r="TVU905" s="4"/>
      <c r="TVV905" s="4"/>
      <c r="TVW905" s="4"/>
      <c r="TVX905" s="4"/>
      <c r="TVY905" s="4"/>
      <c r="TVZ905" s="4"/>
      <c r="TWA905" s="4"/>
      <c r="TWB905" s="4"/>
      <c r="TWC905" s="4"/>
      <c r="TWD905" s="4"/>
      <c r="TWE905" s="4"/>
      <c r="TWF905" s="4"/>
      <c r="TWG905" s="4"/>
      <c r="TWH905" s="4"/>
      <c r="TWI905" s="4"/>
      <c r="TWJ905" s="4"/>
      <c r="TWK905" s="4"/>
      <c r="TWL905" s="4"/>
      <c r="TWM905" s="4"/>
      <c r="TWN905" s="4"/>
      <c r="TWO905" s="4"/>
      <c r="TWP905" s="4"/>
      <c r="TWQ905" s="4"/>
      <c r="TWR905" s="4"/>
      <c r="TWS905" s="4"/>
      <c r="TWT905" s="4"/>
      <c r="TWU905" s="4"/>
      <c r="TWV905" s="4"/>
      <c r="TWW905" s="4"/>
      <c r="TWX905" s="4"/>
      <c r="TWY905" s="4"/>
      <c r="TWZ905" s="4"/>
      <c r="TXA905" s="4"/>
      <c r="TXB905" s="4"/>
      <c r="TXC905" s="4"/>
      <c r="TXD905" s="4"/>
      <c r="TXE905" s="4"/>
      <c r="TXF905" s="4"/>
      <c r="TXG905" s="4"/>
      <c r="TXH905" s="4"/>
      <c r="TXI905" s="4"/>
      <c r="TXJ905" s="4"/>
      <c r="TXK905" s="4"/>
      <c r="TXL905" s="4"/>
      <c r="TXM905" s="4"/>
      <c r="TXN905" s="4"/>
      <c r="TXO905" s="4"/>
      <c r="TXP905" s="4"/>
      <c r="TXQ905" s="4"/>
      <c r="TXR905" s="4"/>
      <c r="TXS905" s="4"/>
      <c r="TXT905" s="4"/>
      <c r="TXU905" s="4"/>
      <c r="TXV905" s="4"/>
      <c r="TXW905" s="4"/>
      <c r="TXX905" s="4"/>
      <c r="TXY905" s="4"/>
      <c r="TXZ905" s="4"/>
      <c r="TYA905" s="4"/>
      <c r="TYB905" s="4"/>
      <c r="TYC905" s="4"/>
      <c r="TYD905" s="4"/>
      <c r="TYE905" s="4"/>
      <c r="TYF905" s="4"/>
      <c r="TYG905" s="4"/>
      <c r="TYH905" s="4"/>
      <c r="TYI905" s="4"/>
      <c r="TYJ905" s="4"/>
      <c r="TYK905" s="4"/>
      <c r="TYL905" s="4"/>
      <c r="TYM905" s="4"/>
      <c r="TYN905" s="4"/>
      <c r="TYO905" s="4"/>
      <c r="TYP905" s="4"/>
      <c r="TYQ905" s="4"/>
      <c r="TYR905" s="4"/>
      <c r="TYS905" s="4"/>
      <c r="TYT905" s="4"/>
      <c r="TYU905" s="4"/>
      <c r="TYV905" s="4"/>
      <c r="TYW905" s="4"/>
      <c r="TYX905" s="4"/>
      <c r="TYY905" s="4"/>
      <c r="TYZ905" s="4"/>
      <c r="TZA905" s="4"/>
      <c r="TZB905" s="4"/>
      <c r="TZC905" s="4"/>
      <c r="TZD905" s="4"/>
      <c r="TZE905" s="4"/>
      <c r="TZF905" s="4"/>
      <c r="TZG905" s="4"/>
      <c r="TZH905" s="4"/>
      <c r="TZI905" s="4"/>
      <c r="TZJ905" s="4"/>
      <c r="TZK905" s="4"/>
      <c r="TZL905" s="4"/>
      <c r="TZM905" s="4"/>
      <c r="TZN905" s="4"/>
      <c r="TZO905" s="4"/>
      <c r="TZP905" s="4"/>
      <c r="TZQ905" s="4"/>
      <c r="TZR905" s="4"/>
      <c r="TZS905" s="4"/>
      <c r="TZT905" s="4"/>
      <c r="TZU905" s="4"/>
      <c r="TZV905" s="4"/>
      <c r="TZW905" s="4"/>
      <c r="TZX905" s="4"/>
      <c r="TZY905" s="4"/>
      <c r="TZZ905" s="4"/>
      <c r="UAA905" s="4"/>
      <c r="UAB905" s="4"/>
      <c r="UAC905" s="4"/>
      <c r="UAD905" s="4"/>
      <c r="UAE905" s="4"/>
      <c r="UAF905" s="4"/>
      <c r="UAG905" s="4"/>
      <c r="UAH905" s="4"/>
      <c r="UAI905" s="4"/>
      <c r="UAJ905" s="4"/>
      <c r="UAK905" s="4"/>
      <c r="UAL905" s="4"/>
      <c r="UAM905" s="4"/>
      <c r="UAN905" s="4"/>
      <c r="UAO905" s="4"/>
      <c r="UAP905" s="4"/>
      <c r="UAQ905" s="4"/>
      <c r="UAR905" s="4"/>
      <c r="UAS905" s="4"/>
      <c r="UAT905" s="4"/>
      <c r="UAU905" s="4"/>
      <c r="UAV905" s="4"/>
      <c r="UAW905" s="4"/>
      <c r="UAX905" s="4"/>
      <c r="UAY905" s="4"/>
      <c r="UAZ905" s="4"/>
      <c r="UBA905" s="4"/>
      <c r="UBB905" s="4"/>
      <c r="UBC905" s="4"/>
      <c r="UBD905" s="4"/>
      <c r="UBE905" s="4"/>
      <c r="UBF905" s="4"/>
      <c r="UBG905" s="4"/>
      <c r="UBH905" s="4"/>
      <c r="UBI905" s="4"/>
      <c r="UBJ905" s="4"/>
      <c r="UBK905" s="4"/>
      <c r="UBL905" s="4"/>
      <c r="UBM905" s="4"/>
      <c r="UBN905" s="4"/>
      <c r="UBO905" s="4"/>
      <c r="UBP905" s="4"/>
      <c r="UBQ905" s="4"/>
      <c r="UBR905" s="4"/>
      <c r="UBS905" s="4"/>
      <c r="UBT905" s="4"/>
      <c r="UBU905" s="4"/>
      <c r="UBV905" s="4"/>
      <c r="UBW905" s="4"/>
      <c r="UBX905" s="4"/>
      <c r="UBY905" s="4"/>
      <c r="UBZ905" s="4"/>
      <c r="UCA905" s="4"/>
      <c r="UCB905" s="4"/>
      <c r="UCC905" s="4"/>
      <c r="UCD905" s="4"/>
      <c r="UCE905" s="4"/>
      <c r="UCF905" s="4"/>
      <c r="UCG905" s="4"/>
      <c r="UCH905" s="4"/>
      <c r="UCI905" s="4"/>
      <c r="UCJ905" s="4"/>
      <c r="UCK905" s="4"/>
      <c r="UCL905" s="4"/>
      <c r="UCM905" s="4"/>
      <c r="UCN905" s="4"/>
      <c r="UCO905" s="4"/>
      <c r="UCP905" s="4"/>
      <c r="UCQ905" s="4"/>
      <c r="UCR905" s="4"/>
      <c r="UCS905" s="4"/>
      <c r="UCT905" s="4"/>
      <c r="UCU905" s="4"/>
      <c r="UCV905" s="4"/>
      <c r="UCW905" s="4"/>
      <c r="UCX905" s="4"/>
      <c r="UCY905" s="4"/>
      <c r="UCZ905" s="4"/>
      <c r="UDA905" s="4"/>
      <c r="UDB905" s="4"/>
      <c r="UDC905" s="4"/>
      <c r="UDD905" s="4"/>
      <c r="UDE905" s="4"/>
      <c r="UDF905" s="4"/>
      <c r="UDG905" s="4"/>
      <c r="UDH905" s="4"/>
      <c r="UDI905" s="4"/>
      <c r="UDJ905" s="4"/>
      <c r="UDK905" s="4"/>
      <c r="UDL905" s="4"/>
      <c r="UDM905" s="4"/>
      <c r="UDN905" s="4"/>
      <c r="UDO905" s="4"/>
      <c r="UDP905" s="4"/>
      <c r="UDQ905" s="4"/>
      <c r="UDR905" s="4"/>
      <c r="UDS905" s="4"/>
      <c r="UDT905" s="4"/>
      <c r="UDU905" s="4"/>
      <c r="UDV905" s="4"/>
      <c r="UDW905" s="4"/>
      <c r="UDX905" s="4"/>
      <c r="UDY905" s="4"/>
      <c r="UDZ905" s="4"/>
      <c r="UEA905" s="4"/>
      <c r="UEB905" s="4"/>
      <c r="UEC905" s="4"/>
      <c r="UED905" s="4"/>
      <c r="UEF905" s="4"/>
      <c r="UEH905" s="4"/>
      <c r="UEI905" s="4"/>
      <c r="UEJ905" s="4"/>
      <c r="UEK905" s="4"/>
      <c r="UEL905" s="4"/>
      <c r="UEM905" s="4"/>
      <c r="UEN905" s="4"/>
      <c r="UEO905" s="4"/>
      <c r="UET905" s="4"/>
      <c r="UEU905" s="4"/>
      <c r="UEV905" s="4"/>
      <c r="UEW905" s="4"/>
      <c r="UEX905" s="4"/>
      <c r="UEY905" s="4"/>
      <c r="UEZ905" s="4"/>
      <c r="UFA905" s="4"/>
      <c r="UFB905" s="4"/>
      <c r="UFC905" s="4"/>
      <c r="UFD905" s="4"/>
      <c r="UFE905" s="4"/>
      <c r="UFF905" s="4"/>
      <c r="UFG905" s="4"/>
      <c r="UFH905" s="4"/>
      <c r="UFI905" s="4"/>
      <c r="UFJ905" s="4"/>
      <c r="UFK905" s="4"/>
      <c r="UFL905" s="4"/>
      <c r="UFM905" s="4"/>
      <c r="UFN905" s="4"/>
      <c r="UFO905" s="4"/>
      <c r="UFP905" s="4"/>
      <c r="UFQ905" s="4"/>
      <c r="UFR905" s="4"/>
      <c r="UFS905" s="4"/>
      <c r="UFT905" s="4"/>
      <c r="UFU905" s="4"/>
      <c r="UFV905" s="4"/>
      <c r="UFW905" s="4"/>
      <c r="UFX905" s="4"/>
      <c r="UFY905" s="4"/>
      <c r="UFZ905" s="4"/>
      <c r="UGA905" s="4"/>
      <c r="UGB905" s="4"/>
      <c r="UGC905" s="4"/>
      <c r="UGD905" s="4"/>
      <c r="UGE905" s="4"/>
      <c r="UGF905" s="4"/>
      <c r="UGG905" s="4"/>
      <c r="UGH905" s="4"/>
      <c r="UGI905" s="4"/>
      <c r="UGJ905" s="4"/>
      <c r="UGK905" s="4"/>
      <c r="UGL905" s="4"/>
      <c r="UGM905" s="4"/>
      <c r="UGN905" s="4"/>
      <c r="UGO905" s="4"/>
      <c r="UGP905" s="4"/>
      <c r="UGQ905" s="4"/>
      <c r="UGR905" s="4"/>
      <c r="UGS905" s="4"/>
      <c r="UGT905" s="4"/>
      <c r="UGU905" s="4"/>
      <c r="UGV905" s="4"/>
      <c r="UGW905" s="4"/>
      <c r="UGX905" s="4"/>
      <c r="UGY905" s="4"/>
      <c r="UGZ905" s="4"/>
      <c r="UHA905" s="4"/>
      <c r="UHB905" s="4"/>
      <c r="UHC905" s="4"/>
      <c r="UHD905" s="4"/>
      <c r="UHE905" s="4"/>
      <c r="UHF905" s="4"/>
      <c r="UHG905" s="4"/>
      <c r="UHH905" s="4"/>
      <c r="UHI905" s="4"/>
      <c r="UHJ905" s="4"/>
      <c r="UHK905" s="4"/>
      <c r="UHL905" s="4"/>
      <c r="UHM905" s="4"/>
      <c r="UHN905" s="4"/>
      <c r="UHO905" s="4"/>
      <c r="UHP905" s="4"/>
      <c r="UHQ905" s="4"/>
      <c r="UHR905" s="4"/>
      <c r="UHS905" s="4"/>
      <c r="UHT905" s="4"/>
      <c r="UHU905" s="4"/>
      <c r="UHV905" s="4"/>
      <c r="UHW905" s="4"/>
      <c r="UHX905" s="4"/>
      <c r="UHY905" s="4"/>
      <c r="UHZ905" s="4"/>
      <c r="UIA905" s="4"/>
      <c r="UIB905" s="4"/>
      <c r="UIC905" s="4"/>
      <c r="UID905" s="4"/>
      <c r="UIE905" s="4"/>
      <c r="UIF905" s="4"/>
      <c r="UIG905" s="4"/>
      <c r="UIH905" s="4"/>
      <c r="UII905" s="4"/>
      <c r="UIJ905" s="4"/>
      <c r="UIK905" s="4"/>
      <c r="UIL905" s="4"/>
      <c r="UIM905" s="4"/>
      <c r="UIN905" s="4"/>
      <c r="UIO905" s="4"/>
      <c r="UIP905" s="4"/>
      <c r="UIQ905" s="4"/>
      <c r="UIR905" s="4"/>
      <c r="UIS905" s="4"/>
      <c r="UIT905" s="4"/>
      <c r="UIU905" s="4"/>
      <c r="UIV905" s="4"/>
      <c r="UIW905" s="4"/>
      <c r="UIX905" s="4"/>
      <c r="UIY905" s="4"/>
      <c r="UIZ905" s="4"/>
      <c r="UJA905" s="4"/>
      <c r="UJB905" s="4"/>
      <c r="UJC905" s="4"/>
      <c r="UJD905" s="4"/>
      <c r="UJE905" s="4"/>
      <c r="UJF905" s="4"/>
      <c r="UJG905" s="4"/>
      <c r="UJH905" s="4"/>
      <c r="UJI905" s="4"/>
      <c r="UJJ905" s="4"/>
      <c r="UJK905" s="4"/>
      <c r="UJL905" s="4"/>
      <c r="UJM905" s="4"/>
      <c r="UJN905" s="4"/>
      <c r="UJO905" s="4"/>
      <c r="UJP905" s="4"/>
      <c r="UJQ905" s="4"/>
      <c r="UJR905" s="4"/>
      <c r="UJS905" s="4"/>
      <c r="UJT905" s="4"/>
      <c r="UJU905" s="4"/>
      <c r="UJV905" s="4"/>
      <c r="UJW905" s="4"/>
      <c r="UJX905" s="4"/>
      <c r="UJY905" s="4"/>
      <c r="UJZ905" s="4"/>
      <c r="UKA905" s="4"/>
      <c r="UKB905" s="4"/>
      <c r="UKC905" s="4"/>
      <c r="UKD905" s="4"/>
      <c r="UKE905" s="4"/>
      <c r="UKF905" s="4"/>
      <c r="UKG905" s="4"/>
      <c r="UKH905" s="4"/>
      <c r="UKI905" s="4"/>
      <c r="UKJ905" s="4"/>
      <c r="UKK905" s="4"/>
      <c r="UKL905" s="4"/>
      <c r="UKM905" s="4"/>
      <c r="UKN905" s="4"/>
      <c r="UKO905" s="4"/>
      <c r="UKP905" s="4"/>
      <c r="UKQ905" s="4"/>
      <c r="UKR905" s="4"/>
      <c r="UKS905" s="4"/>
      <c r="UKT905" s="4"/>
      <c r="UKU905" s="4"/>
      <c r="UKV905" s="4"/>
      <c r="UKW905" s="4"/>
      <c r="UKX905" s="4"/>
      <c r="UKY905" s="4"/>
      <c r="UKZ905" s="4"/>
      <c r="ULA905" s="4"/>
      <c r="ULB905" s="4"/>
      <c r="ULC905" s="4"/>
      <c r="ULD905" s="4"/>
      <c r="ULE905" s="4"/>
      <c r="ULF905" s="4"/>
      <c r="ULG905" s="4"/>
      <c r="ULH905" s="4"/>
      <c r="ULI905" s="4"/>
      <c r="ULJ905" s="4"/>
      <c r="ULK905" s="4"/>
      <c r="ULL905" s="4"/>
      <c r="ULM905" s="4"/>
      <c r="ULN905" s="4"/>
      <c r="ULO905" s="4"/>
      <c r="ULP905" s="4"/>
      <c r="ULQ905" s="4"/>
      <c r="ULR905" s="4"/>
      <c r="ULS905" s="4"/>
      <c r="ULT905" s="4"/>
      <c r="ULU905" s="4"/>
      <c r="ULV905" s="4"/>
      <c r="ULW905" s="4"/>
      <c r="ULX905" s="4"/>
      <c r="ULY905" s="4"/>
      <c r="ULZ905" s="4"/>
      <c r="UMA905" s="4"/>
      <c r="UMB905" s="4"/>
      <c r="UMC905" s="4"/>
      <c r="UMD905" s="4"/>
      <c r="UME905" s="4"/>
      <c r="UMF905" s="4"/>
      <c r="UMG905" s="4"/>
      <c r="UMH905" s="4"/>
      <c r="UMI905" s="4"/>
      <c r="UMJ905" s="4"/>
      <c r="UMK905" s="4"/>
      <c r="UML905" s="4"/>
      <c r="UMM905" s="4"/>
      <c r="UMN905" s="4"/>
      <c r="UMO905" s="4"/>
      <c r="UMP905" s="4"/>
      <c r="UMQ905" s="4"/>
      <c r="UMR905" s="4"/>
      <c r="UMS905" s="4"/>
      <c r="UMT905" s="4"/>
      <c r="UMU905" s="4"/>
      <c r="UMV905" s="4"/>
      <c r="UMW905" s="4"/>
      <c r="UMX905" s="4"/>
      <c r="UMY905" s="4"/>
      <c r="UMZ905" s="4"/>
      <c r="UNA905" s="4"/>
      <c r="UNB905" s="4"/>
      <c r="UNC905" s="4"/>
      <c r="UND905" s="4"/>
      <c r="UNE905" s="4"/>
      <c r="UNF905" s="4"/>
      <c r="UNG905" s="4"/>
      <c r="UNH905" s="4"/>
      <c r="UNI905" s="4"/>
      <c r="UNJ905" s="4"/>
      <c r="UNK905" s="4"/>
      <c r="UNL905" s="4"/>
      <c r="UNM905" s="4"/>
      <c r="UNN905" s="4"/>
      <c r="UNO905" s="4"/>
      <c r="UNP905" s="4"/>
      <c r="UNQ905" s="4"/>
      <c r="UNR905" s="4"/>
      <c r="UNS905" s="4"/>
      <c r="UNT905" s="4"/>
      <c r="UNU905" s="4"/>
      <c r="UNV905" s="4"/>
      <c r="UNW905" s="4"/>
      <c r="UNX905" s="4"/>
      <c r="UNY905" s="4"/>
      <c r="UNZ905" s="4"/>
      <c r="UOB905" s="4"/>
      <c r="UOD905" s="4"/>
      <c r="UOE905" s="4"/>
      <c r="UOF905" s="4"/>
      <c r="UOG905" s="4"/>
      <c r="UOH905" s="4"/>
      <c r="UOI905" s="4"/>
      <c r="UOJ905" s="4"/>
      <c r="UOK905" s="4"/>
      <c r="UOP905" s="4"/>
      <c r="UOQ905" s="4"/>
      <c r="UOR905" s="4"/>
      <c r="UOS905" s="4"/>
      <c r="UOT905" s="4"/>
      <c r="UOU905" s="4"/>
      <c r="UOV905" s="4"/>
      <c r="UOW905" s="4"/>
      <c r="UOX905" s="4"/>
      <c r="UOY905" s="4"/>
      <c r="UOZ905" s="4"/>
      <c r="UPA905" s="4"/>
      <c r="UPB905" s="4"/>
      <c r="UPC905" s="4"/>
      <c r="UPD905" s="4"/>
      <c r="UPE905" s="4"/>
      <c r="UPF905" s="4"/>
      <c r="UPG905" s="4"/>
      <c r="UPH905" s="4"/>
      <c r="UPI905" s="4"/>
      <c r="UPJ905" s="4"/>
      <c r="UPK905" s="4"/>
      <c r="UPL905" s="4"/>
      <c r="UPM905" s="4"/>
      <c r="UPN905" s="4"/>
      <c r="UPO905" s="4"/>
      <c r="UPP905" s="4"/>
      <c r="UPQ905" s="4"/>
      <c r="UPR905" s="4"/>
      <c r="UPS905" s="4"/>
      <c r="UPT905" s="4"/>
      <c r="UPU905" s="4"/>
      <c r="UPV905" s="4"/>
      <c r="UPW905" s="4"/>
      <c r="UPX905" s="4"/>
      <c r="UPY905" s="4"/>
      <c r="UPZ905" s="4"/>
      <c r="UQA905" s="4"/>
      <c r="UQB905" s="4"/>
      <c r="UQC905" s="4"/>
      <c r="UQD905" s="4"/>
      <c r="UQE905" s="4"/>
      <c r="UQF905" s="4"/>
      <c r="UQG905" s="4"/>
      <c r="UQH905" s="4"/>
      <c r="UQI905" s="4"/>
      <c r="UQJ905" s="4"/>
      <c r="UQK905" s="4"/>
      <c r="UQL905" s="4"/>
      <c r="UQM905" s="4"/>
      <c r="UQN905" s="4"/>
      <c r="UQO905" s="4"/>
      <c r="UQP905" s="4"/>
      <c r="UQQ905" s="4"/>
      <c r="UQR905" s="4"/>
      <c r="UQS905" s="4"/>
      <c r="UQT905" s="4"/>
      <c r="UQU905" s="4"/>
      <c r="UQV905" s="4"/>
      <c r="UQW905" s="4"/>
      <c r="UQX905" s="4"/>
      <c r="UQY905" s="4"/>
      <c r="UQZ905" s="4"/>
      <c r="URA905" s="4"/>
      <c r="URB905" s="4"/>
      <c r="URC905" s="4"/>
      <c r="URD905" s="4"/>
      <c r="URE905" s="4"/>
      <c r="URF905" s="4"/>
      <c r="URG905" s="4"/>
      <c r="URH905" s="4"/>
      <c r="URI905" s="4"/>
      <c r="URJ905" s="4"/>
      <c r="URK905" s="4"/>
      <c r="URL905" s="4"/>
      <c r="URM905" s="4"/>
      <c r="URN905" s="4"/>
      <c r="URO905" s="4"/>
      <c r="URP905" s="4"/>
      <c r="URQ905" s="4"/>
      <c r="URR905" s="4"/>
      <c r="URS905" s="4"/>
      <c r="URT905" s="4"/>
      <c r="URU905" s="4"/>
      <c r="URV905" s="4"/>
      <c r="URW905" s="4"/>
      <c r="URX905" s="4"/>
      <c r="URY905" s="4"/>
      <c r="URZ905" s="4"/>
      <c r="USA905" s="4"/>
      <c r="USB905" s="4"/>
      <c r="USC905" s="4"/>
      <c r="USD905" s="4"/>
      <c r="USE905" s="4"/>
      <c r="USF905" s="4"/>
      <c r="USG905" s="4"/>
      <c r="USH905" s="4"/>
      <c r="USI905" s="4"/>
      <c r="USJ905" s="4"/>
      <c r="USK905" s="4"/>
      <c r="USL905" s="4"/>
      <c r="USM905" s="4"/>
      <c r="USN905" s="4"/>
      <c r="USO905" s="4"/>
      <c r="USP905" s="4"/>
      <c r="USQ905" s="4"/>
      <c r="USR905" s="4"/>
      <c r="USS905" s="4"/>
      <c r="UST905" s="4"/>
      <c r="USU905" s="4"/>
      <c r="USV905" s="4"/>
      <c r="USW905" s="4"/>
      <c r="USX905" s="4"/>
      <c r="USY905" s="4"/>
      <c r="USZ905" s="4"/>
      <c r="UTA905" s="4"/>
      <c r="UTB905" s="4"/>
      <c r="UTC905" s="4"/>
      <c r="UTD905" s="4"/>
      <c r="UTE905" s="4"/>
      <c r="UTF905" s="4"/>
      <c r="UTG905" s="4"/>
      <c r="UTH905" s="4"/>
      <c r="UTI905" s="4"/>
      <c r="UTJ905" s="4"/>
      <c r="UTK905" s="4"/>
      <c r="UTL905" s="4"/>
      <c r="UTM905" s="4"/>
      <c r="UTN905" s="4"/>
      <c r="UTO905" s="4"/>
      <c r="UTP905" s="4"/>
      <c r="UTQ905" s="4"/>
      <c r="UTR905" s="4"/>
      <c r="UTS905" s="4"/>
      <c r="UTT905" s="4"/>
      <c r="UTU905" s="4"/>
      <c r="UTV905" s="4"/>
      <c r="UTW905" s="4"/>
      <c r="UTX905" s="4"/>
      <c r="UTY905" s="4"/>
      <c r="UTZ905" s="4"/>
      <c r="UUA905" s="4"/>
      <c r="UUB905" s="4"/>
      <c r="UUC905" s="4"/>
      <c r="UUD905" s="4"/>
      <c r="UUE905" s="4"/>
      <c r="UUF905" s="4"/>
      <c r="UUG905" s="4"/>
      <c r="UUH905" s="4"/>
      <c r="UUI905" s="4"/>
      <c r="UUJ905" s="4"/>
      <c r="UUK905" s="4"/>
      <c r="UUL905" s="4"/>
      <c r="UUM905" s="4"/>
      <c r="UUN905" s="4"/>
      <c r="UUO905" s="4"/>
      <c r="UUP905" s="4"/>
      <c r="UUQ905" s="4"/>
      <c r="UUR905" s="4"/>
      <c r="UUS905" s="4"/>
      <c r="UUT905" s="4"/>
      <c r="UUU905" s="4"/>
      <c r="UUV905" s="4"/>
      <c r="UUW905" s="4"/>
      <c r="UUX905" s="4"/>
      <c r="UUY905" s="4"/>
      <c r="UUZ905" s="4"/>
      <c r="UVA905" s="4"/>
      <c r="UVB905" s="4"/>
      <c r="UVC905" s="4"/>
      <c r="UVD905" s="4"/>
      <c r="UVE905" s="4"/>
      <c r="UVF905" s="4"/>
      <c r="UVG905" s="4"/>
      <c r="UVH905" s="4"/>
      <c r="UVI905" s="4"/>
      <c r="UVJ905" s="4"/>
      <c r="UVK905" s="4"/>
      <c r="UVL905" s="4"/>
      <c r="UVM905" s="4"/>
      <c r="UVN905" s="4"/>
      <c r="UVO905" s="4"/>
      <c r="UVP905" s="4"/>
      <c r="UVQ905" s="4"/>
      <c r="UVR905" s="4"/>
      <c r="UVS905" s="4"/>
      <c r="UVT905" s="4"/>
      <c r="UVU905" s="4"/>
      <c r="UVV905" s="4"/>
      <c r="UVW905" s="4"/>
      <c r="UVX905" s="4"/>
      <c r="UVY905" s="4"/>
      <c r="UVZ905" s="4"/>
      <c r="UWA905" s="4"/>
      <c r="UWB905" s="4"/>
      <c r="UWC905" s="4"/>
      <c r="UWD905" s="4"/>
      <c r="UWE905" s="4"/>
      <c r="UWF905" s="4"/>
      <c r="UWG905" s="4"/>
      <c r="UWH905" s="4"/>
      <c r="UWI905" s="4"/>
      <c r="UWJ905" s="4"/>
      <c r="UWK905" s="4"/>
      <c r="UWL905" s="4"/>
      <c r="UWM905" s="4"/>
      <c r="UWN905" s="4"/>
      <c r="UWO905" s="4"/>
      <c r="UWP905" s="4"/>
      <c r="UWQ905" s="4"/>
      <c r="UWR905" s="4"/>
      <c r="UWS905" s="4"/>
      <c r="UWT905" s="4"/>
      <c r="UWU905" s="4"/>
      <c r="UWV905" s="4"/>
      <c r="UWW905" s="4"/>
      <c r="UWX905" s="4"/>
      <c r="UWY905" s="4"/>
      <c r="UWZ905" s="4"/>
      <c r="UXA905" s="4"/>
      <c r="UXB905" s="4"/>
      <c r="UXC905" s="4"/>
      <c r="UXD905" s="4"/>
      <c r="UXE905" s="4"/>
      <c r="UXF905" s="4"/>
      <c r="UXG905" s="4"/>
      <c r="UXH905" s="4"/>
      <c r="UXI905" s="4"/>
      <c r="UXJ905" s="4"/>
      <c r="UXK905" s="4"/>
      <c r="UXL905" s="4"/>
      <c r="UXM905" s="4"/>
      <c r="UXN905" s="4"/>
      <c r="UXO905" s="4"/>
      <c r="UXP905" s="4"/>
      <c r="UXQ905" s="4"/>
      <c r="UXR905" s="4"/>
      <c r="UXS905" s="4"/>
      <c r="UXT905" s="4"/>
      <c r="UXU905" s="4"/>
      <c r="UXV905" s="4"/>
      <c r="UXX905" s="4"/>
      <c r="UXZ905" s="4"/>
      <c r="UYA905" s="4"/>
      <c r="UYB905" s="4"/>
      <c r="UYC905" s="4"/>
      <c r="UYD905" s="4"/>
      <c r="UYE905" s="4"/>
      <c r="UYF905" s="4"/>
      <c r="UYG905" s="4"/>
      <c r="UYL905" s="4"/>
      <c r="UYM905" s="4"/>
      <c r="UYN905" s="4"/>
      <c r="UYO905" s="4"/>
      <c r="UYP905" s="4"/>
      <c r="UYQ905" s="4"/>
      <c r="UYR905" s="4"/>
      <c r="UYS905" s="4"/>
      <c r="UYT905" s="4"/>
      <c r="UYU905" s="4"/>
      <c r="UYV905" s="4"/>
      <c r="UYW905" s="4"/>
      <c r="UYX905" s="4"/>
      <c r="UYY905" s="4"/>
      <c r="UYZ905" s="4"/>
      <c r="UZA905" s="4"/>
      <c r="UZB905" s="4"/>
      <c r="UZC905" s="4"/>
      <c r="UZD905" s="4"/>
      <c r="UZE905" s="4"/>
      <c r="UZF905" s="4"/>
      <c r="UZG905" s="4"/>
      <c r="UZH905" s="4"/>
      <c r="UZI905" s="4"/>
      <c r="UZJ905" s="4"/>
      <c r="UZK905" s="4"/>
      <c r="UZL905" s="4"/>
      <c r="UZM905" s="4"/>
      <c r="UZN905" s="4"/>
      <c r="UZO905" s="4"/>
      <c r="UZP905" s="4"/>
      <c r="UZQ905" s="4"/>
      <c r="UZR905" s="4"/>
      <c r="UZS905" s="4"/>
      <c r="UZT905" s="4"/>
      <c r="UZU905" s="4"/>
      <c r="UZV905" s="4"/>
      <c r="UZW905" s="4"/>
      <c r="UZX905" s="4"/>
      <c r="UZY905" s="4"/>
      <c r="UZZ905" s="4"/>
      <c r="VAA905" s="4"/>
      <c r="VAB905" s="4"/>
      <c r="VAC905" s="4"/>
      <c r="VAD905" s="4"/>
      <c r="VAE905" s="4"/>
      <c r="VAF905" s="4"/>
      <c r="VAG905" s="4"/>
      <c r="VAH905" s="4"/>
      <c r="VAI905" s="4"/>
      <c r="VAJ905" s="4"/>
      <c r="VAK905" s="4"/>
      <c r="VAL905" s="4"/>
      <c r="VAM905" s="4"/>
      <c r="VAN905" s="4"/>
      <c r="VAO905" s="4"/>
      <c r="VAP905" s="4"/>
      <c r="VAQ905" s="4"/>
      <c r="VAR905" s="4"/>
      <c r="VAS905" s="4"/>
      <c r="VAT905" s="4"/>
      <c r="VAU905" s="4"/>
      <c r="VAV905" s="4"/>
      <c r="VAW905" s="4"/>
      <c r="VAX905" s="4"/>
      <c r="VAY905" s="4"/>
      <c r="VAZ905" s="4"/>
      <c r="VBA905" s="4"/>
      <c r="VBB905" s="4"/>
      <c r="VBC905" s="4"/>
      <c r="VBD905" s="4"/>
      <c r="VBE905" s="4"/>
      <c r="VBF905" s="4"/>
      <c r="VBG905" s="4"/>
      <c r="VBH905" s="4"/>
      <c r="VBI905" s="4"/>
      <c r="VBJ905" s="4"/>
      <c r="VBK905" s="4"/>
      <c r="VBL905" s="4"/>
      <c r="VBM905" s="4"/>
      <c r="VBN905" s="4"/>
      <c r="VBO905" s="4"/>
      <c r="VBP905" s="4"/>
      <c r="VBQ905" s="4"/>
      <c r="VBR905" s="4"/>
      <c r="VBS905" s="4"/>
      <c r="VBT905" s="4"/>
      <c r="VBU905" s="4"/>
      <c r="VBV905" s="4"/>
      <c r="VBW905" s="4"/>
      <c r="VBX905" s="4"/>
      <c r="VBY905" s="4"/>
      <c r="VBZ905" s="4"/>
      <c r="VCA905" s="4"/>
      <c r="VCB905" s="4"/>
      <c r="VCC905" s="4"/>
      <c r="VCD905" s="4"/>
      <c r="VCE905" s="4"/>
      <c r="VCF905" s="4"/>
      <c r="VCG905" s="4"/>
      <c r="VCH905" s="4"/>
      <c r="VCI905" s="4"/>
      <c r="VCJ905" s="4"/>
      <c r="VCK905" s="4"/>
      <c r="VCL905" s="4"/>
      <c r="VCM905" s="4"/>
      <c r="VCN905" s="4"/>
      <c r="VCO905" s="4"/>
      <c r="VCP905" s="4"/>
      <c r="VCQ905" s="4"/>
      <c r="VCR905" s="4"/>
      <c r="VCS905" s="4"/>
      <c r="VCT905" s="4"/>
      <c r="VCU905" s="4"/>
      <c r="VCV905" s="4"/>
      <c r="VCW905" s="4"/>
      <c r="VCX905" s="4"/>
      <c r="VCY905" s="4"/>
      <c r="VCZ905" s="4"/>
      <c r="VDA905" s="4"/>
      <c r="VDB905" s="4"/>
      <c r="VDC905" s="4"/>
      <c r="VDD905" s="4"/>
      <c r="VDE905" s="4"/>
      <c r="VDF905" s="4"/>
      <c r="VDG905" s="4"/>
      <c r="VDH905" s="4"/>
      <c r="VDI905" s="4"/>
      <c r="VDJ905" s="4"/>
      <c r="VDK905" s="4"/>
      <c r="VDL905" s="4"/>
      <c r="VDM905" s="4"/>
      <c r="VDN905" s="4"/>
      <c r="VDO905" s="4"/>
      <c r="VDP905" s="4"/>
      <c r="VDQ905" s="4"/>
      <c r="VDR905" s="4"/>
      <c r="VDS905" s="4"/>
      <c r="VDT905" s="4"/>
      <c r="VDU905" s="4"/>
      <c r="VDV905" s="4"/>
      <c r="VDW905" s="4"/>
      <c r="VDX905" s="4"/>
      <c r="VDY905" s="4"/>
      <c r="VDZ905" s="4"/>
      <c r="VEA905" s="4"/>
      <c r="VEB905" s="4"/>
      <c r="VEC905" s="4"/>
      <c r="VED905" s="4"/>
      <c r="VEE905" s="4"/>
      <c r="VEF905" s="4"/>
      <c r="VEG905" s="4"/>
      <c r="VEH905" s="4"/>
      <c r="VEI905" s="4"/>
      <c r="VEJ905" s="4"/>
      <c r="VEK905" s="4"/>
      <c r="VEL905" s="4"/>
      <c r="VEM905" s="4"/>
      <c r="VEN905" s="4"/>
      <c r="VEO905" s="4"/>
      <c r="VEP905" s="4"/>
      <c r="VEQ905" s="4"/>
      <c r="VER905" s="4"/>
      <c r="VES905" s="4"/>
      <c r="VET905" s="4"/>
      <c r="VEU905" s="4"/>
      <c r="VEV905" s="4"/>
      <c r="VEW905" s="4"/>
      <c r="VEX905" s="4"/>
      <c r="VEY905" s="4"/>
      <c r="VEZ905" s="4"/>
      <c r="VFA905" s="4"/>
      <c r="VFB905" s="4"/>
      <c r="VFC905" s="4"/>
      <c r="VFD905" s="4"/>
      <c r="VFE905" s="4"/>
      <c r="VFF905" s="4"/>
      <c r="VFG905" s="4"/>
      <c r="VFH905" s="4"/>
      <c r="VFI905" s="4"/>
      <c r="VFJ905" s="4"/>
      <c r="VFK905" s="4"/>
      <c r="VFL905" s="4"/>
      <c r="VFM905" s="4"/>
      <c r="VFN905" s="4"/>
      <c r="VFO905" s="4"/>
      <c r="VFP905" s="4"/>
      <c r="VFQ905" s="4"/>
      <c r="VFR905" s="4"/>
      <c r="VFS905" s="4"/>
      <c r="VFT905" s="4"/>
      <c r="VFU905" s="4"/>
      <c r="VFV905" s="4"/>
      <c r="VFW905" s="4"/>
      <c r="VFX905" s="4"/>
      <c r="VFY905" s="4"/>
      <c r="VFZ905" s="4"/>
      <c r="VGA905" s="4"/>
      <c r="VGB905" s="4"/>
      <c r="VGC905" s="4"/>
      <c r="VGD905" s="4"/>
      <c r="VGE905" s="4"/>
      <c r="VGF905" s="4"/>
      <c r="VGG905" s="4"/>
      <c r="VGH905" s="4"/>
      <c r="VGI905" s="4"/>
      <c r="VGJ905" s="4"/>
      <c r="VGK905" s="4"/>
      <c r="VGL905" s="4"/>
      <c r="VGM905" s="4"/>
      <c r="VGN905" s="4"/>
      <c r="VGO905" s="4"/>
      <c r="VGP905" s="4"/>
      <c r="VGQ905" s="4"/>
      <c r="VGR905" s="4"/>
      <c r="VGS905" s="4"/>
      <c r="VGT905" s="4"/>
      <c r="VGU905" s="4"/>
      <c r="VGV905" s="4"/>
      <c r="VGW905" s="4"/>
      <c r="VGX905" s="4"/>
      <c r="VGY905" s="4"/>
      <c r="VGZ905" s="4"/>
      <c r="VHA905" s="4"/>
      <c r="VHB905" s="4"/>
      <c r="VHC905" s="4"/>
      <c r="VHD905" s="4"/>
      <c r="VHE905" s="4"/>
      <c r="VHF905" s="4"/>
      <c r="VHG905" s="4"/>
      <c r="VHH905" s="4"/>
      <c r="VHI905" s="4"/>
      <c r="VHJ905" s="4"/>
      <c r="VHK905" s="4"/>
      <c r="VHL905" s="4"/>
      <c r="VHM905" s="4"/>
      <c r="VHN905" s="4"/>
      <c r="VHO905" s="4"/>
      <c r="VHP905" s="4"/>
      <c r="VHQ905" s="4"/>
      <c r="VHR905" s="4"/>
      <c r="VHT905" s="4"/>
      <c r="VHV905" s="4"/>
      <c r="VHW905" s="4"/>
      <c r="VHX905" s="4"/>
      <c r="VHY905" s="4"/>
      <c r="VHZ905" s="4"/>
      <c r="VIA905" s="4"/>
      <c r="VIB905" s="4"/>
      <c r="VIC905" s="4"/>
      <c r="VIH905" s="4"/>
      <c r="VII905" s="4"/>
      <c r="VIJ905" s="4"/>
      <c r="VIK905" s="4"/>
      <c r="VIL905" s="4"/>
      <c r="VIM905" s="4"/>
      <c r="VIN905" s="4"/>
      <c r="VIO905" s="4"/>
      <c r="VIP905" s="4"/>
      <c r="VIQ905" s="4"/>
      <c r="VIR905" s="4"/>
      <c r="VIS905" s="4"/>
      <c r="VIT905" s="4"/>
      <c r="VIU905" s="4"/>
      <c r="VIV905" s="4"/>
      <c r="VIW905" s="4"/>
      <c r="VIX905" s="4"/>
      <c r="VIY905" s="4"/>
      <c r="VIZ905" s="4"/>
      <c r="VJA905" s="4"/>
      <c r="VJB905" s="4"/>
      <c r="VJC905" s="4"/>
      <c r="VJD905" s="4"/>
      <c r="VJE905" s="4"/>
      <c r="VJF905" s="4"/>
      <c r="VJG905" s="4"/>
      <c r="VJH905" s="4"/>
      <c r="VJI905" s="4"/>
      <c r="VJJ905" s="4"/>
      <c r="VJK905" s="4"/>
      <c r="VJL905" s="4"/>
      <c r="VJM905" s="4"/>
      <c r="VJN905" s="4"/>
      <c r="VJO905" s="4"/>
      <c r="VJP905" s="4"/>
      <c r="VJQ905" s="4"/>
      <c r="VJR905" s="4"/>
      <c r="VJS905" s="4"/>
      <c r="VJT905" s="4"/>
      <c r="VJU905" s="4"/>
      <c r="VJV905" s="4"/>
      <c r="VJW905" s="4"/>
      <c r="VJX905" s="4"/>
      <c r="VJY905" s="4"/>
      <c r="VJZ905" s="4"/>
      <c r="VKA905" s="4"/>
      <c r="VKB905" s="4"/>
      <c r="VKC905" s="4"/>
      <c r="VKD905" s="4"/>
      <c r="VKE905" s="4"/>
      <c r="VKF905" s="4"/>
      <c r="VKG905" s="4"/>
      <c r="VKH905" s="4"/>
      <c r="VKI905" s="4"/>
      <c r="VKJ905" s="4"/>
      <c r="VKK905" s="4"/>
      <c r="VKL905" s="4"/>
      <c r="VKM905" s="4"/>
      <c r="VKN905" s="4"/>
      <c r="VKO905" s="4"/>
      <c r="VKP905" s="4"/>
      <c r="VKQ905" s="4"/>
      <c r="VKR905" s="4"/>
      <c r="VKS905" s="4"/>
      <c r="VKT905" s="4"/>
      <c r="VKU905" s="4"/>
      <c r="VKV905" s="4"/>
      <c r="VKW905" s="4"/>
      <c r="VKX905" s="4"/>
      <c r="VKY905" s="4"/>
      <c r="VKZ905" s="4"/>
      <c r="VLA905" s="4"/>
      <c r="VLB905" s="4"/>
      <c r="VLC905" s="4"/>
      <c r="VLD905" s="4"/>
      <c r="VLE905" s="4"/>
      <c r="VLF905" s="4"/>
      <c r="VLG905" s="4"/>
      <c r="VLH905" s="4"/>
      <c r="VLI905" s="4"/>
      <c r="VLJ905" s="4"/>
      <c r="VLK905" s="4"/>
      <c r="VLL905" s="4"/>
      <c r="VLM905" s="4"/>
      <c r="VLN905" s="4"/>
      <c r="VLO905" s="4"/>
      <c r="VLP905" s="4"/>
      <c r="VLQ905" s="4"/>
      <c r="VLR905" s="4"/>
      <c r="VLS905" s="4"/>
      <c r="VLT905" s="4"/>
      <c r="VLU905" s="4"/>
      <c r="VLV905" s="4"/>
      <c r="VLW905" s="4"/>
      <c r="VLX905" s="4"/>
      <c r="VLY905" s="4"/>
      <c r="VLZ905" s="4"/>
      <c r="VMA905" s="4"/>
      <c r="VMB905" s="4"/>
      <c r="VMC905" s="4"/>
      <c r="VMD905" s="4"/>
      <c r="VME905" s="4"/>
      <c r="VMF905" s="4"/>
      <c r="VMG905" s="4"/>
      <c r="VMH905" s="4"/>
      <c r="VMI905" s="4"/>
      <c r="VMJ905" s="4"/>
      <c r="VMK905" s="4"/>
      <c r="VML905" s="4"/>
      <c r="VMM905" s="4"/>
      <c r="VMN905" s="4"/>
      <c r="VMO905" s="4"/>
      <c r="VMP905" s="4"/>
      <c r="VMQ905" s="4"/>
      <c r="VMR905" s="4"/>
      <c r="VMS905" s="4"/>
      <c r="VMT905" s="4"/>
      <c r="VMU905" s="4"/>
      <c r="VMV905" s="4"/>
      <c r="VMW905" s="4"/>
      <c r="VMX905" s="4"/>
      <c r="VMY905" s="4"/>
      <c r="VMZ905" s="4"/>
      <c r="VNA905" s="4"/>
      <c r="VNB905" s="4"/>
      <c r="VNC905" s="4"/>
      <c r="VND905" s="4"/>
      <c r="VNE905" s="4"/>
      <c r="VNF905" s="4"/>
      <c r="VNG905" s="4"/>
      <c r="VNH905" s="4"/>
      <c r="VNI905" s="4"/>
      <c r="VNJ905" s="4"/>
      <c r="VNK905" s="4"/>
      <c r="VNL905" s="4"/>
      <c r="VNM905" s="4"/>
      <c r="VNN905" s="4"/>
      <c r="VNO905" s="4"/>
      <c r="VNP905" s="4"/>
      <c r="VNQ905" s="4"/>
      <c r="VNR905" s="4"/>
      <c r="VNS905" s="4"/>
      <c r="VNT905" s="4"/>
      <c r="VNU905" s="4"/>
      <c r="VNV905" s="4"/>
      <c r="VNW905" s="4"/>
      <c r="VNX905" s="4"/>
      <c r="VNY905" s="4"/>
      <c r="VNZ905" s="4"/>
      <c r="VOA905" s="4"/>
      <c r="VOB905" s="4"/>
      <c r="VOC905" s="4"/>
      <c r="VOD905" s="4"/>
      <c r="VOE905" s="4"/>
      <c r="VOF905" s="4"/>
      <c r="VOG905" s="4"/>
      <c r="VOH905" s="4"/>
      <c r="VOI905" s="4"/>
      <c r="VOJ905" s="4"/>
      <c r="VOK905" s="4"/>
      <c r="VOL905" s="4"/>
      <c r="VOM905" s="4"/>
      <c r="VON905" s="4"/>
      <c r="VOO905" s="4"/>
      <c r="VOP905" s="4"/>
      <c r="VOQ905" s="4"/>
      <c r="VOR905" s="4"/>
      <c r="VOS905" s="4"/>
      <c r="VOT905" s="4"/>
      <c r="VOU905" s="4"/>
      <c r="VOV905" s="4"/>
      <c r="VOW905" s="4"/>
      <c r="VOX905" s="4"/>
      <c r="VOY905" s="4"/>
      <c r="VOZ905" s="4"/>
      <c r="VPA905" s="4"/>
      <c r="VPB905" s="4"/>
      <c r="VPC905" s="4"/>
      <c r="VPD905" s="4"/>
      <c r="VPE905" s="4"/>
      <c r="VPF905" s="4"/>
      <c r="VPG905" s="4"/>
      <c r="VPH905" s="4"/>
      <c r="VPI905" s="4"/>
      <c r="VPJ905" s="4"/>
      <c r="VPK905" s="4"/>
      <c r="VPL905" s="4"/>
      <c r="VPM905" s="4"/>
      <c r="VPN905" s="4"/>
      <c r="VPO905" s="4"/>
      <c r="VPP905" s="4"/>
      <c r="VPQ905" s="4"/>
      <c r="VPR905" s="4"/>
      <c r="VPS905" s="4"/>
      <c r="VPT905" s="4"/>
      <c r="VPU905" s="4"/>
      <c r="VPV905" s="4"/>
      <c r="VPW905" s="4"/>
      <c r="VPX905" s="4"/>
      <c r="VPY905" s="4"/>
      <c r="VPZ905" s="4"/>
      <c r="VQA905" s="4"/>
      <c r="VQB905" s="4"/>
      <c r="VQC905" s="4"/>
      <c r="VQD905" s="4"/>
      <c r="VQE905" s="4"/>
      <c r="VQF905" s="4"/>
      <c r="VQG905" s="4"/>
      <c r="VQH905" s="4"/>
      <c r="VQI905" s="4"/>
      <c r="VQJ905" s="4"/>
      <c r="VQK905" s="4"/>
      <c r="VQL905" s="4"/>
      <c r="VQM905" s="4"/>
      <c r="VQN905" s="4"/>
      <c r="VQO905" s="4"/>
      <c r="VQP905" s="4"/>
      <c r="VQQ905" s="4"/>
      <c r="VQR905" s="4"/>
      <c r="VQS905" s="4"/>
      <c r="VQT905" s="4"/>
      <c r="VQU905" s="4"/>
      <c r="VQV905" s="4"/>
      <c r="VQW905" s="4"/>
      <c r="VQX905" s="4"/>
      <c r="VQY905" s="4"/>
      <c r="VQZ905" s="4"/>
      <c r="VRA905" s="4"/>
      <c r="VRB905" s="4"/>
      <c r="VRC905" s="4"/>
      <c r="VRD905" s="4"/>
      <c r="VRE905" s="4"/>
      <c r="VRF905" s="4"/>
      <c r="VRG905" s="4"/>
      <c r="VRH905" s="4"/>
      <c r="VRI905" s="4"/>
      <c r="VRJ905" s="4"/>
      <c r="VRK905" s="4"/>
      <c r="VRL905" s="4"/>
      <c r="VRM905" s="4"/>
      <c r="VRN905" s="4"/>
      <c r="VRP905" s="4"/>
      <c r="VRR905" s="4"/>
      <c r="VRS905" s="4"/>
      <c r="VRT905" s="4"/>
      <c r="VRU905" s="4"/>
      <c r="VRV905" s="4"/>
      <c r="VRW905" s="4"/>
      <c r="VRX905" s="4"/>
      <c r="VRY905" s="4"/>
      <c r="VSD905" s="4"/>
      <c r="VSE905" s="4"/>
      <c r="VSF905" s="4"/>
      <c r="VSG905" s="4"/>
      <c r="VSH905" s="4"/>
      <c r="VSI905" s="4"/>
      <c r="VSJ905" s="4"/>
      <c r="VSK905" s="4"/>
      <c r="VSL905" s="4"/>
      <c r="VSM905" s="4"/>
      <c r="VSN905" s="4"/>
      <c r="VSO905" s="4"/>
      <c r="VSP905" s="4"/>
      <c r="VSQ905" s="4"/>
      <c r="VSR905" s="4"/>
      <c r="VSS905" s="4"/>
      <c r="VST905" s="4"/>
      <c r="VSU905" s="4"/>
      <c r="VSV905" s="4"/>
      <c r="VSW905" s="4"/>
      <c r="VSX905" s="4"/>
      <c r="VSY905" s="4"/>
      <c r="VSZ905" s="4"/>
      <c r="VTA905" s="4"/>
      <c r="VTB905" s="4"/>
      <c r="VTC905" s="4"/>
      <c r="VTD905" s="4"/>
      <c r="VTE905" s="4"/>
      <c r="VTF905" s="4"/>
      <c r="VTG905" s="4"/>
      <c r="VTH905" s="4"/>
      <c r="VTI905" s="4"/>
      <c r="VTJ905" s="4"/>
      <c r="VTK905" s="4"/>
      <c r="VTL905" s="4"/>
      <c r="VTM905" s="4"/>
      <c r="VTN905" s="4"/>
      <c r="VTO905" s="4"/>
      <c r="VTP905" s="4"/>
      <c r="VTQ905" s="4"/>
      <c r="VTR905" s="4"/>
      <c r="VTS905" s="4"/>
      <c r="VTT905" s="4"/>
      <c r="VTU905" s="4"/>
      <c r="VTV905" s="4"/>
      <c r="VTW905" s="4"/>
      <c r="VTX905" s="4"/>
      <c r="VTY905" s="4"/>
      <c r="VTZ905" s="4"/>
      <c r="VUA905" s="4"/>
      <c r="VUB905" s="4"/>
      <c r="VUC905" s="4"/>
      <c r="VUD905" s="4"/>
      <c r="VUE905" s="4"/>
      <c r="VUF905" s="4"/>
      <c r="VUG905" s="4"/>
      <c r="VUH905" s="4"/>
      <c r="VUI905" s="4"/>
      <c r="VUJ905" s="4"/>
      <c r="VUK905" s="4"/>
      <c r="VUL905" s="4"/>
      <c r="VUM905" s="4"/>
      <c r="VUN905" s="4"/>
      <c r="VUO905" s="4"/>
      <c r="VUP905" s="4"/>
      <c r="VUQ905" s="4"/>
      <c r="VUR905" s="4"/>
      <c r="VUS905" s="4"/>
      <c r="VUT905" s="4"/>
      <c r="VUU905" s="4"/>
      <c r="VUV905" s="4"/>
      <c r="VUW905" s="4"/>
      <c r="VUX905" s="4"/>
      <c r="VUY905" s="4"/>
      <c r="VUZ905" s="4"/>
      <c r="VVA905" s="4"/>
      <c r="VVB905" s="4"/>
      <c r="VVC905" s="4"/>
      <c r="VVD905" s="4"/>
      <c r="VVE905" s="4"/>
      <c r="VVF905" s="4"/>
      <c r="VVG905" s="4"/>
      <c r="VVH905" s="4"/>
      <c r="VVI905" s="4"/>
      <c r="VVJ905" s="4"/>
      <c r="VVK905" s="4"/>
      <c r="VVL905" s="4"/>
      <c r="VVM905" s="4"/>
      <c r="VVN905" s="4"/>
      <c r="VVO905" s="4"/>
      <c r="VVP905" s="4"/>
      <c r="VVQ905" s="4"/>
      <c r="VVR905" s="4"/>
      <c r="VVS905" s="4"/>
      <c r="VVT905" s="4"/>
      <c r="VVU905" s="4"/>
      <c r="VVV905" s="4"/>
      <c r="VVW905" s="4"/>
      <c r="VVX905" s="4"/>
      <c r="VVY905" s="4"/>
      <c r="VVZ905" s="4"/>
      <c r="VWA905" s="4"/>
      <c r="VWB905" s="4"/>
      <c r="VWC905" s="4"/>
      <c r="VWD905" s="4"/>
      <c r="VWE905" s="4"/>
      <c r="VWF905" s="4"/>
      <c r="VWG905" s="4"/>
      <c r="VWH905" s="4"/>
      <c r="VWI905" s="4"/>
      <c r="VWJ905" s="4"/>
      <c r="VWK905" s="4"/>
      <c r="VWL905" s="4"/>
      <c r="VWM905" s="4"/>
      <c r="VWN905" s="4"/>
      <c r="VWO905" s="4"/>
      <c r="VWP905" s="4"/>
      <c r="VWQ905" s="4"/>
      <c r="VWR905" s="4"/>
      <c r="VWS905" s="4"/>
      <c r="VWT905" s="4"/>
      <c r="VWU905" s="4"/>
      <c r="VWV905" s="4"/>
      <c r="VWW905" s="4"/>
      <c r="VWX905" s="4"/>
      <c r="VWY905" s="4"/>
      <c r="VWZ905" s="4"/>
      <c r="VXA905" s="4"/>
      <c r="VXB905" s="4"/>
      <c r="VXC905" s="4"/>
      <c r="VXD905" s="4"/>
      <c r="VXE905" s="4"/>
      <c r="VXF905" s="4"/>
      <c r="VXG905" s="4"/>
      <c r="VXH905" s="4"/>
      <c r="VXI905" s="4"/>
      <c r="VXJ905" s="4"/>
      <c r="VXK905" s="4"/>
      <c r="VXL905" s="4"/>
      <c r="VXM905" s="4"/>
      <c r="VXN905" s="4"/>
      <c r="VXO905" s="4"/>
      <c r="VXP905" s="4"/>
      <c r="VXQ905" s="4"/>
      <c r="VXR905" s="4"/>
      <c r="VXS905" s="4"/>
      <c r="VXT905" s="4"/>
      <c r="VXU905" s="4"/>
      <c r="VXV905" s="4"/>
      <c r="VXW905" s="4"/>
      <c r="VXX905" s="4"/>
      <c r="VXY905" s="4"/>
      <c r="VXZ905" s="4"/>
      <c r="VYA905" s="4"/>
      <c r="VYB905" s="4"/>
      <c r="VYC905" s="4"/>
      <c r="VYD905" s="4"/>
      <c r="VYE905" s="4"/>
      <c r="VYF905" s="4"/>
      <c r="VYG905" s="4"/>
      <c r="VYH905" s="4"/>
      <c r="VYI905" s="4"/>
      <c r="VYJ905" s="4"/>
      <c r="VYK905" s="4"/>
      <c r="VYL905" s="4"/>
      <c r="VYM905" s="4"/>
      <c r="VYN905" s="4"/>
      <c r="VYO905" s="4"/>
      <c r="VYP905" s="4"/>
      <c r="VYQ905" s="4"/>
      <c r="VYR905" s="4"/>
      <c r="VYS905" s="4"/>
      <c r="VYT905" s="4"/>
      <c r="VYU905" s="4"/>
      <c r="VYV905" s="4"/>
      <c r="VYW905" s="4"/>
      <c r="VYX905" s="4"/>
      <c r="VYY905" s="4"/>
      <c r="VYZ905" s="4"/>
      <c r="VZA905" s="4"/>
      <c r="VZB905" s="4"/>
      <c r="VZC905" s="4"/>
      <c r="VZD905" s="4"/>
      <c r="VZE905" s="4"/>
      <c r="VZF905" s="4"/>
      <c r="VZG905" s="4"/>
      <c r="VZH905" s="4"/>
      <c r="VZI905" s="4"/>
      <c r="VZJ905" s="4"/>
      <c r="VZK905" s="4"/>
      <c r="VZL905" s="4"/>
      <c r="VZM905" s="4"/>
      <c r="VZN905" s="4"/>
      <c r="VZO905" s="4"/>
      <c r="VZP905" s="4"/>
      <c r="VZQ905" s="4"/>
      <c r="VZR905" s="4"/>
      <c r="VZS905" s="4"/>
      <c r="VZT905" s="4"/>
      <c r="VZU905" s="4"/>
      <c r="VZV905" s="4"/>
      <c r="VZW905" s="4"/>
      <c r="VZX905" s="4"/>
      <c r="VZY905" s="4"/>
      <c r="VZZ905" s="4"/>
      <c r="WAA905" s="4"/>
      <c r="WAB905" s="4"/>
      <c r="WAC905" s="4"/>
      <c r="WAD905" s="4"/>
      <c r="WAE905" s="4"/>
      <c r="WAF905" s="4"/>
      <c r="WAG905" s="4"/>
      <c r="WAH905" s="4"/>
      <c r="WAI905" s="4"/>
      <c r="WAJ905" s="4"/>
      <c r="WAK905" s="4"/>
      <c r="WAL905" s="4"/>
      <c r="WAM905" s="4"/>
      <c r="WAN905" s="4"/>
      <c r="WAO905" s="4"/>
      <c r="WAP905" s="4"/>
      <c r="WAQ905" s="4"/>
      <c r="WAR905" s="4"/>
      <c r="WAS905" s="4"/>
      <c r="WAT905" s="4"/>
      <c r="WAU905" s="4"/>
      <c r="WAV905" s="4"/>
      <c r="WAW905" s="4"/>
      <c r="WAX905" s="4"/>
      <c r="WAY905" s="4"/>
      <c r="WAZ905" s="4"/>
      <c r="WBA905" s="4"/>
      <c r="WBB905" s="4"/>
      <c r="WBC905" s="4"/>
      <c r="WBD905" s="4"/>
      <c r="WBE905" s="4"/>
      <c r="WBF905" s="4"/>
      <c r="WBG905" s="4"/>
      <c r="WBH905" s="4"/>
      <c r="WBI905" s="4"/>
      <c r="WBJ905" s="4"/>
      <c r="WBL905" s="4"/>
      <c r="WBN905" s="4"/>
      <c r="WBO905" s="4"/>
      <c r="WBP905" s="4"/>
      <c r="WBQ905" s="4"/>
      <c r="WBR905" s="4"/>
      <c r="WBS905" s="4"/>
      <c r="WBT905" s="4"/>
      <c r="WBU905" s="4"/>
      <c r="WBZ905" s="4"/>
      <c r="WCA905" s="4"/>
      <c r="WCB905" s="4"/>
      <c r="WCC905" s="4"/>
      <c r="WCD905" s="4"/>
      <c r="WCE905" s="4"/>
      <c r="WCF905" s="4"/>
      <c r="WCG905" s="4"/>
      <c r="WCH905" s="4"/>
      <c r="WCI905" s="4"/>
      <c r="WCJ905" s="4"/>
      <c r="WCK905" s="4"/>
      <c r="WCL905" s="4"/>
      <c r="WCM905" s="4"/>
      <c r="WCN905" s="4"/>
      <c r="WCO905" s="4"/>
      <c r="WCP905" s="4"/>
      <c r="WCQ905" s="4"/>
      <c r="WCR905" s="4"/>
      <c r="WCS905" s="4"/>
      <c r="WCT905" s="4"/>
      <c r="WCU905" s="4"/>
      <c r="WCV905" s="4"/>
      <c r="WCW905" s="4"/>
      <c r="WCX905" s="4"/>
      <c r="WCY905" s="4"/>
      <c r="WCZ905" s="4"/>
      <c r="WDA905" s="4"/>
      <c r="WDB905" s="4"/>
      <c r="WDC905" s="4"/>
      <c r="WDD905" s="4"/>
      <c r="WDE905" s="4"/>
      <c r="WDF905" s="4"/>
      <c r="WDG905" s="4"/>
      <c r="WDH905" s="4"/>
      <c r="WDI905" s="4"/>
      <c r="WDJ905" s="4"/>
      <c r="WDK905" s="4"/>
      <c r="WDL905" s="4"/>
      <c r="WDM905" s="4"/>
      <c r="WDN905" s="4"/>
      <c r="WDO905" s="4"/>
      <c r="WDP905" s="4"/>
      <c r="WDQ905" s="4"/>
      <c r="WDR905" s="4"/>
      <c r="WDS905" s="4"/>
      <c r="WDT905" s="4"/>
      <c r="WDU905" s="4"/>
      <c r="WDV905" s="4"/>
      <c r="WDW905" s="4"/>
      <c r="WDX905" s="4"/>
      <c r="WDY905" s="4"/>
      <c r="WDZ905" s="4"/>
      <c r="WEA905" s="4"/>
      <c r="WEB905" s="4"/>
      <c r="WEC905" s="4"/>
      <c r="WED905" s="4"/>
      <c r="WEE905" s="4"/>
      <c r="WEF905" s="4"/>
      <c r="WEG905" s="4"/>
      <c r="WEH905" s="4"/>
      <c r="WEI905" s="4"/>
      <c r="WEJ905" s="4"/>
      <c r="WEK905" s="4"/>
      <c r="WEL905" s="4"/>
      <c r="WEM905" s="4"/>
      <c r="WEN905" s="4"/>
      <c r="WEO905" s="4"/>
      <c r="WEP905" s="4"/>
      <c r="WEQ905" s="4"/>
      <c r="WER905" s="4"/>
      <c r="WES905" s="4"/>
      <c r="WET905" s="4"/>
      <c r="WEU905" s="4"/>
      <c r="WEV905" s="4"/>
      <c r="WEW905" s="4"/>
      <c r="WEX905" s="4"/>
      <c r="WEY905" s="4"/>
      <c r="WEZ905" s="4"/>
      <c r="WFA905" s="4"/>
      <c r="WFB905" s="4"/>
      <c r="WFC905" s="4"/>
      <c r="WFD905" s="4"/>
      <c r="WFE905" s="4"/>
      <c r="WFF905" s="4"/>
      <c r="WFG905" s="4"/>
      <c r="WFH905" s="4"/>
      <c r="WFI905" s="4"/>
      <c r="WFJ905" s="4"/>
      <c r="WFK905" s="4"/>
      <c r="WFL905" s="4"/>
      <c r="WFM905" s="4"/>
      <c r="WFN905" s="4"/>
      <c r="WFO905" s="4"/>
      <c r="WFP905" s="4"/>
      <c r="WFQ905" s="4"/>
      <c r="WFR905" s="4"/>
      <c r="WFS905" s="4"/>
      <c r="WFT905" s="4"/>
      <c r="WFU905" s="4"/>
      <c r="WFV905" s="4"/>
      <c r="WFW905" s="4"/>
      <c r="WFX905" s="4"/>
      <c r="WFY905" s="4"/>
      <c r="WFZ905" s="4"/>
      <c r="WGA905" s="4"/>
      <c r="WGB905" s="4"/>
      <c r="WGC905" s="4"/>
      <c r="WGD905" s="4"/>
      <c r="WGE905" s="4"/>
      <c r="WGF905" s="4"/>
      <c r="WGG905" s="4"/>
      <c r="WGH905" s="4"/>
      <c r="WGI905" s="4"/>
      <c r="WGJ905" s="4"/>
      <c r="WGK905" s="4"/>
      <c r="WGL905" s="4"/>
      <c r="WGM905" s="4"/>
      <c r="WGN905" s="4"/>
      <c r="WGO905" s="4"/>
      <c r="WGP905" s="4"/>
      <c r="WGQ905" s="4"/>
      <c r="WGR905" s="4"/>
      <c r="WGS905" s="4"/>
      <c r="WGT905" s="4"/>
      <c r="WGU905" s="4"/>
      <c r="WGV905" s="4"/>
      <c r="WGW905" s="4"/>
      <c r="WGX905" s="4"/>
      <c r="WGY905" s="4"/>
      <c r="WGZ905" s="4"/>
      <c r="WHA905" s="4"/>
      <c r="WHB905" s="4"/>
      <c r="WHC905" s="4"/>
      <c r="WHD905" s="4"/>
      <c r="WHE905" s="4"/>
      <c r="WHF905" s="4"/>
      <c r="WHG905" s="4"/>
      <c r="WHH905" s="4"/>
      <c r="WHI905" s="4"/>
      <c r="WHJ905" s="4"/>
      <c r="WHK905" s="4"/>
      <c r="WHL905" s="4"/>
      <c r="WHM905" s="4"/>
      <c r="WHN905" s="4"/>
      <c r="WHO905" s="4"/>
      <c r="WHP905" s="4"/>
      <c r="WHQ905" s="4"/>
      <c r="WHR905" s="4"/>
      <c r="WHS905" s="4"/>
      <c r="WHT905" s="4"/>
      <c r="WHU905" s="4"/>
      <c r="WHV905" s="4"/>
      <c r="WHW905" s="4"/>
      <c r="WHX905" s="4"/>
      <c r="WHY905" s="4"/>
      <c r="WHZ905" s="4"/>
      <c r="WIA905" s="4"/>
      <c r="WIB905" s="4"/>
      <c r="WIC905" s="4"/>
      <c r="WID905" s="4"/>
      <c r="WIE905" s="4"/>
      <c r="WIF905" s="4"/>
      <c r="WIG905" s="4"/>
      <c r="WIH905" s="4"/>
      <c r="WII905" s="4"/>
      <c r="WIJ905" s="4"/>
      <c r="WIK905" s="4"/>
      <c r="WIL905" s="4"/>
      <c r="WIM905" s="4"/>
      <c r="WIN905" s="4"/>
      <c r="WIO905" s="4"/>
      <c r="WIP905" s="4"/>
      <c r="WIQ905" s="4"/>
      <c r="WIR905" s="4"/>
      <c r="WIS905" s="4"/>
      <c r="WIT905" s="4"/>
      <c r="WIU905" s="4"/>
      <c r="WIV905" s="4"/>
      <c r="WIW905" s="4"/>
      <c r="WIX905" s="4"/>
      <c r="WIY905" s="4"/>
      <c r="WIZ905" s="4"/>
      <c r="WJA905" s="4"/>
      <c r="WJB905" s="4"/>
      <c r="WJC905" s="4"/>
      <c r="WJD905" s="4"/>
      <c r="WJE905" s="4"/>
      <c r="WJF905" s="4"/>
      <c r="WJG905" s="4"/>
      <c r="WJH905" s="4"/>
      <c r="WJI905" s="4"/>
      <c r="WJJ905" s="4"/>
      <c r="WJK905" s="4"/>
      <c r="WJL905" s="4"/>
      <c r="WJM905" s="4"/>
      <c r="WJN905" s="4"/>
      <c r="WJO905" s="4"/>
      <c r="WJP905" s="4"/>
      <c r="WJQ905" s="4"/>
      <c r="WJR905" s="4"/>
      <c r="WJS905" s="4"/>
      <c r="WJT905" s="4"/>
      <c r="WJU905" s="4"/>
      <c r="WJV905" s="4"/>
      <c r="WJW905" s="4"/>
      <c r="WJX905" s="4"/>
      <c r="WJY905" s="4"/>
      <c r="WJZ905" s="4"/>
      <c r="WKA905" s="4"/>
      <c r="WKB905" s="4"/>
      <c r="WKC905" s="4"/>
      <c r="WKD905" s="4"/>
      <c r="WKE905" s="4"/>
      <c r="WKF905" s="4"/>
      <c r="WKG905" s="4"/>
      <c r="WKH905" s="4"/>
      <c r="WKI905" s="4"/>
      <c r="WKJ905" s="4"/>
      <c r="WKK905" s="4"/>
      <c r="WKL905" s="4"/>
      <c r="WKM905" s="4"/>
      <c r="WKN905" s="4"/>
      <c r="WKO905" s="4"/>
      <c r="WKP905" s="4"/>
      <c r="WKQ905" s="4"/>
      <c r="WKR905" s="4"/>
      <c r="WKS905" s="4"/>
      <c r="WKT905" s="4"/>
      <c r="WKU905" s="4"/>
      <c r="WKV905" s="4"/>
      <c r="WKW905" s="4"/>
      <c r="WKX905" s="4"/>
      <c r="WKY905" s="4"/>
      <c r="WKZ905" s="4"/>
      <c r="WLA905" s="4"/>
      <c r="WLB905" s="4"/>
      <c r="WLC905" s="4"/>
      <c r="WLD905" s="4"/>
      <c r="WLE905" s="4"/>
      <c r="WLF905" s="4"/>
      <c r="WLH905" s="4"/>
      <c r="WLJ905" s="4"/>
      <c r="WLK905" s="4"/>
      <c r="WLL905" s="4"/>
      <c r="WLM905" s="4"/>
      <c r="WLN905" s="4"/>
      <c r="WLO905" s="4"/>
      <c r="WLP905" s="4"/>
      <c r="WLQ905" s="4"/>
      <c r="WLV905" s="4"/>
      <c r="WLW905" s="4"/>
      <c r="WLX905" s="4"/>
      <c r="WLY905" s="4"/>
      <c r="WLZ905" s="4"/>
      <c r="WMA905" s="4"/>
      <c r="WMB905" s="4"/>
      <c r="WMC905" s="4"/>
      <c r="WMD905" s="4"/>
      <c r="WME905" s="4"/>
      <c r="WMF905" s="4"/>
      <c r="WMG905" s="4"/>
      <c r="WMH905" s="4"/>
      <c r="WMI905" s="4"/>
      <c r="WMJ905" s="4"/>
      <c r="WMK905" s="4"/>
      <c r="WML905" s="4"/>
      <c r="WMM905" s="4"/>
      <c r="WMN905" s="4"/>
      <c r="WMO905" s="4"/>
      <c r="WMP905" s="4"/>
      <c r="WMQ905" s="4"/>
      <c r="WMR905" s="4"/>
      <c r="WMS905" s="4"/>
      <c r="WMT905" s="4"/>
      <c r="WMU905" s="4"/>
      <c r="WMV905" s="4"/>
      <c r="WMW905" s="4"/>
      <c r="WMX905" s="4"/>
      <c r="WMY905" s="4"/>
      <c r="WMZ905" s="4"/>
      <c r="WNA905" s="4"/>
      <c r="WNB905" s="4"/>
      <c r="WNC905" s="4"/>
      <c r="WND905" s="4"/>
      <c r="WNE905" s="4"/>
      <c r="WNF905" s="4"/>
      <c r="WNG905" s="4"/>
      <c r="WNH905" s="4"/>
      <c r="WNI905" s="4"/>
      <c r="WNJ905" s="4"/>
      <c r="WNK905" s="4"/>
      <c r="WNL905" s="4"/>
      <c r="WNM905" s="4"/>
      <c r="WNN905" s="4"/>
      <c r="WNO905" s="4"/>
      <c r="WNP905" s="4"/>
      <c r="WNQ905" s="4"/>
      <c r="WNR905" s="4"/>
      <c r="WNS905" s="4"/>
      <c r="WNT905" s="4"/>
      <c r="WNU905" s="4"/>
      <c r="WNV905" s="4"/>
      <c r="WNW905" s="4"/>
      <c r="WNX905" s="4"/>
      <c r="WNY905" s="4"/>
      <c r="WNZ905" s="4"/>
      <c r="WOA905" s="4"/>
      <c r="WOB905" s="4"/>
      <c r="WOC905" s="4"/>
      <c r="WOD905" s="4"/>
      <c r="WOE905" s="4"/>
      <c r="WOF905" s="4"/>
      <c r="WOG905" s="4"/>
      <c r="WOH905" s="4"/>
      <c r="WOI905" s="4"/>
      <c r="WOJ905" s="4"/>
      <c r="WOK905" s="4"/>
      <c r="WOL905" s="4"/>
      <c r="WOM905" s="4"/>
      <c r="WON905" s="4"/>
      <c r="WOO905" s="4"/>
      <c r="WOP905" s="4"/>
      <c r="WOQ905" s="4"/>
      <c r="WOR905" s="4"/>
      <c r="WOS905" s="4"/>
      <c r="WOT905" s="4"/>
      <c r="WOU905" s="4"/>
      <c r="WOV905" s="4"/>
      <c r="WOW905" s="4"/>
      <c r="WOX905" s="4"/>
      <c r="WOY905" s="4"/>
      <c r="WOZ905" s="4"/>
      <c r="WPA905" s="4"/>
      <c r="WPB905" s="4"/>
      <c r="WPC905" s="4"/>
      <c r="WPD905" s="4"/>
      <c r="WPE905" s="4"/>
      <c r="WPF905" s="4"/>
      <c r="WPG905" s="4"/>
      <c r="WPH905" s="4"/>
      <c r="WPI905" s="4"/>
      <c r="WPJ905" s="4"/>
      <c r="WPK905" s="4"/>
      <c r="WPL905" s="4"/>
      <c r="WPM905" s="4"/>
      <c r="WPN905" s="4"/>
      <c r="WPO905" s="4"/>
      <c r="WPP905" s="4"/>
      <c r="WPQ905" s="4"/>
      <c r="WPR905" s="4"/>
      <c r="WPS905" s="4"/>
      <c r="WPT905" s="4"/>
      <c r="WPU905" s="4"/>
      <c r="WPV905" s="4"/>
      <c r="WPW905" s="4"/>
      <c r="WPX905" s="4"/>
      <c r="WPY905" s="4"/>
      <c r="WPZ905" s="4"/>
      <c r="WQA905" s="4"/>
      <c r="WQB905" s="4"/>
      <c r="WQC905" s="4"/>
      <c r="WQD905" s="4"/>
      <c r="WQE905" s="4"/>
      <c r="WQF905" s="4"/>
      <c r="WQG905" s="4"/>
      <c r="WQH905" s="4"/>
      <c r="WQI905" s="4"/>
      <c r="WQJ905" s="4"/>
      <c r="WQK905" s="4"/>
      <c r="WQL905" s="4"/>
      <c r="WQM905" s="4"/>
      <c r="WQN905" s="4"/>
      <c r="WQO905" s="4"/>
      <c r="WQP905" s="4"/>
      <c r="WQQ905" s="4"/>
      <c r="WQR905" s="4"/>
      <c r="WQS905" s="4"/>
      <c r="WQT905" s="4"/>
      <c r="WQU905" s="4"/>
      <c r="WQV905" s="4"/>
      <c r="WQW905" s="4"/>
      <c r="WQX905" s="4"/>
      <c r="WQY905" s="4"/>
      <c r="WQZ905" s="4"/>
      <c r="WRA905" s="4"/>
      <c r="WRB905" s="4"/>
      <c r="WRC905" s="4"/>
      <c r="WRD905" s="4"/>
      <c r="WRE905" s="4"/>
      <c r="WRF905" s="4"/>
      <c r="WRG905" s="4"/>
      <c r="WRH905" s="4"/>
      <c r="WRI905" s="4"/>
      <c r="WRJ905" s="4"/>
      <c r="WRK905" s="4"/>
      <c r="WRL905" s="4"/>
      <c r="WRM905" s="4"/>
      <c r="WRN905" s="4"/>
      <c r="WRO905" s="4"/>
      <c r="WRP905" s="4"/>
      <c r="WRQ905" s="4"/>
      <c r="WRR905" s="4"/>
      <c r="WRS905" s="4"/>
      <c r="WRT905" s="4"/>
      <c r="WRU905" s="4"/>
      <c r="WRV905" s="4"/>
      <c r="WRW905" s="4"/>
      <c r="WRX905" s="4"/>
      <c r="WRY905" s="4"/>
      <c r="WRZ905" s="4"/>
      <c r="WSA905" s="4"/>
      <c r="WSB905" s="4"/>
      <c r="WSC905" s="4"/>
      <c r="WSD905" s="4"/>
      <c r="WSE905" s="4"/>
      <c r="WSF905" s="4"/>
      <c r="WSG905" s="4"/>
      <c r="WSH905" s="4"/>
      <c r="WSI905" s="4"/>
      <c r="WSJ905" s="4"/>
      <c r="WSK905" s="4"/>
      <c r="WSL905" s="4"/>
      <c r="WSM905" s="4"/>
      <c r="WSN905" s="4"/>
      <c r="WSO905" s="4"/>
      <c r="WSP905" s="4"/>
      <c r="WSQ905" s="4"/>
      <c r="WSR905" s="4"/>
      <c r="WSS905" s="4"/>
      <c r="WST905" s="4"/>
      <c r="WSU905" s="4"/>
      <c r="WSV905" s="4"/>
      <c r="WSW905" s="4"/>
      <c r="WSX905" s="4"/>
      <c r="WSY905" s="4"/>
      <c r="WSZ905" s="4"/>
      <c r="WTA905" s="4"/>
      <c r="WTB905" s="4"/>
      <c r="WTC905" s="4"/>
      <c r="WTD905" s="4"/>
      <c r="WTE905" s="4"/>
      <c r="WTF905" s="4"/>
      <c r="WTG905" s="4"/>
      <c r="WTH905" s="4"/>
      <c r="WTI905" s="4"/>
      <c r="WTJ905" s="4"/>
      <c r="WTK905" s="4"/>
      <c r="WTL905" s="4"/>
      <c r="WTM905" s="4"/>
      <c r="WTN905" s="4"/>
      <c r="WTO905" s="4"/>
      <c r="WTP905" s="4"/>
      <c r="WTQ905" s="4"/>
      <c r="WTR905" s="4"/>
      <c r="WTS905" s="4"/>
      <c r="WTT905" s="4"/>
      <c r="WTU905" s="4"/>
      <c r="WTV905" s="4"/>
      <c r="WTW905" s="4"/>
      <c r="WTX905" s="4"/>
      <c r="WTY905" s="4"/>
      <c r="WTZ905" s="4"/>
      <c r="WUA905" s="4"/>
      <c r="WUB905" s="4"/>
      <c r="WUC905" s="4"/>
      <c r="WUD905" s="4"/>
      <c r="WUE905" s="4"/>
      <c r="WUF905" s="4"/>
      <c r="WUG905" s="4"/>
      <c r="WUH905" s="4"/>
      <c r="WUI905" s="4"/>
      <c r="WUJ905" s="4"/>
      <c r="WUK905" s="4"/>
      <c r="WUL905" s="4"/>
      <c r="WUM905" s="4"/>
      <c r="WUN905" s="4"/>
      <c r="WUO905" s="4"/>
      <c r="WUP905" s="4"/>
      <c r="WUQ905" s="4"/>
      <c r="WUR905" s="4"/>
      <c r="WUS905" s="4"/>
      <c r="WUT905" s="4"/>
      <c r="WUU905" s="4"/>
      <c r="WUV905" s="4"/>
      <c r="WUW905" s="4"/>
      <c r="WUX905" s="4"/>
      <c r="WUY905" s="4"/>
      <c r="WUZ905" s="4"/>
      <c r="WVA905" s="4"/>
      <c r="WVB905" s="4"/>
      <c r="WVD905" s="4"/>
      <c r="WVF905" s="4"/>
      <c r="WVG905" s="4"/>
      <c r="WVH905" s="4"/>
      <c r="WVI905" s="4"/>
      <c r="WVJ905" s="4"/>
      <c r="WVK905" s="4"/>
      <c r="WVL905" s="4"/>
      <c r="WVM905" s="4"/>
      <c r="WVR905" s="4"/>
      <c r="WVS905" s="4"/>
      <c r="WVT905" s="4"/>
      <c r="WVU905" s="4"/>
      <c r="WVV905" s="4"/>
      <c r="WVW905" s="4"/>
      <c r="WVX905" s="4"/>
      <c r="WVY905" s="4"/>
      <c r="WVZ905" s="4"/>
      <c r="WWA905" s="4"/>
      <c r="WWB905" s="4"/>
      <c r="WWC905" s="4"/>
      <c r="WWD905" s="4"/>
      <c r="WWE905" s="4"/>
      <c r="WWF905" s="4"/>
      <c r="WWG905" s="4"/>
      <c r="WWH905" s="4"/>
      <c r="WWI905" s="4"/>
      <c r="WWJ905" s="4"/>
      <c r="WWK905" s="4"/>
      <c r="WWL905" s="4"/>
      <c r="WWM905" s="4"/>
      <c r="WWN905" s="4"/>
      <c r="WWO905" s="4"/>
      <c r="WWP905" s="4"/>
      <c r="WWQ905" s="4"/>
      <c r="WWR905" s="4"/>
      <c r="WWS905" s="4"/>
      <c r="WWT905" s="4"/>
      <c r="WWU905" s="4"/>
      <c r="WWV905" s="4"/>
      <c r="WWW905" s="4"/>
      <c r="WWX905" s="4"/>
      <c r="WWY905" s="4"/>
      <c r="WWZ905" s="4"/>
      <c r="WXA905" s="4"/>
      <c r="WXB905" s="4"/>
      <c r="WXC905" s="4"/>
      <c r="WXD905" s="4"/>
      <c r="WXE905" s="4"/>
      <c r="WXF905" s="4"/>
      <c r="WXG905" s="4"/>
      <c r="WXH905" s="4"/>
      <c r="WXI905" s="4"/>
      <c r="WXJ905" s="4"/>
      <c r="WXK905" s="4"/>
      <c r="WXL905" s="4"/>
      <c r="WXM905" s="4"/>
      <c r="WXN905" s="4"/>
      <c r="WXO905" s="4"/>
      <c r="WXP905" s="4"/>
      <c r="WXQ905" s="4"/>
      <c r="WXR905" s="4"/>
      <c r="WXS905" s="4"/>
      <c r="WXT905" s="4"/>
      <c r="WXU905" s="4"/>
      <c r="WXV905" s="4"/>
      <c r="WXW905" s="4"/>
      <c r="WXX905" s="4"/>
      <c r="WXY905" s="4"/>
      <c r="WXZ905" s="4"/>
      <c r="WYA905" s="4"/>
      <c r="WYB905" s="4"/>
      <c r="WYC905" s="4"/>
      <c r="WYD905" s="4"/>
      <c r="WYE905" s="4"/>
      <c r="WYF905" s="4"/>
      <c r="WYG905" s="4"/>
      <c r="WYH905" s="4"/>
      <c r="WYI905" s="4"/>
      <c r="WYJ905" s="4"/>
      <c r="WYK905" s="4"/>
      <c r="WYL905" s="4"/>
      <c r="WYM905" s="4"/>
      <c r="WYN905" s="4"/>
      <c r="WYO905" s="4"/>
      <c r="WYP905" s="4"/>
      <c r="WYQ905" s="4"/>
      <c r="WYR905" s="4"/>
      <c r="WYS905" s="4"/>
      <c r="WYT905" s="4"/>
      <c r="WYU905" s="4"/>
      <c r="WYV905" s="4"/>
      <c r="WYW905" s="4"/>
      <c r="WYX905" s="4"/>
      <c r="WYY905" s="4"/>
      <c r="WYZ905" s="4"/>
      <c r="WZA905" s="4"/>
      <c r="WZB905" s="4"/>
      <c r="WZC905" s="4"/>
      <c r="WZD905" s="4"/>
      <c r="WZE905" s="4"/>
      <c r="WZF905" s="4"/>
      <c r="WZG905" s="4"/>
      <c r="WZH905" s="4"/>
      <c r="WZI905" s="4"/>
      <c r="WZJ905" s="4"/>
      <c r="WZK905" s="4"/>
      <c r="WZL905" s="4"/>
      <c r="WZM905" s="4"/>
      <c r="WZN905" s="4"/>
      <c r="WZO905" s="4"/>
      <c r="WZP905" s="4"/>
      <c r="WZQ905" s="4"/>
      <c r="WZR905" s="4"/>
      <c r="WZS905" s="4"/>
      <c r="WZT905" s="4"/>
      <c r="WZU905" s="4"/>
      <c r="WZV905" s="4"/>
      <c r="WZW905" s="4"/>
      <c r="WZX905" s="4"/>
      <c r="WZY905" s="4"/>
      <c r="WZZ905" s="4"/>
      <c r="XAA905" s="4"/>
      <c r="XAB905" s="4"/>
      <c r="XAC905" s="4"/>
      <c r="XAD905" s="4"/>
      <c r="XAE905" s="4"/>
      <c r="XAF905" s="4"/>
      <c r="XAG905" s="4"/>
      <c r="XAH905" s="4"/>
      <c r="XAI905" s="4"/>
      <c r="XAJ905" s="4"/>
      <c r="XAK905" s="4"/>
      <c r="XAL905" s="4"/>
      <c r="XAM905" s="4"/>
      <c r="XAN905" s="4"/>
      <c r="XAO905" s="4"/>
      <c r="XAP905" s="4"/>
      <c r="XAQ905" s="4"/>
      <c r="XAR905" s="4"/>
      <c r="XAS905" s="4"/>
      <c r="XAT905" s="4"/>
      <c r="XAU905" s="4"/>
      <c r="XAV905" s="4"/>
      <c r="XAW905" s="4"/>
      <c r="XAX905" s="4"/>
      <c r="XAY905" s="4"/>
      <c r="XAZ905" s="4"/>
      <c r="XBA905" s="4"/>
      <c r="XBB905" s="4"/>
      <c r="XBC905" s="4"/>
      <c r="XBD905" s="4"/>
      <c r="XBE905" s="4"/>
      <c r="XBF905" s="4"/>
      <c r="XBG905" s="4"/>
      <c r="XBH905" s="4"/>
      <c r="XBI905" s="4"/>
      <c r="XBJ905" s="4"/>
      <c r="XBK905" s="4"/>
      <c r="XBL905" s="4"/>
      <c r="XBM905" s="4"/>
      <c r="XBN905" s="4"/>
      <c r="XBO905" s="4"/>
      <c r="XBP905" s="4"/>
      <c r="XBQ905" s="4"/>
      <c r="XBR905" s="4"/>
      <c r="XBS905" s="4"/>
      <c r="XBT905" s="4"/>
      <c r="XBU905" s="4"/>
      <c r="XBV905" s="4"/>
      <c r="XBW905" s="4"/>
      <c r="XBX905" s="4"/>
      <c r="XBY905" s="4"/>
      <c r="XBZ905" s="4"/>
      <c r="XCA905" s="4"/>
      <c r="XCB905" s="4"/>
      <c r="XCC905" s="4"/>
      <c r="XCD905" s="4"/>
      <c r="XCE905" s="4"/>
      <c r="XCF905" s="4"/>
      <c r="XCG905" s="4"/>
      <c r="XCH905" s="4"/>
      <c r="XCI905" s="4"/>
      <c r="XCJ905" s="4"/>
      <c r="XCK905" s="4"/>
      <c r="XCL905" s="4"/>
      <c r="XCM905" s="4"/>
      <c r="XCN905" s="4"/>
      <c r="XCO905" s="4"/>
      <c r="XCP905" s="4"/>
      <c r="XCQ905" s="4"/>
      <c r="XCR905" s="4"/>
      <c r="XCS905" s="4"/>
      <c r="XCT905" s="4"/>
      <c r="XCU905" s="4"/>
      <c r="XCV905" s="4"/>
      <c r="XCW905" s="4"/>
      <c r="XCX905" s="4"/>
      <c r="XCY905" s="4"/>
      <c r="XCZ905" s="4"/>
      <c r="XDA905" s="4"/>
      <c r="XDB905" s="4"/>
      <c r="XDC905" s="4"/>
      <c r="XDD905" s="4"/>
      <c r="XDE905" s="4"/>
      <c r="XDF905" s="4"/>
      <c r="XDG905" s="4"/>
      <c r="XDH905" s="4"/>
      <c r="XDI905" s="4"/>
      <c r="XDJ905" s="4"/>
      <c r="XDK905" s="4"/>
      <c r="XDL905" s="4"/>
      <c r="XDM905" s="4"/>
      <c r="XDN905" s="4"/>
      <c r="XDO905" s="4"/>
      <c r="XDP905" s="4"/>
      <c r="XDQ905" s="4"/>
      <c r="XDR905" s="4"/>
      <c r="XDS905" s="4"/>
      <c r="XDT905" s="4"/>
      <c r="XDU905" s="4"/>
      <c r="XDV905" s="4"/>
      <c r="XDW905" s="4"/>
      <c r="XDX905" s="4"/>
      <c r="XDY905" s="4"/>
      <c r="XDZ905" s="4"/>
      <c r="XEA905" s="4"/>
      <c r="XEB905" s="4"/>
      <c r="XEC905" s="4"/>
      <c r="XED905" s="4"/>
      <c r="XEE905" s="4"/>
      <c r="XEF905" s="4"/>
      <c r="XEG905" s="4"/>
      <c r="XEH905" s="4"/>
      <c r="XEI905" s="4"/>
      <c r="XEJ905" s="4"/>
      <c r="XEK905" s="4"/>
      <c r="XEL905" s="4"/>
      <c r="XEM905" s="4"/>
      <c r="XEN905" s="4"/>
      <c r="XEO905" s="4"/>
      <c r="XEP905" s="4"/>
      <c r="XEQ905" s="4"/>
      <c r="XER905" s="4"/>
      <c r="XES905" s="4"/>
      <c r="XET905" s="4"/>
      <c r="XEU905" s="4"/>
      <c r="XEV905" s="4"/>
      <c r="XEW905" s="4"/>
      <c r="XEX905" s="4"/>
      <c r="XEY905" s="4"/>
      <c r="XEZ905" s="4"/>
      <c r="XFA905" s="4"/>
      <c r="XFB905" s="4"/>
      <c r="XFC905" s="4"/>
      <c r="XFD905" s="4"/>
    </row>
    <row r="906" s="2" customFormat="1" ht="16.5" hidden="1" customHeight="1" spans="1:14">
      <c r="A906" s="30" t="s">
        <v>143</v>
      </c>
      <c r="B906" s="31"/>
      <c r="C906" s="31"/>
      <c r="D906" s="31"/>
      <c r="E906" s="32"/>
      <c r="F906" s="31"/>
      <c r="G906" s="28"/>
      <c r="H906" s="29"/>
      <c r="I906" s="31">
        <v>17.25</v>
      </c>
      <c r="J906" s="28"/>
      <c r="K906" s="32"/>
      <c r="M906" s="2">
        <v>1</v>
      </c>
      <c r="N906" s="63"/>
    </row>
    <row r="907" s="2" customFormat="1" ht="16.5" hidden="1" customHeight="1" spans="1:14">
      <c r="A907" s="30" t="s">
        <v>144</v>
      </c>
      <c r="B907" s="31"/>
      <c r="C907" s="31"/>
      <c r="D907" s="31"/>
      <c r="E907" s="32"/>
      <c r="F907" s="31"/>
      <c r="G907" s="28"/>
      <c r="H907" s="29"/>
      <c r="I907" s="31">
        <v>20.02</v>
      </c>
      <c r="J907" s="28"/>
      <c r="K907" s="32"/>
      <c r="M907" s="2">
        <v>1</v>
      </c>
      <c r="N907" s="63"/>
    </row>
    <row r="908" s="2" customFormat="1" ht="16.5" hidden="1" customHeight="1" spans="1:14">
      <c r="A908" s="30" t="s">
        <v>145</v>
      </c>
      <c r="B908" s="31"/>
      <c r="C908" s="31"/>
      <c r="D908" s="31"/>
      <c r="E908" s="32"/>
      <c r="F908" s="31"/>
      <c r="G908" s="28"/>
      <c r="H908" s="29"/>
      <c r="I908" s="31">
        <v>0</v>
      </c>
      <c r="J908" s="28"/>
      <c r="K908" s="32"/>
      <c r="M908" s="2">
        <v>1</v>
      </c>
      <c r="N908" s="63"/>
    </row>
    <row r="909" s="2" customFormat="1" ht="16.5" hidden="1" customHeight="1" spans="1:14">
      <c r="A909" s="30" t="s">
        <v>821</v>
      </c>
      <c r="B909" s="31"/>
      <c r="C909" s="31"/>
      <c r="D909" s="31"/>
      <c r="E909" s="32"/>
      <c r="F909" s="31"/>
      <c r="G909" s="28"/>
      <c r="H909" s="29"/>
      <c r="I909" s="31">
        <v>150</v>
      </c>
      <c r="J909" s="28"/>
      <c r="K909" s="32"/>
      <c r="M909" s="2">
        <v>1</v>
      </c>
      <c r="N909" s="63"/>
    </row>
    <row r="910" s="2" customFormat="1" ht="16.5" hidden="1" customHeight="1" spans="1:14">
      <c r="A910" s="30" t="s">
        <v>822</v>
      </c>
      <c r="B910" s="31"/>
      <c r="C910" s="31"/>
      <c r="D910" s="31"/>
      <c r="E910" s="32"/>
      <c r="F910" s="31"/>
      <c r="G910" s="28"/>
      <c r="H910" s="29"/>
      <c r="I910" s="31">
        <v>315.87</v>
      </c>
      <c r="J910" s="28"/>
      <c r="K910" s="32"/>
      <c r="M910" s="2">
        <v>1</v>
      </c>
      <c r="N910" s="63"/>
    </row>
    <row r="911" s="2" customFormat="1" ht="16.5" hidden="1" customHeight="1" spans="1:14">
      <c r="A911" s="30" t="s">
        <v>823</v>
      </c>
      <c r="B911" s="31"/>
      <c r="C911" s="31"/>
      <c r="D911" s="31"/>
      <c r="E911" s="32"/>
      <c r="F911" s="31"/>
      <c r="G911" s="28"/>
      <c r="H911" s="29"/>
      <c r="I911" s="31">
        <v>438</v>
      </c>
      <c r="J911" s="28"/>
      <c r="K911" s="32"/>
      <c r="M911" s="2">
        <v>1</v>
      </c>
      <c r="N911" s="63"/>
    </row>
    <row r="912" s="2" customFormat="1" ht="16.5" customHeight="1" spans="1:16384">
      <c r="A912" s="30" t="s">
        <v>824</v>
      </c>
      <c r="B912" s="31">
        <v>355.3</v>
      </c>
      <c r="C912" s="31">
        <v>52376</v>
      </c>
      <c r="D912" s="31">
        <v>51513</v>
      </c>
      <c r="E912" s="108">
        <f>D912/C912*100</f>
        <v>98.3522987627921</v>
      </c>
      <c r="F912" s="31">
        <v>301</v>
      </c>
      <c r="G912" s="31">
        <f>D912-F912</f>
        <v>51212</v>
      </c>
      <c r="H912" s="109">
        <f>G912/F912*100</f>
        <v>17013.9534883721</v>
      </c>
      <c r="I912" s="31">
        <v>120</v>
      </c>
      <c r="J912" s="31">
        <f>I912-B912</f>
        <v>-235.3</v>
      </c>
      <c r="K912" s="108">
        <f>J912/B912*100</f>
        <v>-66.2257247396566</v>
      </c>
      <c r="L912" s="4"/>
      <c r="M912" s="4"/>
      <c r="N912" s="63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/>
      <c r="FI912" s="4"/>
      <c r="FJ912" s="4"/>
      <c r="FK912" s="4"/>
      <c r="FL912" s="4"/>
      <c r="FM912" s="4"/>
      <c r="FN912" s="4"/>
      <c r="FO912" s="4"/>
      <c r="FP912" s="4"/>
      <c r="FQ912" s="4"/>
      <c r="FR912" s="4"/>
      <c r="FS912" s="4"/>
      <c r="FT912" s="4"/>
      <c r="FU912" s="4"/>
      <c r="FV912" s="4"/>
      <c r="FW912" s="4"/>
      <c r="FX912" s="4"/>
      <c r="FY912" s="4"/>
      <c r="FZ912" s="4"/>
      <c r="GA912" s="4"/>
      <c r="GB912" s="4"/>
      <c r="GC912" s="4"/>
      <c r="GD912" s="4"/>
      <c r="GE912" s="4"/>
      <c r="GF912" s="4"/>
      <c r="GG912" s="4"/>
      <c r="GH912" s="4"/>
      <c r="GI912" s="4"/>
      <c r="GJ912" s="4"/>
      <c r="GK912" s="4"/>
      <c r="GL912" s="4"/>
      <c r="GM912" s="4"/>
      <c r="GN912" s="4"/>
      <c r="GO912" s="4"/>
      <c r="GP912" s="4"/>
      <c r="GQ912" s="4"/>
      <c r="GR912" s="4"/>
      <c r="GS912" s="4"/>
      <c r="GT912" s="4"/>
      <c r="GU912" s="4"/>
      <c r="GV912" s="4"/>
      <c r="GW912" s="4"/>
      <c r="GX912" s="4"/>
      <c r="GY912" s="4"/>
      <c r="GZ912" s="4"/>
      <c r="HA912" s="4"/>
      <c r="HB912" s="4"/>
      <c r="HC912" s="4"/>
      <c r="HD912" s="4"/>
      <c r="HE912" s="4"/>
      <c r="HF912" s="4"/>
      <c r="HG912" s="4"/>
      <c r="HH912" s="4"/>
      <c r="HI912" s="4"/>
      <c r="HJ912" s="4"/>
      <c r="HK912" s="4"/>
      <c r="HL912" s="4"/>
      <c r="HM912" s="4"/>
      <c r="HN912" s="4"/>
      <c r="HO912" s="4"/>
      <c r="HP912" s="4"/>
      <c r="HQ912" s="4"/>
      <c r="HR912" s="4"/>
      <c r="HS912" s="4"/>
      <c r="HT912" s="4"/>
      <c r="HU912" s="4"/>
      <c r="HV912" s="4"/>
      <c r="HW912" s="4"/>
      <c r="HX912" s="4"/>
      <c r="HY912" s="4"/>
      <c r="HZ912" s="4"/>
      <c r="IA912" s="4"/>
      <c r="IB912" s="4"/>
      <c r="IC912" s="4"/>
      <c r="ID912" s="4"/>
      <c r="IE912" s="4"/>
      <c r="IF912" s="4"/>
      <c r="IG912" s="4"/>
      <c r="IH912" s="4"/>
      <c r="II912" s="4"/>
      <c r="IJ912" s="4"/>
      <c r="IK912" s="4"/>
      <c r="IL912" s="4"/>
      <c r="IM912" s="4"/>
      <c r="IN912" s="4"/>
      <c r="IO912" s="4"/>
      <c r="IP912" s="4"/>
      <c r="IR912" s="4"/>
      <c r="IT912" s="4"/>
      <c r="IU912" s="4"/>
      <c r="IV912" s="4"/>
      <c r="IW912" s="4"/>
      <c r="IX912" s="4"/>
      <c r="IY912" s="4"/>
      <c r="IZ912" s="4"/>
      <c r="JA912" s="4"/>
      <c r="JF912" s="4"/>
      <c r="JG912" s="4"/>
      <c r="JH912" s="4"/>
      <c r="JI912" s="4"/>
      <c r="JJ912" s="4"/>
      <c r="JK912" s="4"/>
      <c r="JL912" s="4"/>
      <c r="JM912" s="4"/>
      <c r="JN912" s="4"/>
      <c r="JO912" s="4"/>
      <c r="JP912" s="4"/>
      <c r="JQ912" s="4"/>
      <c r="JR912" s="4"/>
      <c r="JS912" s="4"/>
      <c r="JT912" s="4"/>
      <c r="JU912" s="4"/>
      <c r="JV912" s="4"/>
      <c r="JW912" s="4"/>
      <c r="JX912" s="4"/>
      <c r="JY912" s="4"/>
      <c r="JZ912" s="4"/>
      <c r="KA912" s="4"/>
      <c r="KB912" s="4"/>
      <c r="KC912" s="4"/>
      <c r="KD912" s="4"/>
      <c r="KE912" s="4"/>
      <c r="KF912" s="4"/>
      <c r="KG912" s="4"/>
      <c r="KH912" s="4"/>
      <c r="KI912" s="4"/>
      <c r="KJ912" s="4"/>
      <c r="KK912" s="4"/>
      <c r="KL912" s="4"/>
      <c r="KM912" s="4"/>
      <c r="KN912" s="4"/>
      <c r="KO912" s="4"/>
      <c r="KP912" s="4"/>
      <c r="KQ912" s="4"/>
      <c r="KR912" s="4"/>
      <c r="KS912" s="4"/>
      <c r="KT912" s="4"/>
      <c r="KU912" s="4"/>
      <c r="KV912" s="4"/>
      <c r="KW912" s="4"/>
      <c r="KX912" s="4"/>
      <c r="KY912" s="4"/>
      <c r="KZ912" s="4"/>
      <c r="LA912" s="4"/>
      <c r="LB912" s="4"/>
      <c r="LC912" s="4"/>
      <c r="LD912" s="4"/>
      <c r="LE912" s="4"/>
      <c r="LF912" s="4"/>
      <c r="LG912" s="4"/>
      <c r="LH912" s="4"/>
      <c r="LI912" s="4"/>
      <c r="LJ912" s="4"/>
      <c r="LK912" s="4"/>
      <c r="LL912" s="4"/>
      <c r="LM912" s="4"/>
      <c r="LN912" s="4"/>
      <c r="LO912" s="4"/>
      <c r="LP912" s="4"/>
      <c r="LQ912" s="4"/>
      <c r="LR912" s="4"/>
      <c r="LS912" s="4"/>
      <c r="LT912" s="4"/>
      <c r="LU912" s="4"/>
      <c r="LV912" s="4"/>
      <c r="LW912" s="4"/>
      <c r="LX912" s="4"/>
      <c r="LY912" s="4"/>
      <c r="LZ912" s="4"/>
      <c r="MA912" s="4"/>
      <c r="MB912" s="4"/>
      <c r="MC912" s="4"/>
      <c r="MD912" s="4"/>
      <c r="ME912" s="4"/>
      <c r="MF912" s="4"/>
      <c r="MG912" s="4"/>
      <c r="MH912" s="4"/>
      <c r="MI912" s="4"/>
      <c r="MJ912" s="4"/>
      <c r="MK912" s="4"/>
      <c r="ML912" s="4"/>
      <c r="MM912" s="4"/>
      <c r="MN912" s="4"/>
      <c r="MO912" s="4"/>
      <c r="MP912" s="4"/>
      <c r="MQ912" s="4"/>
      <c r="MR912" s="4"/>
      <c r="MS912" s="4"/>
      <c r="MT912" s="4"/>
      <c r="MU912" s="4"/>
      <c r="MV912" s="4"/>
      <c r="MW912" s="4"/>
      <c r="MX912" s="4"/>
      <c r="MY912" s="4"/>
      <c r="MZ912" s="4"/>
      <c r="NA912" s="4"/>
      <c r="NB912" s="4"/>
      <c r="NC912" s="4"/>
      <c r="ND912" s="4"/>
      <c r="NE912" s="4"/>
      <c r="NF912" s="4"/>
      <c r="NG912" s="4"/>
      <c r="NH912" s="4"/>
      <c r="NI912" s="4"/>
      <c r="NJ912" s="4"/>
      <c r="NK912" s="4"/>
      <c r="NL912" s="4"/>
      <c r="NM912" s="4"/>
      <c r="NN912" s="4"/>
      <c r="NO912" s="4"/>
      <c r="NP912" s="4"/>
      <c r="NQ912" s="4"/>
      <c r="NR912" s="4"/>
      <c r="NS912" s="4"/>
      <c r="NT912" s="4"/>
      <c r="NU912" s="4"/>
      <c r="NV912" s="4"/>
      <c r="NW912" s="4"/>
      <c r="NX912" s="4"/>
      <c r="NY912" s="4"/>
      <c r="NZ912" s="4"/>
      <c r="OA912" s="4"/>
      <c r="OB912" s="4"/>
      <c r="OC912" s="4"/>
      <c r="OD912" s="4"/>
      <c r="OE912" s="4"/>
      <c r="OF912" s="4"/>
      <c r="OG912" s="4"/>
      <c r="OH912" s="4"/>
      <c r="OI912" s="4"/>
      <c r="OJ912" s="4"/>
      <c r="OK912" s="4"/>
      <c r="OL912" s="4"/>
      <c r="OM912" s="4"/>
      <c r="ON912" s="4"/>
      <c r="OO912" s="4"/>
      <c r="OP912" s="4"/>
      <c r="OQ912" s="4"/>
      <c r="OR912" s="4"/>
      <c r="OS912" s="4"/>
      <c r="OT912" s="4"/>
      <c r="OU912" s="4"/>
      <c r="OV912" s="4"/>
      <c r="OW912" s="4"/>
      <c r="OX912" s="4"/>
      <c r="OY912" s="4"/>
      <c r="OZ912" s="4"/>
      <c r="PA912" s="4"/>
      <c r="PB912" s="4"/>
      <c r="PC912" s="4"/>
      <c r="PD912" s="4"/>
      <c r="PE912" s="4"/>
      <c r="PF912" s="4"/>
      <c r="PG912" s="4"/>
      <c r="PH912" s="4"/>
      <c r="PI912" s="4"/>
      <c r="PJ912" s="4"/>
      <c r="PK912" s="4"/>
      <c r="PL912" s="4"/>
      <c r="PM912" s="4"/>
      <c r="PN912" s="4"/>
      <c r="PO912" s="4"/>
      <c r="PP912" s="4"/>
      <c r="PQ912" s="4"/>
      <c r="PR912" s="4"/>
      <c r="PS912" s="4"/>
      <c r="PT912" s="4"/>
      <c r="PU912" s="4"/>
      <c r="PV912" s="4"/>
      <c r="PW912" s="4"/>
      <c r="PX912" s="4"/>
      <c r="PY912" s="4"/>
      <c r="PZ912" s="4"/>
      <c r="QA912" s="4"/>
      <c r="QB912" s="4"/>
      <c r="QC912" s="4"/>
      <c r="QD912" s="4"/>
      <c r="QE912" s="4"/>
      <c r="QF912" s="4"/>
      <c r="QG912" s="4"/>
      <c r="QH912" s="4"/>
      <c r="QI912" s="4"/>
      <c r="QJ912" s="4"/>
      <c r="QK912" s="4"/>
      <c r="QL912" s="4"/>
      <c r="QM912" s="4"/>
      <c r="QN912" s="4"/>
      <c r="QO912" s="4"/>
      <c r="QP912" s="4"/>
      <c r="QQ912" s="4"/>
      <c r="QR912" s="4"/>
      <c r="QS912" s="4"/>
      <c r="QT912" s="4"/>
      <c r="QU912" s="4"/>
      <c r="QV912" s="4"/>
      <c r="QW912" s="4"/>
      <c r="QX912" s="4"/>
      <c r="QY912" s="4"/>
      <c r="QZ912" s="4"/>
      <c r="RA912" s="4"/>
      <c r="RB912" s="4"/>
      <c r="RC912" s="4"/>
      <c r="RD912" s="4"/>
      <c r="RE912" s="4"/>
      <c r="RF912" s="4"/>
      <c r="RG912" s="4"/>
      <c r="RH912" s="4"/>
      <c r="RI912" s="4"/>
      <c r="RJ912" s="4"/>
      <c r="RK912" s="4"/>
      <c r="RL912" s="4"/>
      <c r="RM912" s="4"/>
      <c r="RN912" s="4"/>
      <c r="RO912" s="4"/>
      <c r="RP912" s="4"/>
      <c r="RQ912" s="4"/>
      <c r="RR912" s="4"/>
      <c r="RS912" s="4"/>
      <c r="RT912" s="4"/>
      <c r="RU912" s="4"/>
      <c r="RV912" s="4"/>
      <c r="RW912" s="4"/>
      <c r="RX912" s="4"/>
      <c r="RY912" s="4"/>
      <c r="RZ912" s="4"/>
      <c r="SA912" s="4"/>
      <c r="SB912" s="4"/>
      <c r="SC912" s="4"/>
      <c r="SD912" s="4"/>
      <c r="SE912" s="4"/>
      <c r="SF912" s="4"/>
      <c r="SG912" s="4"/>
      <c r="SH912" s="4"/>
      <c r="SI912" s="4"/>
      <c r="SJ912" s="4"/>
      <c r="SK912" s="4"/>
      <c r="SL912" s="4"/>
      <c r="SN912" s="4"/>
      <c r="SP912" s="4"/>
      <c r="SQ912" s="4"/>
      <c r="SR912" s="4"/>
      <c r="SS912" s="4"/>
      <c r="ST912" s="4"/>
      <c r="SU912" s="4"/>
      <c r="SV912" s="4"/>
      <c r="SW912" s="4"/>
      <c r="TB912" s="4"/>
      <c r="TC912" s="4"/>
      <c r="TD912" s="4"/>
      <c r="TE912" s="4"/>
      <c r="TF912" s="4"/>
      <c r="TG912" s="4"/>
      <c r="TH912" s="4"/>
      <c r="TI912" s="4"/>
      <c r="TJ912" s="4"/>
      <c r="TK912" s="4"/>
      <c r="TL912" s="4"/>
      <c r="TM912" s="4"/>
      <c r="TN912" s="4"/>
      <c r="TO912" s="4"/>
      <c r="TP912" s="4"/>
      <c r="TQ912" s="4"/>
      <c r="TR912" s="4"/>
      <c r="TS912" s="4"/>
      <c r="TT912" s="4"/>
      <c r="TU912" s="4"/>
      <c r="TV912" s="4"/>
      <c r="TW912" s="4"/>
      <c r="TX912" s="4"/>
      <c r="TY912" s="4"/>
      <c r="TZ912" s="4"/>
      <c r="UA912" s="4"/>
      <c r="UB912" s="4"/>
      <c r="UC912" s="4"/>
      <c r="UD912" s="4"/>
      <c r="UE912" s="4"/>
      <c r="UF912" s="4"/>
      <c r="UG912" s="4"/>
      <c r="UH912" s="4"/>
      <c r="UI912" s="4"/>
      <c r="UJ912" s="4"/>
      <c r="UK912" s="4"/>
      <c r="UL912" s="4"/>
      <c r="UM912" s="4"/>
      <c r="UN912" s="4"/>
      <c r="UO912" s="4"/>
      <c r="UP912" s="4"/>
      <c r="UQ912" s="4"/>
      <c r="UR912" s="4"/>
      <c r="US912" s="4"/>
      <c r="UT912" s="4"/>
      <c r="UU912" s="4"/>
      <c r="UV912" s="4"/>
      <c r="UW912" s="4"/>
      <c r="UX912" s="4"/>
      <c r="UY912" s="4"/>
      <c r="UZ912" s="4"/>
      <c r="VA912" s="4"/>
      <c r="VB912" s="4"/>
      <c r="VC912" s="4"/>
      <c r="VD912" s="4"/>
      <c r="VE912" s="4"/>
      <c r="VF912" s="4"/>
      <c r="VG912" s="4"/>
      <c r="VH912" s="4"/>
      <c r="VI912" s="4"/>
      <c r="VJ912" s="4"/>
      <c r="VK912" s="4"/>
      <c r="VL912" s="4"/>
      <c r="VM912" s="4"/>
      <c r="VN912" s="4"/>
      <c r="VO912" s="4"/>
      <c r="VP912" s="4"/>
      <c r="VQ912" s="4"/>
      <c r="VR912" s="4"/>
      <c r="VS912" s="4"/>
      <c r="VT912" s="4"/>
      <c r="VU912" s="4"/>
      <c r="VV912" s="4"/>
      <c r="VW912" s="4"/>
      <c r="VX912" s="4"/>
      <c r="VY912" s="4"/>
      <c r="VZ912" s="4"/>
      <c r="WA912" s="4"/>
      <c r="WB912" s="4"/>
      <c r="WC912" s="4"/>
      <c r="WD912" s="4"/>
      <c r="WE912" s="4"/>
      <c r="WF912" s="4"/>
      <c r="WG912" s="4"/>
      <c r="WH912" s="4"/>
      <c r="WI912" s="4"/>
      <c r="WJ912" s="4"/>
      <c r="WK912" s="4"/>
      <c r="WL912" s="4"/>
      <c r="WM912" s="4"/>
      <c r="WN912" s="4"/>
      <c r="WO912" s="4"/>
      <c r="WP912" s="4"/>
      <c r="WQ912" s="4"/>
      <c r="WR912" s="4"/>
      <c r="WS912" s="4"/>
      <c r="WT912" s="4"/>
      <c r="WU912" s="4"/>
      <c r="WV912" s="4"/>
      <c r="WW912" s="4"/>
      <c r="WX912" s="4"/>
      <c r="WY912" s="4"/>
      <c r="WZ912" s="4"/>
      <c r="XA912" s="4"/>
      <c r="XB912" s="4"/>
      <c r="XC912" s="4"/>
      <c r="XD912" s="4"/>
      <c r="XE912" s="4"/>
      <c r="XF912" s="4"/>
      <c r="XG912" s="4"/>
      <c r="XH912" s="4"/>
      <c r="XI912" s="4"/>
      <c r="XJ912" s="4"/>
      <c r="XK912" s="4"/>
      <c r="XL912" s="4"/>
      <c r="XM912" s="4"/>
      <c r="XN912" s="4"/>
      <c r="XO912" s="4"/>
      <c r="XP912" s="4"/>
      <c r="XQ912" s="4"/>
      <c r="XR912" s="4"/>
      <c r="XS912" s="4"/>
      <c r="XT912" s="4"/>
      <c r="XU912" s="4"/>
      <c r="XV912" s="4"/>
      <c r="XW912" s="4"/>
      <c r="XX912" s="4"/>
      <c r="XY912" s="4"/>
      <c r="XZ912" s="4"/>
      <c r="YA912" s="4"/>
      <c r="YB912" s="4"/>
      <c r="YC912" s="4"/>
      <c r="YD912" s="4"/>
      <c r="YE912" s="4"/>
      <c r="YF912" s="4"/>
      <c r="YG912" s="4"/>
      <c r="YH912" s="4"/>
      <c r="YI912" s="4"/>
      <c r="YJ912" s="4"/>
      <c r="YK912" s="4"/>
      <c r="YL912" s="4"/>
      <c r="YM912" s="4"/>
      <c r="YN912" s="4"/>
      <c r="YO912" s="4"/>
      <c r="YP912" s="4"/>
      <c r="YQ912" s="4"/>
      <c r="YR912" s="4"/>
      <c r="YS912" s="4"/>
      <c r="YT912" s="4"/>
      <c r="YU912" s="4"/>
      <c r="YV912" s="4"/>
      <c r="YW912" s="4"/>
      <c r="YX912" s="4"/>
      <c r="YY912" s="4"/>
      <c r="YZ912" s="4"/>
      <c r="ZA912" s="4"/>
      <c r="ZB912" s="4"/>
      <c r="ZC912" s="4"/>
      <c r="ZD912" s="4"/>
      <c r="ZE912" s="4"/>
      <c r="ZF912" s="4"/>
      <c r="ZG912" s="4"/>
      <c r="ZH912" s="4"/>
      <c r="ZI912" s="4"/>
      <c r="ZJ912" s="4"/>
      <c r="ZK912" s="4"/>
      <c r="ZL912" s="4"/>
      <c r="ZM912" s="4"/>
      <c r="ZN912" s="4"/>
      <c r="ZO912" s="4"/>
      <c r="ZP912" s="4"/>
      <c r="ZQ912" s="4"/>
      <c r="ZR912" s="4"/>
      <c r="ZS912" s="4"/>
      <c r="ZT912" s="4"/>
      <c r="ZU912" s="4"/>
      <c r="ZV912" s="4"/>
      <c r="ZW912" s="4"/>
      <c r="ZX912" s="4"/>
      <c r="ZY912" s="4"/>
      <c r="ZZ912" s="4"/>
      <c r="AAA912" s="4"/>
      <c r="AAB912" s="4"/>
      <c r="AAC912" s="4"/>
      <c r="AAD912" s="4"/>
      <c r="AAE912" s="4"/>
      <c r="AAF912" s="4"/>
      <c r="AAG912" s="4"/>
      <c r="AAH912" s="4"/>
      <c r="AAI912" s="4"/>
      <c r="AAJ912" s="4"/>
      <c r="AAK912" s="4"/>
      <c r="AAL912" s="4"/>
      <c r="AAM912" s="4"/>
      <c r="AAN912" s="4"/>
      <c r="AAO912" s="4"/>
      <c r="AAP912" s="4"/>
      <c r="AAQ912" s="4"/>
      <c r="AAR912" s="4"/>
      <c r="AAS912" s="4"/>
      <c r="AAT912" s="4"/>
      <c r="AAU912" s="4"/>
      <c r="AAV912" s="4"/>
      <c r="AAW912" s="4"/>
      <c r="AAX912" s="4"/>
      <c r="AAY912" s="4"/>
      <c r="AAZ912" s="4"/>
      <c r="ABA912" s="4"/>
      <c r="ABB912" s="4"/>
      <c r="ABC912" s="4"/>
      <c r="ABD912" s="4"/>
      <c r="ABE912" s="4"/>
      <c r="ABF912" s="4"/>
      <c r="ABG912" s="4"/>
      <c r="ABH912" s="4"/>
      <c r="ABI912" s="4"/>
      <c r="ABJ912" s="4"/>
      <c r="ABK912" s="4"/>
      <c r="ABL912" s="4"/>
      <c r="ABM912" s="4"/>
      <c r="ABN912" s="4"/>
      <c r="ABO912" s="4"/>
      <c r="ABP912" s="4"/>
      <c r="ABQ912" s="4"/>
      <c r="ABR912" s="4"/>
      <c r="ABS912" s="4"/>
      <c r="ABT912" s="4"/>
      <c r="ABU912" s="4"/>
      <c r="ABV912" s="4"/>
      <c r="ABW912" s="4"/>
      <c r="ABX912" s="4"/>
      <c r="ABY912" s="4"/>
      <c r="ABZ912" s="4"/>
      <c r="ACA912" s="4"/>
      <c r="ACB912" s="4"/>
      <c r="ACC912" s="4"/>
      <c r="ACD912" s="4"/>
      <c r="ACE912" s="4"/>
      <c r="ACF912" s="4"/>
      <c r="ACG912" s="4"/>
      <c r="ACH912" s="4"/>
      <c r="ACJ912" s="4"/>
      <c r="ACL912" s="4"/>
      <c r="ACM912" s="4"/>
      <c r="ACN912" s="4"/>
      <c r="ACO912" s="4"/>
      <c r="ACP912" s="4"/>
      <c r="ACQ912" s="4"/>
      <c r="ACR912" s="4"/>
      <c r="ACS912" s="4"/>
      <c r="ACX912" s="4"/>
      <c r="ACY912" s="4"/>
      <c r="ACZ912" s="4"/>
      <c r="ADA912" s="4"/>
      <c r="ADB912" s="4"/>
      <c r="ADC912" s="4"/>
      <c r="ADD912" s="4"/>
      <c r="ADE912" s="4"/>
      <c r="ADF912" s="4"/>
      <c r="ADG912" s="4"/>
      <c r="ADH912" s="4"/>
      <c r="ADI912" s="4"/>
      <c r="ADJ912" s="4"/>
      <c r="ADK912" s="4"/>
      <c r="ADL912" s="4"/>
      <c r="ADM912" s="4"/>
      <c r="ADN912" s="4"/>
      <c r="ADO912" s="4"/>
      <c r="ADP912" s="4"/>
      <c r="ADQ912" s="4"/>
      <c r="ADR912" s="4"/>
      <c r="ADS912" s="4"/>
      <c r="ADT912" s="4"/>
      <c r="ADU912" s="4"/>
      <c r="ADV912" s="4"/>
      <c r="ADW912" s="4"/>
      <c r="ADX912" s="4"/>
      <c r="ADY912" s="4"/>
      <c r="ADZ912" s="4"/>
      <c r="AEA912" s="4"/>
      <c r="AEB912" s="4"/>
      <c r="AEC912" s="4"/>
      <c r="AED912" s="4"/>
      <c r="AEE912" s="4"/>
      <c r="AEF912" s="4"/>
      <c r="AEG912" s="4"/>
      <c r="AEH912" s="4"/>
      <c r="AEI912" s="4"/>
      <c r="AEJ912" s="4"/>
      <c r="AEK912" s="4"/>
      <c r="AEL912" s="4"/>
      <c r="AEM912" s="4"/>
      <c r="AEN912" s="4"/>
      <c r="AEO912" s="4"/>
      <c r="AEP912" s="4"/>
      <c r="AEQ912" s="4"/>
      <c r="AER912" s="4"/>
      <c r="AES912" s="4"/>
      <c r="AET912" s="4"/>
      <c r="AEU912" s="4"/>
      <c r="AEV912" s="4"/>
      <c r="AEW912" s="4"/>
      <c r="AEX912" s="4"/>
      <c r="AEY912" s="4"/>
      <c r="AEZ912" s="4"/>
      <c r="AFA912" s="4"/>
      <c r="AFB912" s="4"/>
      <c r="AFC912" s="4"/>
      <c r="AFD912" s="4"/>
      <c r="AFE912" s="4"/>
      <c r="AFF912" s="4"/>
      <c r="AFG912" s="4"/>
      <c r="AFH912" s="4"/>
      <c r="AFI912" s="4"/>
      <c r="AFJ912" s="4"/>
      <c r="AFK912" s="4"/>
      <c r="AFL912" s="4"/>
      <c r="AFM912" s="4"/>
      <c r="AFN912" s="4"/>
      <c r="AFO912" s="4"/>
      <c r="AFP912" s="4"/>
      <c r="AFQ912" s="4"/>
      <c r="AFR912" s="4"/>
      <c r="AFS912" s="4"/>
      <c r="AFT912" s="4"/>
      <c r="AFU912" s="4"/>
      <c r="AFV912" s="4"/>
      <c r="AFW912" s="4"/>
      <c r="AFX912" s="4"/>
      <c r="AFY912" s="4"/>
      <c r="AFZ912" s="4"/>
      <c r="AGA912" s="4"/>
      <c r="AGB912" s="4"/>
      <c r="AGC912" s="4"/>
      <c r="AGD912" s="4"/>
      <c r="AGE912" s="4"/>
      <c r="AGF912" s="4"/>
      <c r="AGG912" s="4"/>
      <c r="AGH912" s="4"/>
      <c r="AGI912" s="4"/>
      <c r="AGJ912" s="4"/>
      <c r="AGK912" s="4"/>
      <c r="AGL912" s="4"/>
      <c r="AGM912" s="4"/>
      <c r="AGN912" s="4"/>
      <c r="AGO912" s="4"/>
      <c r="AGP912" s="4"/>
      <c r="AGQ912" s="4"/>
      <c r="AGR912" s="4"/>
      <c r="AGS912" s="4"/>
      <c r="AGT912" s="4"/>
      <c r="AGU912" s="4"/>
      <c r="AGV912" s="4"/>
      <c r="AGW912" s="4"/>
      <c r="AGX912" s="4"/>
      <c r="AGY912" s="4"/>
      <c r="AGZ912" s="4"/>
      <c r="AHA912" s="4"/>
      <c r="AHB912" s="4"/>
      <c r="AHC912" s="4"/>
      <c r="AHD912" s="4"/>
      <c r="AHE912" s="4"/>
      <c r="AHF912" s="4"/>
      <c r="AHG912" s="4"/>
      <c r="AHH912" s="4"/>
      <c r="AHI912" s="4"/>
      <c r="AHJ912" s="4"/>
      <c r="AHK912" s="4"/>
      <c r="AHL912" s="4"/>
      <c r="AHM912" s="4"/>
      <c r="AHN912" s="4"/>
      <c r="AHO912" s="4"/>
      <c r="AHP912" s="4"/>
      <c r="AHQ912" s="4"/>
      <c r="AHR912" s="4"/>
      <c r="AHS912" s="4"/>
      <c r="AHT912" s="4"/>
      <c r="AHU912" s="4"/>
      <c r="AHV912" s="4"/>
      <c r="AHW912" s="4"/>
      <c r="AHX912" s="4"/>
      <c r="AHY912" s="4"/>
      <c r="AHZ912" s="4"/>
      <c r="AIA912" s="4"/>
      <c r="AIB912" s="4"/>
      <c r="AIC912" s="4"/>
      <c r="AID912" s="4"/>
      <c r="AIE912" s="4"/>
      <c r="AIF912" s="4"/>
      <c r="AIG912" s="4"/>
      <c r="AIH912" s="4"/>
      <c r="AII912" s="4"/>
      <c r="AIJ912" s="4"/>
      <c r="AIK912" s="4"/>
      <c r="AIL912" s="4"/>
      <c r="AIM912" s="4"/>
      <c r="AIN912" s="4"/>
      <c r="AIO912" s="4"/>
      <c r="AIP912" s="4"/>
      <c r="AIQ912" s="4"/>
      <c r="AIR912" s="4"/>
      <c r="AIS912" s="4"/>
      <c r="AIT912" s="4"/>
      <c r="AIU912" s="4"/>
      <c r="AIV912" s="4"/>
      <c r="AIW912" s="4"/>
      <c r="AIX912" s="4"/>
      <c r="AIY912" s="4"/>
      <c r="AIZ912" s="4"/>
      <c r="AJA912" s="4"/>
      <c r="AJB912" s="4"/>
      <c r="AJC912" s="4"/>
      <c r="AJD912" s="4"/>
      <c r="AJE912" s="4"/>
      <c r="AJF912" s="4"/>
      <c r="AJG912" s="4"/>
      <c r="AJH912" s="4"/>
      <c r="AJI912" s="4"/>
      <c r="AJJ912" s="4"/>
      <c r="AJK912" s="4"/>
      <c r="AJL912" s="4"/>
      <c r="AJM912" s="4"/>
      <c r="AJN912" s="4"/>
      <c r="AJO912" s="4"/>
      <c r="AJP912" s="4"/>
      <c r="AJQ912" s="4"/>
      <c r="AJR912" s="4"/>
      <c r="AJS912" s="4"/>
      <c r="AJT912" s="4"/>
      <c r="AJU912" s="4"/>
      <c r="AJV912" s="4"/>
      <c r="AJW912" s="4"/>
      <c r="AJX912" s="4"/>
      <c r="AJY912" s="4"/>
      <c r="AJZ912" s="4"/>
      <c r="AKA912" s="4"/>
      <c r="AKB912" s="4"/>
      <c r="AKC912" s="4"/>
      <c r="AKD912" s="4"/>
      <c r="AKE912" s="4"/>
      <c r="AKF912" s="4"/>
      <c r="AKG912" s="4"/>
      <c r="AKH912" s="4"/>
      <c r="AKI912" s="4"/>
      <c r="AKJ912" s="4"/>
      <c r="AKK912" s="4"/>
      <c r="AKL912" s="4"/>
      <c r="AKM912" s="4"/>
      <c r="AKN912" s="4"/>
      <c r="AKO912" s="4"/>
      <c r="AKP912" s="4"/>
      <c r="AKQ912" s="4"/>
      <c r="AKR912" s="4"/>
      <c r="AKS912" s="4"/>
      <c r="AKT912" s="4"/>
      <c r="AKU912" s="4"/>
      <c r="AKV912" s="4"/>
      <c r="AKW912" s="4"/>
      <c r="AKX912" s="4"/>
      <c r="AKY912" s="4"/>
      <c r="AKZ912" s="4"/>
      <c r="ALA912" s="4"/>
      <c r="ALB912" s="4"/>
      <c r="ALC912" s="4"/>
      <c r="ALD912" s="4"/>
      <c r="ALE912" s="4"/>
      <c r="ALF912" s="4"/>
      <c r="ALG912" s="4"/>
      <c r="ALH912" s="4"/>
      <c r="ALI912" s="4"/>
      <c r="ALJ912" s="4"/>
      <c r="ALK912" s="4"/>
      <c r="ALL912" s="4"/>
      <c r="ALM912" s="4"/>
      <c r="ALN912" s="4"/>
      <c r="ALO912" s="4"/>
      <c r="ALP912" s="4"/>
      <c r="ALQ912" s="4"/>
      <c r="ALR912" s="4"/>
      <c r="ALS912" s="4"/>
      <c r="ALT912" s="4"/>
      <c r="ALU912" s="4"/>
      <c r="ALV912" s="4"/>
      <c r="ALW912" s="4"/>
      <c r="ALX912" s="4"/>
      <c r="ALY912" s="4"/>
      <c r="ALZ912" s="4"/>
      <c r="AMA912" s="4"/>
      <c r="AMB912" s="4"/>
      <c r="AMC912" s="4"/>
      <c r="AMD912" s="4"/>
      <c r="AMF912" s="4"/>
      <c r="AMH912" s="4"/>
      <c r="AMI912" s="4"/>
      <c r="AMJ912" s="4"/>
      <c r="AMK912" s="4"/>
      <c r="AML912" s="4"/>
      <c r="AMM912" s="4"/>
      <c r="AMN912" s="4"/>
      <c r="AMO912" s="4"/>
      <c r="AMT912" s="4"/>
      <c r="AMU912" s="4"/>
      <c r="AMV912" s="4"/>
      <c r="AMW912" s="4"/>
      <c r="AMX912" s="4"/>
      <c r="AMY912" s="4"/>
      <c r="AMZ912" s="4"/>
      <c r="ANA912" s="4"/>
      <c r="ANB912" s="4"/>
      <c r="ANC912" s="4"/>
      <c r="AND912" s="4"/>
      <c r="ANE912" s="4"/>
      <c r="ANF912" s="4"/>
      <c r="ANG912" s="4"/>
      <c r="ANH912" s="4"/>
      <c r="ANI912" s="4"/>
      <c r="ANJ912" s="4"/>
      <c r="ANK912" s="4"/>
      <c r="ANL912" s="4"/>
      <c r="ANM912" s="4"/>
      <c r="ANN912" s="4"/>
      <c r="ANO912" s="4"/>
      <c r="ANP912" s="4"/>
      <c r="ANQ912" s="4"/>
      <c r="ANR912" s="4"/>
      <c r="ANS912" s="4"/>
      <c r="ANT912" s="4"/>
      <c r="ANU912" s="4"/>
      <c r="ANV912" s="4"/>
      <c r="ANW912" s="4"/>
      <c r="ANX912" s="4"/>
      <c r="ANY912" s="4"/>
      <c r="ANZ912" s="4"/>
      <c r="AOA912" s="4"/>
      <c r="AOB912" s="4"/>
      <c r="AOC912" s="4"/>
      <c r="AOD912" s="4"/>
      <c r="AOE912" s="4"/>
      <c r="AOF912" s="4"/>
      <c r="AOG912" s="4"/>
      <c r="AOH912" s="4"/>
      <c r="AOI912" s="4"/>
      <c r="AOJ912" s="4"/>
      <c r="AOK912" s="4"/>
      <c r="AOL912" s="4"/>
      <c r="AOM912" s="4"/>
      <c r="AON912" s="4"/>
      <c r="AOO912" s="4"/>
      <c r="AOP912" s="4"/>
      <c r="AOQ912" s="4"/>
      <c r="AOR912" s="4"/>
      <c r="AOS912" s="4"/>
      <c r="AOT912" s="4"/>
      <c r="AOU912" s="4"/>
      <c r="AOV912" s="4"/>
      <c r="AOW912" s="4"/>
      <c r="AOX912" s="4"/>
      <c r="AOY912" s="4"/>
      <c r="AOZ912" s="4"/>
      <c r="APA912" s="4"/>
      <c r="APB912" s="4"/>
      <c r="APC912" s="4"/>
      <c r="APD912" s="4"/>
      <c r="APE912" s="4"/>
      <c r="APF912" s="4"/>
      <c r="APG912" s="4"/>
      <c r="APH912" s="4"/>
      <c r="API912" s="4"/>
      <c r="APJ912" s="4"/>
      <c r="APK912" s="4"/>
      <c r="APL912" s="4"/>
      <c r="APM912" s="4"/>
      <c r="APN912" s="4"/>
      <c r="APO912" s="4"/>
      <c r="APP912" s="4"/>
      <c r="APQ912" s="4"/>
      <c r="APR912" s="4"/>
      <c r="APS912" s="4"/>
      <c r="APT912" s="4"/>
      <c r="APU912" s="4"/>
      <c r="APV912" s="4"/>
      <c r="APW912" s="4"/>
      <c r="APX912" s="4"/>
      <c r="APY912" s="4"/>
      <c r="APZ912" s="4"/>
      <c r="AQA912" s="4"/>
      <c r="AQB912" s="4"/>
      <c r="AQC912" s="4"/>
      <c r="AQD912" s="4"/>
      <c r="AQE912" s="4"/>
      <c r="AQF912" s="4"/>
      <c r="AQG912" s="4"/>
      <c r="AQH912" s="4"/>
      <c r="AQI912" s="4"/>
      <c r="AQJ912" s="4"/>
      <c r="AQK912" s="4"/>
      <c r="AQL912" s="4"/>
      <c r="AQM912" s="4"/>
      <c r="AQN912" s="4"/>
      <c r="AQO912" s="4"/>
      <c r="AQP912" s="4"/>
      <c r="AQQ912" s="4"/>
      <c r="AQR912" s="4"/>
      <c r="AQS912" s="4"/>
      <c r="AQT912" s="4"/>
      <c r="AQU912" s="4"/>
      <c r="AQV912" s="4"/>
      <c r="AQW912" s="4"/>
      <c r="AQX912" s="4"/>
      <c r="AQY912" s="4"/>
      <c r="AQZ912" s="4"/>
      <c r="ARA912" s="4"/>
      <c r="ARB912" s="4"/>
      <c r="ARC912" s="4"/>
      <c r="ARD912" s="4"/>
      <c r="ARE912" s="4"/>
      <c r="ARF912" s="4"/>
      <c r="ARG912" s="4"/>
      <c r="ARH912" s="4"/>
      <c r="ARI912" s="4"/>
      <c r="ARJ912" s="4"/>
      <c r="ARK912" s="4"/>
      <c r="ARL912" s="4"/>
      <c r="ARM912" s="4"/>
      <c r="ARN912" s="4"/>
      <c r="ARO912" s="4"/>
      <c r="ARP912" s="4"/>
      <c r="ARQ912" s="4"/>
      <c r="ARR912" s="4"/>
      <c r="ARS912" s="4"/>
      <c r="ART912" s="4"/>
      <c r="ARU912" s="4"/>
      <c r="ARV912" s="4"/>
      <c r="ARW912" s="4"/>
      <c r="ARX912" s="4"/>
      <c r="ARY912" s="4"/>
      <c r="ARZ912" s="4"/>
      <c r="ASA912" s="4"/>
      <c r="ASB912" s="4"/>
      <c r="ASC912" s="4"/>
      <c r="ASD912" s="4"/>
      <c r="ASE912" s="4"/>
      <c r="ASF912" s="4"/>
      <c r="ASG912" s="4"/>
      <c r="ASH912" s="4"/>
      <c r="ASI912" s="4"/>
      <c r="ASJ912" s="4"/>
      <c r="ASK912" s="4"/>
      <c r="ASL912" s="4"/>
      <c r="ASM912" s="4"/>
      <c r="ASN912" s="4"/>
      <c r="ASO912" s="4"/>
      <c r="ASP912" s="4"/>
      <c r="ASQ912" s="4"/>
      <c r="ASR912" s="4"/>
      <c r="ASS912" s="4"/>
      <c r="AST912" s="4"/>
      <c r="ASU912" s="4"/>
      <c r="ASV912" s="4"/>
      <c r="ASW912" s="4"/>
      <c r="ASX912" s="4"/>
      <c r="ASY912" s="4"/>
      <c r="ASZ912" s="4"/>
      <c r="ATA912" s="4"/>
      <c r="ATB912" s="4"/>
      <c r="ATC912" s="4"/>
      <c r="ATD912" s="4"/>
      <c r="ATE912" s="4"/>
      <c r="ATF912" s="4"/>
      <c r="ATG912" s="4"/>
      <c r="ATH912" s="4"/>
      <c r="ATI912" s="4"/>
      <c r="ATJ912" s="4"/>
      <c r="ATK912" s="4"/>
      <c r="ATL912" s="4"/>
      <c r="ATM912" s="4"/>
      <c r="ATN912" s="4"/>
      <c r="ATO912" s="4"/>
      <c r="ATP912" s="4"/>
      <c r="ATQ912" s="4"/>
      <c r="ATR912" s="4"/>
      <c r="ATS912" s="4"/>
      <c r="ATT912" s="4"/>
      <c r="ATU912" s="4"/>
      <c r="ATV912" s="4"/>
      <c r="ATW912" s="4"/>
      <c r="ATX912" s="4"/>
      <c r="ATY912" s="4"/>
      <c r="ATZ912" s="4"/>
      <c r="AUA912" s="4"/>
      <c r="AUB912" s="4"/>
      <c r="AUC912" s="4"/>
      <c r="AUD912" s="4"/>
      <c r="AUE912" s="4"/>
      <c r="AUF912" s="4"/>
      <c r="AUG912" s="4"/>
      <c r="AUH912" s="4"/>
      <c r="AUI912" s="4"/>
      <c r="AUJ912" s="4"/>
      <c r="AUK912" s="4"/>
      <c r="AUL912" s="4"/>
      <c r="AUM912" s="4"/>
      <c r="AUN912" s="4"/>
      <c r="AUO912" s="4"/>
      <c r="AUP912" s="4"/>
      <c r="AUQ912" s="4"/>
      <c r="AUR912" s="4"/>
      <c r="AUS912" s="4"/>
      <c r="AUT912" s="4"/>
      <c r="AUU912" s="4"/>
      <c r="AUV912" s="4"/>
      <c r="AUW912" s="4"/>
      <c r="AUX912" s="4"/>
      <c r="AUY912" s="4"/>
      <c r="AUZ912" s="4"/>
      <c r="AVA912" s="4"/>
      <c r="AVB912" s="4"/>
      <c r="AVC912" s="4"/>
      <c r="AVD912" s="4"/>
      <c r="AVE912" s="4"/>
      <c r="AVF912" s="4"/>
      <c r="AVG912" s="4"/>
      <c r="AVH912" s="4"/>
      <c r="AVI912" s="4"/>
      <c r="AVJ912" s="4"/>
      <c r="AVK912" s="4"/>
      <c r="AVL912" s="4"/>
      <c r="AVM912" s="4"/>
      <c r="AVN912" s="4"/>
      <c r="AVO912" s="4"/>
      <c r="AVP912" s="4"/>
      <c r="AVQ912" s="4"/>
      <c r="AVR912" s="4"/>
      <c r="AVS912" s="4"/>
      <c r="AVT912" s="4"/>
      <c r="AVU912" s="4"/>
      <c r="AVV912" s="4"/>
      <c r="AVW912" s="4"/>
      <c r="AVX912" s="4"/>
      <c r="AVY912" s="4"/>
      <c r="AVZ912" s="4"/>
      <c r="AWB912" s="4"/>
      <c r="AWD912" s="4"/>
      <c r="AWE912" s="4"/>
      <c r="AWF912" s="4"/>
      <c r="AWG912" s="4"/>
      <c r="AWH912" s="4"/>
      <c r="AWI912" s="4"/>
      <c r="AWJ912" s="4"/>
      <c r="AWK912" s="4"/>
      <c r="AWP912" s="4"/>
      <c r="AWQ912" s="4"/>
      <c r="AWR912" s="4"/>
      <c r="AWS912" s="4"/>
      <c r="AWT912" s="4"/>
      <c r="AWU912" s="4"/>
      <c r="AWV912" s="4"/>
      <c r="AWW912" s="4"/>
      <c r="AWX912" s="4"/>
      <c r="AWY912" s="4"/>
      <c r="AWZ912" s="4"/>
      <c r="AXA912" s="4"/>
      <c r="AXB912" s="4"/>
      <c r="AXC912" s="4"/>
      <c r="AXD912" s="4"/>
      <c r="AXE912" s="4"/>
      <c r="AXF912" s="4"/>
      <c r="AXG912" s="4"/>
      <c r="AXH912" s="4"/>
      <c r="AXI912" s="4"/>
      <c r="AXJ912" s="4"/>
      <c r="AXK912" s="4"/>
      <c r="AXL912" s="4"/>
      <c r="AXM912" s="4"/>
      <c r="AXN912" s="4"/>
      <c r="AXO912" s="4"/>
      <c r="AXP912" s="4"/>
      <c r="AXQ912" s="4"/>
      <c r="AXR912" s="4"/>
      <c r="AXS912" s="4"/>
      <c r="AXT912" s="4"/>
      <c r="AXU912" s="4"/>
      <c r="AXV912" s="4"/>
      <c r="AXW912" s="4"/>
      <c r="AXX912" s="4"/>
      <c r="AXY912" s="4"/>
      <c r="AXZ912" s="4"/>
      <c r="AYA912" s="4"/>
      <c r="AYB912" s="4"/>
      <c r="AYC912" s="4"/>
      <c r="AYD912" s="4"/>
      <c r="AYE912" s="4"/>
      <c r="AYF912" s="4"/>
      <c r="AYG912" s="4"/>
      <c r="AYH912" s="4"/>
      <c r="AYI912" s="4"/>
      <c r="AYJ912" s="4"/>
      <c r="AYK912" s="4"/>
      <c r="AYL912" s="4"/>
      <c r="AYM912" s="4"/>
      <c r="AYN912" s="4"/>
      <c r="AYO912" s="4"/>
      <c r="AYP912" s="4"/>
      <c r="AYQ912" s="4"/>
      <c r="AYR912" s="4"/>
      <c r="AYS912" s="4"/>
      <c r="AYT912" s="4"/>
      <c r="AYU912" s="4"/>
      <c r="AYV912" s="4"/>
      <c r="AYW912" s="4"/>
      <c r="AYX912" s="4"/>
      <c r="AYY912" s="4"/>
      <c r="AYZ912" s="4"/>
      <c r="AZA912" s="4"/>
      <c r="AZB912" s="4"/>
      <c r="AZC912" s="4"/>
      <c r="AZD912" s="4"/>
      <c r="AZE912" s="4"/>
      <c r="AZF912" s="4"/>
      <c r="AZG912" s="4"/>
      <c r="AZH912" s="4"/>
      <c r="AZI912" s="4"/>
      <c r="AZJ912" s="4"/>
      <c r="AZK912" s="4"/>
      <c r="AZL912" s="4"/>
      <c r="AZM912" s="4"/>
      <c r="AZN912" s="4"/>
      <c r="AZO912" s="4"/>
      <c r="AZP912" s="4"/>
      <c r="AZQ912" s="4"/>
      <c r="AZR912" s="4"/>
      <c r="AZS912" s="4"/>
      <c r="AZT912" s="4"/>
      <c r="AZU912" s="4"/>
      <c r="AZV912" s="4"/>
      <c r="AZW912" s="4"/>
      <c r="AZX912" s="4"/>
      <c r="AZY912" s="4"/>
      <c r="AZZ912" s="4"/>
      <c r="BAA912" s="4"/>
      <c r="BAB912" s="4"/>
      <c r="BAC912" s="4"/>
      <c r="BAD912" s="4"/>
      <c r="BAE912" s="4"/>
      <c r="BAF912" s="4"/>
      <c r="BAG912" s="4"/>
      <c r="BAH912" s="4"/>
      <c r="BAI912" s="4"/>
      <c r="BAJ912" s="4"/>
      <c r="BAK912" s="4"/>
      <c r="BAL912" s="4"/>
      <c r="BAM912" s="4"/>
      <c r="BAN912" s="4"/>
      <c r="BAO912" s="4"/>
      <c r="BAP912" s="4"/>
      <c r="BAQ912" s="4"/>
      <c r="BAR912" s="4"/>
      <c r="BAS912" s="4"/>
      <c r="BAT912" s="4"/>
      <c r="BAU912" s="4"/>
      <c r="BAV912" s="4"/>
      <c r="BAW912" s="4"/>
      <c r="BAX912" s="4"/>
      <c r="BAY912" s="4"/>
      <c r="BAZ912" s="4"/>
      <c r="BBA912" s="4"/>
      <c r="BBB912" s="4"/>
      <c r="BBC912" s="4"/>
      <c r="BBD912" s="4"/>
      <c r="BBE912" s="4"/>
      <c r="BBF912" s="4"/>
      <c r="BBG912" s="4"/>
      <c r="BBH912" s="4"/>
      <c r="BBI912" s="4"/>
      <c r="BBJ912" s="4"/>
      <c r="BBK912" s="4"/>
      <c r="BBL912" s="4"/>
      <c r="BBM912" s="4"/>
      <c r="BBN912" s="4"/>
      <c r="BBO912" s="4"/>
      <c r="BBP912" s="4"/>
      <c r="BBQ912" s="4"/>
      <c r="BBR912" s="4"/>
      <c r="BBS912" s="4"/>
      <c r="BBT912" s="4"/>
      <c r="BBU912" s="4"/>
      <c r="BBV912" s="4"/>
      <c r="BBW912" s="4"/>
      <c r="BBX912" s="4"/>
      <c r="BBY912" s="4"/>
      <c r="BBZ912" s="4"/>
      <c r="BCA912" s="4"/>
      <c r="BCB912" s="4"/>
      <c r="BCC912" s="4"/>
      <c r="BCD912" s="4"/>
      <c r="BCE912" s="4"/>
      <c r="BCF912" s="4"/>
      <c r="BCG912" s="4"/>
      <c r="BCH912" s="4"/>
      <c r="BCI912" s="4"/>
      <c r="BCJ912" s="4"/>
      <c r="BCK912" s="4"/>
      <c r="BCL912" s="4"/>
      <c r="BCM912" s="4"/>
      <c r="BCN912" s="4"/>
      <c r="BCO912" s="4"/>
      <c r="BCP912" s="4"/>
      <c r="BCQ912" s="4"/>
      <c r="BCR912" s="4"/>
      <c r="BCS912" s="4"/>
      <c r="BCT912" s="4"/>
      <c r="BCU912" s="4"/>
      <c r="BCV912" s="4"/>
      <c r="BCW912" s="4"/>
      <c r="BCX912" s="4"/>
      <c r="BCY912" s="4"/>
      <c r="BCZ912" s="4"/>
      <c r="BDA912" s="4"/>
      <c r="BDB912" s="4"/>
      <c r="BDC912" s="4"/>
      <c r="BDD912" s="4"/>
      <c r="BDE912" s="4"/>
      <c r="BDF912" s="4"/>
      <c r="BDG912" s="4"/>
      <c r="BDH912" s="4"/>
      <c r="BDI912" s="4"/>
      <c r="BDJ912" s="4"/>
      <c r="BDK912" s="4"/>
      <c r="BDL912" s="4"/>
      <c r="BDM912" s="4"/>
      <c r="BDN912" s="4"/>
      <c r="BDO912" s="4"/>
      <c r="BDP912" s="4"/>
      <c r="BDQ912" s="4"/>
      <c r="BDR912" s="4"/>
      <c r="BDS912" s="4"/>
      <c r="BDT912" s="4"/>
      <c r="BDU912" s="4"/>
      <c r="BDV912" s="4"/>
      <c r="BDW912" s="4"/>
      <c r="BDX912" s="4"/>
      <c r="BDY912" s="4"/>
      <c r="BDZ912" s="4"/>
      <c r="BEA912" s="4"/>
      <c r="BEB912" s="4"/>
      <c r="BEC912" s="4"/>
      <c r="BED912" s="4"/>
      <c r="BEE912" s="4"/>
      <c r="BEF912" s="4"/>
      <c r="BEG912" s="4"/>
      <c r="BEH912" s="4"/>
      <c r="BEI912" s="4"/>
      <c r="BEJ912" s="4"/>
      <c r="BEK912" s="4"/>
      <c r="BEL912" s="4"/>
      <c r="BEM912" s="4"/>
      <c r="BEN912" s="4"/>
      <c r="BEO912" s="4"/>
      <c r="BEP912" s="4"/>
      <c r="BEQ912" s="4"/>
      <c r="BER912" s="4"/>
      <c r="BES912" s="4"/>
      <c r="BET912" s="4"/>
      <c r="BEU912" s="4"/>
      <c r="BEV912" s="4"/>
      <c r="BEW912" s="4"/>
      <c r="BEX912" s="4"/>
      <c r="BEY912" s="4"/>
      <c r="BEZ912" s="4"/>
      <c r="BFA912" s="4"/>
      <c r="BFB912" s="4"/>
      <c r="BFC912" s="4"/>
      <c r="BFD912" s="4"/>
      <c r="BFE912" s="4"/>
      <c r="BFF912" s="4"/>
      <c r="BFG912" s="4"/>
      <c r="BFH912" s="4"/>
      <c r="BFI912" s="4"/>
      <c r="BFJ912" s="4"/>
      <c r="BFK912" s="4"/>
      <c r="BFL912" s="4"/>
      <c r="BFM912" s="4"/>
      <c r="BFN912" s="4"/>
      <c r="BFO912" s="4"/>
      <c r="BFP912" s="4"/>
      <c r="BFQ912" s="4"/>
      <c r="BFR912" s="4"/>
      <c r="BFS912" s="4"/>
      <c r="BFT912" s="4"/>
      <c r="BFU912" s="4"/>
      <c r="BFV912" s="4"/>
      <c r="BFX912" s="4"/>
      <c r="BFZ912" s="4"/>
      <c r="BGA912" s="4"/>
      <c r="BGB912" s="4"/>
      <c r="BGC912" s="4"/>
      <c r="BGD912" s="4"/>
      <c r="BGE912" s="4"/>
      <c r="BGF912" s="4"/>
      <c r="BGG912" s="4"/>
      <c r="BGL912" s="4"/>
      <c r="BGM912" s="4"/>
      <c r="BGN912" s="4"/>
      <c r="BGO912" s="4"/>
      <c r="BGP912" s="4"/>
      <c r="BGQ912" s="4"/>
      <c r="BGR912" s="4"/>
      <c r="BGS912" s="4"/>
      <c r="BGT912" s="4"/>
      <c r="BGU912" s="4"/>
      <c r="BGV912" s="4"/>
      <c r="BGW912" s="4"/>
      <c r="BGX912" s="4"/>
      <c r="BGY912" s="4"/>
      <c r="BGZ912" s="4"/>
      <c r="BHA912" s="4"/>
      <c r="BHB912" s="4"/>
      <c r="BHC912" s="4"/>
      <c r="BHD912" s="4"/>
      <c r="BHE912" s="4"/>
      <c r="BHF912" s="4"/>
      <c r="BHG912" s="4"/>
      <c r="BHH912" s="4"/>
      <c r="BHI912" s="4"/>
      <c r="BHJ912" s="4"/>
      <c r="BHK912" s="4"/>
      <c r="BHL912" s="4"/>
      <c r="BHM912" s="4"/>
      <c r="BHN912" s="4"/>
      <c r="BHO912" s="4"/>
      <c r="BHP912" s="4"/>
      <c r="BHQ912" s="4"/>
      <c r="BHR912" s="4"/>
      <c r="BHS912" s="4"/>
      <c r="BHT912" s="4"/>
      <c r="BHU912" s="4"/>
      <c r="BHV912" s="4"/>
      <c r="BHW912" s="4"/>
      <c r="BHX912" s="4"/>
      <c r="BHY912" s="4"/>
      <c r="BHZ912" s="4"/>
      <c r="BIA912" s="4"/>
      <c r="BIB912" s="4"/>
      <c r="BIC912" s="4"/>
      <c r="BID912" s="4"/>
      <c r="BIE912" s="4"/>
      <c r="BIF912" s="4"/>
      <c r="BIG912" s="4"/>
      <c r="BIH912" s="4"/>
      <c r="BII912" s="4"/>
      <c r="BIJ912" s="4"/>
      <c r="BIK912" s="4"/>
      <c r="BIL912" s="4"/>
      <c r="BIM912" s="4"/>
      <c r="BIN912" s="4"/>
      <c r="BIO912" s="4"/>
      <c r="BIP912" s="4"/>
      <c r="BIQ912" s="4"/>
      <c r="BIR912" s="4"/>
      <c r="BIS912" s="4"/>
      <c r="BIT912" s="4"/>
      <c r="BIU912" s="4"/>
      <c r="BIV912" s="4"/>
      <c r="BIW912" s="4"/>
      <c r="BIX912" s="4"/>
      <c r="BIY912" s="4"/>
      <c r="BIZ912" s="4"/>
      <c r="BJA912" s="4"/>
      <c r="BJB912" s="4"/>
      <c r="BJC912" s="4"/>
      <c r="BJD912" s="4"/>
      <c r="BJE912" s="4"/>
      <c r="BJF912" s="4"/>
      <c r="BJG912" s="4"/>
      <c r="BJH912" s="4"/>
      <c r="BJI912" s="4"/>
      <c r="BJJ912" s="4"/>
      <c r="BJK912" s="4"/>
      <c r="BJL912" s="4"/>
      <c r="BJM912" s="4"/>
      <c r="BJN912" s="4"/>
      <c r="BJO912" s="4"/>
      <c r="BJP912" s="4"/>
      <c r="BJQ912" s="4"/>
      <c r="BJR912" s="4"/>
      <c r="BJS912" s="4"/>
      <c r="BJT912" s="4"/>
      <c r="BJU912" s="4"/>
      <c r="BJV912" s="4"/>
      <c r="BJW912" s="4"/>
      <c r="BJX912" s="4"/>
      <c r="BJY912" s="4"/>
      <c r="BJZ912" s="4"/>
      <c r="BKA912" s="4"/>
      <c r="BKB912" s="4"/>
      <c r="BKC912" s="4"/>
      <c r="BKD912" s="4"/>
      <c r="BKE912" s="4"/>
      <c r="BKF912" s="4"/>
      <c r="BKG912" s="4"/>
      <c r="BKH912" s="4"/>
      <c r="BKI912" s="4"/>
      <c r="BKJ912" s="4"/>
      <c r="BKK912" s="4"/>
      <c r="BKL912" s="4"/>
      <c r="BKM912" s="4"/>
      <c r="BKN912" s="4"/>
      <c r="BKO912" s="4"/>
      <c r="BKP912" s="4"/>
      <c r="BKQ912" s="4"/>
      <c r="BKR912" s="4"/>
      <c r="BKS912" s="4"/>
      <c r="BKT912" s="4"/>
      <c r="BKU912" s="4"/>
      <c r="BKV912" s="4"/>
      <c r="BKW912" s="4"/>
      <c r="BKX912" s="4"/>
      <c r="BKY912" s="4"/>
      <c r="BKZ912" s="4"/>
      <c r="BLA912" s="4"/>
      <c r="BLB912" s="4"/>
      <c r="BLC912" s="4"/>
      <c r="BLD912" s="4"/>
      <c r="BLE912" s="4"/>
      <c r="BLF912" s="4"/>
      <c r="BLG912" s="4"/>
      <c r="BLH912" s="4"/>
      <c r="BLI912" s="4"/>
      <c r="BLJ912" s="4"/>
      <c r="BLK912" s="4"/>
      <c r="BLL912" s="4"/>
      <c r="BLM912" s="4"/>
      <c r="BLN912" s="4"/>
      <c r="BLO912" s="4"/>
      <c r="BLP912" s="4"/>
      <c r="BLQ912" s="4"/>
      <c r="BLR912" s="4"/>
      <c r="BLS912" s="4"/>
      <c r="BLT912" s="4"/>
      <c r="BLU912" s="4"/>
      <c r="BLV912" s="4"/>
      <c r="BLW912" s="4"/>
      <c r="BLX912" s="4"/>
      <c r="BLY912" s="4"/>
      <c r="BLZ912" s="4"/>
      <c r="BMA912" s="4"/>
      <c r="BMB912" s="4"/>
      <c r="BMC912" s="4"/>
      <c r="BMD912" s="4"/>
      <c r="BME912" s="4"/>
      <c r="BMF912" s="4"/>
      <c r="BMG912" s="4"/>
      <c r="BMH912" s="4"/>
      <c r="BMI912" s="4"/>
      <c r="BMJ912" s="4"/>
      <c r="BMK912" s="4"/>
      <c r="BML912" s="4"/>
      <c r="BMM912" s="4"/>
      <c r="BMN912" s="4"/>
      <c r="BMO912" s="4"/>
      <c r="BMP912" s="4"/>
      <c r="BMQ912" s="4"/>
      <c r="BMR912" s="4"/>
      <c r="BMS912" s="4"/>
      <c r="BMT912" s="4"/>
      <c r="BMU912" s="4"/>
      <c r="BMV912" s="4"/>
      <c r="BMW912" s="4"/>
      <c r="BMX912" s="4"/>
      <c r="BMY912" s="4"/>
      <c r="BMZ912" s="4"/>
      <c r="BNA912" s="4"/>
      <c r="BNB912" s="4"/>
      <c r="BNC912" s="4"/>
      <c r="BND912" s="4"/>
      <c r="BNE912" s="4"/>
      <c r="BNF912" s="4"/>
      <c r="BNG912" s="4"/>
      <c r="BNH912" s="4"/>
      <c r="BNI912" s="4"/>
      <c r="BNJ912" s="4"/>
      <c r="BNK912" s="4"/>
      <c r="BNL912" s="4"/>
      <c r="BNM912" s="4"/>
      <c r="BNN912" s="4"/>
      <c r="BNO912" s="4"/>
      <c r="BNP912" s="4"/>
      <c r="BNQ912" s="4"/>
      <c r="BNR912" s="4"/>
      <c r="BNS912" s="4"/>
      <c r="BNT912" s="4"/>
      <c r="BNU912" s="4"/>
      <c r="BNV912" s="4"/>
      <c r="BNW912" s="4"/>
      <c r="BNX912" s="4"/>
      <c r="BNY912" s="4"/>
      <c r="BNZ912" s="4"/>
      <c r="BOA912" s="4"/>
      <c r="BOB912" s="4"/>
      <c r="BOC912" s="4"/>
      <c r="BOD912" s="4"/>
      <c r="BOE912" s="4"/>
      <c r="BOF912" s="4"/>
      <c r="BOG912" s="4"/>
      <c r="BOH912" s="4"/>
      <c r="BOI912" s="4"/>
      <c r="BOJ912" s="4"/>
      <c r="BOK912" s="4"/>
      <c r="BOL912" s="4"/>
      <c r="BOM912" s="4"/>
      <c r="BON912" s="4"/>
      <c r="BOO912" s="4"/>
      <c r="BOP912" s="4"/>
      <c r="BOQ912" s="4"/>
      <c r="BOR912" s="4"/>
      <c r="BOS912" s="4"/>
      <c r="BOT912" s="4"/>
      <c r="BOU912" s="4"/>
      <c r="BOV912" s="4"/>
      <c r="BOW912" s="4"/>
      <c r="BOX912" s="4"/>
      <c r="BOY912" s="4"/>
      <c r="BOZ912" s="4"/>
      <c r="BPA912" s="4"/>
      <c r="BPB912" s="4"/>
      <c r="BPC912" s="4"/>
      <c r="BPD912" s="4"/>
      <c r="BPE912" s="4"/>
      <c r="BPF912" s="4"/>
      <c r="BPG912" s="4"/>
      <c r="BPH912" s="4"/>
      <c r="BPI912" s="4"/>
      <c r="BPJ912" s="4"/>
      <c r="BPK912" s="4"/>
      <c r="BPL912" s="4"/>
      <c r="BPM912" s="4"/>
      <c r="BPN912" s="4"/>
      <c r="BPO912" s="4"/>
      <c r="BPP912" s="4"/>
      <c r="BPQ912" s="4"/>
      <c r="BPR912" s="4"/>
      <c r="BPT912" s="4"/>
      <c r="BPV912" s="4"/>
      <c r="BPW912" s="4"/>
      <c r="BPX912" s="4"/>
      <c r="BPY912" s="4"/>
      <c r="BPZ912" s="4"/>
      <c r="BQA912" s="4"/>
      <c r="BQB912" s="4"/>
      <c r="BQC912" s="4"/>
      <c r="BQH912" s="4"/>
      <c r="BQI912" s="4"/>
      <c r="BQJ912" s="4"/>
      <c r="BQK912" s="4"/>
      <c r="BQL912" s="4"/>
      <c r="BQM912" s="4"/>
      <c r="BQN912" s="4"/>
      <c r="BQO912" s="4"/>
      <c r="BQP912" s="4"/>
      <c r="BQQ912" s="4"/>
      <c r="BQR912" s="4"/>
      <c r="BQS912" s="4"/>
      <c r="BQT912" s="4"/>
      <c r="BQU912" s="4"/>
      <c r="BQV912" s="4"/>
      <c r="BQW912" s="4"/>
      <c r="BQX912" s="4"/>
      <c r="BQY912" s="4"/>
      <c r="BQZ912" s="4"/>
      <c r="BRA912" s="4"/>
      <c r="BRB912" s="4"/>
      <c r="BRC912" s="4"/>
      <c r="BRD912" s="4"/>
      <c r="BRE912" s="4"/>
      <c r="BRF912" s="4"/>
      <c r="BRG912" s="4"/>
      <c r="BRH912" s="4"/>
      <c r="BRI912" s="4"/>
      <c r="BRJ912" s="4"/>
      <c r="BRK912" s="4"/>
      <c r="BRL912" s="4"/>
      <c r="BRM912" s="4"/>
      <c r="BRN912" s="4"/>
      <c r="BRO912" s="4"/>
      <c r="BRP912" s="4"/>
      <c r="BRQ912" s="4"/>
      <c r="BRR912" s="4"/>
      <c r="BRS912" s="4"/>
      <c r="BRT912" s="4"/>
      <c r="BRU912" s="4"/>
      <c r="BRV912" s="4"/>
      <c r="BRW912" s="4"/>
      <c r="BRX912" s="4"/>
      <c r="BRY912" s="4"/>
      <c r="BRZ912" s="4"/>
      <c r="BSA912" s="4"/>
      <c r="BSB912" s="4"/>
      <c r="BSC912" s="4"/>
      <c r="BSD912" s="4"/>
      <c r="BSE912" s="4"/>
      <c r="BSF912" s="4"/>
      <c r="BSG912" s="4"/>
      <c r="BSH912" s="4"/>
      <c r="BSI912" s="4"/>
      <c r="BSJ912" s="4"/>
      <c r="BSK912" s="4"/>
      <c r="BSL912" s="4"/>
      <c r="BSM912" s="4"/>
      <c r="BSN912" s="4"/>
      <c r="BSO912" s="4"/>
      <c r="BSP912" s="4"/>
      <c r="BSQ912" s="4"/>
      <c r="BSR912" s="4"/>
      <c r="BSS912" s="4"/>
      <c r="BST912" s="4"/>
      <c r="BSU912" s="4"/>
      <c r="BSV912" s="4"/>
      <c r="BSW912" s="4"/>
      <c r="BSX912" s="4"/>
      <c r="BSY912" s="4"/>
      <c r="BSZ912" s="4"/>
      <c r="BTA912" s="4"/>
      <c r="BTB912" s="4"/>
      <c r="BTC912" s="4"/>
      <c r="BTD912" s="4"/>
      <c r="BTE912" s="4"/>
      <c r="BTF912" s="4"/>
      <c r="BTG912" s="4"/>
      <c r="BTH912" s="4"/>
      <c r="BTI912" s="4"/>
      <c r="BTJ912" s="4"/>
      <c r="BTK912" s="4"/>
      <c r="BTL912" s="4"/>
      <c r="BTM912" s="4"/>
      <c r="BTN912" s="4"/>
      <c r="BTO912" s="4"/>
      <c r="BTP912" s="4"/>
      <c r="BTQ912" s="4"/>
      <c r="BTR912" s="4"/>
      <c r="BTS912" s="4"/>
      <c r="BTT912" s="4"/>
      <c r="BTU912" s="4"/>
      <c r="BTV912" s="4"/>
      <c r="BTW912" s="4"/>
      <c r="BTX912" s="4"/>
      <c r="BTY912" s="4"/>
      <c r="BTZ912" s="4"/>
      <c r="BUA912" s="4"/>
      <c r="BUB912" s="4"/>
      <c r="BUC912" s="4"/>
      <c r="BUD912" s="4"/>
      <c r="BUE912" s="4"/>
      <c r="BUF912" s="4"/>
      <c r="BUG912" s="4"/>
      <c r="BUH912" s="4"/>
      <c r="BUI912" s="4"/>
      <c r="BUJ912" s="4"/>
      <c r="BUK912" s="4"/>
      <c r="BUL912" s="4"/>
      <c r="BUM912" s="4"/>
      <c r="BUN912" s="4"/>
      <c r="BUO912" s="4"/>
      <c r="BUP912" s="4"/>
      <c r="BUQ912" s="4"/>
      <c r="BUR912" s="4"/>
      <c r="BUS912" s="4"/>
      <c r="BUT912" s="4"/>
      <c r="BUU912" s="4"/>
      <c r="BUV912" s="4"/>
      <c r="BUW912" s="4"/>
      <c r="BUX912" s="4"/>
      <c r="BUY912" s="4"/>
      <c r="BUZ912" s="4"/>
      <c r="BVA912" s="4"/>
      <c r="BVB912" s="4"/>
      <c r="BVC912" s="4"/>
      <c r="BVD912" s="4"/>
      <c r="BVE912" s="4"/>
      <c r="BVF912" s="4"/>
      <c r="BVG912" s="4"/>
      <c r="BVH912" s="4"/>
      <c r="BVI912" s="4"/>
      <c r="BVJ912" s="4"/>
      <c r="BVK912" s="4"/>
      <c r="BVL912" s="4"/>
      <c r="BVM912" s="4"/>
      <c r="BVN912" s="4"/>
      <c r="BVO912" s="4"/>
      <c r="BVP912" s="4"/>
      <c r="BVQ912" s="4"/>
      <c r="BVR912" s="4"/>
      <c r="BVS912" s="4"/>
      <c r="BVT912" s="4"/>
      <c r="BVU912" s="4"/>
      <c r="BVV912" s="4"/>
      <c r="BVW912" s="4"/>
      <c r="BVX912" s="4"/>
      <c r="BVY912" s="4"/>
      <c r="BVZ912" s="4"/>
      <c r="BWA912" s="4"/>
      <c r="BWB912" s="4"/>
      <c r="BWC912" s="4"/>
      <c r="BWD912" s="4"/>
      <c r="BWE912" s="4"/>
      <c r="BWF912" s="4"/>
      <c r="BWG912" s="4"/>
      <c r="BWH912" s="4"/>
      <c r="BWI912" s="4"/>
      <c r="BWJ912" s="4"/>
      <c r="BWK912" s="4"/>
      <c r="BWL912" s="4"/>
      <c r="BWM912" s="4"/>
      <c r="BWN912" s="4"/>
      <c r="BWO912" s="4"/>
      <c r="BWP912" s="4"/>
      <c r="BWQ912" s="4"/>
      <c r="BWR912" s="4"/>
      <c r="BWS912" s="4"/>
      <c r="BWT912" s="4"/>
      <c r="BWU912" s="4"/>
      <c r="BWV912" s="4"/>
      <c r="BWW912" s="4"/>
      <c r="BWX912" s="4"/>
      <c r="BWY912" s="4"/>
      <c r="BWZ912" s="4"/>
      <c r="BXA912" s="4"/>
      <c r="BXB912" s="4"/>
      <c r="BXC912" s="4"/>
      <c r="BXD912" s="4"/>
      <c r="BXE912" s="4"/>
      <c r="BXF912" s="4"/>
      <c r="BXG912" s="4"/>
      <c r="BXH912" s="4"/>
      <c r="BXI912" s="4"/>
      <c r="BXJ912" s="4"/>
      <c r="BXK912" s="4"/>
      <c r="BXL912" s="4"/>
      <c r="BXM912" s="4"/>
      <c r="BXN912" s="4"/>
      <c r="BXO912" s="4"/>
      <c r="BXP912" s="4"/>
      <c r="BXQ912" s="4"/>
      <c r="BXR912" s="4"/>
      <c r="BXS912" s="4"/>
      <c r="BXT912" s="4"/>
      <c r="BXU912" s="4"/>
      <c r="BXV912" s="4"/>
      <c r="BXW912" s="4"/>
      <c r="BXX912" s="4"/>
      <c r="BXY912" s="4"/>
      <c r="BXZ912" s="4"/>
      <c r="BYA912" s="4"/>
      <c r="BYB912" s="4"/>
      <c r="BYC912" s="4"/>
      <c r="BYD912" s="4"/>
      <c r="BYE912" s="4"/>
      <c r="BYF912" s="4"/>
      <c r="BYG912" s="4"/>
      <c r="BYH912" s="4"/>
      <c r="BYI912" s="4"/>
      <c r="BYJ912" s="4"/>
      <c r="BYK912" s="4"/>
      <c r="BYL912" s="4"/>
      <c r="BYM912" s="4"/>
      <c r="BYN912" s="4"/>
      <c r="BYO912" s="4"/>
      <c r="BYP912" s="4"/>
      <c r="BYQ912" s="4"/>
      <c r="BYR912" s="4"/>
      <c r="BYS912" s="4"/>
      <c r="BYT912" s="4"/>
      <c r="BYU912" s="4"/>
      <c r="BYV912" s="4"/>
      <c r="BYW912" s="4"/>
      <c r="BYX912" s="4"/>
      <c r="BYY912" s="4"/>
      <c r="BYZ912" s="4"/>
      <c r="BZA912" s="4"/>
      <c r="BZB912" s="4"/>
      <c r="BZC912" s="4"/>
      <c r="BZD912" s="4"/>
      <c r="BZE912" s="4"/>
      <c r="BZF912" s="4"/>
      <c r="BZG912" s="4"/>
      <c r="BZH912" s="4"/>
      <c r="BZI912" s="4"/>
      <c r="BZJ912" s="4"/>
      <c r="BZK912" s="4"/>
      <c r="BZL912" s="4"/>
      <c r="BZM912" s="4"/>
      <c r="BZN912" s="4"/>
      <c r="BZP912" s="4"/>
      <c r="BZR912" s="4"/>
      <c r="BZS912" s="4"/>
      <c r="BZT912" s="4"/>
      <c r="BZU912" s="4"/>
      <c r="BZV912" s="4"/>
      <c r="BZW912" s="4"/>
      <c r="BZX912" s="4"/>
      <c r="BZY912" s="4"/>
      <c r="CAD912" s="4"/>
      <c r="CAE912" s="4"/>
      <c r="CAF912" s="4"/>
      <c r="CAG912" s="4"/>
      <c r="CAH912" s="4"/>
      <c r="CAI912" s="4"/>
      <c r="CAJ912" s="4"/>
      <c r="CAK912" s="4"/>
      <c r="CAL912" s="4"/>
      <c r="CAM912" s="4"/>
      <c r="CAN912" s="4"/>
      <c r="CAO912" s="4"/>
      <c r="CAP912" s="4"/>
      <c r="CAQ912" s="4"/>
      <c r="CAR912" s="4"/>
      <c r="CAS912" s="4"/>
      <c r="CAT912" s="4"/>
      <c r="CAU912" s="4"/>
      <c r="CAV912" s="4"/>
      <c r="CAW912" s="4"/>
      <c r="CAX912" s="4"/>
      <c r="CAY912" s="4"/>
      <c r="CAZ912" s="4"/>
      <c r="CBA912" s="4"/>
      <c r="CBB912" s="4"/>
      <c r="CBC912" s="4"/>
      <c r="CBD912" s="4"/>
      <c r="CBE912" s="4"/>
      <c r="CBF912" s="4"/>
      <c r="CBG912" s="4"/>
      <c r="CBH912" s="4"/>
      <c r="CBI912" s="4"/>
      <c r="CBJ912" s="4"/>
      <c r="CBK912" s="4"/>
      <c r="CBL912" s="4"/>
      <c r="CBM912" s="4"/>
      <c r="CBN912" s="4"/>
      <c r="CBO912" s="4"/>
      <c r="CBP912" s="4"/>
      <c r="CBQ912" s="4"/>
      <c r="CBR912" s="4"/>
      <c r="CBS912" s="4"/>
      <c r="CBT912" s="4"/>
      <c r="CBU912" s="4"/>
      <c r="CBV912" s="4"/>
      <c r="CBW912" s="4"/>
      <c r="CBX912" s="4"/>
      <c r="CBY912" s="4"/>
      <c r="CBZ912" s="4"/>
      <c r="CCA912" s="4"/>
      <c r="CCB912" s="4"/>
      <c r="CCC912" s="4"/>
      <c r="CCD912" s="4"/>
      <c r="CCE912" s="4"/>
      <c r="CCF912" s="4"/>
      <c r="CCG912" s="4"/>
      <c r="CCH912" s="4"/>
      <c r="CCI912" s="4"/>
      <c r="CCJ912" s="4"/>
      <c r="CCK912" s="4"/>
      <c r="CCL912" s="4"/>
      <c r="CCM912" s="4"/>
      <c r="CCN912" s="4"/>
      <c r="CCO912" s="4"/>
      <c r="CCP912" s="4"/>
      <c r="CCQ912" s="4"/>
      <c r="CCR912" s="4"/>
      <c r="CCS912" s="4"/>
      <c r="CCT912" s="4"/>
      <c r="CCU912" s="4"/>
      <c r="CCV912" s="4"/>
      <c r="CCW912" s="4"/>
      <c r="CCX912" s="4"/>
      <c r="CCY912" s="4"/>
      <c r="CCZ912" s="4"/>
      <c r="CDA912" s="4"/>
      <c r="CDB912" s="4"/>
      <c r="CDC912" s="4"/>
      <c r="CDD912" s="4"/>
      <c r="CDE912" s="4"/>
      <c r="CDF912" s="4"/>
      <c r="CDG912" s="4"/>
      <c r="CDH912" s="4"/>
      <c r="CDI912" s="4"/>
      <c r="CDJ912" s="4"/>
      <c r="CDK912" s="4"/>
      <c r="CDL912" s="4"/>
      <c r="CDM912" s="4"/>
      <c r="CDN912" s="4"/>
      <c r="CDO912" s="4"/>
      <c r="CDP912" s="4"/>
      <c r="CDQ912" s="4"/>
      <c r="CDR912" s="4"/>
      <c r="CDS912" s="4"/>
      <c r="CDT912" s="4"/>
      <c r="CDU912" s="4"/>
      <c r="CDV912" s="4"/>
      <c r="CDW912" s="4"/>
      <c r="CDX912" s="4"/>
      <c r="CDY912" s="4"/>
      <c r="CDZ912" s="4"/>
      <c r="CEA912" s="4"/>
      <c r="CEB912" s="4"/>
      <c r="CEC912" s="4"/>
      <c r="CED912" s="4"/>
      <c r="CEE912" s="4"/>
      <c r="CEF912" s="4"/>
      <c r="CEG912" s="4"/>
      <c r="CEH912" s="4"/>
      <c r="CEI912" s="4"/>
      <c r="CEJ912" s="4"/>
      <c r="CEK912" s="4"/>
      <c r="CEL912" s="4"/>
      <c r="CEM912" s="4"/>
      <c r="CEN912" s="4"/>
      <c r="CEO912" s="4"/>
      <c r="CEP912" s="4"/>
      <c r="CEQ912" s="4"/>
      <c r="CER912" s="4"/>
      <c r="CES912" s="4"/>
      <c r="CET912" s="4"/>
      <c r="CEU912" s="4"/>
      <c r="CEV912" s="4"/>
      <c r="CEW912" s="4"/>
      <c r="CEX912" s="4"/>
      <c r="CEY912" s="4"/>
      <c r="CEZ912" s="4"/>
      <c r="CFA912" s="4"/>
      <c r="CFB912" s="4"/>
      <c r="CFC912" s="4"/>
      <c r="CFD912" s="4"/>
      <c r="CFE912" s="4"/>
      <c r="CFF912" s="4"/>
      <c r="CFG912" s="4"/>
      <c r="CFH912" s="4"/>
      <c r="CFI912" s="4"/>
      <c r="CFJ912" s="4"/>
      <c r="CFK912" s="4"/>
      <c r="CFL912" s="4"/>
      <c r="CFM912" s="4"/>
      <c r="CFN912" s="4"/>
      <c r="CFO912" s="4"/>
      <c r="CFP912" s="4"/>
      <c r="CFQ912" s="4"/>
      <c r="CFR912" s="4"/>
      <c r="CFS912" s="4"/>
      <c r="CFT912" s="4"/>
      <c r="CFU912" s="4"/>
      <c r="CFV912" s="4"/>
      <c r="CFW912" s="4"/>
      <c r="CFX912" s="4"/>
      <c r="CFY912" s="4"/>
      <c r="CFZ912" s="4"/>
      <c r="CGA912" s="4"/>
      <c r="CGB912" s="4"/>
      <c r="CGC912" s="4"/>
      <c r="CGD912" s="4"/>
      <c r="CGE912" s="4"/>
      <c r="CGF912" s="4"/>
      <c r="CGG912" s="4"/>
      <c r="CGH912" s="4"/>
      <c r="CGI912" s="4"/>
      <c r="CGJ912" s="4"/>
      <c r="CGK912" s="4"/>
      <c r="CGL912" s="4"/>
      <c r="CGM912" s="4"/>
      <c r="CGN912" s="4"/>
      <c r="CGO912" s="4"/>
      <c r="CGP912" s="4"/>
      <c r="CGQ912" s="4"/>
      <c r="CGR912" s="4"/>
      <c r="CGS912" s="4"/>
      <c r="CGT912" s="4"/>
      <c r="CGU912" s="4"/>
      <c r="CGV912" s="4"/>
      <c r="CGW912" s="4"/>
      <c r="CGX912" s="4"/>
      <c r="CGY912" s="4"/>
      <c r="CGZ912" s="4"/>
      <c r="CHA912" s="4"/>
      <c r="CHB912" s="4"/>
      <c r="CHC912" s="4"/>
      <c r="CHD912" s="4"/>
      <c r="CHE912" s="4"/>
      <c r="CHF912" s="4"/>
      <c r="CHG912" s="4"/>
      <c r="CHH912" s="4"/>
      <c r="CHI912" s="4"/>
      <c r="CHJ912" s="4"/>
      <c r="CHK912" s="4"/>
      <c r="CHL912" s="4"/>
      <c r="CHM912" s="4"/>
      <c r="CHN912" s="4"/>
      <c r="CHO912" s="4"/>
      <c r="CHP912" s="4"/>
      <c r="CHQ912" s="4"/>
      <c r="CHR912" s="4"/>
      <c r="CHS912" s="4"/>
      <c r="CHT912" s="4"/>
      <c r="CHU912" s="4"/>
      <c r="CHV912" s="4"/>
      <c r="CHW912" s="4"/>
      <c r="CHX912" s="4"/>
      <c r="CHY912" s="4"/>
      <c r="CHZ912" s="4"/>
      <c r="CIA912" s="4"/>
      <c r="CIB912" s="4"/>
      <c r="CIC912" s="4"/>
      <c r="CID912" s="4"/>
      <c r="CIE912" s="4"/>
      <c r="CIF912" s="4"/>
      <c r="CIG912" s="4"/>
      <c r="CIH912" s="4"/>
      <c r="CII912" s="4"/>
      <c r="CIJ912" s="4"/>
      <c r="CIK912" s="4"/>
      <c r="CIL912" s="4"/>
      <c r="CIM912" s="4"/>
      <c r="CIN912" s="4"/>
      <c r="CIO912" s="4"/>
      <c r="CIP912" s="4"/>
      <c r="CIQ912" s="4"/>
      <c r="CIR912" s="4"/>
      <c r="CIS912" s="4"/>
      <c r="CIT912" s="4"/>
      <c r="CIU912" s="4"/>
      <c r="CIV912" s="4"/>
      <c r="CIW912" s="4"/>
      <c r="CIX912" s="4"/>
      <c r="CIY912" s="4"/>
      <c r="CIZ912" s="4"/>
      <c r="CJA912" s="4"/>
      <c r="CJB912" s="4"/>
      <c r="CJC912" s="4"/>
      <c r="CJD912" s="4"/>
      <c r="CJE912" s="4"/>
      <c r="CJF912" s="4"/>
      <c r="CJG912" s="4"/>
      <c r="CJH912" s="4"/>
      <c r="CJI912" s="4"/>
      <c r="CJJ912" s="4"/>
      <c r="CJL912" s="4"/>
      <c r="CJN912" s="4"/>
      <c r="CJO912" s="4"/>
      <c r="CJP912" s="4"/>
      <c r="CJQ912" s="4"/>
      <c r="CJR912" s="4"/>
      <c r="CJS912" s="4"/>
      <c r="CJT912" s="4"/>
      <c r="CJU912" s="4"/>
      <c r="CJZ912" s="4"/>
      <c r="CKA912" s="4"/>
      <c r="CKB912" s="4"/>
      <c r="CKC912" s="4"/>
      <c r="CKD912" s="4"/>
      <c r="CKE912" s="4"/>
      <c r="CKF912" s="4"/>
      <c r="CKG912" s="4"/>
      <c r="CKH912" s="4"/>
      <c r="CKI912" s="4"/>
      <c r="CKJ912" s="4"/>
      <c r="CKK912" s="4"/>
      <c r="CKL912" s="4"/>
      <c r="CKM912" s="4"/>
      <c r="CKN912" s="4"/>
      <c r="CKO912" s="4"/>
      <c r="CKP912" s="4"/>
      <c r="CKQ912" s="4"/>
      <c r="CKR912" s="4"/>
      <c r="CKS912" s="4"/>
      <c r="CKT912" s="4"/>
      <c r="CKU912" s="4"/>
      <c r="CKV912" s="4"/>
      <c r="CKW912" s="4"/>
      <c r="CKX912" s="4"/>
      <c r="CKY912" s="4"/>
      <c r="CKZ912" s="4"/>
      <c r="CLA912" s="4"/>
      <c r="CLB912" s="4"/>
      <c r="CLC912" s="4"/>
      <c r="CLD912" s="4"/>
      <c r="CLE912" s="4"/>
      <c r="CLF912" s="4"/>
      <c r="CLG912" s="4"/>
      <c r="CLH912" s="4"/>
      <c r="CLI912" s="4"/>
      <c r="CLJ912" s="4"/>
      <c r="CLK912" s="4"/>
      <c r="CLL912" s="4"/>
      <c r="CLM912" s="4"/>
      <c r="CLN912" s="4"/>
      <c r="CLO912" s="4"/>
      <c r="CLP912" s="4"/>
      <c r="CLQ912" s="4"/>
      <c r="CLR912" s="4"/>
      <c r="CLS912" s="4"/>
      <c r="CLT912" s="4"/>
      <c r="CLU912" s="4"/>
      <c r="CLV912" s="4"/>
      <c r="CLW912" s="4"/>
      <c r="CLX912" s="4"/>
      <c r="CLY912" s="4"/>
      <c r="CLZ912" s="4"/>
      <c r="CMA912" s="4"/>
      <c r="CMB912" s="4"/>
      <c r="CMC912" s="4"/>
      <c r="CMD912" s="4"/>
      <c r="CME912" s="4"/>
      <c r="CMF912" s="4"/>
      <c r="CMG912" s="4"/>
      <c r="CMH912" s="4"/>
      <c r="CMI912" s="4"/>
      <c r="CMJ912" s="4"/>
      <c r="CMK912" s="4"/>
      <c r="CML912" s="4"/>
      <c r="CMM912" s="4"/>
      <c r="CMN912" s="4"/>
      <c r="CMO912" s="4"/>
      <c r="CMP912" s="4"/>
      <c r="CMQ912" s="4"/>
      <c r="CMR912" s="4"/>
      <c r="CMS912" s="4"/>
      <c r="CMT912" s="4"/>
      <c r="CMU912" s="4"/>
      <c r="CMV912" s="4"/>
      <c r="CMW912" s="4"/>
      <c r="CMX912" s="4"/>
      <c r="CMY912" s="4"/>
      <c r="CMZ912" s="4"/>
      <c r="CNA912" s="4"/>
      <c r="CNB912" s="4"/>
      <c r="CNC912" s="4"/>
      <c r="CND912" s="4"/>
      <c r="CNE912" s="4"/>
      <c r="CNF912" s="4"/>
      <c r="CNG912" s="4"/>
      <c r="CNH912" s="4"/>
      <c r="CNI912" s="4"/>
      <c r="CNJ912" s="4"/>
      <c r="CNK912" s="4"/>
      <c r="CNL912" s="4"/>
      <c r="CNM912" s="4"/>
      <c r="CNN912" s="4"/>
      <c r="CNO912" s="4"/>
      <c r="CNP912" s="4"/>
      <c r="CNQ912" s="4"/>
      <c r="CNR912" s="4"/>
      <c r="CNS912" s="4"/>
      <c r="CNT912" s="4"/>
      <c r="CNU912" s="4"/>
      <c r="CNV912" s="4"/>
      <c r="CNW912" s="4"/>
      <c r="CNX912" s="4"/>
      <c r="CNY912" s="4"/>
      <c r="CNZ912" s="4"/>
      <c r="COA912" s="4"/>
      <c r="COB912" s="4"/>
      <c r="COC912" s="4"/>
      <c r="COD912" s="4"/>
      <c r="COE912" s="4"/>
      <c r="COF912" s="4"/>
      <c r="COG912" s="4"/>
      <c r="COH912" s="4"/>
      <c r="COI912" s="4"/>
      <c r="COJ912" s="4"/>
      <c r="COK912" s="4"/>
      <c r="COL912" s="4"/>
      <c r="COM912" s="4"/>
      <c r="CON912" s="4"/>
      <c r="COO912" s="4"/>
      <c r="COP912" s="4"/>
      <c r="COQ912" s="4"/>
      <c r="COR912" s="4"/>
      <c r="COS912" s="4"/>
      <c r="COT912" s="4"/>
      <c r="COU912" s="4"/>
      <c r="COV912" s="4"/>
      <c r="COW912" s="4"/>
      <c r="COX912" s="4"/>
      <c r="COY912" s="4"/>
      <c r="COZ912" s="4"/>
      <c r="CPA912" s="4"/>
      <c r="CPB912" s="4"/>
      <c r="CPC912" s="4"/>
      <c r="CPD912" s="4"/>
      <c r="CPE912" s="4"/>
      <c r="CPF912" s="4"/>
      <c r="CPG912" s="4"/>
      <c r="CPH912" s="4"/>
      <c r="CPI912" s="4"/>
      <c r="CPJ912" s="4"/>
      <c r="CPK912" s="4"/>
      <c r="CPL912" s="4"/>
      <c r="CPM912" s="4"/>
      <c r="CPN912" s="4"/>
      <c r="CPO912" s="4"/>
      <c r="CPP912" s="4"/>
      <c r="CPQ912" s="4"/>
      <c r="CPR912" s="4"/>
      <c r="CPS912" s="4"/>
      <c r="CPT912" s="4"/>
      <c r="CPU912" s="4"/>
      <c r="CPV912" s="4"/>
      <c r="CPW912" s="4"/>
      <c r="CPX912" s="4"/>
      <c r="CPY912" s="4"/>
      <c r="CPZ912" s="4"/>
      <c r="CQA912" s="4"/>
      <c r="CQB912" s="4"/>
      <c r="CQC912" s="4"/>
      <c r="CQD912" s="4"/>
      <c r="CQE912" s="4"/>
      <c r="CQF912" s="4"/>
      <c r="CQG912" s="4"/>
      <c r="CQH912" s="4"/>
      <c r="CQI912" s="4"/>
      <c r="CQJ912" s="4"/>
      <c r="CQK912" s="4"/>
      <c r="CQL912" s="4"/>
      <c r="CQM912" s="4"/>
      <c r="CQN912" s="4"/>
      <c r="CQO912" s="4"/>
      <c r="CQP912" s="4"/>
      <c r="CQQ912" s="4"/>
      <c r="CQR912" s="4"/>
      <c r="CQS912" s="4"/>
      <c r="CQT912" s="4"/>
      <c r="CQU912" s="4"/>
      <c r="CQV912" s="4"/>
      <c r="CQW912" s="4"/>
      <c r="CQX912" s="4"/>
      <c r="CQY912" s="4"/>
      <c r="CQZ912" s="4"/>
      <c r="CRA912" s="4"/>
      <c r="CRB912" s="4"/>
      <c r="CRC912" s="4"/>
      <c r="CRD912" s="4"/>
      <c r="CRE912" s="4"/>
      <c r="CRF912" s="4"/>
      <c r="CRG912" s="4"/>
      <c r="CRH912" s="4"/>
      <c r="CRI912" s="4"/>
      <c r="CRJ912" s="4"/>
      <c r="CRK912" s="4"/>
      <c r="CRL912" s="4"/>
      <c r="CRM912" s="4"/>
      <c r="CRN912" s="4"/>
      <c r="CRO912" s="4"/>
      <c r="CRP912" s="4"/>
      <c r="CRQ912" s="4"/>
      <c r="CRR912" s="4"/>
      <c r="CRS912" s="4"/>
      <c r="CRT912" s="4"/>
      <c r="CRU912" s="4"/>
      <c r="CRV912" s="4"/>
      <c r="CRW912" s="4"/>
      <c r="CRX912" s="4"/>
      <c r="CRY912" s="4"/>
      <c r="CRZ912" s="4"/>
      <c r="CSA912" s="4"/>
      <c r="CSB912" s="4"/>
      <c r="CSC912" s="4"/>
      <c r="CSD912" s="4"/>
      <c r="CSE912" s="4"/>
      <c r="CSF912" s="4"/>
      <c r="CSG912" s="4"/>
      <c r="CSH912" s="4"/>
      <c r="CSI912" s="4"/>
      <c r="CSJ912" s="4"/>
      <c r="CSK912" s="4"/>
      <c r="CSL912" s="4"/>
      <c r="CSM912" s="4"/>
      <c r="CSN912" s="4"/>
      <c r="CSO912" s="4"/>
      <c r="CSP912" s="4"/>
      <c r="CSQ912" s="4"/>
      <c r="CSR912" s="4"/>
      <c r="CSS912" s="4"/>
      <c r="CST912" s="4"/>
      <c r="CSU912" s="4"/>
      <c r="CSV912" s="4"/>
      <c r="CSW912" s="4"/>
      <c r="CSX912" s="4"/>
      <c r="CSY912" s="4"/>
      <c r="CSZ912" s="4"/>
      <c r="CTA912" s="4"/>
      <c r="CTB912" s="4"/>
      <c r="CTC912" s="4"/>
      <c r="CTD912" s="4"/>
      <c r="CTE912" s="4"/>
      <c r="CTF912" s="4"/>
      <c r="CTH912" s="4"/>
      <c r="CTJ912" s="4"/>
      <c r="CTK912" s="4"/>
      <c r="CTL912" s="4"/>
      <c r="CTM912" s="4"/>
      <c r="CTN912" s="4"/>
      <c r="CTO912" s="4"/>
      <c r="CTP912" s="4"/>
      <c r="CTQ912" s="4"/>
      <c r="CTV912" s="4"/>
      <c r="CTW912" s="4"/>
      <c r="CTX912" s="4"/>
      <c r="CTY912" s="4"/>
      <c r="CTZ912" s="4"/>
      <c r="CUA912" s="4"/>
      <c r="CUB912" s="4"/>
      <c r="CUC912" s="4"/>
      <c r="CUD912" s="4"/>
      <c r="CUE912" s="4"/>
      <c r="CUF912" s="4"/>
      <c r="CUG912" s="4"/>
      <c r="CUH912" s="4"/>
      <c r="CUI912" s="4"/>
      <c r="CUJ912" s="4"/>
      <c r="CUK912" s="4"/>
      <c r="CUL912" s="4"/>
      <c r="CUM912" s="4"/>
      <c r="CUN912" s="4"/>
      <c r="CUO912" s="4"/>
      <c r="CUP912" s="4"/>
      <c r="CUQ912" s="4"/>
      <c r="CUR912" s="4"/>
      <c r="CUS912" s="4"/>
      <c r="CUT912" s="4"/>
      <c r="CUU912" s="4"/>
      <c r="CUV912" s="4"/>
      <c r="CUW912" s="4"/>
      <c r="CUX912" s="4"/>
      <c r="CUY912" s="4"/>
      <c r="CUZ912" s="4"/>
      <c r="CVA912" s="4"/>
      <c r="CVB912" s="4"/>
      <c r="CVC912" s="4"/>
      <c r="CVD912" s="4"/>
      <c r="CVE912" s="4"/>
      <c r="CVF912" s="4"/>
      <c r="CVG912" s="4"/>
      <c r="CVH912" s="4"/>
      <c r="CVI912" s="4"/>
      <c r="CVJ912" s="4"/>
      <c r="CVK912" s="4"/>
      <c r="CVL912" s="4"/>
      <c r="CVM912" s="4"/>
      <c r="CVN912" s="4"/>
      <c r="CVO912" s="4"/>
      <c r="CVP912" s="4"/>
      <c r="CVQ912" s="4"/>
      <c r="CVR912" s="4"/>
      <c r="CVS912" s="4"/>
      <c r="CVT912" s="4"/>
      <c r="CVU912" s="4"/>
      <c r="CVV912" s="4"/>
      <c r="CVW912" s="4"/>
      <c r="CVX912" s="4"/>
      <c r="CVY912" s="4"/>
      <c r="CVZ912" s="4"/>
      <c r="CWA912" s="4"/>
      <c r="CWB912" s="4"/>
      <c r="CWC912" s="4"/>
      <c r="CWD912" s="4"/>
      <c r="CWE912" s="4"/>
      <c r="CWF912" s="4"/>
      <c r="CWG912" s="4"/>
      <c r="CWH912" s="4"/>
      <c r="CWI912" s="4"/>
      <c r="CWJ912" s="4"/>
      <c r="CWK912" s="4"/>
      <c r="CWL912" s="4"/>
      <c r="CWM912" s="4"/>
      <c r="CWN912" s="4"/>
      <c r="CWO912" s="4"/>
      <c r="CWP912" s="4"/>
      <c r="CWQ912" s="4"/>
      <c r="CWR912" s="4"/>
      <c r="CWS912" s="4"/>
      <c r="CWT912" s="4"/>
      <c r="CWU912" s="4"/>
      <c r="CWV912" s="4"/>
      <c r="CWW912" s="4"/>
      <c r="CWX912" s="4"/>
      <c r="CWY912" s="4"/>
      <c r="CWZ912" s="4"/>
      <c r="CXA912" s="4"/>
      <c r="CXB912" s="4"/>
      <c r="CXC912" s="4"/>
      <c r="CXD912" s="4"/>
      <c r="CXE912" s="4"/>
      <c r="CXF912" s="4"/>
      <c r="CXG912" s="4"/>
      <c r="CXH912" s="4"/>
      <c r="CXI912" s="4"/>
      <c r="CXJ912" s="4"/>
      <c r="CXK912" s="4"/>
      <c r="CXL912" s="4"/>
      <c r="CXM912" s="4"/>
      <c r="CXN912" s="4"/>
      <c r="CXO912" s="4"/>
      <c r="CXP912" s="4"/>
      <c r="CXQ912" s="4"/>
      <c r="CXR912" s="4"/>
      <c r="CXS912" s="4"/>
      <c r="CXT912" s="4"/>
      <c r="CXU912" s="4"/>
      <c r="CXV912" s="4"/>
      <c r="CXW912" s="4"/>
      <c r="CXX912" s="4"/>
      <c r="CXY912" s="4"/>
      <c r="CXZ912" s="4"/>
      <c r="CYA912" s="4"/>
      <c r="CYB912" s="4"/>
      <c r="CYC912" s="4"/>
      <c r="CYD912" s="4"/>
      <c r="CYE912" s="4"/>
      <c r="CYF912" s="4"/>
      <c r="CYG912" s="4"/>
      <c r="CYH912" s="4"/>
      <c r="CYI912" s="4"/>
      <c r="CYJ912" s="4"/>
      <c r="CYK912" s="4"/>
      <c r="CYL912" s="4"/>
      <c r="CYM912" s="4"/>
      <c r="CYN912" s="4"/>
      <c r="CYO912" s="4"/>
      <c r="CYP912" s="4"/>
      <c r="CYQ912" s="4"/>
      <c r="CYR912" s="4"/>
      <c r="CYS912" s="4"/>
      <c r="CYT912" s="4"/>
      <c r="CYU912" s="4"/>
      <c r="CYV912" s="4"/>
      <c r="CYW912" s="4"/>
      <c r="CYX912" s="4"/>
      <c r="CYY912" s="4"/>
      <c r="CYZ912" s="4"/>
      <c r="CZA912" s="4"/>
      <c r="CZB912" s="4"/>
      <c r="CZC912" s="4"/>
      <c r="CZD912" s="4"/>
      <c r="CZE912" s="4"/>
      <c r="CZF912" s="4"/>
      <c r="CZG912" s="4"/>
      <c r="CZH912" s="4"/>
      <c r="CZI912" s="4"/>
      <c r="CZJ912" s="4"/>
      <c r="CZK912" s="4"/>
      <c r="CZL912" s="4"/>
      <c r="CZM912" s="4"/>
      <c r="CZN912" s="4"/>
      <c r="CZO912" s="4"/>
      <c r="CZP912" s="4"/>
      <c r="CZQ912" s="4"/>
      <c r="CZR912" s="4"/>
      <c r="CZS912" s="4"/>
      <c r="CZT912" s="4"/>
      <c r="CZU912" s="4"/>
      <c r="CZV912" s="4"/>
      <c r="CZW912" s="4"/>
      <c r="CZX912" s="4"/>
      <c r="CZY912" s="4"/>
      <c r="CZZ912" s="4"/>
      <c r="DAA912" s="4"/>
      <c r="DAB912" s="4"/>
      <c r="DAC912" s="4"/>
      <c r="DAD912" s="4"/>
      <c r="DAE912" s="4"/>
      <c r="DAF912" s="4"/>
      <c r="DAG912" s="4"/>
      <c r="DAH912" s="4"/>
      <c r="DAI912" s="4"/>
      <c r="DAJ912" s="4"/>
      <c r="DAK912" s="4"/>
      <c r="DAL912" s="4"/>
      <c r="DAM912" s="4"/>
      <c r="DAN912" s="4"/>
      <c r="DAO912" s="4"/>
      <c r="DAP912" s="4"/>
      <c r="DAQ912" s="4"/>
      <c r="DAR912" s="4"/>
      <c r="DAS912" s="4"/>
      <c r="DAT912" s="4"/>
      <c r="DAU912" s="4"/>
      <c r="DAV912" s="4"/>
      <c r="DAW912" s="4"/>
      <c r="DAX912" s="4"/>
      <c r="DAY912" s="4"/>
      <c r="DAZ912" s="4"/>
      <c r="DBA912" s="4"/>
      <c r="DBB912" s="4"/>
      <c r="DBC912" s="4"/>
      <c r="DBD912" s="4"/>
      <c r="DBE912" s="4"/>
      <c r="DBF912" s="4"/>
      <c r="DBG912" s="4"/>
      <c r="DBH912" s="4"/>
      <c r="DBI912" s="4"/>
      <c r="DBJ912" s="4"/>
      <c r="DBK912" s="4"/>
      <c r="DBL912" s="4"/>
      <c r="DBM912" s="4"/>
      <c r="DBN912" s="4"/>
      <c r="DBO912" s="4"/>
      <c r="DBP912" s="4"/>
      <c r="DBQ912" s="4"/>
      <c r="DBR912" s="4"/>
      <c r="DBS912" s="4"/>
      <c r="DBT912" s="4"/>
      <c r="DBU912" s="4"/>
      <c r="DBV912" s="4"/>
      <c r="DBW912" s="4"/>
      <c r="DBX912" s="4"/>
      <c r="DBY912" s="4"/>
      <c r="DBZ912" s="4"/>
      <c r="DCA912" s="4"/>
      <c r="DCB912" s="4"/>
      <c r="DCC912" s="4"/>
      <c r="DCD912" s="4"/>
      <c r="DCE912" s="4"/>
      <c r="DCF912" s="4"/>
      <c r="DCG912" s="4"/>
      <c r="DCH912" s="4"/>
      <c r="DCI912" s="4"/>
      <c r="DCJ912" s="4"/>
      <c r="DCK912" s="4"/>
      <c r="DCL912" s="4"/>
      <c r="DCM912" s="4"/>
      <c r="DCN912" s="4"/>
      <c r="DCO912" s="4"/>
      <c r="DCP912" s="4"/>
      <c r="DCQ912" s="4"/>
      <c r="DCR912" s="4"/>
      <c r="DCS912" s="4"/>
      <c r="DCT912" s="4"/>
      <c r="DCU912" s="4"/>
      <c r="DCV912" s="4"/>
      <c r="DCW912" s="4"/>
      <c r="DCX912" s="4"/>
      <c r="DCY912" s="4"/>
      <c r="DCZ912" s="4"/>
      <c r="DDA912" s="4"/>
      <c r="DDB912" s="4"/>
      <c r="DDD912" s="4"/>
      <c r="DDF912" s="4"/>
      <c r="DDG912" s="4"/>
      <c r="DDH912" s="4"/>
      <c r="DDI912" s="4"/>
      <c r="DDJ912" s="4"/>
      <c r="DDK912" s="4"/>
      <c r="DDL912" s="4"/>
      <c r="DDM912" s="4"/>
      <c r="DDR912" s="4"/>
      <c r="DDS912" s="4"/>
      <c r="DDT912" s="4"/>
      <c r="DDU912" s="4"/>
      <c r="DDV912" s="4"/>
      <c r="DDW912" s="4"/>
      <c r="DDX912" s="4"/>
      <c r="DDY912" s="4"/>
      <c r="DDZ912" s="4"/>
      <c r="DEA912" s="4"/>
      <c r="DEB912" s="4"/>
      <c r="DEC912" s="4"/>
      <c r="DED912" s="4"/>
      <c r="DEE912" s="4"/>
      <c r="DEF912" s="4"/>
      <c r="DEG912" s="4"/>
      <c r="DEH912" s="4"/>
      <c r="DEI912" s="4"/>
      <c r="DEJ912" s="4"/>
      <c r="DEK912" s="4"/>
      <c r="DEL912" s="4"/>
      <c r="DEM912" s="4"/>
      <c r="DEN912" s="4"/>
      <c r="DEO912" s="4"/>
      <c r="DEP912" s="4"/>
      <c r="DEQ912" s="4"/>
      <c r="DER912" s="4"/>
      <c r="DES912" s="4"/>
      <c r="DET912" s="4"/>
      <c r="DEU912" s="4"/>
      <c r="DEV912" s="4"/>
      <c r="DEW912" s="4"/>
      <c r="DEX912" s="4"/>
      <c r="DEY912" s="4"/>
      <c r="DEZ912" s="4"/>
      <c r="DFA912" s="4"/>
      <c r="DFB912" s="4"/>
      <c r="DFC912" s="4"/>
      <c r="DFD912" s="4"/>
      <c r="DFE912" s="4"/>
      <c r="DFF912" s="4"/>
      <c r="DFG912" s="4"/>
      <c r="DFH912" s="4"/>
      <c r="DFI912" s="4"/>
      <c r="DFJ912" s="4"/>
      <c r="DFK912" s="4"/>
      <c r="DFL912" s="4"/>
      <c r="DFM912" s="4"/>
      <c r="DFN912" s="4"/>
      <c r="DFO912" s="4"/>
      <c r="DFP912" s="4"/>
      <c r="DFQ912" s="4"/>
      <c r="DFR912" s="4"/>
      <c r="DFS912" s="4"/>
      <c r="DFT912" s="4"/>
      <c r="DFU912" s="4"/>
      <c r="DFV912" s="4"/>
      <c r="DFW912" s="4"/>
      <c r="DFX912" s="4"/>
      <c r="DFY912" s="4"/>
      <c r="DFZ912" s="4"/>
      <c r="DGA912" s="4"/>
      <c r="DGB912" s="4"/>
      <c r="DGC912" s="4"/>
      <c r="DGD912" s="4"/>
      <c r="DGE912" s="4"/>
      <c r="DGF912" s="4"/>
      <c r="DGG912" s="4"/>
      <c r="DGH912" s="4"/>
      <c r="DGI912" s="4"/>
      <c r="DGJ912" s="4"/>
      <c r="DGK912" s="4"/>
      <c r="DGL912" s="4"/>
      <c r="DGM912" s="4"/>
      <c r="DGN912" s="4"/>
      <c r="DGO912" s="4"/>
      <c r="DGP912" s="4"/>
      <c r="DGQ912" s="4"/>
      <c r="DGR912" s="4"/>
      <c r="DGS912" s="4"/>
      <c r="DGT912" s="4"/>
      <c r="DGU912" s="4"/>
      <c r="DGV912" s="4"/>
      <c r="DGW912" s="4"/>
      <c r="DGX912" s="4"/>
      <c r="DGY912" s="4"/>
      <c r="DGZ912" s="4"/>
      <c r="DHA912" s="4"/>
      <c r="DHB912" s="4"/>
      <c r="DHC912" s="4"/>
      <c r="DHD912" s="4"/>
      <c r="DHE912" s="4"/>
      <c r="DHF912" s="4"/>
      <c r="DHG912" s="4"/>
      <c r="DHH912" s="4"/>
      <c r="DHI912" s="4"/>
      <c r="DHJ912" s="4"/>
      <c r="DHK912" s="4"/>
      <c r="DHL912" s="4"/>
      <c r="DHM912" s="4"/>
      <c r="DHN912" s="4"/>
      <c r="DHO912" s="4"/>
      <c r="DHP912" s="4"/>
      <c r="DHQ912" s="4"/>
      <c r="DHR912" s="4"/>
      <c r="DHS912" s="4"/>
      <c r="DHT912" s="4"/>
      <c r="DHU912" s="4"/>
      <c r="DHV912" s="4"/>
      <c r="DHW912" s="4"/>
      <c r="DHX912" s="4"/>
      <c r="DHY912" s="4"/>
      <c r="DHZ912" s="4"/>
      <c r="DIA912" s="4"/>
      <c r="DIB912" s="4"/>
      <c r="DIC912" s="4"/>
      <c r="DID912" s="4"/>
      <c r="DIE912" s="4"/>
      <c r="DIF912" s="4"/>
      <c r="DIG912" s="4"/>
      <c r="DIH912" s="4"/>
      <c r="DII912" s="4"/>
      <c r="DIJ912" s="4"/>
      <c r="DIK912" s="4"/>
      <c r="DIL912" s="4"/>
      <c r="DIM912" s="4"/>
      <c r="DIN912" s="4"/>
      <c r="DIO912" s="4"/>
      <c r="DIP912" s="4"/>
      <c r="DIQ912" s="4"/>
      <c r="DIR912" s="4"/>
      <c r="DIS912" s="4"/>
      <c r="DIT912" s="4"/>
      <c r="DIU912" s="4"/>
      <c r="DIV912" s="4"/>
      <c r="DIW912" s="4"/>
      <c r="DIX912" s="4"/>
      <c r="DIY912" s="4"/>
      <c r="DIZ912" s="4"/>
      <c r="DJA912" s="4"/>
      <c r="DJB912" s="4"/>
      <c r="DJC912" s="4"/>
      <c r="DJD912" s="4"/>
      <c r="DJE912" s="4"/>
      <c r="DJF912" s="4"/>
      <c r="DJG912" s="4"/>
      <c r="DJH912" s="4"/>
      <c r="DJI912" s="4"/>
      <c r="DJJ912" s="4"/>
      <c r="DJK912" s="4"/>
      <c r="DJL912" s="4"/>
      <c r="DJM912" s="4"/>
      <c r="DJN912" s="4"/>
      <c r="DJO912" s="4"/>
      <c r="DJP912" s="4"/>
      <c r="DJQ912" s="4"/>
      <c r="DJR912" s="4"/>
      <c r="DJS912" s="4"/>
      <c r="DJT912" s="4"/>
      <c r="DJU912" s="4"/>
      <c r="DJV912" s="4"/>
      <c r="DJW912" s="4"/>
      <c r="DJX912" s="4"/>
      <c r="DJY912" s="4"/>
      <c r="DJZ912" s="4"/>
      <c r="DKA912" s="4"/>
      <c r="DKB912" s="4"/>
      <c r="DKC912" s="4"/>
      <c r="DKD912" s="4"/>
      <c r="DKE912" s="4"/>
      <c r="DKF912" s="4"/>
      <c r="DKG912" s="4"/>
      <c r="DKH912" s="4"/>
      <c r="DKI912" s="4"/>
      <c r="DKJ912" s="4"/>
      <c r="DKK912" s="4"/>
      <c r="DKL912" s="4"/>
      <c r="DKM912" s="4"/>
      <c r="DKN912" s="4"/>
      <c r="DKO912" s="4"/>
      <c r="DKP912" s="4"/>
      <c r="DKQ912" s="4"/>
      <c r="DKR912" s="4"/>
      <c r="DKS912" s="4"/>
      <c r="DKT912" s="4"/>
      <c r="DKU912" s="4"/>
      <c r="DKV912" s="4"/>
      <c r="DKW912" s="4"/>
      <c r="DKX912" s="4"/>
      <c r="DKY912" s="4"/>
      <c r="DKZ912" s="4"/>
      <c r="DLA912" s="4"/>
      <c r="DLB912" s="4"/>
      <c r="DLC912" s="4"/>
      <c r="DLD912" s="4"/>
      <c r="DLE912" s="4"/>
      <c r="DLF912" s="4"/>
      <c r="DLG912" s="4"/>
      <c r="DLH912" s="4"/>
      <c r="DLI912" s="4"/>
      <c r="DLJ912" s="4"/>
      <c r="DLK912" s="4"/>
      <c r="DLL912" s="4"/>
      <c r="DLM912" s="4"/>
      <c r="DLN912" s="4"/>
      <c r="DLO912" s="4"/>
      <c r="DLP912" s="4"/>
      <c r="DLQ912" s="4"/>
      <c r="DLR912" s="4"/>
      <c r="DLS912" s="4"/>
      <c r="DLT912" s="4"/>
      <c r="DLU912" s="4"/>
      <c r="DLV912" s="4"/>
      <c r="DLW912" s="4"/>
      <c r="DLX912" s="4"/>
      <c r="DLY912" s="4"/>
      <c r="DLZ912" s="4"/>
      <c r="DMA912" s="4"/>
      <c r="DMB912" s="4"/>
      <c r="DMC912" s="4"/>
      <c r="DMD912" s="4"/>
      <c r="DME912" s="4"/>
      <c r="DMF912" s="4"/>
      <c r="DMG912" s="4"/>
      <c r="DMH912" s="4"/>
      <c r="DMI912" s="4"/>
      <c r="DMJ912" s="4"/>
      <c r="DMK912" s="4"/>
      <c r="DML912" s="4"/>
      <c r="DMM912" s="4"/>
      <c r="DMN912" s="4"/>
      <c r="DMO912" s="4"/>
      <c r="DMP912" s="4"/>
      <c r="DMQ912" s="4"/>
      <c r="DMR912" s="4"/>
      <c r="DMS912" s="4"/>
      <c r="DMT912" s="4"/>
      <c r="DMU912" s="4"/>
      <c r="DMV912" s="4"/>
      <c r="DMW912" s="4"/>
      <c r="DMX912" s="4"/>
      <c r="DMZ912" s="4"/>
      <c r="DNB912" s="4"/>
      <c r="DNC912" s="4"/>
      <c r="DND912" s="4"/>
      <c r="DNE912" s="4"/>
      <c r="DNF912" s="4"/>
      <c r="DNG912" s="4"/>
      <c r="DNH912" s="4"/>
      <c r="DNI912" s="4"/>
      <c r="DNN912" s="4"/>
      <c r="DNO912" s="4"/>
      <c r="DNP912" s="4"/>
      <c r="DNQ912" s="4"/>
      <c r="DNR912" s="4"/>
      <c r="DNS912" s="4"/>
      <c r="DNT912" s="4"/>
      <c r="DNU912" s="4"/>
      <c r="DNV912" s="4"/>
      <c r="DNW912" s="4"/>
      <c r="DNX912" s="4"/>
      <c r="DNY912" s="4"/>
      <c r="DNZ912" s="4"/>
      <c r="DOA912" s="4"/>
      <c r="DOB912" s="4"/>
      <c r="DOC912" s="4"/>
      <c r="DOD912" s="4"/>
      <c r="DOE912" s="4"/>
      <c r="DOF912" s="4"/>
      <c r="DOG912" s="4"/>
      <c r="DOH912" s="4"/>
      <c r="DOI912" s="4"/>
      <c r="DOJ912" s="4"/>
      <c r="DOK912" s="4"/>
      <c r="DOL912" s="4"/>
      <c r="DOM912" s="4"/>
      <c r="DON912" s="4"/>
      <c r="DOO912" s="4"/>
      <c r="DOP912" s="4"/>
      <c r="DOQ912" s="4"/>
      <c r="DOR912" s="4"/>
      <c r="DOS912" s="4"/>
      <c r="DOT912" s="4"/>
      <c r="DOU912" s="4"/>
      <c r="DOV912" s="4"/>
      <c r="DOW912" s="4"/>
      <c r="DOX912" s="4"/>
      <c r="DOY912" s="4"/>
      <c r="DOZ912" s="4"/>
      <c r="DPA912" s="4"/>
      <c r="DPB912" s="4"/>
      <c r="DPC912" s="4"/>
      <c r="DPD912" s="4"/>
      <c r="DPE912" s="4"/>
      <c r="DPF912" s="4"/>
      <c r="DPG912" s="4"/>
      <c r="DPH912" s="4"/>
      <c r="DPI912" s="4"/>
      <c r="DPJ912" s="4"/>
      <c r="DPK912" s="4"/>
      <c r="DPL912" s="4"/>
      <c r="DPM912" s="4"/>
      <c r="DPN912" s="4"/>
      <c r="DPO912" s="4"/>
      <c r="DPP912" s="4"/>
      <c r="DPQ912" s="4"/>
      <c r="DPR912" s="4"/>
      <c r="DPS912" s="4"/>
      <c r="DPT912" s="4"/>
      <c r="DPU912" s="4"/>
      <c r="DPV912" s="4"/>
      <c r="DPW912" s="4"/>
      <c r="DPX912" s="4"/>
      <c r="DPY912" s="4"/>
      <c r="DPZ912" s="4"/>
      <c r="DQA912" s="4"/>
      <c r="DQB912" s="4"/>
      <c r="DQC912" s="4"/>
      <c r="DQD912" s="4"/>
      <c r="DQE912" s="4"/>
      <c r="DQF912" s="4"/>
      <c r="DQG912" s="4"/>
      <c r="DQH912" s="4"/>
      <c r="DQI912" s="4"/>
      <c r="DQJ912" s="4"/>
      <c r="DQK912" s="4"/>
      <c r="DQL912" s="4"/>
      <c r="DQM912" s="4"/>
      <c r="DQN912" s="4"/>
      <c r="DQO912" s="4"/>
      <c r="DQP912" s="4"/>
      <c r="DQQ912" s="4"/>
      <c r="DQR912" s="4"/>
      <c r="DQS912" s="4"/>
      <c r="DQT912" s="4"/>
      <c r="DQU912" s="4"/>
      <c r="DQV912" s="4"/>
      <c r="DQW912" s="4"/>
      <c r="DQX912" s="4"/>
      <c r="DQY912" s="4"/>
      <c r="DQZ912" s="4"/>
      <c r="DRA912" s="4"/>
      <c r="DRB912" s="4"/>
      <c r="DRC912" s="4"/>
      <c r="DRD912" s="4"/>
      <c r="DRE912" s="4"/>
      <c r="DRF912" s="4"/>
      <c r="DRG912" s="4"/>
      <c r="DRH912" s="4"/>
      <c r="DRI912" s="4"/>
      <c r="DRJ912" s="4"/>
      <c r="DRK912" s="4"/>
      <c r="DRL912" s="4"/>
      <c r="DRM912" s="4"/>
      <c r="DRN912" s="4"/>
      <c r="DRO912" s="4"/>
      <c r="DRP912" s="4"/>
      <c r="DRQ912" s="4"/>
      <c r="DRR912" s="4"/>
      <c r="DRS912" s="4"/>
      <c r="DRT912" s="4"/>
      <c r="DRU912" s="4"/>
      <c r="DRV912" s="4"/>
      <c r="DRW912" s="4"/>
      <c r="DRX912" s="4"/>
      <c r="DRY912" s="4"/>
      <c r="DRZ912" s="4"/>
      <c r="DSA912" s="4"/>
      <c r="DSB912" s="4"/>
      <c r="DSC912" s="4"/>
      <c r="DSD912" s="4"/>
      <c r="DSE912" s="4"/>
      <c r="DSF912" s="4"/>
      <c r="DSG912" s="4"/>
      <c r="DSH912" s="4"/>
      <c r="DSI912" s="4"/>
      <c r="DSJ912" s="4"/>
      <c r="DSK912" s="4"/>
      <c r="DSL912" s="4"/>
      <c r="DSM912" s="4"/>
      <c r="DSN912" s="4"/>
      <c r="DSO912" s="4"/>
      <c r="DSP912" s="4"/>
      <c r="DSQ912" s="4"/>
      <c r="DSR912" s="4"/>
      <c r="DSS912" s="4"/>
      <c r="DST912" s="4"/>
      <c r="DSU912" s="4"/>
      <c r="DSV912" s="4"/>
      <c r="DSW912" s="4"/>
      <c r="DSX912" s="4"/>
      <c r="DSY912" s="4"/>
      <c r="DSZ912" s="4"/>
      <c r="DTA912" s="4"/>
      <c r="DTB912" s="4"/>
      <c r="DTC912" s="4"/>
      <c r="DTD912" s="4"/>
      <c r="DTE912" s="4"/>
      <c r="DTF912" s="4"/>
      <c r="DTG912" s="4"/>
      <c r="DTH912" s="4"/>
      <c r="DTI912" s="4"/>
      <c r="DTJ912" s="4"/>
      <c r="DTK912" s="4"/>
      <c r="DTL912" s="4"/>
      <c r="DTM912" s="4"/>
      <c r="DTN912" s="4"/>
      <c r="DTO912" s="4"/>
      <c r="DTP912" s="4"/>
      <c r="DTQ912" s="4"/>
      <c r="DTR912" s="4"/>
      <c r="DTS912" s="4"/>
      <c r="DTT912" s="4"/>
      <c r="DTU912" s="4"/>
      <c r="DTV912" s="4"/>
      <c r="DTW912" s="4"/>
      <c r="DTX912" s="4"/>
      <c r="DTY912" s="4"/>
      <c r="DTZ912" s="4"/>
      <c r="DUA912" s="4"/>
      <c r="DUB912" s="4"/>
      <c r="DUC912" s="4"/>
      <c r="DUD912" s="4"/>
      <c r="DUE912" s="4"/>
      <c r="DUF912" s="4"/>
      <c r="DUG912" s="4"/>
      <c r="DUH912" s="4"/>
      <c r="DUI912" s="4"/>
      <c r="DUJ912" s="4"/>
      <c r="DUK912" s="4"/>
      <c r="DUL912" s="4"/>
      <c r="DUM912" s="4"/>
      <c r="DUN912" s="4"/>
      <c r="DUO912" s="4"/>
      <c r="DUP912" s="4"/>
      <c r="DUQ912" s="4"/>
      <c r="DUR912" s="4"/>
      <c r="DUS912" s="4"/>
      <c r="DUT912" s="4"/>
      <c r="DUU912" s="4"/>
      <c r="DUV912" s="4"/>
      <c r="DUW912" s="4"/>
      <c r="DUX912" s="4"/>
      <c r="DUY912" s="4"/>
      <c r="DUZ912" s="4"/>
      <c r="DVA912" s="4"/>
      <c r="DVB912" s="4"/>
      <c r="DVC912" s="4"/>
      <c r="DVD912" s="4"/>
      <c r="DVE912" s="4"/>
      <c r="DVF912" s="4"/>
      <c r="DVG912" s="4"/>
      <c r="DVH912" s="4"/>
      <c r="DVI912" s="4"/>
      <c r="DVJ912" s="4"/>
      <c r="DVK912" s="4"/>
      <c r="DVL912" s="4"/>
      <c r="DVM912" s="4"/>
      <c r="DVN912" s="4"/>
      <c r="DVO912" s="4"/>
      <c r="DVP912" s="4"/>
      <c r="DVQ912" s="4"/>
      <c r="DVR912" s="4"/>
      <c r="DVS912" s="4"/>
      <c r="DVT912" s="4"/>
      <c r="DVU912" s="4"/>
      <c r="DVV912" s="4"/>
      <c r="DVW912" s="4"/>
      <c r="DVX912" s="4"/>
      <c r="DVY912" s="4"/>
      <c r="DVZ912" s="4"/>
      <c r="DWA912" s="4"/>
      <c r="DWB912" s="4"/>
      <c r="DWC912" s="4"/>
      <c r="DWD912" s="4"/>
      <c r="DWE912" s="4"/>
      <c r="DWF912" s="4"/>
      <c r="DWG912" s="4"/>
      <c r="DWH912" s="4"/>
      <c r="DWI912" s="4"/>
      <c r="DWJ912" s="4"/>
      <c r="DWK912" s="4"/>
      <c r="DWL912" s="4"/>
      <c r="DWM912" s="4"/>
      <c r="DWN912" s="4"/>
      <c r="DWO912" s="4"/>
      <c r="DWP912" s="4"/>
      <c r="DWQ912" s="4"/>
      <c r="DWR912" s="4"/>
      <c r="DWS912" s="4"/>
      <c r="DWT912" s="4"/>
      <c r="DWV912" s="4"/>
      <c r="DWX912" s="4"/>
      <c r="DWY912" s="4"/>
      <c r="DWZ912" s="4"/>
      <c r="DXA912" s="4"/>
      <c r="DXB912" s="4"/>
      <c r="DXC912" s="4"/>
      <c r="DXD912" s="4"/>
      <c r="DXE912" s="4"/>
      <c r="DXJ912" s="4"/>
      <c r="DXK912" s="4"/>
      <c r="DXL912" s="4"/>
      <c r="DXM912" s="4"/>
      <c r="DXN912" s="4"/>
      <c r="DXO912" s="4"/>
      <c r="DXP912" s="4"/>
      <c r="DXQ912" s="4"/>
      <c r="DXR912" s="4"/>
      <c r="DXS912" s="4"/>
      <c r="DXT912" s="4"/>
      <c r="DXU912" s="4"/>
      <c r="DXV912" s="4"/>
      <c r="DXW912" s="4"/>
      <c r="DXX912" s="4"/>
      <c r="DXY912" s="4"/>
      <c r="DXZ912" s="4"/>
      <c r="DYA912" s="4"/>
      <c r="DYB912" s="4"/>
      <c r="DYC912" s="4"/>
      <c r="DYD912" s="4"/>
      <c r="DYE912" s="4"/>
      <c r="DYF912" s="4"/>
      <c r="DYG912" s="4"/>
      <c r="DYH912" s="4"/>
      <c r="DYI912" s="4"/>
      <c r="DYJ912" s="4"/>
      <c r="DYK912" s="4"/>
      <c r="DYL912" s="4"/>
      <c r="DYM912" s="4"/>
      <c r="DYN912" s="4"/>
      <c r="DYO912" s="4"/>
      <c r="DYP912" s="4"/>
      <c r="DYQ912" s="4"/>
      <c r="DYR912" s="4"/>
      <c r="DYS912" s="4"/>
      <c r="DYT912" s="4"/>
      <c r="DYU912" s="4"/>
      <c r="DYV912" s="4"/>
      <c r="DYW912" s="4"/>
      <c r="DYX912" s="4"/>
      <c r="DYY912" s="4"/>
      <c r="DYZ912" s="4"/>
      <c r="DZA912" s="4"/>
      <c r="DZB912" s="4"/>
      <c r="DZC912" s="4"/>
      <c r="DZD912" s="4"/>
      <c r="DZE912" s="4"/>
      <c r="DZF912" s="4"/>
      <c r="DZG912" s="4"/>
      <c r="DZH912" s="4"/>
      <c r="DZI912" s="4"/>
      <c r="DZJ912" s="4"/>
      <c r="DZK912" s="4"/>
      <c r="DZL912" s="4"/>
      <c r="DZM912" s="4"/>
      <c r="DZN912" s="4"/>
      <c r="DZO912" s="4"/>
      <c r="DZP912" s="4"/>
      <c r="DZQ912" s="4"/>
      <c r="DZR912" s="4"/>
      <c r="DZS912" s="4"/>
      <c r="DZT912" s="4"/>
      <c r="DZU912" s="4"/>
      <c r="DZV912" s="4"/>
      <c r="DZW912" s="4"/>
      <c r="DZX912" s="4"/>
      <c r="DZY912" s="4"/>
      <c r="DZZ912" s="4"/>
      <c r="EAA912" s="4"/>
      <c r="EAB912" s="4"/>
      <c r="EAC912" s="4"/>
      <c r="EAD912" s="4"/>
      <c r="EAE912" s="4"/>
      <c r="EAF912" s="4"/>
      <c r="EAG912" s="4"/>
      <c r="EAH912" s="4"/>
      <c r="EAI912" s="4"/>
      <c r="EAJ912" s="4"/>
      <c r="EAK912" s="4"/>
      <c r="EAL912" s="4"/>
      <c r="EAM912" s="4"/>
      <c r="EAN912" s="4"/>
      <c r="EAO912" s="4"/>
      <c r="EAP912" s="4"/>
      <c r="EAQ912" s="4"/>
      <c r="EAR912" s="4"/>
      <c r="EAS912" s="4"/>
      <c r="EAT912" s="4"/>
      <c r="EAU912" s="4"/>
      <c r="EAV912" s="4"/>
      <c r="EAW912" s="4"/>
      <c r="EAX912" s="4"/>
      <c r="EAY912" s="4"/>
      <c r="EAZ912" s="4"/>
      <c r="EBA912" s="4"/>
      <c r="EBB912" s="4"/>
      <c r="EBC912" s="4"/>
      <c r="EBD912" s="4"/>
      <c r="EBE912" s="4"/>
      <c r="EBF912" s="4"/>
      <c r="EBG912" s="4"/>
      <c r="EBH912" s="4"/>
      <c r="EBI912" s="4"/>
      <c r="EBJ912" s="4"/>
      <c r="EBK912" s="4"/>
      <c r="EBL912" s="4"/>
      <c r="EBM912" s="4"/>
      <c r="EBN912" s="4"/>
      <c r="EBO912" s="4"/>
      <c r="EBP912" s="4"/>
      <c r="EBQ912" s="4"/>
      <c r="EBR912" s="4"/>
      <c r="EBS912" s="4"/>
      <c r="EBT912" s="4"/>
      <c r="EBU912" s="4"/>
      <c r="EBV912" s="4"/>
      <c r="EBW912" s="4"/>
      <c r="EBX912" s="4"/>
      <c r="EBY912" s="4"/>
      <c r="EBZ912" s="4"/>
      <c r="ECA912" s="4"/>
      <c r="ECB912" s="4"/>
      <c r="ECC912" s="4"/>
      <c r="ECD912" s="4"/>
      <c r="ECE912" s="4"/>
      <c r="ECF912" s="4"/>
      <c r="ECG912" s="4"/>
      <c r="ECH912" s="4"/>
      <c r="ECI912" s="4"/>
      <c r="ECJ912" s="4"/>
      <c r="ECK912" s="4"/>
      <c r="ECL912" s="4"/>
      <c r="ECM912" s="4"/>
      <c r="ECN912" s="4"/>
      <c r="ECO912" s="4"/>
      <c r="ECP912" s="4"/>
      <c r="ECQ912" s="4"/>
      <c r="ECR912" s="4"/>
      <c r="ECS912" s="4"/>
      <c r="ECT912" s="4"/>
      <c r="ECU912" s="4"/>
      <c r="ECV912" s="4"/>
      <c r="ECW912" s="4"/>
      <c r="ECX912" s="4"/>
      <c r="ECY912" s="4"/>
      <c r="ECZ912" s="4"/>
      <c r="EDA912" s="4"/>
      <c r="EDB912" s="4"/>
      <c r="EDC912" s="4"/>
      <c r="EDD912" s="4"/>
      <c r="EDE912" s="4"/>
      <c r="EDF912" s="4"/>
      <c r="EDG912" s="4"/>
      <c r="EDH912" s="4"/>
      <c r="EDI912" s="4"/>
      <c r="EDJ912" s="4"/>
      <c r="EDK912" s="4"/>
      <c r="EDL912" s="4"/>
      <c r="EDM912" s="4"/>
      <c r="EDN912" s="4"/>
      <c r="EDO912" s="4"/>
      <c r="EDP912" s="4"/>
      <c r="EDQ912" s="4"/>
      <c r="EDR912" s="4"/>
      <c r="EDS912" s="4"/>
      <c r="EDT912" s="4"/>
      <c r="EDU912" s="4"/>
      <c r="EDV912" s="4"/>
      <c r="EDW912" s="4"/>
      <c r="EDX912" s="4"/>
      <c r="EDY912" s="4"/>
      <c r="EDZ912" s="4"/>
      <c r="EEA912" s="4"/>
      <c r="EEB912" s="4"/>
      <c r="EEC912" s="4"/>
      <c r="EED912" s="4"/>
      <c r="EEE912" s="4"/>
      <c r="EEF912" s="4"/>
      <c r="EEG912" s="4"/>
      <c r="EEH912" s="4"/>
      <c r="EEI912" s="4"/>
      <c r="EEJ912" s="4"/>
      <c r="EEK912" s="4"/>
      <c r="EEL912" s="4"/>
      <c r="EEM912" s="4"/>
      <c r="EEN912" s="4"/>
      <c r="EEO912" s="4"/>
      <c r="EEP912" s="4"/>
      <c r="EEQ912" s="4"/>
      <c r="EER912" s="4"/>
      <c r="EES912" s="4"/>
      <c r="EET912" s="4"/>
      <c r="EEU912" s="4"/>
      <c r="EEV912" s="4"/>
      <c r="EEW912" s="4"/>
      <c r="EEX912" s="4"/>
      <c r="EEY912" s="4"/>
      <c r="EEZ912" s="4"/>
      <c r="EFA912" s="4"/>
      <c r="EFB912" s="4"/>
      <c r="EFC912" s="4"/>
      <c r="EFD912" s="4"/>
      <c r="EFE912" s="4"/>
      <c r="EFF912" s="4"/>
      <c r="EFG912" s="4"/>
      <c r="EFH912" s="4"/>
      <c r="EFI912" s="4"/>
      <c r="EFJ912" s="4"/>
      <c r="EFK912" s="4"/>
      <c r="EFL912" s="4"/>
      <c r="EFM912" s="4"/>
      <c r="EFN912" s="4"/>
      <c r="EFO912" s="4"/>
      <c r="EFP912" s="4"/>
      <c r="EFQ912" s="4"/>
      <c r="EFR912" s="4"/>
      <c r="EFS912" s="4"/>
      <c r="EFT912" s="4"/>
      <c r="EFU912" s="4"/>
      <c r="EFV912" s="4"/>
      <c r="EFW912" s="4"/>
      <c r="EFX912" s="4"/>
      <c r="EFY912" s="4"/>
      <c r="EFZ912" s="4"/>
      <c r="EGA912" s="4"/>
      <c r="EGB912" s="4"/>
      <c r="EGC912" s="4"/>
      <c r="EGD912" s="4"/>
      <c r="EGE912" s="4"/>
      <c r="EGF912" s="4"/>
      <c r="EGG912" s="4"/>
      <c r="EGH912" s="4"/>
      <c r="EGI912" s="4"/>
      <c r="EGJ912" s="4"/>
      <c r="EGK912" s="4"/>
      <c r="EGL912" s="4"/>
      <c r="EGM912" s="4"/>
      <c r="EGN912" s="4"/>
      <c r="EGO912" s="4"/>
      <c r="EGP912" s="4"/>
      <c r="EGR912" s="4"/>
      <c r="EGT912" s="4"/>
      <c r="EGU912" s="4"/>
      <c r="EGV912" s="4"/>
      <c r="EGW912" s="4"/>
      <c r="EGX912" s="4"/>
      <c r="EGY912" s="4"/>
      <c r="EGZ912" s="4"/>
      <c r="EHA912" s="4"/>
      <c r="EHF912" s="4"/>
      <c r="EHG912" s="4"/>
      <c r="EHH912" s="4"/>
      <c r="EHI912" s="4"/>
      <c r="EHJ912" s="4"/>
      <c r="EHK912" s="4"/>
      <c r="EHL912" s="4"/>
      <c r="EHM912" s="4"/>
      <c r="EHN912" s="4"/>
      <c r="EHO912" s="4"/>
      <c r="EHP912" s="4"/>
      <c r="EHQ912" s="4"/>
      <c r="EHR912" s="4"/>
      <c r="EHS912" s="4"/>
      <c r="EHT912" s="4"/>
      <c r="EHU912" s="4"/>
      <c r="EHV912" s="4"/>
      <c r="EHW912" s="4"/>
      <c r="EHX912" s="4"/>
      <c r="EHY912" s="4"/>
      <c r="EHZ912" s="4"/>
      <c r="EIA912" s="4"/>
      <c r="EIB912" s="4"/>
      <c r="EIC912" s="4"/>
      <c r="EID912" s="4"/>
      <c r="EIE912" s="4"/>
      <c r="EIF912" s="4"/>
      <c r="EIG912" s="4"/>
      <c r="EIH912" s="4"/>
      <c r="EII912" s="4"/>
      <c r="EIJ912" s="4"/>
      <c r="EIK912" s="4"/>
      <c r="EIL912" s="4"/>
      <c r="EIM912" s="4"/>
      <c r="EIN912" s="4"/>
      <c r="EIO912" s="4"/>
      <c r="EIP912" s="4"/>
      <c r="EIQ912" s="4"/>
      <c r="EIR912" s="4"/>
      <c r="EIS912" s="4"/>
      <c r="EIT912" s="4"/>
      <c r="EIU912" s="4"/>
      <c r="EIV912" s="4"/>
      <c r="EIW912" s="4"/>
      <c r="EIX912" s="4"/>
      <c r="EIY912" s="4"/>
      <c r="EIZ912" s="4"/>
      <c r="EJA912" s="4"/>
      <c r="EJB912" s="4"/>
      <c r="EJC912" s="4"/>
      <c r="EJD912" s="4"/>
      <c r="EJE912" s="4"/>
      <c r="EJF912" s="4"/>
      <c r="EJG912" s="4"/>
      <c r="EJH912" s="4"/>
      <c r="EJI912" s="4"/>
      <c r="EJJ912" s="4"/>
      <c r="EJK912" s="4"/>
      <c r="EJL912" s="4"/>
      <c r="EJM912" s="4"/>
      <c r="EJN912" s="4"/>
      <c r="EJO912" s="4"/>
      <c r="EJP912" s="4"/>
      <c r="EJQ912" s="4"/>
      <c r="EJR912" s="4"/>
      <c r="EJS912" s="4"/>
      <c r="EJT912" s="4"/>
      <c r="EJU912" s="4"/>
      <c r="EJV912" s="4"/>
      <c r="EJW912" s="4"/>
      <c r="EJX912" s="4"/>
      <c r="EJY912" s="4"/>
      <c r="EJZ912" s="4"/>
      <c r="EKA912" s="4"/>
      <c r="EKB912" s="4"/>
      <c r="EKC912" s="4"/>
      <c r="EKD912" s="4"/>
      <c r="EKE912" s="4"/>
      <c r="EKF912" s="4"/>
      <c r="EKG912" s="4"/>
      <c r="EKH912" s="4"/>
      <c r="EKI912" s="4"/>
      <c r="EKJ912" s="4"/>
      <c r="EKK912" s="4"/>
      <c r="EKL912" s="4"/>
      <c r="EKM912" s="4"/>
      <c r="EKN912" s="4"/>
      <c r="EKO912" s="4"/>
      <c r="EKP912" s="4"/>
      <c r="EKQ912" s="4"/>
      <c r="EKR912" s="4"/>
      <c r="EKS912" s="4"/>
      <c r="EKT912" s="4"/>
      <c r="EKU912" s="4"/>
      <c r="EKV912" s="4"/>
      <c r="EKW912" s="4"/>
      <c r="EKX912" s="4"/>
      <c r="EKY912" s="4"/>
      <c r="EKZ912" s="4"/>
      <c r="ELA912" s="4"/>
      <c r="ELB912" s="4"/>
      <c r="ELC912" s="4"/>
      <c r="ELD912" s="4"/>
      <c r="ELE912" s="4"/>
      <c r="ELF912" s="4"/>
      <c r="ELG912" s="4"/>
      <c r="ELH912" s="4"/>
      <c r="ELI912" s="4"/>
      <c r="ELJ912" s="4"/>
      <c r="ELK912" s="4"/>
      <c r="ELL912" s="4"/>
      <c r="ELM912" s="4"/>
      <c r="ELN912" s="4"/>
      <c r="ELO912" s="4"/>
      <c r="ELP912" s="4"/>
      <c r="ELQ912" s="4"/>
      <c r="ELR912" s="4"/>
      <c r="ELS912" s="4"/>
      <c r="ELT912" s="4"/>
      <c r="ELU912" s="4"/>
      <c r="ELV912" s="4"/>
      <c r="ELW912" s="4"/>
      <c r="ELX912" s="4"/>
      <c r="ELY912" s="4"/>
      <c r="ELZ912" s="4"/>
      <c r="EMA912" s="4"/>
      <c r="EMB912" s="4"/>
      <c r="EMC912" s="4"/>
      <c r="EMD912" s="4"/>
      <c r="EME912" s="4"/>
      <c r="EMF912" s="4"/>
      <c r="EMG912" s="4"/>
      <c r="EMH912" s="4"/>
      <c r="EMI912" s="4"/>
      <c r="EMJ912" s="4"/>
      <c r="EMK912" s="4"/>
      <c r="EML912" s="4"/>
      <c r="EMM912" s="4"/>
      <c r="EMN912" s="4"/>
      <c r="EMO912" s="4"/>
      <c r="EMP912" s="4"/>
      <c r="EMQ912" s="4"/>
      <c r="EMR912" s="4"/>
      <c r="EMS912" s="4"/>
      <c r="EMT912" s="4"/>
      <c r="EMU912" s="4"/>
      <c r="EMV912" s="4"/>
      <c r="EMW912" s="4"/>
      <c r="EMX912" s="4"/>
      <c r="EMY912" s="4"/>
      <c r="EMZ912" s="4"/>
      <c r="ENA912" s="4"/>
      <c r="ENB912" s="4"/>
      <c r="ENC912" s="4"/>
      <c r="END912" s="4"/>
      <c r="ENE912" s="4"/>
      <c r="ENF912" s="4"/>
      <c r="ENG912" s="4"/>
      <c r="ENH912" s="4"/>
      <c r="ENI912" s="4"/>
      <c r="ENJ912" s="4"/>
      <c r="ENK912" s="4"/>
      <c r="ENL912" s="4"/>
      <c r="ENM912" s="4"/>
      <c r="ENN912" s="4"/>
      <c r="ENO912" s="4"/>
      <c r="ENP912" s="4"/>
      <c r="ENQ912" s="4"/>
      <c r="ENR912" s="4"/>
      <c r="ENS912" s="4"/>
      <c r="ENT912" s="4"/>
      <c r="ENU912" s="4"/>
      <c r="ENV912" s="4"/>
      <c r="ENW912" s="4"/>
      <c r="ENX912" s="4"/>
      <c r="ENY912" s="4"/>
      <c r="ENZ912" s="4"/>
      <c r="EOA912" s="4"/>
      <c r="EOB912" s="4"/>
      <c r="EOC912" s="4"/>
      <c r="EOD912" s="4"/>
      <c r="EOE912" s="4"/>
      <c r="EOF912" s="4"/>
      <c r="EOG912" s="4"/>
      <c r="EOH912" s="4"/>
      <c r="EOI912" s="4"/>
      <c r="EOJ912" s="4"/>
      <c r="EOK912" s="4"/>
      <c r="EOL912" s="4"/>
      <c r="EOM912" s="4"/>
      <c r="EON912" s="4"/>
      <c r="EOO912" s="4"/>
      <c r="EOP912" s="4"/>
      <c r="EOQ912" s="4"/>
      <c r="EOR912" s="4"/>
      <c r="EOS912" s="4"/>
      <c r="EOT912" s="4"/>
      <c r="EOU912" s="4"/>
      <c r="EOV912" s="4"/>
      <c r="EOW912" s="4"/>
      <c r="EOX912" s="4"/>
      <c r="EOY912" s="4"/>
      <c r="EOZ912" s="4"/>
      <c r="EPA912" s="4"/>
      <c r="EPB912" s="4"/>
      <c r="EPC912" s="4"/>
      <c r="EPD912" s="4"/>
      <c r="EPE912" s="4"/>
      <c r="EPF912" s="4"/>
      <c r="EPG912" s="4"/>
      <c r="EPH912" s="4"/>
      <c r="EPI912" s="4"/>
      <c r="EPJ912" s="4"/>
      <c r="EPK912" s="4"/>
      <c r="EPL912" s="4"/>
      <c r="EPM912" s="4"/>
      <c r="EPN912" s="4"/>
      <c r="EPO912" s="4"/>
      <c r="EPP912" s="4"/>
      <c r="EPQ912" s="4"/>
      <c r="EPR912" s="4"/>
      <c r="EPS912" s="4"/>
      <c r="EPT912" s="4"/>
      <c r="EPU912" s="4"/>
      <c r="EPV912" s="4"/>
      <c r="EPW912" s="4"/>
      <c r="EPX912" s="4"/>
      <c r="EPY912" s="4"/>
      <c r="EPZ912" s="4"/>
      <c r="EQA912" s="4"/>
      <c r="EQB912" s="4"/>
      <c r="EQC912" s="4"/>
      <c r="EQD912" s="4"/>
      <c r="EQE912" s="4"/>
      <c r="EQF912" s="4"/>
      <c r="EQG912" s="4"/>
      <c r="EQH912" s="4"/>
      <c r="EQI912" s="4"/>
      <c r="EQJ912" s="4"/>
      <c r="EQK912" s="4"/>
      <c r="EQL912" s="4"/>
      <c r="EQN912" s="4"/>
      <c r="EQP912" s="4"/>
      <c r="EQQ912" s="4"/>
      <c r="EQR912" s="4"/>
      <c r="EQS912" s="4"/>
      <c r="EQT912" s="4"/>
      <c r="EQU912" s="4"/>
      <c r="EQV912" s="4"/>
      <c r="EQW912" s="4"/>
      <c r="ERB912" s="4"/>
      <c r="ERC912" s="4"/>
      <c r="ERD912" s="4"/>
      <c r="ERE912" s="4"/>
      <c r="ERF912" s="4"/>
      <c r="ERG912" s="4"/>
      <c r="ERH912" s="4"/>
      <c r="ERI912" s="4"/>
      <c r="ERJ912" s="4"/>
      <c r="ERK912" s="4"/>
      <c r="ERL912" s="4"/>
      <c r="ERM912" s="4"/>
      <c r="ERN912" s="4"/>
      <c r="ERO912" s="4"/>
      <c r="ERP912" s="4"/>
      <c r="ERQ912" s="4"/>
      <c r="ERR912" s="4"/>
      <c r="ERS912" s="4"/>
      <c r="ERT912" s="4"/>
      <c r="ERU912" s="4"/>
      <c r="ERV912" s="4"/>
      <c r="ERW912" s="4"/>
      <c r="ERX912" s="4"/>
      <c r="ERY912" s="4"/>
      <c r="ERZ912" s="4"/>
      <c r="ESA912" s="4"/>
      <c r="ESB912" s="4"/>
      <c r="ESC912" s="4"/>
      <c r="ESD912" s="4"/>
      <c r="ESE912" s="4"/>
      <c r="ESF912" s="4"/>
      <c r="ESG912" s="4"/>
      <c r="ESH912" s="4"/>
      <c r="ESI912" s="4"/>
      <c r="ESJ912" s="4"/>
      <c r="ESK912" s="4"/>
      <c r="ESL912" s="4"/>
      <c r="ESM912" s="4"/>
      <c r="ESN912" s="4"/>
      <c r="ESO912" s="4"/>
      <c r="ESP912" s="4"/>
      <c r="ESQ912" s="4"/>
      <c r="ESR912" s="4"/>
      <c r="ESS912" s="4"/>
      <c r="EST912" s="4"/>
      <c r="ESU912" s="4"/>
      <c r="ESV912" s="4"/>
      <c r="ESW912" s="4"/>
      <c r="ESX912" s="4"/>
      <c r="ESY912" s="4"/>
      <c r="ESZ912" s="4"/>
      <c r="ETA912" s="4"/>
      <c r="ETB912" s="4"/>
      <c r="ETC912" s="4"/>
      <c r="ETD912" s="4"/>
      <c r="ETE912" s="4"/>
      <c r="ETF912" s="4"/>
      <c r="ETG912" s="4"/>
      <c r="ETH912" s="4"/>
      <c r="ETI912" s="4"/>
      <c r="ETJ912" s="4"/>
      <c r="ETK912" s="4"/>
      <c r="ETL912" s="4"/>
      <c r="ETM912" s="4"/>
      <c r="ETN912" s="4"/>
      <c r="ETO912" s="4"/>
      <c r="ETP912" s="4"/>
      <c r="ETQ912" s="4"/>
      <c r="ETR912" s="4"/>
      <c r="ETS912" s="4"/>
      <c r="ETT912" s="4"/>
      <c r="ETU912" s="4"/>
      <c r="ETV912" s="4"/>
      <c r="ETW912" s="4"/>
      <c r="ETX912" s="4"/>
      <c r="ETY912" s="4"/>
      <c r="ETZ912" s="4"/>
      <c r="EUA912" s="4"/>
      <c r="EUB912" s="4"/>
      <c r="EUC912" s="4"/>
      <c r="EUD912" s="4"/>
      <c r="EUE912" s="4"/>
      <c r="EUF912" s="4"/>
      <c r="EUG912" s="4"/>
      <c r="EUH912" s="4"/>
      <c r="EUI912" s="4"/>
      <c r="EUJ912" s="4"/>
      <c r="EUK912" s="4"/>
      <c r="EUL912" s="4"/>
      <c r="EUM912" s="4"/>
      <c r="EUN912" s="4"/>
      <c r="EUO912" s="4"/>
      <c r="EUP912" s="4"/>
      <c r="EUQ912" s="4"/>
      <c r="EUR912" s="4"/>
      <c r="EUS912" s="4"/>
      <c r="EUT912" s="4"/>
      <c r="EUU912" s="4"/>
      <c r="EUV912" s="4"/>
      <c r="EUW912" s="4"/>
      <c r="EUX912" s="4"/>
      <c r="EUY912" s="4"/>
      <c r="EUZ912" s="4"/>
      <c r="EVA912" s="4"/>
      <c r="EVB912" s="4"/>
      <c r="EVC912" s="4"/>
      <c r="EVD912" s="4"/>
      <c r="EVE912" s="4"/>
      <c r="EVF912" s="4"/>
      <c r="EVG912" s="4"/>
      <c r="EVH912" s="4"/>
      <c r="EVI912" s="4"/>
      <c r="EVJ912" s="4"/>
      <c r="EVK912" s="4"/>
      <c r="EVL912" s="4"/>
      <c r="EVM912" s="4"/>
      <c r="EVN912" s="4"/>
      <c r="EVO912" s="4"/>
      <c r="EVP912" s="4"/>
      <c r="EVQ912" s="4"/>
      <c r="EVR912" s="4"/>
      <c r="EVS912" s="4"/>
      <c r="EVT912" s="4"/>
      <c r="EVU912" s="4"/>
      <c r="EVV912" s="4"/>
      <c r="EVW912" s="4"/>
      <c r="EVX912" s="4"/>
      <c r="EVY912" s="4"/>
      <c r="EVZ912" s="4"/>
      <c r="EWA912" s="4"/>
      <c r="EWB912" s="4"/>
      <c r="EWC912" s="4"/>
      <c r="EWD912" s="4"/>
      <c r="EWE912" s="4"/>
      <c r="EWF912" s="4"/>
      <c r="EWG912" s="4"/>
      <c r="EWH912" s="4"/>
      <c r="EWI912" s="4"/>
      <c r="EWJ912" s="4"/>
      <c r="EWK912" s="4"/>
      <c r="EWL912" s="4"/>
      <c r="EWM912" s="4"/>
      <c r="EWN912" s="4"/>
      <c r="EWO912" s="4"/>
      <c r="EWP912" s="4"/>
      <c r="EWQ912" s="4"/>
      <c r="EWR912" s="4"/>
      <c r="EWS912" s="4"/>
      <c r="EWT912" s="4"/>
      <c r="EWU912" s="4"/>
      <c r="EWV912" s="4"/>
      <c r="EWW912" s="4"/>
      <c r="EWX912" s="4"/>
      <c r="EWY912" s="4"/>
      <c r="EWZ912" s="4"/>
      <c r="EXA912" s="4"/>
      <c r="EXB912" s="4"/>
      <c r="EXC912" s="4"/>
      <c r="EXD912" s="4"/>
      <c r="EXE912" s="4"/>
      <c r="EXF912" s="4"/>
      <c r="EXG912" s="4"/>
      <c r="EXH912" s="4"/>
      <c r="EXI912" s="4"/>
      <c r="EXJ912" s="4"/>
      <c r="EXK912" s="4"/>
      <c r="EXL912" s="4"/>
      <c r="EXM912" s="4"/>
      <c r="EXN912" s="4"/>
      <c r="EXO912" s="4"/>
      <c r="EXP912" s="4"/>
      <c r="EXQ912" s="4"/>
      <c r="EXR912" s="4"/>
      <c r="EXS912" s="4"/>
      <c r="EXT912" s="4"/>
      <c r="EXU912" s="4"/>
      <c r="EXV912" s="4"/>
      <c r="EXW912" s="4"/>
      <c r="EXX912" s="4"/>
      <c r="EXY912" s="4"/>
      <c r="EXZ912" s="4"/>
      <c r="EYA912" s="4"/>
      <c r="EYB912" s="4"/>
      <c r="EYC912" s="4"/>
      <c r="EYD912" s="4"/>
      <c r="EYE912" s="4"/>
      <c r="EYF912" s="4"/>
      <c r="EYG912" s="4"/>
      <c r="EYH912" s="4"/>
      <c r="EYI912" s="4"/>
      <c r="EYJ912" s="4"/>
      <c r="EYK912" s="4"/>
      <c r="EYL912" s="4"/>
      <c r="EYM912" s="4"/>
      <c r="EYN912" s="4"/>
      <c r="EYO912" s="4"/>
      <c r="EYP912" s="4"/>
      <c r="EYQ912" s="4"/>
      <c r="EYR912" s="4"/>
      <c r="EYS912" s="4"/>
      <c r="EYT912" s="4"/>
      <c r="EYU912" s="4"/>
      <c r="EYV912" s="4"/>
      <c r="EYW912" s="4"/>
      <c r="EYX912" s="4"/>
      <c r="EYY912" s="4"/>
      <c r="EYZ912" s="4"/>
      <c r="EZA912" s="4"/>
      <c r="EZB912" s="4"/>
      <c r="EZC912" s="4"/>
      <c r="EZD912" s="4"/>
      <c r="EZE912" s="4"/>
      <c r="EZF912" s="4"/>
      <c r="EZG912" s="4"/>
      <c r="EZH912" s="4"/>
      <c r="EZI912" s="4"/>
      <c r="EZJ912" s="4"/>
      <c r="EZK912" s="4"/>
      <c r="EZL912" s="4"/>
      <c r="EZM912" s="4"/>
      <c r="EZN912" s="4"/>
      <c r="EZO912" s="4"/>
      <c r="EZP912" s="4"/>
      <c r="EZQ912" s="4"/>
      <c r="EZR912" s="4"/>
      <c r="EZS912" s="4"/>
      <c r="EZT912" s="4"/>
      <c r="EZU912" s="4"/>
      <c r="EZV912" s="4"/>
      <c r="EZW912" s="4"/>
      <c r="EZX912" s="4"/>
      <c r="EZY912" s="4"/>
      <c r="EZZ912" s="4"/>
      <c r="FAA912" s="4"/>
      <c r="FAB912" s="4"/>
      <c r="FAC912" s="4"/>
      <c r="FAD912" s="4"/>
      <c r="FAE912" s="4"/>
      <c r="FAF912" s="4"/>
      <c r="FAG912" s="4"/>
      <c r="FAH912" s="4"/>
      <c r="FAJ912" s="4"/>
      <c r="FAL912" s="4"/>
      <c r="FAM912" s="4"/>
      <c r="FAN912" s="4"/>
      <c r="FAO912" s="4"/>
      <c r="FAP912" s="4"/>
      <c r="FAQ912" s="4"/>
      <c r="FAR912" s="4"/>
      <c r="FAS912" s="4"/>
      <c r="FAX912" s="4"/>
      <c r="FAY912" s="4"/>
      <c r="FAZ912" s="4"/>
      <c r="FBA912" s="4"/>
      <c r="FBB912" s="4"/>
      <c r="FBC912" s="4"/>
      <c r="FBD912" s="4"/>
      <c r="FBE912" s="4"/>
      <c r="FBF912" s="4"/>
      <c r="FBG912" s="4"/>
      <c r="FBH912" s="4"/>
      <c r="FBI912" s="4"/>
      <c r="FBJ912" s="4"/>
      <c r="FBK912" s="4"/>
      <c r="FBL912" s="4"/>
      <c r="FBM912" s="4"/>
      <c r="FBN912" s="4"/>
      <c r="FBO912" s="4"/>
      <c r="FBP912" s="4"/>
      <c r="FBQ912" s="4"/>
      <c r="FBR912" s="4"/>
      <c r="FBS912" s="4"/>
      <c r="FBT912" s="4"/>
      <c r="FBU912" s="4"/>
      <c r="FBV912" s="4"/>
      <c r="FBW912" s="4"/>
      <c r="FBX912" s="4"/>
      <c r="FBY912" s="4"/>
      <c r="FBZ912" s="4"/>
      <c r="FCA912" s="4"/>
      <c r="FCB912" s="4"/>
      <c r="FCC912" s="4"/>
      <c r="FCD912" s="4"/>
      <c r="FCE912" s="4"/>
      <c r="FCF912" s="4"/>
      <c r="FCG912" s="4"/>
      <c r="FCH912" s="4"/>
      <c r="FCI912" s="4"/>
      <c r="FCJ912" s="4"/>
      <c r="FCK912" s="4"/>
      <c r="FCL912" s="4"/>
      <c r="FCM912" s="4"/>
      <c r="FCN912" s="4"/>
      <c r="FCO912" s="4"/>
      <c r="FCP912" s="4"/>
      <c r="FCQ912" s="4"/>
      <c r="FCR912" s="4"/>
      <c r="FCS912" s="4"/>
      <c r="FCT912" s="4"/>
      <c r="FCU912" s="4"/>
      <c r="FCV912" s="4"/>
      <c r="FCW912" s="4"/>
      <c r="FCX912" s="4"/>
      <c r="FCY912" s="4"/>
      <c r="FCZ912" s="4"/>
      <c r="FDA912" s="4"/>
      <c r="FDB912" s="4"/>
      <c r="FDC912" s="4"/>
      <c r="FDD912" s="4"/>
      <c r="FDE912" s="4"/>
      <c r="FDF912" s="4"/>
      <c r="FDG912" s="4"/>
      <c r="FDH912" s="4"/>
      <c r="FDI912" s="4"/>
      <c r="FDJ912" s="4"/>
      <c r="FDK912" s="4"/>
      <c r="FDL912" s="4"/>
      <c r="FDM912" s="4"/>
      <c r="FDN912" s="4"/>
      <c r="FDO912" s="4"/>
      <c r="FDP912" s="4"/>
      <c r="FDQ912" s="4"/>
      <c r="FDR912" s="4"/>
      <c r="FDS912" s="4"/>
      <c r="FDT912" s="4"/>
      <c r="FDU912" s="4"/>
      <c r="FDV912" s="4"/>
      <c r="FDW912" s="4"/>
      <c r="FDX912" s="4"/>
      <c r="FDY912" s="4"/>
      <c r="FDZ912" s="4"/>
      <c r="FEA912" s="4"/>
      <c r="FEB912" s="4"/>
      <c r="FEC912" s="4"/>
      <c r="FED912" s="4"/>
      <c r="FEE912" s="4"/>
      <c r="FEF912" s="4"/>
      <c r="FEG912" s="4"/>
      <c r="FEH912" s="4"/>
      <c r="FEI912" s="4"/>
      <c r="FEJ912" s="4"/>
      <c r="FEK912" s="4"/>
      <c r="FEL912" s="4"/>
      <c r="FEM912" s="4"/>
      <c r="FEN912" s="4"/>
      <c r="FEO912" s="4"/>
      <c r="FEP912" s="4"/>
      <c r="FEQ912" s="4"/>
      <c r="FER912" s="4"/>
      <c r="FES912" s="4"/>
      <c r="FET912" s="4"/>
      <c r="FEU912" s="4"/>
      <c r="FEV912" s="4"/>
      <c r="FEW912" s="4"/>
      <c r="FEX912" s="4"/>
      <c r="FEY912" s="4"/>
      <c r="FEZ912" s="4"/>
      <c r="FFA912" s="4"/>
      <c r="FFB912" s="4"/>
      <c r="FFC912" s="4"/>
      <c r="FFD912" s="4"/>
      <c r="FFE912" s="4"/>
      <c r="FFF912" s="4"/>
      <c r="FFG912" s="4"/>
      <c r="FFH912" s="4"/>
      <c r="FFI912" s="4"/>
      <c r="FFJ912" s="4"/>
      <c r="FFK912" s="4"/>
      <c r="FFL912" s="4"/>
      <c r="FFM912" s="4"/>
      <c r="FFN912" s="4"/>
      <c r="FFO912" s="4"/>
      <c r="FFP912" s="4"/>
      <c r="FFQ912" s="4"/>
      <c r="FFR912" s="4"/>
      <c r="FFS912" s="4"/>
      <c r="FFT912" s="4"/>
      <c r="FFU912" s="4"/>
      <c r="FFV912" s="4"/>
      <c r="FFW912" s="4"/>
      <c r="FFX912" s="4"/>
      <c r="FFY912" s="4"/>
      <c r="FFZ912" s="4"/>
      <c r="FGA912" s="4"/>
      <c r="FGB912" s="4"/>
      <c r="FGC912" s="4"/>
      <c r="FGD912" s="4"/>
      <c r="FGE912" s="4"/>
      <c r="FGF912" s="4"/>
      <c r="FGG912" s="4"/>
      <c r="FGH912" s="4"/>
      <c r="FGI912" s="4"/>
      <c r="FGJ912" s="4"/>
      <c r="FGK912" s="4"/>
      <c r="FGL912" s="4"/>
      <c r="FGM912" s="4"/>
      <c r="FGN912" s="4"/>
      <c r="FGO912" s="4"/>
      <c r="FGP912" s="4"/>
      <c r="FGQ912" s="4"/>
      <c r="FGR912" s="4"/>
      <c r="FGS912" s="4"/>
      <c r="FGT912" s="4"/>
      <c r="FGU912" s="4"/>
      <c r="FGV912" s="4"/>
      <c r="FGW912" s="4"/>
      <c r="FGX912" s="4"/>
      <c r="FGY912" s="4"/>
      <c r="FGZ912" s="4"/>
      <c r="FHA912" s="4"/>
      <c r="FHB912" s="4"/>
      <c r="FHC912" s="4"/>
      <c r="FHD912" s="4"/>
      <c r="FHE912" s="4"/>
      <c r="FHF912" s="4"/>
      <c r="FHG912" s="4"/>
      <c r="FHH912" s="4"/>
      <c r="FHI912" s="4"/>
      <c r="FHJ912" s="4"/>
      <c r="FHK912" s="4"/>
      <c r="FHL912" s="4"/>
      <c r="FHM912" s="4"/>
      <c r="FHN912" s="4"/>
      <c r="FHO912" s="4"/>
      <c r="FHP912" s="4"/>
      <c r="FHQ912" s="4"/>
      <c r="FHR912" s="4"/>
      <c r="FHS912" s="4"/>
      <c r="FHT912" s="4"/>
      <c r="FHU912" s="4"/>
      <c r="FHV912" s="4"/>
      <c r="FHW912" s="4"/>
      <c r="FHX912" s="4"/>
      <c r="FHY912" s="4"/>
      <c r="FHZ912" s="4"/>
      <c r="FIA912" s="4"/>
      <c r="FIB912" s="4"/>
      <c r="FIC912" s="4"/>
      <c r="FID912" s="4"/>
      <c r="FIE912" s="4"/>
      <c r="FIF912" s="4"/>
      <c r="FIG912" s="4"/>
      <c r="FIH912" s="4"/>
      <c r="FII912" s="4"/>
      <c r="FIJ912" s="4"/>
      <c r="FIK912" s="4"/>
      <c r="FIL912" s="4"/>
      <c r="FIM912" s="4"/>
      <c r="FIN912" s="4"/>
      <c r="FIO912" s="4"/>
      <c r="FIP912" s="4"/>
      <c r="FIQ912" s="4"/>
      <c r="FIR912" s="4"/>
      <c r="FIS912" s="4"/>
      <c r="FIT912" s="4"/>
      <c r="FIU912" s="4"/>
      <c r="FIV912" s="4"/>
      <c r="FIW912" s="4"/>
      <c r="FIX912" s="4"/>
      <c r="FIY912" s="4"/>
      <c r="FIZ912" s="4"/>
      <c r="FJA912" s="4"/>
      <c r="FJB912" s="4"/>
      <c r="FJC912" s="4"/>
      <c r="FJD912" s="4"/>
      <c r="FJE912" s="4"/>
      <c r="FJF912" s="4"/>
      <c r="FJG912" s="4"/>
      <c r="FJH912" s="4"/>
      <c r="FJI912" s="4"/>
      <c r="FJJ912" s="4"/>
      <c r="FJK912" s="4"/>
      <c r="FJL912" s="4"/>
      <c r="FJM912" s="4"/>
      <c r="FJN912" s="4"/>
      <c r="FJO912" s="4"/>
      <c r="FJP912" s="4"/>
      <c r="FJQ912" s="4"/>
      <c r="FJR912" s="4"/>
      <c r="FJS912" s="4"/>
      <c r="FJT912" s="4"/>
      <c r="FJU912" s="4"/>
      <c r="FJV912" s="4"/>
      <c r="FJW912" s="4"/>
      <c r="FJX912" s="4"/>
      <c r="FJY912" s="4"/>
      <c r="FJZ912" s="4"/>
      <c r="FKA912" s="4"/>
      <c r="FKB912" s="4"/>
      <c r="FKC912" s="4"/>
      <c r="FKD912" s="4"/>
      <c r="FKF912" s="4"/>
      <c r="FKH912" s="4"/>
      <c r="FKI912" s="4"/>
      <c r="FKJ912" s="4"/>
      <c r="FKK912" s="4"/>
      <c r="FKL912" s="4"/>
      <c r="FKM912" s="4"/>
      <c r="FKN912" s="4"/>
      <c r="FKO912" s="4"/>
      <c r="FKT912" s="4"/>
      <c r="FKU912" s="4"/>
      <c r="FKV912" s="4"/>
      <c r="FKW912" s="4"/>
      <c r="FKX912" s="4"/>
      <c r="FKY912" s="4"/>
      <c r="FKZ912" s="4"/>
      <c r="FLA912" s="4"/>
      <c r="FLB912" s="4"/>
      <c r="FLC912" s="4"/>
      <c r="FLD912" s="4"/>
      <c r="FLE912" s="4"/>
      <c r="FLF912" s="4"/>
      <c r="FLG912" s="4"/>
      <c r="FLH912" s="4"/>
      <c r="FLI912" s="4"/>
      <c r="FLJ912" s="4"/>
      <c r="FLK912" s="4"/>
      <c r="FLL912" s="4"/>
      <c r="FLM912" s="4"/>
      <c r="FLN912" s="4"/>
      <c r="FLO912" s="4"/>
      <c r="FLP912" s="4"/>
      <c r="FLQ912" s="4"/>
      <c r="FLR912" s="4"/>
      <c r="FLS912" s="4"/>
      <c r="FLT912" s="4"/>
      <c r="FLU912" s="4"/>
      <c r="FLV912" s="4"/>
      <c r="FLW912" s="4"/>
      <c r="FLX912" s="4"/>
      <c r="FLY912" s="4"/>
      <c r="FLZ912" s="4"/>
      <c r="FMA912" s="4"/>
      <c r="FMB912" s="4"/>
      <c r="FMC912" s="4"/>
      <c r="FMD912" s="4"/>
      <c r="FME912" s="4"/>
      <c r="FMF912" s="4"/>
      <c r="FMG912" s="4"/>
      <c r="FMH912" s="4"/>
      <c r="FMI912" s="4"/>
      <c r="FMJ912" s="4"/>
      <c r="FMK912" s="4"/>
      <c r="FML912" s="4"/>
      <c r="FMM912" s="4"/>
      <c r="FMN912" s="4"/>
      <c r="FMO912" s="4"/>
      <c r="FMP912" s="4"/>
      <c r="FMQ912" s="4"/>
      <c r="FMR912" s="4"/>
      <c r="FMS912" s="4"/>
      <c r="FMT912" s="4"/>
      <c r="FMU912" s="4"/>
      <c r="FMV912" s="4"/>
      <c r="FMW912" s="4"/>
      <c r="FMX912" s="4"/>
      <c r="FMY912" s="4"/>
      <c r="FMZ912" s="4"/>
      <c r="FNA912" s="4"/>
      <c r="FNB912" s="4"/>
      <c r="FNC912" s="4"/>
      <c r="FND912" s="4"/>
      <c r="FNE912" s="4"/>
      <c r="FNF912" s="4"/>
      <c r="FNG912" s="4"/>
      <c r="FNH912" s="4"/>
      <c r="FNI912" s="4"/>
      <c r="FNJ912" s="4"/>
      <c r="FNK912" s="4"/>
      <c r="FNL912" s="4"/>
      <c r="FNM912" s="4"/>
      <c r="FNN912" s="4"/>
      <c r="FNO912" s="4"/>
      <c r="FNP912" s="4"/>
      <c r="FNQ912" s="4"/>
      <c r="FNR912" s="4"/>
      <c r="FNS912" s="4"/>
      <c r="FNT912" s="4"/>
      <c r="FNU912" s="4"/>
      <c r="FNV912" s="4"/>
      <c r="FNW912" s="4"/>
      <c r="FNX912" s="4"/>
      <c r="FNY912" s="4"/>
      <c r="FNZ912" s="4"/>
      <c r="FOA912" s="4"/>
      <c r="FOB912" s="4"/>
      <c r="FOC912" s="4"/>
      <c r="FOD912" s="4"/>
      <c r="FOE912" s="4"/>
      <c r="FOF912" s="4"/>
      <c r="FOG912" s="4"/>
      <c r="FOH912" s="4"/>
      <c r="FOI912" s="4"/>
      <c r="FOJ912" s="4"/>
      <c r="FOK912" s="4"/>
      <c r="FOL912" s="4"/>
      <c r="FOM912" s="4"/>
      <c r="FON912" s="4"/>
      <c r="FOO912" s="4"/>
      <c r="FOP912" s="4"/>
      <c r="FOQ912" s="4"/>
      <c r="FOR912" s="4"/>
      <c r="FOS912" s="4"/>
      <c r="FOT912" s="4"/>
      <c r="FOU912" s="4"/>
      <c r="FOV912" s="4"/>
      <c r="FOW912" s="4"/>
      <c r="FOX912" s="4"/>
      <c r="FOY912" s="4"/>
      <c r="FOZ912" s="4"/>
      <c r="FPA912" s="4"/>
      <c r="FPB912" s="4"/>
      <c r="FPC912" s="4"/>
      <c r="FPD912" s="4"/>
      <c r="FPE912" s="4"/>
      <c r="FPF912" s="4"/>
      <c r="FPG912" s="4"/>
      <c r="FPH912" s="4"/>
      <c r="FPI912" s="4"/>
      <c r="FPJ912" s="4"/>
      <c r="FPK912" s="4"/>
      <c r="FPL912" s="4"/>
      <c r="FPM912" s="4"/>
      <c r="FPN912" s="4"/>
      <c r="FPO912" s="4"/>
      <c r="FPP912" s="4"/>
      <c r="FPQ912" s="4"/>
      <c r="FPR912" s="4"/>
      <c r="FPS912" s="4"/>
      <c r="FPT912" s="4"/>
      <c r="FPU912" s="4"/>
      <c r="FPV912" s="4"/>
      <c r="FPW912" s="4"/>
      <c r="FPX912" s="4"/>
      <c r="FPY912" s="4"/>
      <c r="FPZ912" s="4"/>
      <c r="FQA912" s="4"/>
      <c r="FQB912" s="4"/>
      <c r="FQC912" s="4"/>
      <c r="FQD912" s="4"/>
      <c r="FQE912" s="4"/>
      <c r="FQF912" s="4"/>
      <c r="FQG912" s="4"/>
      <c r="FQH912" s="4"/>
      <c r="FQI912" s="4"/>
      <c r="FQJ912" s="4"/>
      <c r="FQK912" s="4"/>
      <c r="FQL912" s="4"/>
      <c r="FQM912" s="4"/>
      <c r="FQN912" s="4"/>
      <c r="FQO912" s="4"/>
      <c r="FQP912" s="4"/>
      <c r="FQQ912" s="4"/>
      <c r="FQR912" s="4"/>
      <c r="FQS912" s="4"/>
      <c r="FQT912" s="4"/>
      <c r="FQU912" s="4"/>
      <c r="FQV912" s="4"/>
      <c r="FQW912" s="4"/>
      <c r="FQX912" s="4"/>
      <c r="FQY912" s="4"/>
      <c r="FQZ912" s="4"/>
      <c r="FRA912" s="4"/>
      <c r="FRB912" s="4"/>
      <c r="FRC912" s="4"/>
      <c r="FRD912" s="4"/>
      <c r="FRE912" s="4"/>
      <c r="FRF912" s="4"/>
      <c r="FRG912" s="4"/>
      <c r="FRH912" s="4"/>
      <c r="FRI912" s="4"/>
      <c r="FRJ912" s="4"/>
      <c r="FRK912" s="4"/>
      <c r="FRL912" s="4"/>
      <c r="FRM912" s="4"/>
      <c r="FRN912" s="4"/>
      <c r="FRO912" s="4"/>
      <c r="FRP912" s="4"/>
      <c r="FRQ912" s="4"/>
      <c r="FRR912" s="4"/>
      <c r="FRS912" s="4"/>
      <c r="FRT912" s="4"/>
      <c r="FRU912" s="4"/>
      <c r="FRV912" s="4"/>
      <c r="FRW912" s="4"/>
      <c r="FRX912" s="4"/>
      <c r="FRY912" s="4"/>
      <c r="FRZ912" s="4"/>
      <c r="FSA912" s="4"/>
      <c r="FSB912" s="4"/>
      <c r="FSC912" s="4"/>
      <c r="FSD912" s="4"/>
      <c r="FSE912" s="4"/>
      <c r="FSF912" s="4"/>
      <c r="FSG912" s="4"/>
      <c r="FSH912" s="4"/>
      <c r="FSI912" s="4"/>
      <c r="FSJ912" s="4"/>
      <c r="FSK912" s="4"/>
      <c r="FSL912" s="4"/>
      <c r="FSM912" s="4"/>
      <c r="FSN912" s="4"/>
      <c r="FSO912" s="4"/>
      <c r="FSP912" s="4"/>
      <c r="FSQ912" s="4"/>
      <c r="FSR912" s="4"/>
      <c r="FSS912" s="4"/>
      <c r="FST912" s="4"/>
      <c r="FSU912" s="4"/>
      <c r="FSV912" s="4"/>
      <c r="FSW912" s="4"/>
      <c r="FSX912" s="4"/>
      <c r="FSY912" s="4"/>
      <c r="FSZ912" s="4"/>
      <c r="FTA912" s="4"/>
      <c r="FTB912" s="4"/>
      <c r="FTC912" s="4"/>
      <c r="FTD912" s="4"/>
      <c r="FTE912" s="4"/>
      <c r="FTF912" s="4"/>
      <c r="FTG912" s="4"/>
      <c r="FTH912" s="4"/>
      <c r="FTI912" s="4"/>
      <c r="FTJ912" s="4"/>
      <c r="FTK912" s="4"/>
      <c r="FTL912" s="4"/>
      <c r="FTM912" s="4"/>
      <c r="FTN912" s="4"/>
      <c r="FTO912" s="4"/>
      <c r="FTP912" s="4"/>
      <c r="FTQ912" s="4"/>
      <c r="FTR912" s="4"/>
      <c r="FTS912" s="4"/>
      <c r="FTT912" s="4"/>
      <c r="FTU912" s="4"/>
      <c r="FTV912" s="4"/>
      <c r="FTW912" s="4"/>
      <c r="FTX912" s="4"/>
      <c r="FTY912" s="4"/>
      <c r="FTZ912" s="4"/>
      <c r="FUB912" s="4"/>
      <c r="FUD912" s="4"/>
      <c r="FUE912" s="4"/>
      <c r="FUF912" s="4"/>
      <c r="FUG912" s="4"/>
      <c r="FUH912" s="4"/>
      <c r="FUI912" s="4"/>
      <c r="FUJ912" s="4"/>
      <c r="FUK912" s="4"/>
      <c r="FUP912" s="4"/>
      <c r="FUQ912" s="4"/>
      <c r="FUR912" s="4"/>
      <c r="FUS912" s="4"/>
      <c r="FUT912" s="4"/>
      <c r="FUU912" s="4"/>
      <c r="FUV912" s="4"/>
      <c r="FUW912" s="4"/>
      <c r="FUX912" s="4"/>
      <c r="FUY912" s="4"/>
      <c r="FUZ912" s="4"/>
      <c r="FVA912" s="4"/>
      <c r="FVB912" s="4"/>
      <c r="FVC912" s="4"/>
      <c r="FVD912" s="4"/>
      <c r="FVE912" s="4"/>
      <c r="FVF912" s="4"/>
      <c r="FVG912" s="4"/>
      <c r="FVH912" s="4"/>
      <c r="FVI912" s="4"/>
      <c r="FVJ912" s="4"/>
      <c r="FVK912" s="4"/>
      <c r="FVL912" s="4"/>
      <c r="FVM912" s="4"/>
      <c r="FVN912" s="4"/>
      <c r="FVO912" s="4"/>
      <c r="FVP912" s="4"/>
      <c r="FVQ912" s="4"/>
      <c r="FVR912" s="4"/>
      <c r="FVS912" s="4"/>
      <c r="FVT912" s="4"/>
      <c r="FVU912" s="4"/>
      <c r="FVV912" s="4"/>
      <c r="FVW912" s="4"/>
      <c r="FVX912" s="4"/>
      <c r="FVY912" s="4"/>
      <c r="FVZ912" s="4"/>
      <c r="FWA912" s="4"/>
      <c r="FWB912" s="4"/>
      <c r="FWC912" s="4"/>
      <c r="FWD912" s="4"/>
      <c r="FWE912" s="4"/>
      <c r="FWF912" s="4"/>
      <c r="FWG912" s="4"/>
      <c r="FWH912" s="4"/>
      <c r="FWI912" s="4"/>
      <c r="FWJ912" s="4"/>
      <c r="FWK912" s="4"/>
      <c r="FWL912" s="4"/>
      <c r="FWM912" s="4"/>
      <c r="FWN912" s="4"/>
      <c r="FWO912" s="4"/>
      <c r="FWP912" s="4"/>
      <c r="FWQ912" s="4"/>
      <c r="FWR912" s="4"/>
      <c r="FWS912" s="4"/>
      <c r="FWT912" s="4"/>
      <c r="FWU912" s="4"/>
      <c r="FWV912" s="4"/>
      <c r="FWW912" s="4"/>
      <c r="FWX912" s="4"/>
      <c r="FWY912" s="4"/>
      <c r="FWZ912" s="4"/>
      <c r="FXA912" s="4"/>
      <c r="FXB912" s="4"/>
      <c r="FXC912" s="4"/>
      <c r="FXD912" s="4"/>
      <c r="FXE912" s="4"/>
      <c r="FXF912" s="4"/>
      <c r="FXG912" s="4"/>
      <c r="FXH912" s="4"/>
      <c r="FXI912" s="4"/>
      <c r="FXJ912" s="4"/>
      <c r="FXK912" s="4"/>
      <c r="FXL912" s="4"/>
      <c r="FXM912" s="4"/>
      <c r="FXN912" s="4"/>
      <c r="FXO912" s="4"/>
      <c r="FXP912" s="4"/>
      <c r="FXQ912" s="4"/>
      <c r="FXR912" s="4"/>
      <c r="FXS912" s="4"/>
      <c r="FXT912" s="4"/>
      <c r="FXU912" s="4"/>
      <c r="FXV912" s="4"/>
      <c r="FXW912" s="4"/>
      <c r="FXX912" s="4"/>
      <c r="FXY912" s="4"/>
      <c r="FXZ912" s="4"/>
      <c r="FYA912" s="4"/>
      <c r="FYB912" s="4"/>
      <c r="FYC912" s="4"/>
      <c r="FYD912" s="4"/>
      <c r="FYE912" s="4"/>
      <c r="FYF912" s="4"/>
      <c r="FYG912" s="4"/>
      <c r="FYH912" s="4"/>
      <c r="FYI912" s="4"/>
      <c r="FYJ912" s="4"/>
      <c r="FYK912" s="4"/>
      <c r="FYL912" s="4"/>
      <c r="FYM912" s="4"/>
      <c r="FYN912" s="4"/>
      <c r="FYO912" s="4"/>
      <c r="FYP912" s="4"/>
      <c r="FYQ912" s="4"/>
      <c r="FYR912" s="4"/>
      <c r="FYS912" s="4"/>
      <c r="FYT912" s="4"/>
      <c r="FYU912" s="4"/>
      <c r="FYV912" s="4"/>
      <c r="FYW912" s="4"/>
      <c r="FYX912" s="4"/>
      <c r="FYY912" s="4"/>
      <c r="FYZ912" s="4"/>
      <c r="FZA912" s="4"/>
      <c r="FZB912" s="4"/>
      <c r="FZC912" s="4"/>
      <c r="FZD912" s="4"/>
      <c r="FZE912" s="4"/>
      <c r="FZF912" s="4"/>
      <c r="FZG912" s="4"/>
      <c r="FZH912" s="4"/>
      <c r="FZI912" s="4"/>
      <c r="FZJ912" s="4"/>
      <c r="FZK912" s="4"/>
      <c r="FZL912" s="4"/>
      <c r="FZM912" s="4"/>
      <c r="FZN912" s="4"/>
      <c r="FZO912" s="4"/>
      <c r="FZP912" s="4"/>
      <c r="FZQ912" s="4"/>
      <c r="FZR912" s="4"/>
      <c r="FZS912" s="4"/>
      <c r="FZT912" s="4"/>
      <c r="FZU912" s="4"/>
      <c r="FZV912" s="4"/>
      <c r="FZW912" s="4"/>
      <c r="FZX912" s="4"/>
      <c r="FZY912" s="4"/>
      <c r="FZZ912" s="4"/>
      <c r="GAA912" s="4"/>
      <c r="GAB912" s="4"/>
      <c r="GAC912" s="4"/>
      <c r="GAD912" s="4"/>
      <c r="GAE912" s="4"/>
      <c r="GAF912" s="4"/>
      <c r="GAG912" s="4"/>
      <c r="GAH912" s="4"/>
      <c r="GAI912" s="4"/>
      <c r="GAJ912" s="4"/>
      <c r="GAK912" s="4"/>
      <c r="GAL912" s="4"/>
      <c r="GAM912" s="4"/>
      <c r="GAN912" s="4"/>
      <c r="GAO912" s="4"/>
      <c r="GAP912" s="4"/>
      <c r="GAQ912" s="4"/>
      <c r="GAR912" s="4"/>
      <c r="GAS912" s="4"/>
      <c r="GAT912" s="4"/>
      <c r="GAU912" s="4"/>
      <c r="GAV912" s="4"/>
      <c r="GAW912" s="4"/>
      <c r="GAX912" s="4"/>
      <c r="GAY912" s="4"/>
      <c r="GAZ912" s="4"/>
      <c r="GBA912" s="4"/>
      <c r="GBB912" s="4"/>
      <c r="GBC912" s="4"/>
      <c r="GBD912" s="4"/>
      <c r="GBE912" s="4"/>
      <c r="GBF912" s="4"/>
      <c r="GBG912" s="4"/>
      <c r="GBH912" s="4"/>
      <c r="GBI912" s="4"/>
      <c r="GBJ912" s="4"/>
      <c r="GBK912" s="4"/>
      <c r="GBL912" s="4"/>
      <c r="GBM912" s="4"/>
      <c r="GBN912" s="4"/>
      <c r="GBO912" s="4"/>
      <c r="GBP912" s="4"/>
      <c r="GBQ912" s="4"/>
      <c r="GBR912" s="4"/>
      <c r="GBS912" s="4"/>
      <c r="GBT912" s="4"/>
      <c r="GBU912" s="4"/>
      <c r="GBV912" s="4"/>
      <c r="GBW912" s="4"/>
      <c r="GBX912" s="4"/>
      <c r="GBY912" s="4"/>
      <c r="GBZ912" s="4"/>
      <c r="GCA912" s="4"/>
      <c r="GCB912" s="4"/>
      <c r="GCC912" s="4"/>
      <c r="GCD912" s="4"/>
      <c r="GCE912" s="4"/>
      <c r="GCF912" s="4"/>
      <c r="GCG912" s="4"/>
      <c r="GCH912" s="4"/>
      <c r="GCI912" s="4"/>
      <c r="GCJ912" s="4"/>
      <c r="GCK912" s="4"/>
      <c r="GCL912" s="4"/>
      <c r="GCM912" s="4"/>
      <c r="GCN912" s="4"/>
      <c r="GCO912" s="4"/>
      <c r="GCP912" s="4"/>
      <c r="GCQ912" s="4"/>
      <c r="GCR912" s="4"/>
      <c r="GCS912" s="4"/>
      <c r="GCT912" s="4"/>
      <c r="GCU912" s="4"/>
      <c r="GCV912" s="4"/>
      <c r="GCW912" s="4"/>
      <c r="GCX912" s="4"/>
      <c r="GCY912" s="4"/>
      <c r="GCZ912" s="4"/>
      <c r="GDA912" s="4"/>
      <c r="GDB912" s="4"/>
      <c r="GDC912" s="4"/>
      <c r="GDD912" s="4"/>
      <c r="GDE912" s="4"/>
      <c r="GDF912" s="4"/>
      <c r="GDG912" s="4"/>
      <c r="GDH912" s="4"/>
      <c r="GDI912" s="4"/>
      <c r="GDJ912" s="4"/>
      <c r="GDK912" s="4"/>
      <c r="GDL912" s="4"/>
      <c r="GDM912" s="4"/>
      <c r="GDN912" s="4"/>
      <c r="GDO912" s="4"/>
      <c r="GDP912" s="4"/>
      <c r="GDQ912" s="4"/>
      <c r="GDR912" s="4"/>
      <c r="GDS912" s="4"/>
      <c r="GDT912" s="4"/>
      <c r="GDU912" s="4"/>
      <c r="GDV912" s="4"/>
      <c r="GDX912" s="4"/>
      <c r="GDZ912" s="4"/>
      <c r="GEA912" s="4"/>
      <c r="GEB912" s="4"/>
      <c r="GEC912" s="4"/>
      <c r="GED912" s="4"/>
      <c r="GEE912" s="4"/>
      <c r="GEF912" s="4"/>
      <c r="GEG912" s="4"/>
      <c r="GEL912" s="4"/>
      <c r="GEM912" s="4"/>
      <c r="GEN912" s="4"/>
      <c r="GEO912" s="4"/>
      <c r="GEP912" s="4"/>
      <c r="GEQ912" s="4"/>
      <c r="GER912" s="4"/>
      <c r="GES912" s="4"/>
      <c r="GET912" s="4"/>
      <c r="GEU912" s="4"/>
      <c r="GEV912" s="4"/>
      <c r="GEW912" s="4"/>
      <c r="GEX912" s="4"/>
      <c r="GEY912" s="4"/>
      <c r="GEZ912" s="4"/>
      <c r="GFA912" s="4"/>
      <c r="GFB912" s="4"/>
      <c r="GFC912" s="4"/>
      <c r="GFD912" s="4"/>
      <c r="GFE912" s="4"/>
      <c r="GFF912" s="4"/>
      <c r="GFG912" s="4"/>
      <c r="GFH912" s="4"/>
      <c r="GFI912" s="4"/>
      <c r="GFJ912" s="4"/>
      <c r="GFK912" s="4"/>
      <c r="GFL912" s="4"/>
      <c r="GFM912" s="4"/>
      <c r="GFN912" s="4"/>
      <c r="GFO912" s="4"/>
      <c r="GFP912" s="4"/>
      <c r="GFQ912" s="4"/>
      <c r="GFR912" s="4"/>
      <c r="GFS912" s="4"/>
      <c r="GFT912" s="4"/>
      <c r="GFU912" s="4"/>
      <c r="GFV912" s="4"/>
      <c r="GFW912" s="4"/>
      <c r="GFX912" s="4"/>
      <c r="GFY912" s="4"/>
      <c r="GFZ912" s="4"/>
      <c r="GGA912" s="4"/>
      <c r="GGB912" s="4"/>
      <c r="GGC912" s="4"/>
      <c r="GGD912" s="4"/>
      <c r="GGE912" s="4"/>
      <c r="GGF912" s="4"/>
      <c r="GGG912" s="4"/>
      <c r="GGH912" s="4"/>
      <c r="GGI912" s="4"/>
      <c r="GGJ912" s="4"/>
      <c r="GGK912" s="4"/>
      <c r="GGL912" s="4"/>
      <c r="GGM912" s="4"/>
      <c r="GGN912" s="4"/>
      <c r="GGO912" s="4"/>
      <c r="GGP912" s="4"/>
      <c r="GGQ912" s="4"/>
      <c r="GGR912" s="4"/>
      <c r="GGS912" s="4"/>
      <c r="GGT912" s="4"/>
      <c r="GGU912" s="4"/>
      <c r="GGV912" s="4"/>
      <c r="GGW912" s="4"/>
      <c r="GGX912" s="4"/>
      <c r="GGY912" s="4"/>
      <c r="GGZ912" s="4"/>
      <c r="GHA912" s="4"/>
      <c r="GHB912" s="4"/>
      <c r="GHC912" s="4"/>
      <c r="GHD912" s="4"/>
      <c r="GHE912" s="4"/>
      <c r="GHF912" s="4"/>
      <c r="GHG912" s="4"/>
      <c r="GHH912" s="4"/>
      <c r="GHI912" s="4"/>
      <c r="GHJ912" s="4"/>
      <c r="GHK912" s="4"/>
      <c r="GHL912" s="4"/>
      <c r="GHM912" s="4"/>
      <c r="GHN912" s="4"/>
      <c r="GHO912" s="4"/>
      <c r="GHP912" s="4"/>
      <c r="GHQ912" s="4"/>
      <c r="GHR912" s="4"/>
      <c r="GHS912" s="4"/>
      <c r="GHT912" s="4"/>
      <c r="GHU912" s="4"/>
      <c r="GHV912" s="4"/>
      <c r="GHW912" s="4"/>
      <c r="GHX912" s="4"/>
      <c r="GHY912" s="4"/>
      <c r="GHZ912" s="4"/>
      <c r="GIA912" s="4"/>
      <c r="GIB912" s="4"/>
      <c r="GIC912" s="4"/>
      <c r="GID912" s="4"/>
      <c r="GIE912" s="4"/>
      <c r="GIF912" s="4"/>
      <c r="GIG912" s="4"/>
      <c r="GIH912" s="4"/>
      <c r="GII912" s="4"/>
      <c r="GIJ912" s="4"/>
      <c r="GIK912" s="4"/>
      <c r="GIL912" s="4"/>
      <c r="GIM912" s="4"/>
      <c r="GIN912" s="4"/>
      <c r="GIO912" s="4"/>
      <c r="GIP912" s="4"/>
      <c r="GIQ912" s="4"/>
      <c r="GIR912" s="4"/>
      <c r="GIS912" s="4"/>
      <c r="GIT912" s="4"/>
      <c r="GIU912" s="4"/>
      <c r="GIV912" s="4"/>
      <c r="GIW912" s="4"/>
      <c r="GIX912" s="4"/>
      <c r="GIY912" s="4"/>
      <c r="GIZ912" s="4"/>
      <c r="GJA912" s="4"/>
      <c r="GJB912" s="4"/>
      <c r="GJC912" s="4"/>
      <c r="GJD912" s="4"/>
      <c r="GJE912" s="4"/>
      <c r="GJF912" s="4"/>
      <c r="GJG912" s="4"/>
      <c r="GJH912" s="4"/>
      <c r="GJI912" s="4"/>
      <c r="GJJ912" s="4"/>
      <c r="GJK912" s="4"/>
      <c r="GJL912" s="4"/>
      <c r="GJM912" s="4"/>
      <c r="GJN912" s="4"/>
      <c r="GJO912" s="4"/>
      <c r="GJP912" s="4"/>
      <c r="GJQ912" s="4"/>
      <c r="GJR912" s="4"/>
      <c r="GJS912" s="4"/>
      <c r="GJT912" s="4"/>
      <c r="GJU912" s="4"/>
      <c r="GJV912" s="4"/>
      <c r="GJW912" s="4"/>
      <c r="GJX912" s="4"/>
      <c r="GJY912" s="4"/>
      <c r="GJZ912" s="4"/>
      <c r="GKA912" s="4"/>
      <c r="GKB912" s="4"/>
      <c r="GKC912" s="4"/>
      <c r="GKD912" s="4"/>
      <c r="GKE912" s="4"/>
      <c r="GKF912" s="4"/>
      <c r="GKG912" s="4"/>
      <c r="GKH912" s="4"/>
      <c r="GKI912" s="4"/>
      <c r="GKJ912" s="4"/>
      <c r="GKK912" s="4"/>
      <c r="GKL912" s="4"/>
      <c r="GKM912" s="4"/>
      <c r="GKN912" s="4"/>
      <c r="GKO912" s="4"/>
      <c r="GKP912" s="4"/>
      <c r="GKQ912" s="4"/>
      <c r="GKR912" s="4"/>
      <c r="GKS912" s="4"/>
      <c r="GKT912" s="4"/>
      <c r="GKU912" s="4"/>
      <c r="GKV912" s="4"/>
      <c r="GKW912" s="4"/>
      <c r="GKX912" s="4"/>
      <c r="GKY912" s="4"/>
      <c r="GKZ912" s="4"/>
      <c r="GLA912" s="4"/>
      <c r="GLB912" s="4"/>
      <c r="GLC912" s="4"/>
      <c r="GLD912" s="4"/>
      <c r="GLE912" s="4"/>
      <c r="GLF912" s="4"/>
      <c r="GLG912" s="4"/>
      <c r="GLH912" s="4"/>
      <c r="GLI912" s="4"/>
      <c r="GLJ912" s="4"/>
      <c r="GLK912" s="4"/>
      <c r="GLL912" s="4"/>
      <c r="GLM912" s="4"/>
      <c r="GLN912" s="4"/>
      <c r="GLO912" s="4"/>
      <c r="GLP912" s="4"/>
      <c r="GLQ912" s="4"/>
      <c r="GLR912" s="4"/>
      <c r="GLS912" s="4"/>
      <c r="GLT912" s="4"/>
      <c r="GLU912" s="4"/>
      <c r="GLV912" s="4"/>
      <c r="GLW912" s="4"/>
      <c r="GLX912" s="4"/>
      <c r="GLY912" s="4"/>
      <c r="GLZ912" s="4"/>
      <c r="GMA912" s="4"/>
      <c r="GMB912" s="4"/>
      <c r="GMC912" s="4"/>
      <c r="GMD912" s="4"/>
      <c r="GME912" s="4"/>
      <c r="GMF912" s="4"/>
      <c r="GMG912" s="4"/>
      <c r="GMH912" s="4"/>
      <c r="GMI912" s="4"/>
      <c r="GMJ912" s="4"/>
      <c r="GMK912" s="4"/>
      <c r="GML912" s="4"/>
      <c r="GMM912" s="4"/>
      <c r="GMN912" s="4"/>
      <c r="GMO912" s="4"/>
      <c r="GMP912" s="4"/>
      <c r="GMQ912" s="4"/>
      <c r="GMR912" s="4"/>
      <c r="GMS912" s="4"/>
      <c r="GMT912" s="4"/>
      <c r="GMU912" s="4"/>
      <c r="GMV912" s="4"/>
      <c r="GMW912" s="4"/>
      <c r="GMX912" s="4"/>
      <c r="GMY912" s="4"/>
      <c r="GMZ912" s="4"/>
      <c r="GNA912" s="4"/>
      <c r="GNB912" s="4"/>
      <c r="GNC912" s="4"/>
      <c r="GND912" s="4"/>
      <c r="GNE912" s="4"/>
      <c r="GNF912" s="4"/>
      <c r="GNG912" s="4"/>
      <c r="GNH912" s="4"/>
      <c r="GNI912" s="4"/>
      <c r="GNJ912" s="4"/>
      <c r="GNK912" s="4"/>
      <c r="GNL912" s="4"/>
      <c r="GNM912" s="4"/>
      <c r="GNN912" s="4"/>
      <c r="GNO912" s="4"/>
      <c r="GNP912" s="4"/>
      <c r="GNQ912" s="4"/>
      <c r="GNR912" s="4"/>
      <c r="GNT912" s="4"/>
      <c r="GNV912" s="4"/>
      <c r="GNW912" s="4"/>
      <c r="GNX912" s="4"/>
      <c r="GNY912" s="4"/>
      <c r="GNZ912" s="4"/>
      <c r="GOA912" s="4"/>
      <c r="GOB912" s="4"/>
      <c r="GOC912" s="4"/>
      <c r="GOH912" s="4"/>
      <c r="GOI912" s="4"/>
      <c r="GOJ912" s="4"/>
      <c r="GOK912" s="4"/>
      <c r="GOL912" s="4"/>
      <c r="GOM912" s="4"/>
      <c r="GON912" s="4"/>
      <c r="GOO912" s="4"/>
      <c r="GOP912" s="4"/>
      <c r="GOQ912" s="4"/>
      <c r="GOR912" s="4"/>
      <c r="GOS912" s="4"/>
      <c r="GOT912" s="4"/>
      <c r="GOU912" s="4"/>
      <c r="GOV912" s="4"/>
      <c r="GOW912" s="4"/>
      <c r="GOX912" s="4"/>
      <c r="GOY912" s="4"/>
      <c r="GOZ912" s="4"/>
      <c r="GPA912" s="4"/>
      <c r="GPB912" s="4"/>
      <c r="GPC912" s="4"/>
      <c r="GPD912" s="4"/>
      <c r="GPE912" s="4"/>
      <c r="GPF912" s="4"/>
      <c r="GPG912" s="4"/>
      <c r="GPH912" s="4"/>
      <c r="GPI912" s="4"/>
      <c r="GPJ912" s="4"/>
      <c r="GPK912" s="4"/>
      <c r="GPL912" s="4"/>
      <c r="GPM912" s="4"/>
      <c r="GPN912" s="4"/>
      <c r="GPO912" s="4"/>
      <c r="GPP912" s="4"/>
      <c r="GPQ912" s="4"/>
      <c r="GPR912" s="4"/>
      <c r="GPS912" s="4"/>
      <c r="GPT912" s="4"/>
      <c r="GPU912" s="4"/>
      <c r="GPV912" s="4"/>
      <c r="GPW912" s="4"/>
      <c r="GPX912" s="4"/>
      <c r="GPY912" s="4"/>
      <c r="GPZ912" s="4"/>
      <c r="GQA912" s="4"/>
      <c r="GQB912" s="4"/>
      <c r="GQC912" s="4"/>
      <c r="GQD912" s="4"/>
      <c r="GQE912" s="4"/>
      <c r="GQF912" s="4"/>
      <c r="GQG912" s="4"/>
      <c r="GQH912" s="4"/>
      <c r="GQI912" s="4"/>
      <c r="GQJ912" s="4"/>
      <c r="GQK912" s="4"/>
      <c r="GQL912" s="4"/>
      <c r="GQM912" s="4"/>
      <c r="GQN912" s="4"/>
      <c r="GQO912" s="4"/>
      <c r="GQP912" s="4"/>
      <c r="GQQ912" s="4"/>
      <c r="GQR912" s="4"/>
      <c r="GQS912" s="4"/>
      <c r="GQT912" s="4"/>
      <c r="GQU912" s="4"/>
      <c r="GQV912" s="4"/>
      <c r="GQW912" s="4"/>
      <c r="GQX912" s="4"/>
      <c r="GQY912" s="4"/>
      <c r="GQZ912" s="4"/>
      <c r="GRA912" s="4"/>
      <c r="GRB912" s="4"/>
      <c r="GRC912" s="4"/>
      <c r="GRD912" s="4"/>
      <c r="GRE912" s="4"/>
      <c r="GRF912" s="4"/>
      <c r="GRG912" s="4"/>
      <c r="GRH912" s="4"/>
      <c r="GRI912" s="4"/>
      <c r="GRJ912" s="4"/>
      <c r="GRK912" s="4"/>
      <c r="GRL912" s="4"/>
      <c r="GRM912" s="4"/>
      <c r="GRN912" s="4"/>
      <c r="GRO912" s="4"/>
      <c r="GRP912" s="4"/>
      <c r="GRQ912" s="4"/>
      <c r="GRR912" s="4"/>
      <c r="GRS912" s="4"/>
      <c r="GRT912" s="4"/>
      <c r="GRU912" s="4"/>
      <c r="GRV912" s="4"/>
      <c r="GRW912" s="4"/>
      <c r="GRX912" s="4"/>
      <c r="GRY912" s="4"/>
      <c r="GRZ912" s="4"/>
      <c r="GSA912" s="4"/>
      <c r="GSB912" s="4"/>
      <c r="GSC912" s="4"/>
      <c r="GSD912" s="4"/>
      <c r="GSE912" s="4"/>
      <c r="GSF912" s="4"/>
      <c r="GSG912" s="4"/>
      <c r="GSH912" s="4"/>
      <c r="GSI912" s="4"/>
      <c r="GSJ912" s="4"/>
      <c r="GSK912" s="4"/>
      <c r="GSL912" s="4"/>
      <c r="GSM912" s="4"/>
      <c r="GSN912" s="4"/>
      <c r="GSO912" s="4"/>
      <c r="GSP912" s="4"/>
      <c r="GSQ912" s="4"/>
      <c r="GSR912" s="4"/>
      <c r="GSS912" s="4"/>
      <c r="GST912" s="4"/>
      <c r="GSU912" s="4"/>
      <c r="GSV912" s="4"/>
      <c r="GSW912" s="4"/>
      <c r="GSX912" s="4"/>
      <c r="GSY912" s="4"/>
      <c r="GSZ912" s="4"/>
      <c r="GTA912" s="4"/>
      <c r="GTB912" s="4"/>
      <c r="GTC912" s="4"/>
      <c r="GTD912" s="4"/>
      <c r="GTE912" s="4"/>
      <c r="GTF912" s="4"/>
      <c r="GTG912" s="4"/>
      <c r="GTH912" s="4"/>
      <c r="GTI912" s="4"/>
      <c r="GTJ912" s="4"/>
      <c r="GTK912" s="4"/>
      <c r="GTL912" s="4"/>
      <c r="GTM912" s="4"/>
      <c r="GTN912" s="4"/>
      <c r="GTO912" s="4"/>
      <c r="GTP912" s="4"/>
      <c r="GTQ912" s="4"/>
      <c r="GTR912" s="4"/>
      <c r="GTS912" s="4"/>
      <c r="GTT912" s="4"/>
      <c r="GTU912" s="4"/>
      <c r="GTV912" s="4"/>
      <c r="GTW912" s="4"/>
      <c r="GTX912" s="4"/>
      <c r="GTY912" s="4"/>
      <c r="GTZ912" s="4"/>
      <c r="GUA912" s="4"/>
      <c r="GUB912" s="4"/>
      <c r="GUC912" s="4"/>
      <c r="GUD912" s="4"/>
      <c r="GUE912" s="4"/>
      <c r="GUF912" s="4"/>
      <c r="GUG912" s="4"/>
      <c r="GUH912" s="4"/>
      <c r="GUI912" s="4"/>
      <c r="GUJ912" s="4"/>
      <c r="GUK912" s="4"/>
      <c r="GUL912" s="4"/>
      <c r="GUM912" s="4"/>
      <c r="GUN912" s="4"/>
      <c r="GUO912" s="4"/>
      <c r="GUP912" s="4"/>
      <c r="GUQ912" s="4"/>
      <c r="GUR912" s="4"/>
      <c r="GUS912" s="4"/>
      <c r="GUT912" s="4"/>
      <c r="GUU912" s="4"/>
      <c r="GUV912" s="4"/>
      <c r="GUW912" s="4"/>
      <c r="GUX912" s="4"/>
      <c r="GUY912" s="4"/>
      <c r="GUZ912" s="4"/>
      <c r="GVA912" s="4"/>
      <c r="GVB912" s="4"/>
      <c r="GVC912" s="4"/>
      <c r="GVD912" s="4"/>
      <c r="GVE912" s="4"/>
      <c r="GVF912" s="4"/>
      <c r="GVG912" s="4"/>
      <c r="GVH912" s="4"/>
      <c r="GVI912" s="4"/>
      <c r="GVJ912" s="4"/>
      <c r="GVK912" s="4"/>
      <c r="GVL912" s="4"/>
      <c r="GVM912" s="4"/>
      <c r="GVN912" s="4"/>
      <c r="GVO912" s="4"/>
      <c r="GVP912" s="4"/>
      <c r="GVQ912" s="4"/>
      <c r="GVR912" s="4"/>
      <c r="GVS912" s="4"/>
      <c r="GVT912" s="4"/>
      <c r="GVU912" s="4"/>
      <c r="GVV912" s="4"/>
      <c r="GVW912" s="4"/>
      <c r="GVX912" s="4"/>
      <c r="GVY912" s="4"/>
      <c r="GVZ912" s="4"/>
      <c r="GWA912" s="4"/>
      <c r="GWB912" s="4"/>
      <c r="GWC912" s="4"/>
      <c r="GWD912" s="4"/>
      <c r="GWE912" s="4"/>
      <c r="GWF912" s="4"/>
      <c r="GWG912" s="4"/>
      <c r="GWH912" s="4"/>
      <c r="GWI912" s="4"/>
      <c r="GWJ912" s="4"/>
      <c r="GWK912" s="4"/>
      <c r="GWL912" s="4"/>
      <c r="GWM912" s="4"/>
      <c r="GWN912" s="4"/>
      <c r="GWO912" s="4"/>
      <c r="GWP912" s="4"/>
      <c r="GWQ912" s="4"/>
      <c r="GWR912" s="4"/>
      <c r="GWS912" s="4"/>
      <c r="GWT912" s="4"/>
      <c r="GWU912" s="4"/>
      <c r="GWV912" s="4"/>
      <c r="GWW912" s="4"/>
      <c r="GWX912" s="4"/>
      <c r="GWY912" s="4"/>
      <c r="GWZ912" s="4"/>
      <c r="GXA912" s="4"/>
      <c r="GXB912" s="4"/>
      <c r="GXC912" s="4"/>
      <c r="GXD912" s="4"/>
      <c r="GXE912" s="4"/>
      <c r="GXF912" s="4"/>
      <c r="GXG912" s="4"/>
      <c r="GXH912" s="4"/>
      <c r="GXI912" s="4"/>
      <c r="GXJ912" s="4"/>
      <c r="GXK912" s="4"/>
      <c r="GXL912" s="4"/>
      <c r="GXM912" s="4"/>
      <c r="GXN912" s="4"/>
      <c r="GXP912" s="4"/>
      <c r="GXR912" s="4"/>
      <c r="GXS912" s="4"/>
      <c r="GXT912" s="4"/>
      <c r="GXU912" s="4"/>
      <c r="GXV912" s="4"/>
      <c r="GXW912" s="4"/>
      <c r="GXX912" s="4"/>
      <c r="GXY912" s="4"/>
      <c r="GYD912" s="4"/>
      <c r="GYE912" s="4"/>
      <c r="GYF912" s="4"/>
      <c r="GYG912" s="4"/>
      <c r="GYH912" s="4"/>
      <c r="GYI912" s="4"/>
      <c r="GYJ912" s="4"/>
      <c r="GYK912" s="4"/>
      <c r="GYL912" s="4"/>
      <c r="GYM912" s="4"/>
      <c r="GYN912" s="4"/>
      <c r="GYO912" s="4"/>
      <c r="GYP912" s="4"/>
      <c r="GYQ912" s="4"/>
      <c r="GYR912" s="4"/>
      <c r="GYS912" s="4"/>
      <c r="GYT912" s="4"/>
      <c r="GYU912" s="4"/>
      <c r="GYV912" s="4"/>
      <c r="GYW912" s="4"/>
      <c r="GYX912" s="4"/>
      <c r="GYY912" s="4"/>
      <c r="GYZ912" s="4"/>
      <c r="GZA912" s="4"/>
      <c r="GZB912" s="4"/>
      <c r="GZC912" s="4"/>
      <c r="GZD912" s="4"/>
      <c r="GZE912" s="4"/>
      <c r="GZF912" s="4"/>
      <c r="GZG912" s="4"/>
      <c r="GZH912" s="4"/>
      <c r="GZI912" s="4"/>
      <c r="GZJ912" s="4"/>
      <c r="GZK912" s="4"/>
      <c r="GZL912" s="4"/>
      <c r="GZM912" s="4"/>
      <c r="GZN912" s="4"/>
      <c r="GZO912" s="4"/>
      <c r="GZP912" s="4"/>
      <c r="GZQ912" s="4"/>
      <c r="GZR912" s="4"/>
      <c r="GZS912" s="4"/>
      <c r="GZT912" s="4"/>
      <c r="GZU912" s="4"/>
      <c r="GZV912" s="4"/>
      <c r="GZW912" s="4"/>
      <c r="GZX912" s="4"/>
      <c r="GZY912" s="4"/>
      <c r="GZZ912" s="4"/>
      <c r="HAA912" s="4"/>
      <c r="HAB912" s="4"/>
      <c r="HAC912" s="4"/>
      <c r="HAD912" s="4"/>
      <c r="HAE912" s="4"/>
      <c r="HAF912" s="4"/>
      <c r="HAG912" s="4"/>
      <c r="HAH912" s="4"/>
      <c r="HAI912" s="4"/>
      <c r="HAJ912" s="4"/>
      <c r="HAK912" s="4"/>
      <c r="HAL912" s="4"/>
      <c r="HAM912" s="4"/>
      <c r="HAN912" s="4"/>
      <c r="HAO912" s="4"/>
      <c r="HAP912" s="4"/>
      <c r="HAQ912" s="4"/>
      <c r="HAR912" s="4"/>
      <c r="HAS912" s="4"/>
      <c r="HAT912" s="4"/>
      <c r="HAU912" s="4"/>
      <c r="HAV912" s="4"/>
      <c r="HAW912" s="4"/>
      <c r="HAX912" s="4"/>
      <c r="HAY912" s="4"/>
      <c r="HAZ912" s="4"/>
      <c r="HBA912" s="4"/>
      <c r="HBB912" s="4"/>
      <c r="HBC912" s="4"/>
      <c r="HBD912" s="4"/>
      <c r="HBE912" s="4"/>
      <c r="HBF912" s="4"/>
      <c r="HBG912" s="4"/>
      <c r="HBH912" s="4"/>
      <c r="HBI912" s="4"/>
      <c r="HBJ912" s="4"/>
      <c r="HBK912" s="4"/>
      <c r="HBL912" s="4"/>
      <c r="HBM912" s="4"/>
      <c r="HBN912" s="4"/>
      <c r="HBO912" s="4"/>
      <c r="HBP912" s="4"/>
      <c r="HBQ912" s="4"/>
      <c r="HBR912" s="4"/>
      <c r="HBS912" s="4"/>
      <c r="HBT912" s="4"/>
      <c r="HBU912" s="4"/>
      <c r="HBV912" s="4"/>
      <c r="HBW912" s="4"/>
      <c r="HBX912" s="4"/>
      <c r="HBY912" s="4"/>
      <c r="HBZ912" s="4"/>
      <c r="HCA912" s="4"/>
      <c r="HCB912" s="4"/>
      <c r="HCC912" s="4"/>
      <c r="HCD912" s="4"/>
      <c r="HCE912" s="4"/>
      <c r="HCF912" s="4"/>
      <c r="HCG912" s="4"/>
      <c r="HCH912" s="4"/>
      <c r="HCI912" s="4"/>
      <c r="HCJ912" s="4"/>
      <c r="HCK912" s="4"/>
      <c r="HCL912" s="4"/>
      <c r="HCM912" s="4"/>
      <c r="HCN912" s="4"/>
      <c r="HCO912" s="4"/>
      <c r="HCP912" s="4"/>
      <c r="HCQ912" s="4"/>
      <c r="HCR912" s="4"/>
      <c r="HCS912" s="4"/>
      <c r="HCT912" s="4"/>
      <c r="HCU912" s="4"/>
      <c r="HCV912" s="4"/>
      <c r="HCW912" s="4"/>
      <c r="HCX912" s="4"/>
      <c r="HCY912" s="4"/>
      <c r="HCZ912" s="4"/>
      <c r="HDA912" s="4"/>
      <c r="HDB912" s="4"/>
      <c r="HDC912" s="4"/>
      <c r="HDD912" s="4"/>
      <c r="HDE912" s="4"/>
      <c r="HDF912" s="4"/>
      <c r="HDG912" s="4"/>
      <c r="HDH912" s="4"/>
      <c r="HDI912" s="4"/>
      <c r="HDJ912" s="4"/>
      <c r="HDK912" s="4"/>
      <c r="HDL912" s="4"/>
      <c r="HDM912" s="4"/>
      <c r="HDN912" s="4"/>
      <c r="HDO912" s="4"/>
      <c r="HDP912" s="4"/>
      <c r="HDQ912" s="4"/>
      <c r="HDR912" s="4"/>
      <c r="HDS912" s="4"/>
      <c r="HDT912" s="4"/>
      <c r="HDU912" s="4"/>
      <c r="HDV912" s="4"/>
      <c r="HDW912" s="4"/>
      <c r="HDX912" s="4"/>
      <c r="HDY912" s="4"/>
      <c r="HDZ912" s="4"/>
      <c r="HEA912" s="4"/>
      <c r="HEB912" s="4"/>
      <c r="HEC912" s="4"/>
      <c r="HED912" s="4"/>
      <c r="HEE912" s="4"/>
      <c r="HEF912" s="4"/>
      <c r="HEG912" s="4"/>
      <c r="HEH912" s="4"/>
      <c r="HEI912" s="4"/>
      <c r="HEJ912" s="4"/>
      <c r="HEK912" s="4"/>
      <c r="HEL912" s="4"/>
      <c r="HEM912" s="4"/>
      <c r="HEN912" s="4"/>
      <c r="HEO912" s="4"/>
      <c r="HEP912" s="4"/>
      <c r="HEQ912" s="4"/>
      <c r="HER912" s="4"/>
      <c r="HES912" s="4"/>
      <c r="HET912" s="4"/>
      <c r="HEU912" s="4"/>
      <c r="HEV912" s="4"/>
      <c r="HEW912" s="4"/>
      <c r="HEX912" s="4"/>
      <c r="HEY912" s="4"/>
      <c r="HEZ912" s="4"/>
      <c r="HFA912" s="4"/>
      <c r="HFB912" s="4"/>
      <c r="HFC912" s="4"/>
      <c r="HFD912" s="4"/>
      <c r="HFE912" s="4"/>
      <c r="HFF912" s="4"/>
      <c r="HFG912" s="4"/>
      <c r="HFH912" s="4"/>
      <c r="HFI912" s="4"/>
      <c r="HFJ912" s="4"/>
      <c r="HFK912" s="4"/>
      <c r="HFL912" s="4"/>
      <c r="HFM912" s="4"/>
      <c r="HFN912" s="4"/>
      <c r="HFO912" s="4"/>
      <c r="HFP912" s="4"/>
      <c r="HFQ912" s="4"/>
      <c r="HFR912" s="4"/>
      <c r="HFS912" s="4"/>
      <c r="HFT912" s="4"/>
      <c r="HFU912" s="4"/>
      <c r="HFV912" s="4"/>
      <c r="HFW912" s="4"/>
      <c r="HFX912" s="4"/>
      <c r="HFY912" s="4"/>
      <c r="HFZ912" s="4"/>
      <c r="HGA912" s="4"/>
      <c r="HGB912" s="4"/>
      <c r="HGC912" s="4"/>
      <c r="HGD912" s="4"/>
      <c r="HGE912" s="4"/>
      <c r="HGF912" s="4"/>
      <c r="HGG912" s="4"/>
      <c r="HGH912" s="4"/>
      <c r="HGI912" s="4"/>
      <c r="HGJ912" s="4"/>
      <c r="HGK912" s="4"/>
      <c r="HGL912" s="4"/>
      <c r="HGM912" s="4"/>
      <c r="HGN912" s="4"/>
      <c r="HGO912" s="4"/>
      <c r="HGP912" s="4"/>
      <c r="HGQ912" s="4"/>
      <c r="HGR912" s="4"/>
      <c r="HGS912" s="4"/>
      <c r="HGT912" s="4"/>
      <c r="HGU912" s="4"/>
      <c r="HGV912" s="4"/>
      <c r="HGW912" s="4"/>
      <c r="HGX912" s="4"/>
      <c r="HGY912" s="4"/>
      <c r="HGZ912" s="4"/>
      <c r="HHA912" s="4"/>
      <c r="HHB912" s="4"/>
      <c r="HHC912" s="4"/>
      <c r="HHD912" s="4"/>
      <c r="HHE912" s="4"/>
      <c r="HHF912" s="4"/>
      <c r="HHG912" s="4"/>
      <c r="HHH912" s="4"/>
      <c r="HHI912" s="4"/>
      <c r="HHJ912" s="4"/>
      <c r="HHL912" s="4"/>
      <c r="HHN912" s="4"/>
      <c r="HHO912" s="4"/>
      <c r="HHP912" s="4"/>
      <c r="HHQ912" s="4"/>
      <c r="HHR912" s="4"/>
      <c r="HHS912" s="4"/>
      <c r="HHT912" s="4"/>
      <c r="HHU912" s="4"/>
      <c r="HHZ912" s="4"/>
      <c r="HIA912" s="4"/>
      <c r="HIB912" s="4"/>
      <c r="HIC912" s="4"/>
      <c r="HID912" s="4"/>
      <c r="HIE912" s="4"/>
      <c r="HIF912" s="4"/>
      <c r="HIG912" s="4"/>
      <c r="HIH912" s="4"/>
      <c r="HII912" s="4"/>
      <c r="HIJ912" s="4"/>
      <c r="HIK912" s="4"/>
      <c r="HIL912" s="4"/>
      <c r="HIM912" s="4"/>
      <c r="HIN912" s="4"/>
      <c r="HIO912" s="4"/>
      <c r="HIP912" s="4"/>
      <c r="HIQ912" s="4"/>
      <c r="HIR912" s="4"/>
      <c r="HIS912" s="4"/>
      <c r="HIT912" s="4"/>
      <c r="HIU912" s="4"/>
      <c r="HIV912" s="4"/>
      <c r="HIW912" s="4"/>
      <c r="HIX912" s="4"/>
      <c r="HIY912" s="4"/>
      <c r="HIZ912" s="4"/>
      <c r="HJA912" s="4"/>
      <c r="HJB912" s="4"/>
      <c r="HJC912" s="4"/>
      <c r="HJD912" s="4"/>
      <c r="HJE912" s="4"/>
      <c r="HJF912" s="4"/>
      <c r="HJG912" s="4"/>
      <c r="HJH912" s="4"/>
      <c r="HJI912" s="4"/>
      <c r="HJJ912" s="4"/>
      <c r="HJK912" s="4"/>
      <c r="HJL912" s="4"/>
      <c r="HJM912" s="4"/>
      <c r="HJN912" s="4"/>
      <c r="HJO912" s="4"/>
      <c r="HJP912" s="4"/>
      <c r="HJQ912" s="4"/>
      <c r="HJR912" s="4"/>
      <c r="HJS912" s="4"/>
      <c r="HJT912" s="4"/>
      <c r="HJU912" s="4"/>
      <c r="HJV912" s="4"/>
      <c r="HJW912" s="4"/>
      <c r="HJX912" s="4"/>
      <c r="HJY912" s="4"/>
      <c r="HJZ912" s="4"/>
      <c r="HKA912" s="4"/>
      <c r="HKB912" s="4"/>
      <c r="HKC912" s="4"/>
      <c r="HKD912" s="4"/>
      <c r="HKE912" s="4"/>
      <c r="HKF912" s="4"/>
      <c r="HKG912" s="4"/>
      <c r="HKH912" s="4"/>
      <c r="HKI912" s="4"/>
      <c r="HKJ912" s="4"/>
      <c r="HKK912" s="4"/>
      <c r="HKL912" s="4"/>
      <c r="HKM912" s="4"/>
      <c r="HKN912" s="4"/>
      <c r="HKO912" s="4"/>
      <c r="HKP912" s="4"/>
      <c r="HKQ912" s="4"/>
      <c r="HKR912" s="4"/>
      <c r="HKS912" s="4"/>
      <c r="HKT912" s="4"/>
      <c r="HKU912" s="4"/>
      <c r="HKV912" s="4"/>
      <c r="HKW912" s="4"/>
      <c r="HKX912" s="4"/>
      <c r="HKY912" s="4"/>
      <c r="HKZ912" s="4"/>
      <c r="HLA912" s="4"/>
      <c r="HLB912" s="4"/>
      <c r="HLC912" s="4"/>
      <c r="HLD912" s="4"/>
      <c r="HLE912" s="4"/>
      <c r="HLF912" s="4"/>
      <c r="HLG912" s="4"/>
      <c r="HLH912" s="4"/>
      <c r="HLI912" s="4"/>
      <c r="HLJ912" s="4"/>
      <c r="HLK912" s="4"/>
      <c r="HLL912" s="4"/>
      <c r="HLM912" s="4"/>
      <c r="HLN912" s="4"/>
      <c r="HLO912" s="4"/>
      <c r="HLP912" s="4"/>
      <c r="HLQ912" s="4"/>
      <c r="HLR912" s="4"/>
      <c r="HLS912" s="4"/>
      <c r="HLT912" s="4"/>
      <c r="HLU912" s="4"/>
      <c r="HLV912" s="4"/>
      <c r="HLW912" s="4"/>
      <c r="HLX912" s="4"/>
      <c r="HLY912" s="4"/>
      <c r="HLZ912" s="4"/>
      <c r="HMA912" s="4"/>
      <c r="HMB912" s="4"/>
      <c r="HMC912" s="4"/>
      <c r="HMD912" s="4"/>
      <c r="HME912" s="4"/>
      <c r="HMF912" s="4"/>
      <c r="HMG912" s="4"/>
      <c r="HMH912" s="4"/>
      <c r="HMI912" s="4"/>
      <c r="HMJ912" s="4"/>
      <c r="HMK912" s="4"/>
      <c r="HML912" s="4"/>
      <c r="HMM912" s="4"/>
      <c r="HMN912" s="4"/>
      <c r="HMO912" s="4"/>
      <c r="HMP912" s="4"/>
      <c r="HMQ912" s="4"/>
      <c r="HMR912" s="4"/>
      <c r="HMS912" s="4"/>
      <c r="HMT912" s="4"/>
      <c r="HMU912" s="4"/>
      <c r="HMV912" s="4"/>
      <c r="HMW912" s="4"/>
      <c r="HMX912" s="4"/>
      <c r="HMY912" s="4"/>
      <c r="HMZ912" s="4"/>
      <c r="HNA912" s="4"/>
      <c r="HNB912" s="4"/>
      <c r="HNC912" s="4"/>
      <c r="HND912" s="4"/>
      <c r="HNE912" s="4"/>
      <c r="HNF912" s="4"/>
      <c r="HNG912" s="4"/>
      <c r="HNH912" s="4"/>
      <c r="HNI912" s="4"/>
      <c r="HNJ912" s="4"/>
      <c r="HNK912" s="4"/>
      <c r="HNL912" s="4"/>
      <c r="HNM912" s="4"/>
      <c r="HNN912" s="4"/>
      <c r="HNO912" s="4"/>
      <c r="HNP912" s="4"/>
      <c r="HNQ912" s="4"/>
      <c r="HNR912" s="4"/>
      <c r="HNS912" s="4"/>
      <c r="HNT912" s="4"/>
      <c r="HNU912" s="4"/>
      <c r="HNV912" s="4"/>
      <c r="HNW912" s="4"/>
      <c r="HNX912" s="4"/>
      <c r="HNY912" s="4"/>
      <c r="HNZ912" s="4"/>
      <c r="HOA912" s="4"/>
      <c r="HOB912" s="4"/>
      <c r="HOC912" s="4"/>
      <c r="HOD912" s="4"/>
      <c r="HOE912" s="4"/>
      <c r="HOF912" s="4"/>
      <c r="HOG912" s="4"/>
      <c r="HOH912" s="4"/>
      <c r="HOI912" s="4"/>
      <c r="HOJ912" s="4"/>
      <c r="HOK912" s="4"/>
      <c r="HOL912" s="4"/>
      <c r="HOM912" s="4"/>
      <c r="HON912" s="4"/>
      <c r="HOO912" s="4"/>
      <c r="HOP912" s="4"/>
      <c r="HOQ912" s="4"/>
      <c r="HOR912" s="4"/>
      <c r="HOS912" s="4"/>
      <c r="HOT912" s="4"/>
      <c r="HOU912" s="4"/>
      <c r="HOV912" s="4"/>
      <c r="HOW912" s="4"/>
      <c r="HOX912" s="4"/>
      <c r="HOY912" s="4"/>
      <c r="HOZ912" s="4"/>
      <c r="HPA912" s="4"/>
      <c r="HPB912" s="4"/>
      <c r="HPC912" s="4"/>
      <c r="HPD912" s="4"/>
      <c r="HPE912" s="4"/>
      <c r="HPF912" s="4"/>
      <c r="HPG912" s="4"/>
      <c r="HPH912" s="4"/>
      <c r="HPI912" s="4"/>
      <c r="HPJ912" s="4"/>
      <c r="HPK912" s="4"/>
      <c r="HPL912" s="4"/>
      <c r="HPM912" s="4"/>
      <c r="HPN912" s="4"/>
      <c r="HPO912" s="4"/>
      <c r="HPP912" s="4"/>
      <c r="HPQ912" s="4"/>
      <c r="HPR912" s="4"/>
      <c r="HPS912" s="4"/>
      <c r="HPT912" s="4"/>
      <c r="HPU912" s="4"/>
      <c r="HPV912" s="4"/>
      <c r="HPW912" s="4"/>
      <c r="HPX912" s="4"/>
      <c r="HPY912" s="4"/>
      <c r="HPZ912" s="4"/>
      <c r="HQA912" s="4"/>
      <c r="HQB912" s="4"/>
      <c r="HQC912" s="4"/>
      <c r="HQD912" s="4"/>
      <c r="HQE912" s="4"/>
      <c r="HQF912" s="4"/>
      <c r="HQG912" s="4"/>
      <c r="HQH912" s="4"/>
      <c r="HQI912" s="4"/>
      <c r="HQJ912" s="4"/>
      <c r="HQK912" s="4"/>
      <c r="HQL912" s="4"/>
      <c r="HQM912" s="4"/>
      <c r="HQN912" s="4"/>
      <c r="HQO912" s="4"/>
      <c r="HQP912" s="4"/>
      <c r="HQQ912" s="4"/>
      <c r="HQR912" s="4"/>
      <c r="HQS912" s="4"/>
      <c r="HQT912" s="4"/>
      <c r="HQU912" s="4"/>
      <c r="HQV912" s="4"/>
      <c r="HQW912" s="4"/>
      <c r="HQX912" s="4"/>
      <c r="HQY912" s="4"/>
      <c r="HQZ912" s="4"/>
      <c r="HRA912" s="4"/>
      <c r="HRB912" s="4"/>
      <c r="HRC912" s="4"/>
      <c r="HRD912" s="4"/>
      <c r="HRE912" s="4"/>
      <c r="HRF912" s="4"/>
      <c r="HRH912" s="4"/>
      <c r="HRJ912" s="4"/>
      <c r="HRK912" s="4"/>
      <c r="HRL912" s="4"/>
      <c r="HRM912" s="4"/>
      <c r="HRN912" s="4"/>
      <c r="HRO912" s="4"/>
      <c r="HRP912" s="4"/>
      <c r="HRQ912" s="4"/>
      <c r="HRV912" s="4"/>
      <c r="HRW912" s="4"/>
      <c r="HRX912" s="4"/>
      <c r="HRY912" s="4"/>
      <c r="HRZ912" s="4"/>
      <c r="HSA912" s="4"/>
      <c r="HSB912" s="4"/>
      <c r="HSC912" s="4"/>
      <c r="HSD912" s="4"/>
      <c r="HSE912" s="4"/>
      <c r="HSF912" s="4"/>
      <c r="HSG912" s="4"/>
      <c r="HSH912" s="4"/>
      <c r="HSI912" s="4"/>
      <c r="HSJ912" s="4"/>
      <c r="HSK912" s="4"/>
      <c r="HSL912" s="4"/>
      <c r="HSM912" s="4"/>
      <c r="HSN912" s="4"/>
      <c r="HSO912" s="4"/>
      <c r="HSP912" s="4"/>
      <c r="HSQ912" s="4"/>
      <c r="HSR912" s="4"/>
      <c r="HSS912" s="4"/>
      <c r="HST912" s="4"/>
      <c r="HSU912" s="4"/>
      <c r="HSV912" s="4"/>
      <c r="HSW912" s="4"/>
      <c r="HSX912" s="4"/>
      <c r="HSY912" s="4"/>
      <c r="HSZ912" s="4"/>
      <c r="HTA912" s="4"/>
      <c r="HTB912" s="4"/>
      <c r="HTC912" s="4"/>
      <c r="HTD912" s="4"/>
      <c r="HTE912" s="4"/>
      <c r="HTF912" s="4"/>
      <c r="HTG912" s="4"/>
      <c r="HTH912" s="4"/>
      <c r="HTI912" s="4"/>
      <c r="HTJ912" s="4"/>
      <c r="HTK912" s="4"/>
      <c r="HTL912" s="4"/>
      <c r="HTM912" s="4"/>
      <c r="HTN912" s="4"/>
      <c r="HTO912" s="4"/>
      <c r="HTP912" s="4"/>
      <c r="HTQ912" s="4"/>
      <c r="HTR912" s="4"/>
      <c r="HTS912" s="4"/>
      <c r="HTT912" s="4"/>
      <c r="HTU912" s="4"/>
      <c r="HTV912" s="4"/>
      <c r="HTW912" s="4"/>
      <c r="HTX912" s="4"/>
      <c r="HTY912" s="4"/>
      <c r="HTZ912" s="4"/>
      <c r="HUA912" s="4"/>
      <c r="HUB912" s="4"/>
      <c r="HUC912" s="4"/>
      <c r="HUD912" s="4"/>
      <c r="HUE912" s="4"/>
      <c r="HUF912" s="4"/>
      <c r="HUG912" s="4"/>
      <c r="HUH912" s="4"/>
      <c r="HUI912" s="4"/>
      <c r="HUJ912" s="4"/>
      <c r="HUK912" s="4"/>
      <c r="HUL912" s="4"/>
      <c r="HUM912" s="4"/>
      <c r="HUN912" s="4"/>
      <c r="HUO912" s="4"/>
      <c r="HUP912" s="4"/>
      <c r="HUQ912" s="4"/>
      <c r="HUR912" s="4"/>
      <c r="HUS912" s="4"/>
      <c r="HUT912" s="4"/>
      <c r="HUU912" s="4"/>
      <c r="HUV912" s="4"/>
      <c r="HUW912" s="4"/>
      <c r="HUX912" s="4"/>
      <c r="HUY912" s="4"/>
      <c r="HUZ912" s="4"/>
      <c r="HVA912" s="4"/>
      <c r="HVB912" s="4"/>
      <c r="HVC912" s="4"/>
      <c r="HVD912" s="4"/>
      <c r="HVE912" s="4"/>
      <c r="HVF912" s="4"/>
      <c r="HVG912" s="4"/>
      <c r="HVH912" s="4"/>
      <c r="HVI912" s="4"/>
      <c r="HVJ912" s="4"/>
      <c r="HVK912" s="4"/>
      <c r="HVL912" s="4"/>
      <c r="HVM912" s="4"/>
      <c r="HVN912" s="4"/>
      <c r="HVO912" s="4"/>
      <c r="HVP912" s="4"/>
      <c r="HVQ912" s="4"/>
      <c r="HVR912" s="4"/>
      <c r="HVS912" s="4"/>
      <c r="HVT912" s="4"/>
      <c r="HVU912" s="4"/>
      <c r="HVV912" s="4"/>
      <c r="HVW912" s="4"/>
      <c r="HVX912" s="4"/>
      <c r="HVY912" s="4"/>
      <c r="HVZ912" s="4"/>
      <c r="HWA912" s="4"/>
      <c r="HWB912" s="4"/>
      <c r="HWC912" s="4"/>
      <c r="HWD912" s="4"/>
      <c r="HWE912" s="4"/>
      <c r="HWF912" s="4"/>
      <c r="HWG912" s="4"/>
      <c r="HWH912" s="4"/>
      <c r="HWI912" s="4"/>
      <c r="HWJ912" s="4"/>
      <c r="HWK912" s="4"/>
      <c r="HWL912" s="4"/>
      <c r="HWM912" s="4"/>
      <c r="HWN912" s="4"/>
      <c r="HWO912" s="4"/>
      <c r="HWP912" s="4"/>
      <c r="HWQ912" s="4"/>
      <c r="HWR912" s="4"/>
      <c r="HWS912" s="4"/>
      <c r="HWT912" s="4"/>
      <c r="HWU912" s="4"/>
      <c r="HWV912" s="4"/>
      <c r="HWW912" s="4"/>
      <c r="HWX912" s="4"/>
      <c r="HWY912" s="4"/>
      <c r="HWZ912" s="4"/>
      <c r="HXA912" s="4"/>
      <c r="HXB912" s="4"/>
      <c r="HXC912" s="4"/>
      <c r="HXD912" s="4"/>
      <c r="HXE912" s="4"/>
      <c r="HXF912" s="4"/>
      <c r="HXG912" s="4"/>
      <c r="HXH912" s="4"/>
      <c r="HXI912" s="4"/>
      <c r="HXJ912" s="4"/>
      <c r="HXK912" s="4"/>
      <c r="HXL912" s="4"/>
      <c r="HXM912" s="4"/>
      <c r="HXN912" s="4"/>
      <c r="HXO912" s="4"/>
      <c r="HXP912" s="4"/>
      <c r="HXQ912" s="4"/>
      <c r="HXR912" s="4"/>
      <c r="HXS912" s="4"/>
      <c r="HXT912" s="4"/>
      <c r="HXU912" s="4"/>
      <c r="HXV912" s="4"/>
      <c r="HXW912" s="4"/>
      <c r="HXX912" s="4"/>
      <c r="HXY912" s="4"/>
      <c r="HXZ912" s="4"/>
      <c r="HYA912" s="4"/>
      <c r="HYB912" s="4"/>
      <c r="HYC912" s="4"/>
      <c r="HYD912" s="4"/>
      <c r="HYE912" s="4"/>
      <c r="HYF912" s="4"/>
      <c r="HYG912" s="4"/>
      <c r="HYH912" s="4"/>
      <c r="HYI912" s="4"/>
      <c r="HYJ912" s="4"/>
      <c r="HYK912" s="4"/>
      <c r="HYL912" s="4"/>
      <c r="HYM912" s="4"/>
      <c r="HYN912" s="4"/>
      <c r="HYO912" s="4"/>
      <c r="HYP912" s="4"/>
      <c r="HYQ912" s="4"/>
      <c r="HYR912" s="4"/>
      <c r="HYS912" s="4"/>
      <c r="HYT912" s="4"/>
      <c r="HYU912" s="4"/>
      <c r="HYV912" s="4"/>
      <c r="HYW912" s="4"/>
      <c r="HYX912" s="4"/>
      <c r="HYY912" s="4"/>
      <c r="HYZ912" s="4"/>
      <c r="HZA912" s="4"/>
      <c r="HZB912" s="4"/>
      <c r="HZC912" s="4"/>
      <c r="HZD912" s="4"/>
      <c r="HZE912" s="4"/>
      <c r="HZF912" s="4"/>
      <c r="HZG912" s="4"/>
      <c r="HZH912" s="4"/>
      <c r="HZI912" s="4"/>
      <c r="HZJ912" s="4"/>
      <c r="HZK912" s="4"/>
      <c r="HZL912" s="4"/>
      <c r="HZM912" s="4"/>
      <c r="HZN912" s="4"/>
      <c r="HZO912" s="4"/>
      <c r="HZP912" s="4"/>
      <c r="HZQ912" s="4"/>
      <c r="HZR912" s="4"/>
      <c r="HZS912" s="4"/>
      <c r="HZT912" s="4"/>
      <c r="HZU912" s="4"/>
      <c r="HZV912" s="4"/>
      <c r="HZW912" s="4"/>
      <c r="HZX912" s="4"/>
      <c r="HZY912" s="4"/>
      <c r="HZZ912" s="4"/>
      <c r="IAA912" s="4"/>
      <c r="IAB912" s="4"/>
      <c r="IAC912" s="4"/>
      <c r="IAD912" s="4"/>
      <c r="IAE912" s="4"/>
      <c r="IAF912" s="4"/>
      <c r="IAG912" s="4"/>
      <c r="IAH912" s="4"/>
      <c r="IAI912" s="4"/>
      <c r="IAJ912" s="4"/>
      <c r="IAK912" s="4"/>
      <c r="IAL912" s="4"/>
      <c r="IAM912" s="4"/>
      <c r="IAN912" s="4"/>
      <c r="IAO912" s="4"/>
      <c r="IAP912" s="4"/>
      <c r="IAQ912" s="4"/>
      <c r="IAR912" s="4"/>
      <c r="IAS912" s="4"/>
      <c r="IAT912" s="4"/>
      <c r="IAU912" s="4"/>
      <c r="IAV912" s="4"/>
      <c r="IAW912" s="4"/>
      <c r="IAX912" s="4"/>
      <c r="IAY912" s="4"/>
      <c r="IAZ912" s="4"/>
      <c r="IBA912" s="4"/>
      <c r="IBB912" s="4"/>
      <c r="IBD912" s="4"/>
      <c r="IBF912" s="4"/>
      <c r="IBG912" s="4"/>
      <c r="IBH912" s="4"/>
      <c r="IBI912" s="4"/>
      <c r="IBJ912" s="4"/>
      <c r="IBK912" s="4"/>
      <c r="IBL912" s="4"/>
      <c r="IBM912" s="4"/>
      <c r="IBR912" s="4"/>
      <c r="IBS912" s="4"/>
      <c r="IBT912" s="4"/>
      <c r="IBU912" s="4"/>
      <c r="IBV912" s="4"/>
      <c r="IBW912" s="4"/>
      <c r="IBX912" s="4"/>
      <c r="IBY912" s="4"/>
      <c r="IBZ912" s="4"/>
      <c r="ICA912" s="4"/>
      <c r="ICB912" s="4"/>
      <c r="ICC912" s="4"/>
      <c r="ICD912" s="4"/>
      <c r="ICE912" s="4"/>
      <c r="ICF912" s="4"/>
      <c r="ICG912" s="4"/>
      <c r="ICH912" s="4"/>
      <c r="ICI912" s="4"/>
      <c r="ICJ912" s="4"/>
      <c r="ICK912" s="4"/>
      <c r="ICL912" s="4"/>
      <c r="ICM912" s="4"/>
      <c r="ICN912" s="4"/>
      <c r="ICO912" s="4"/>
      <c r="ICP912" s="4"/>
      <c r="ICQ912" s="4"/>
      <c r="ICR912" s="4"/>
      <c r="ICS912" s="4"/>
      <c r="ICT912" s="4"/>
      <c r="ICU912" s="4"/>
      <c r="ICV912" s="4"/>
      <c r="ICW912" s="4"/>
      <c r="ICX912" s="4"/>
      <c r="ICY912" s="4"/>
      <c r="ICZ912" s="4"/>
      <c r="IDA912" s="4"/>
      <c r="IDB912" s="4"/>
      <c r="IDC912" s="4"/>
      <c r="IDD912" s="4"/>
      <c r="IDE912" s="4"/>
      <c r="IDF912" s="4"/>
      <c r="IDG912" s="4"/>
      <c r="IDH912" s="4"/>
      <c r="IDI912" s="4"/>
      <c r="IDJ912" s="4"/>
      <c r="IDK912" s="4"/>
      <c r="IDL912" s="4"/>
      <c r="IDM912" s="4"/>
      <c r="IDN912" s="4"/>
      <c r="IDO912" s="4"/>
      <c r="IDP912" s="4"/>
      <c r="IDQ912" s="4"/>
      <c r="IDR912" s="4"/>
      <c r="IDS912" s="4"/>
      <c r="IDT912" s="4"/>
      <c r="IDU912" s="4"/>
      <c r="IDV912" s="4"/>
      <c r="IDW912" s="4"/>
      <c r="IDX912" s="4"/>
      <c r="IDY912" s="4"/>
      <c r="IDZ912" s="4"/>
      <c r="IEA912" s="4"/>
      <c r="IEB912" s="4"/>
      <c r="IEC912" s="4"/>
      <c r="IED912" s="4"/>
      <c r="IEE912" s="4"/>
      <c r="IEF912" s="4"/>
      <c r="IEG912" s="4"/>
      <c r="IEH912" s="4"/>
      <c r="IEI912" s="4"/>
      <c r="IEJ912" s="4"/>
      <c r="IEK912" s="4"/>
      <c r="IEL912" s="4"/>
      <c r="IEM912" s="4"/>
      <c r="IEN912" s="4"/>
      <c r="IEO912" s="4"/>
      <c r="IEP912" s="4"/>
      <c r="IEQ912" s="4"/>
      <c r="IER912" s="4"/>
      <c r="IES912" s="4"/>
      <c r="IET912" s="4"/>
      <c r="IEU912" s="4"/>
      <c r="IEV912" s="4"/>
      <c r="IEW912" s="4"/>
      <c r="IEX912" s="4"/>
      <c r="IEY912" s="4"/>
      <c r="IEZ912" s="4"/>
      <c r="IFA912" s="4"/>
      <c r="IFB912" s="4"/>
      <c r="IFC912" s="4"/>
      <c r="IFD912" s="4"/>
      <c r="IFE912" s="4"/>
      <c r="IFF912" s="4"/>
      <c r="IFG912" s="4"/>
      <c r="IFH912" s="4"/>
      <c r="IFI912" s="4"/>
      <c r="IFJ912" s="4"/>
      <c r="IFK912" s="4"/>
      <c r="IFL912" s="4"/>
      <c r="IFM912" s="4"/>
      <c r="IFN912" s="4"/>
      <c r="IFO912" s="4"/>
      <c r="IFP912" s="4"/>
      <c r="IFQ912" s="4"/>
      <c r="IFR912" s="4"/>
      <c r="IFS912" s="4"/>
      <c r="IFT912" s="4"/>
      <c r="IFU912" s="4"/>
      <c r="IFV912" s="4"/>
      <c r="IFW912" s="4"/>
      <c r="IFX912" s="4"/>
      <c r="IFY912" s="4"/>
      <c r="IFZ912" s="4"/>
      <c r="IGA912" s="4"/>
      <c r="IGB912" s="4"/>
      <c r="IGC912" s="4"/>
      <c r="IGD912" s="4"/>
      <c r="IGE912" s="4"/>
      <c r="IGF912" s="4"/>
      <c r="IGG912" s="4"/>
      <c r="IGH912" s="4"/>
      <c r="IGI912" s="4"/>
      <c r="IGJ912" s="4"/>
      <c r="IGK912" s="4"/>
      <c r="IGL912" s="4"/>
      <c r="IGM912" s="4"/>
      <c r="IGN912" s="4"/>
      <c r="IGO912" s="4"/>
      <c r="IGP912" s="4"/>
      <c r="IGQ912" s="4"/>
      <c r="IGR912" s="4"/>
      <c r="IGS912" s="4"/>
      <c r="IGT912" s="4"/>
      <c r="IGU912" s="4"/>
      <c r="IGV912" s="4"/>
      <c r="IGW912" s="4"/>
      <c r="IGX912" s="4"/>
      <c r="IGY912" s="4"/>
      <c r="IGZ912" s="4"/>
      <c r="IHA912" s="4"/>
      <c r="IHB912" s="4"/>
      <c r="IHC912" s="4"/>
      <c r="IHD912" s="4"/>
      <c r="IHE912" s="4"/>
      <c r="IHF912" s="4"/>
      <c r="IHG912" s="4"/>
      <c r="IHH912" s="4"/>
      <c r="IHI912" s="4"/>
      <c r="IHJ912" s="4"/>
      <c r="IHK912" s="4"/>
      <c r="IHL912" s="4"/>
      <c r="IHM912" s="4"/>
      <c r="IHN912" s="4"/>
      <c r="IHO912" s="4"/>
      <c r="IHP912" s="4"/>
      <c r="IHQ912" s="4"/>
      <c r="IHR912" s="4"/>
      <c r="IHS912" s="4"/>
      <c r="IHT912" s="4"/>
      <c r="IHU912" s="4"/>
      <c r="IHV912" s="4"/>
      <c r="IHW912" s="4"/>
      <c r="IHX912" s="4"/>
      <c r="IHY912" s="4"/>
      <c r="IHZ912" s="4"/>
      <c r="IIA912" s="4"/>
      <c r="IIB912" s="4"/>
      <c r="IIC912" s="4"/>
      <c r="IID912" s="4"/>
      <c r="IIE912" s="4"/>
      <c r="IIF912" s="4"/>
      <c r="IIG912" s="4"/>
      <c r="IIH912" s="4"/>
      <c r="III912" s="4"/>
      <c r="IIJ912" s="4"/>
      <c r="IIK912" s="4"/>
      <c r="IIL912" s="4"/>
      <c r="IIM912" s="4"/>
      <c r="IIN912" s="4"/>
      <c r="IIO912" s="4"/>
      <c r="IIP912" s="4"/>
      <c r="IIQ912" s="4"/>
      <c r="IIR912" s="4"/>
      <c r="IIS912" s="4"/>
      <c r="IIT912" s="4"/>
      <c r="IIU912" s="4"/>
      <c r="IIV912" s="4"/>
      <c r="IIW912" s="4"/>
      <c r="IIX912" s="4"/>
      <c r="IIY912" s="4"/>
      <c r="IIZ912" s="4"/>
      <c r="IJA912" s="4"/>
      <c r="IJB912" s="4"/>
      <c r="IJC912" s="4"/>
      <c r="IJD912" s="4"/>
      <c r="IJE912" s="4"/>
      <c r="IJF912" s="4"/>
      <c r="IJG912" s="4"/>
      <c r="IJH912" s="4"/>
      <c r="IJI912" s="4"/>
      <c r="IJJ912" s="4"/>
      <c r="IJK912" s="4"/>
      <c r="IJL912" s="4"/>
      <c r="IJM912" s="4"/>
      <c r="IJN912" s="4"/>
      <c r="IJO912" s="4"/>
      <c r="IJP912" s="4"/>
      <c r="IJQ912" s="4"/>
      <c r="IJR912" s="4"/>
      <c r="IJS912" s="4"/>
      <c r="IJT912" s="4"/>
      <c r="IJU912" s="4"/>
      <c r="IJV912" s="4"/>
      <c r="IJW912" s="4"/>
      <c r="IJX912" s="4"/>
      <c r="IJY912" s="4"/>
      <c r="IJZ912" s="4"/>
      <c r="IKA912" s="4"/>
      <c r="IKB912" s="4"/>
      <c r="IKC912" s="4"/>
      <c r="IKD912" s="4"/>
      <c r="IKE912" s="4"/>
      <c r="IKF912" s="4"/>
      <c r="IKG912" s="4"/>
      <c r="IKH912" s="4"/>
      <c r="IKI912" s="4"/>
      <c r="IKJ912" s="4"/>
      <c r="IKK912" s="4"/>
      <c r="IKL912" s="4"/>
      <c r="IKM912" s="4"/>
      <c r="IKN912" s="4"/>
      <c r="IKO912" s="4"/>
      <c r="IKP912" s="4"/>
      <c r="IKQ912" s="4"/>
      <c r="IKR912" s="4"/>
      <c r="IKS912" s="4"/>
      <c r="IKT912" s="4"/>
      <c r="IKU912" s="4"/>
      <c r="IKV912" s="4"/>
      <c r="IKW912" s="4"/>
      <c r="IKX912" s="4"/>
      <c r="IKZ912" s="4"/>
      <c r="ILB912" s="4"/>
      <c r="ILC912" s="4"/>
      <c r="ILD912" s="4"/>
      <c r="ILE912" s="4"/>
      <c r="ILF912" s="4"/>
      <c r="ILG912" s="4"/>
      <c r="ILH912" s="4"/>
      <c r="ILI912" s="4"/>
      <c r="ILN912" s="4"/>
      <c r="ILO912" s="4"/>
      <c r="ILP912" s="4"/>
      <c r="ILQ912" s="4"/>
      <c r="ILR912" s="4"/>
      <c r="ILS912" s="4"/>
      <c r="ILT912" s="4"/>
      <c r="ILU912" s="4"/>
      <c r="ILV912" s="4"/>
      <c r="ILW912" s="4"/>
      <c r="ILX912" s="4"/>
      <c r="ILY912" s="4"/>
      <c r="ILZ912" s="4"/>
      <c r="IMA912" s="4"/>
      <c r="IMB912" s="4"/>
      <c r="IMC912" s="4"/>
      <c r="IMD912" s="4"/>
      <c r="IME912" s="4"/>
      <c r="IMF912" s="4"/>
      <c r="IMG912" s="4"/>
      <c r="IMH912" s="4"/>
      <c r="IMI912" s="4"/>
      <c r="IMJ912" s="4"/>
      <c r="IMK912" s="4"/>
      <c r="IML912" s="4"/>
      <c r="IMM912" s="4"/>
      <c r="IMN912" s="4"/>
      <c r="IMO912" s="4"/>
      <c r="IMP912" s="4"/>
      <c r="IMQ912" s="4"/>
      <c r="IMR912" s="4"/>
      <c r="IMS912" s="4"/>
      <c r="IMT912" s="4"/>
      <c r="IMU912" s="4"/>
      <c r="IMV912" s="4"/>
      <c r="IMW912" s="4"/>
      <c r="IMX912" s="4"/>
      <c r="IMY912" s="4"/>
      <c r="IMZ912" s="4"/>
      <c r="INA912" s="4"/>
      <c r="INB912" s="4"/>
      <c r="INC912" s="4"/>
      <c r="IND912" s="4"/>
      <c r="INE912" s="4"/>
      <c r="INF912" s="4"/>
      <c r="ING912" s="4"/>
      <c r="INH912" s="4"/>
      <c r="INI912" s="4"/>
      <c r="INJ912" s="4"/>
      <c r="INK912" s="4"/>
      <c r="INL912" s="4"/>
      <c r="INM912" s="4"/>
      <c r="INN912" s="4"/>
      <c r="INO912" s="4"/>
      <c r="INP912" s="4"/>
      <c r="INQ912" s="4"/>
      <c r="INR912" s="4"/>
      <c r="INS912" s="4"/>
      <c r="INT912" s="4"/>
      <c r="INU912" s="4"/>
      <c r="INV912" s="4"/>
      <c r="INW912" s="4"/>
      <c r="INX912" s="4"/>
      <c r="INY912" s="4"/>
      <c r="INZ912" s="4"/>
      <c r="IOA912" s="4"/>
      <c r="IOB912" s="4"/>
      <c r="IOC912" s="4"/>
      <c r="IOD912" s="4"/>
      <c r="IOE912" s="4"/>
      <c r="IOF912" s="4"/>
      <c r="IOG912" s="4"/>
      <c r="IOH912" s="4"/>
      <c r="IOI912" s="4"/>
      <c r="IOJ912" s="4"/>
      <c r="IOK912" s="4"/>
      <c r="IOL912" s="4"/>
      <c r="IOM912" s="4"/>
      <c r="ION912" s="4"/>
      <c r="IOO912" s="4"/>
      <c r="IOP912" s="4"/>
      <c r="IOQ912" s="4"/>
      <c r="IOR912" s="4"/>
      <c r="IOS912" s="4"/>
      <c r="IOT912" s="4"/>
      <c r="IOU912" s="4"/>
      <c r="IOV912" s="4"/>
      <c r="IOW912" s="4"/>
      <c r="IOX912" s="4"/>
      <c r="IOY912" s="4"/>
      <c r="IOZ912" s="4"/>
      <c r="IPA912" s="4"/>
      <c r="IPB912" s="4"/>
      <c r="IPC912" s="4"/>
      <c r="IPD912" s="4"/>
      <c r="IPE912" s="4"/>
      <c r="IPF912" s="4"/>
      <c r="IPG912" s="4"/>
      <c r="IPH912" s="4"/>
      <c r="IPI912" s="4"/>
      <c r="IPJ912" s="4"/>
      <c r="IPK912" s="4"/>
      <c r="IPL912" s="4"/>
      <c r="IPM912" s="4"/>
      <c r="IPN912" s="4"/>
      <c r="IPO912" s="4"/>
      <c r="IPP912" s="4"/>
      <c r="IPQ912" s="4"/>
      <c r="IPR912" s="4"/>
      <c r="IPS912" s="4"/>
      <c r="IPT912" s="4"/>
      <c r="IPU912" s="4"/>
      <c r="IPV912" s="4"/>
      <c r="IPW912" s="4"/>
      <c r="IPX912" s="4"/>
      <c r="IPY912" s="4"/>
      <c r="IPZ912" s="4"/>
      <c r="IQA912" s="4"/>
      <c r="IQB912" s="4"/>
      <c r="IQC912" s="4"/>
      <c r="IQD912" s="4"/>
      <c r="IQE912" s="4"/>
      <c r="IQF912" s="4"/>
      <c r="IQG912" s="4"/>
      <c r="IQH912" s="4"/>
      <c r="IQI912" s="4"/>
      <c r="IQJ912" s="4"/>
      <c r="IQK912" s="4"/>
      <c r="IQL912" s="4"/>
      <c r="IQM912" s="4"/>
      <c r="IQN912" s="4"/>
      <c r="IQO912" s="4"/>
      <c r="IQP912" s="4"/>
      <c r="IQQ912" s="4"/>
      <c r="IQR912" s="4"/>
      <c r="IQS912" s="4"/>
      <c r="IQT912" s="4"/>
      <c r="IQU912" s="4"/>
      <c r="IQV912" s="4"/>
      <c r="IQW912" s="4"/>
      <c r="IQX912" s="4"/>
      <c r="IQY912" s="4"/>
      <c r="IQZ912" s="4"/>
      <c r="IRA912" s="4"/>
      <c r="IRB912" s="4"/>
      <c r="IRC912" s="4"/>
      <c r="IRD912" s="4"/>
      <c r="IRE912" s="4"/>
      <c r="IRF912" s="4"/>
      <c r="IRG912" s="4"/>
      <c r="IRH912" s="4"/>
      <c r="IRI912" s="4"/>
      <c r="IRJ912" s="4"/>
      <c r="IRK912" s="4"/>
      <c r="IRL912" s="4"/>
      <c r="IRM912" s="4"/>
      <c r="IRN912" s="4"/>
      <c r="IRO912" s="4"/>
      <c r="IRP912" s="4"/>
      <c r="IRQ912" s="4"/>
      <c r="IRR912" s="4"/>
      <c r="IRS912" s="4"/>
      <c r="IRT912" s="4"/>
      <c r="IRU912" s="4"/>
      <c r="IRV912" s="4"/>
      <c r="IRW912" s="4"/>
      <c r="IRX912" s="4"/>
      <c r="IRY912" s="4"/>
      <c r="IRZ912" s="4"/>
      <c r="ISA912" s="4"/>
      <c r="ISB912" s="4"/>
      <c r="ISC912" s="4"/>
      <c r="ISD912" s="4"/>
      <c r="ISE912" s="4"/>
      <c r="ISF912" s="4"/>
      <c r="ISG912" s="4"/>
      <c r="ISH912" s="4"/>
      <c r="ISI912" s="4"/>
      <c r="ISJ912" s="4"/>
      <c r="ISK912" s="4"/>
      <c r="ISL912" s="4"/>
      <c r="ISM912" s="4"/>
      <c r="ISN912" s="4"/>
      <c r="ISO912" s="4"/>
      <c r="ISP912" s="4"/>
      <c r="ISQ912" s="4"/>
      <c r="ISR912" s="4"/>
      <c r="ISS912" s="4"/>
      <c r="IST912" s="4"/>
      <c r="ISU912" s="4"/>
      <c r="ISV912" s="4"/>
      <c r="ISW912" s="4"/>
      <c r="ISX912" s="4"/>
      <c r="ISY912" s="4"/>
      <c r="ISZ912" s="4"/>
      <c r="ITA912" s="4"/>
      <c r="ITB912" s="4"/>
      <c r="ITC912" s="4"/>
      <c r="ITD912" s="4"/>
      <c r="ITE912" s="4"/>
      <c r="ITF912" s="4"/>
      <c r="ITG912" s="4"/>
      <c r="ITH912" s="4"/>
      <c r="ITI912" s="4"/>
      <c r="ITJ912" s="4"/>
      <c r="ITK912" s="4"/>
      <c r="ITL912" s="4"/>
      <c r="ITM912" s="4"/>
      <c r="ITN912" s="4"/>
      <c r="ITO912" s="4"/>
      <c r="ITP912" s="4"/>
      <c r="ITQ912" s="4"/>
      <c r="ITR912" s="4"/>
      <c r="ITS912" s="4"/>
      <c r="ITT912" s="4"/>
      <c r="ITU912" s="4"/>
      <c r="ITV912" s="4"/>
      <c r="ITW912" s="4"/>
      <c r="ITX912" s="4"/>
      <c r="ITY912" s="4"/>
      <c r="ITZ912" s="4"/>
      <c r="IUA912" s="4"/>
      <c r="IUB912" s="4"/>
      <c r="IUC912" s="4"/>
      <c r="IUD912" s="4"/>
      <c r="IUE912" s="4"/>
      <c r="IUF912" s="4"/>
      <c r="IUG912" s="4"/>
      <c r="IUH912" s="4"/>
      <c r="IUI912" s="4"/>
      <c r="IUJ912" s="4"/>
      <c r="IUK912" s="4"/>
      <c r="IUL912" s="4"/>
      <c r="IUM912" s="4"/>
      <c r="IUN912" s="4"/>
      <c r="IUO912" s="4"/>
      <c r="IUP912" s="4"/>
      <c r="IUQ912" s="4"/>
      <c r="IUR912" s="4"/>
      <c r="IUS912" s="4"/>
      <c r="IUT912" s="4"/>
      <c r="IUV912" s="4"/>
      <c r="IUX912" s="4"/>
      <c r="IUY912" s="4"/>
      <c r="IUZ912" s="4"/>
      <c r="IVA912" s="4"/>
      <c r="IVB912" s="4"/>
      <c r="IVC912" s="4"/>
      <c r="IVD912" s="4"/>
      <c r="IVE912" s="4"/>
      <c r="IVJ912" s="4"/>
      <c r="IVK912" s="4"/>
      <c r="IVL912" s="4"/>
      <c r="IVM912" s="4"/>
      <c r="IVN912" s="4"/>
      <c r="IVO912" s="4"/>
      <c r="IVP912" s="4"/>
      <c r="IVQ912" s="4"/>
      <c r="IVR912" s="4"/>
      <c r="IVS912" s="4"/>
      <c r="IVT912" s="4"/>
      <c r="IVU912" s="4"/>
      <c r="IVV912" s="4"/>
      <c r="IVW912" s="4"/>
      <c r="IVX912" s="4"/>
      <c r="IVY912" s="4"/>
      <c r="IVZ912" s="4"/>
      <c r="IWA912" s="4"/>
      <c r="IWB912" s="4"/>
      <c r="IWC912" s="4"/>
      <c r="IWD912" s="4"/>
      <c r="IWE912" s="4"/>
      <c r="IWF912" s="4"/>
      <c r="IWG912" s="4"/>
      <c r="IWH912" s="4"/>
      <c r="IWI912" s="4"/>
      <c r="IWJ912" s="4"/>
      <c r="IWK912" s="4"/>
      <c r="IWL912" s="4"/>
      <c r="IWM912" s="4"/>
      <c r="IWN912" s="4"/>
      <c r="IWO912" s="4"/>
      <c r="IWP912" s="4"/>
      <c r="IWQ912" s="4"/>
      <c r="IWR912" s="4"/>
      <c r="IWS912" s="4"/>
      <c r="IWT912" s="4"/>
      <c r="IWU912" s="4"/>
      <c r="IWV912" s="4"/>
      <c r="IWW912" s="4"/>
      <c r="IWX912" s="4"/>
      <c r="IWY912" s="4"/>
      <c r="IWZ912" s="4"/>
      <c r="IXA912" s="4"/>
      <c r="IXB912" s="4"/>
      <c r="IXC912" s="4"/>
      <c r="IXD912" s="4"/>
      <c r="IXE912" s="4"/>
      <c r="IXF912" s="4"/>
      <c r="IXG912" s="4"/>
      <c r="IXH912" s="4"/>
      <c r="IXI912" s="4"/>
      <c r="IXJ912" s="4"/>
      <c r="IXK912" s="4"/>
      <c r="IXL912" s="4"/>
      <c r="IXM912" s="4"/>
      <c r="IXN912" s="4"/>
      <c r="IXO912" s="4"/>
      <c r="IXP912" s="4"/>
      <c r="IXQ912" s="4"/>
      <c r="IXR912" s="4"/>
      <c r="IXS912" s="4"/>
      <c r="IXT912" s="4"/>
      <c r="IXU912" s="4"/>
      <c r="IXV912" s="4"/>
      <c r="IXW912" s="4"/>
      <c r="IXX912" s="4"/>
      <c r="IXY912" s="4"/>
      <c r="IXZ912" s="4"/>
      <c r="IYA912" s="4"/>
      <c r="IYB912" s="4"/>
      <c r="IYC912" s="4"/>
      <c r="IYD912" s="4"/>
      <c r="IYE912" s="4"/>
      <c r="IYF912" s="4"/>
      <c r="IYG912" s="4"/>
      <c r="IYH912" s="4"/>
      <c r="IYI912" s="4"/>
      <c r="IYJ912" s="4"/>
      <c r="IYK912" s="4"/>
      <c r="IYL912" s="4"/>
      <c r="IYM912" s="4"/>
      <c r="IYN912" s="4"/>
      <c r="IYO912" s="4"/>
      <c r="IYP912" s="4"/>
      <c r="IYQ912" s="4"/>
      <c r="IYR912" s="4"/>
      <c r="IYS912" s="4"/>
      <c r="IYT912" s="4"/>
      <c r="IYU912" s="4"/>
      <c r="IYV912" s="4"/>
      <c r="IYW912" s="4"/>
      <c r="IYX912" s="4"/>
      <c r="IYY912" s="4"/>
      <c r="IYZ912" s="4"/>
      <c r="IZA912" s="4"/>
      <c r="IZB912" s="4"/>
      <c r="IZC912" s="4"/>
      <c r="IZD912" s="4"/>
      <c r="IZE912" s="4"/>
      <c r="IZF912" s="4"/>
      <c r="IZG912" s="4"/>
      <c r="IZH912" s="4"/>
      <c r="IZI912" s="4"/>
      <c r="IZJ912" s="4"/>
      <c r="IZK912" s="4"/>
      <c r="IZL912" s="4"/>
      <c r="IZM912" s="4"/>
      <c r="IZN912" s="4"/>
      <c r="IZO912" s="4"/>
      <c r="IZP912" s="4"/>
      <c r="IZQ912" s="4"/>
      <c r="IZR912" s="4"/>
      <c r="IZS912" s="4"/>
      <c r="IZT912" s="4"/>
      <c r="IZU912" s="4"/>
      <c r="IZV912" s="4"/>
      <c r="IZW912" s="4"/>
      <c r="IZX912" s="4"/>
      <c r="IZY912" s="4"/>
      <c r="IZZ912" s="4"/>
      <c r="JAA912" s="4"/>
      <c r="JAB912" s="4"/>
      <c r="JAC912" s="4"/>
      <c r="JAD912" s="4"/>
      <c r="JAE912" s="4"/>
      <c r="JAF912" s="4"/>
      <c r="JAG912" s="4"/>
      <c r="JAH912" s="4"/>
      <c r="JAI912" s="4"/>
      <c r="JAJ912" s="4"/>
      <c r="JAK912" s="4"/>
      <c r="JAL912" s="4"/>
      <c r="JAM912" s="4"/>
      <c r="JAN912" s="4"/>
      <c r="JAO912" s="4"/>
      <c r="JAP912" s="4"/>
      <c r="JAQ912" s="4"/>
      <c r="JAR912" s="4"/>
      <c r="JAS912" s="4"/>
      <c r="JAT912" s="4"/>
      <c r="JAU912" s="4"/>
      <c r="JAV912" s="4"/>
      <c r="JAW912" s="4"/>
      <c r="JAX912" s="4"/>
      <c r="JAY912" s="4"/>
      <c r="JAZ912" s="4"/>
      <c r="JBA912" s="4"/>
      <c r="JBB912" s="4"/>
      <c r="JBC912" s="4"/>
      <c r="JBD912" s="4"/>
      <c r="JBE912" s="4"/>
      <c r="JBF912" s="4"/>
      <c r="JBG912" s="4"/>
      <c r="JBH912" s="4"/>
      <c r="JBI912" s="4"/>
      <c r="JBJ912" s="4"/>
      <c r="JBK912" s="4"/>
      <c r="JBL912" s="4"/>
      <c r="JBM912" s="4"/>
      <c r="JBN912" s="4"/>
      <c r="JBO912" s="4"/>
      <c r="JBP912" s="4"/>
      <c r="JBQ912" s="4"/>
      <c r="JBR912" s="4"/>
      <c r="JBS912" s="4"/>
      <c r="JBT912" s="4"/>
      <c r="JBU912" s="4"/>
      <c r="JBV912" s="4"/>
      <c r="JBW912" s="4"/>
      <c r="JBX912" s="4"/>
      <c r="JBY912" s="4"/>
      <c r="JBZ912" s="4"/>
      <c r="JCA912" s="4"/>
      <c r="JCB912" s="4"/>
      <c r="JCC912" s="4"/>
      <c r="JCD912" s="4"/>
      <c r="JCE912" s="4"/>
      <c r="JCF912" s="4"/>
      <c r="JCG912" s="4"/>
      <c r="JCH912" s="4"/>
      <c r="JCI912" s="4"/>
      <c r="JCJ912" s="4"/>
      <c r="JCK912" s="4"/>
      <c r="JCL912" s="4"/>
      <c r="JCM912" s="4"/>
      <c r="JCN912" s="4"/>
      <c r="JCO912" s="4"/>
      <c r="JCP912" s="4"/>
      <c r="JCQ912" s="4"/>
      <c r="JCR912" s="4"/>
      <c r="JCS912" s="4"/>
      <c r="JCT912" s="4"/>
      <c r="JCU912" s="4"/>
      <c r="JCV912" s="4"/>
      <c r="JCW912" s="4"/>
      <c r="JCX912" s="4"/>
      <c r="JCY912" s="4"/>
      <c r="JCZ912" s="4"/>
      <c r="JDA912" s="4"/>
      <c r="JDB912" s="4"/>
      <c r="JDC912" s="4"/>
      <c r="JDD912" s="4"/>
      <c r="JDE912" s="4"/>
      <c r="JDF912" s="4"/>
      <c r="JDG912" s="4"/>
      <c r="JDH912" s="4"/>
      <c r="JDI912" s="4"/>
      <c r="JDJ912" s="4"/>
      <c r="JDK912" s="4"/>
      <c r="JDL912" s="4"/>
      <c r="JDM912" s="4"/>
      <c r="JDN912" s="4"/>
      <c r="JDO912" s="4"/>
      <c r="JDP912" s="4"/>
      <c r="JDQ912" s="4"/>
      <c r="JDR912" s="4"/>
      <c r="JDS912" s="4"/>
      <c r="JDT912" s="4"/>
      <c r="JDU912" s="4"/>
      <c r="JDV912" s="4"/>
      <c r="JDW912" s="4"/>
      <c r="JDX912" s="4"/>
      <c r="JDY912" s="4"/>
      <c r="JDZ912" s="4"/>
      <c r="JEA912" s="4"/>
      <c r="JEB912" s="4"/>
      <c r="JEC912" s="4"/>
      <c r="JED912" s="4"/>
      <c r="JEE912" s="4"/>
      <c r="JEF912" s="4"/>
      <c r="JEG912" s="4"/>
      <c r="JEH912" s="4"/>
      <c r="JEI912" s="4"/>
      <c r="JEJ912" s="4"/>
      <c r="JEK912" s="4"/>
      <c r="JEL912" s="4"/>
      <c r="JEM912" s="4"/>
      <c r="JEN912" s="4"/>
      <c r="JEO912" s="4"/>
      <c r="JEP912" s="4"/>
      <c r="JER912" s="4"/>
      <c r="JET912" s="4"/>
      <c r="JEU912" s="4"/>
      <c r="JEV912" s="4"/>
      <c r="JEW912" s="4"/>
      <c r="JEX912" s="4"/>
      <c r="JEY912" s="4"/>
      <c r="JEZ912" s="4"/>
      <c r="JFA912" s="4"/>
      <c r="JFF912" s="4"/>
      <c r="JFG912" s="4"/>
      <c r="JFH912" s="4"/>
      <c r="JFI912" s="4"/>
      <c r="JFJ912" s="4"/>
      <c r="JFK912" s="4"/>
      <c r="JFL912" s="4"/>
      <c r="JFM912" s="4"/>
      <c r="JFN912" s="4"/>
      <c r="JFO912" s="4"/>
      <c r="JFP912" s="4"/>
      <c r="JFQ912" s="4"/>
      <c r="JFR912" s="4"/>
      <c r="JFS912" s="4"/>
      <c r="JFT912" s="4"/>
      <c r="JFU912" s="4"/>
      <c r="JFV912" s="4"/>
      <c r="JFW912" s="4"/>
      <c r="JFX912" s="4"/>
      <c r="JFY912" s="4"/>
      <c r="JFZ912" s="4"/>
      <c r="JGA912" s="4"/>
      <c r="JGB912" s="4"/>
      <c r="JGC912" s="4"/>
      <c r="JGD912" s="4"/>
      <c r="JGE912" s="4"/>
      <c r="JGF912" s="4"/>
      <c r="JGG912" s="4"/>
      <c r="JGH912" s="4"/>
      <c r="JGI912" s="4"/>
      <c r="JGJ912" s="4"/>
      <c r="JGK912" s="4"/>
      <c r="JGL912" s="4"/>
      <c r="JGM912" s="4"/>
      <c r="JGN912" s="4"/>
      <c r="JGO912" s="4"/>
      <c r="JGP912" s="4"/>
      <c r="JGQ912" s="4"/>
      <c r="JGR912" s="4"/>
      <c r="JGS912" s="4"/>
      <c r="JGT912" s="4"/>
      <c r="JGU912" s="4"/>
      <c r="JGV912" s="4"/>
      <c r="JGW912" s="4"/>
      <c r="JGX912" s="4"/>
      <c r="JGY912" s="4"/>
      <c r="JGZ912" s="4"/>
      <c r="JHA912" s="4"/>
      <c r="JHB912" s="4"/>
      <c r="JHC912" s="4"/>
      <c r="JHD912" s="4"/>
      <c r="JHE912" s="4"/>
      <c r="JHF912" s="4"/>
      <c r="JHG912" s="4"/>
      <c r="JHH912" s="4"/>
      <c r="JHI912" s="4"/>
      <c r="JHJ912" s="4"/>
      <c r="JHK912" s="4"/>
      <c r="JHL912" s="4"/>
      <c r="JHM912" s="4"/>
      <c r="JHN912" s="4"/>
      <c r="JHO912" s="4"/>
      <c r="JHP912" s="4"/>
      <c r="JHQ912" s="4"/>
      <c r="JHR912" s="4"/>
      <c r="JHS912" s="4"/>
      <c r="JHT912" s="4"/>
      <c r="JHU912" s="4"/>
      <c r="JHV912" s="4"/>
      <c r="JHW912" s="4"/>
      <c r="JHX912" s="4"/>
      <c r="JHY912" s="4"/>
      <c r="JHZ912" s="4"/>
      <c r="JIA912" s="4"/>
      <c r="JIB912" s="4"/>
      <c r="JIC912" s="4"/>
      <c r="JID912" s="4"/>
      <c r="JIE912" s="4"/>
      <c r="JIF912" s="4"/>
      <c r="JIG912" s="4"/>
      <c r="JIH912" s="4"/>
      <c r="JII912" s="4"/>
      <c r="JIJ912" s="4"/>
      <c r="JIK912" s="4"/>
      <c r="JIL912" s="4"/>
      <c r="JIM912" s="4"/>
      <c r="JIN912" s="4"/>
      <c r="JIO912" s="4"/>
      <c r="JIP912" s="4"/>
      <c r="JIQ912" s="4"/>
      <c r="JIR912" s="4"/>
      <c r="JIS912" s="4"/>
      <c r="JIT912" s="4"/>
      <c r="JIU912" s="4"/>
      <c r="JIV912" s="4"/>
      <c r="JIW912" s="4"/>
      <c r="JIX912" s="4"/>
      <c r="JIY912" s="4"/>
      <c r="JIZ912" s="4"/>
      <c r="JJA912" s="4"/>
      <c r="JJB912" s="4"/>
      <c r="JJC912" s="4"/>
      <c r="JJD912" s="4"/>
      <c r="JJE912" s="4"/>
      <c r="JJF912" s="4"/>
      <c r="JJG912" s="4"/>
      <c r="JJH912" s="4"/>
      <c r="JJI912" s="4"/>
      <c r="JJJ912" s="4"/>
      <c r="JJK912" s="4"/>
      <c r="JJL912" s="4"/>
      <c r="JJM912" s="4"/>
      <c r="JJN912" s="4"/>
      <c r="JJO912" s="4"/>
      <c r="JJP912" s="4"/>
      <c r="JJQ912" s="4"/>
      <c r="JJR912" s="4"/>
      <c r="JJS912" s="4"/>
      <c r="JJT912" s="4"/>
      <c r="JJU912" s="4"/>
      <c r="JJV912" s="4"/>
      <c r="JJW912" s="4"/>
      <c r="JJX912" s="4"/>
      <c r="JJY912" s="4"/>
      <c r="JJZ912" s="4"/>
      <c r="JKA912" s="4"/>
      <c r="JKB912" s="4"/>
      <c r="JKC912" s="4"/>
      <c r="JKD912" s="4"/>
      <c r="JKE912" s="4"/>
      <c r="JKF912" s="4"/>
      <c r="JKG912" s="4"/>
      <c r="JKH912" s="4"/>
      <c r="JKI912" s="4"/>
      <c r="JKJ912" s="4"/>
      <c r="JKK912" s="4"/>
      <c r="JKL912" s="4"/>
      <c r="JKM912" s="4"/>
      <c r="JKN912" s="4"/>
      <c r="JKO912" s="4"/>
      <c r="JKP912" s="4"/>
      <c r="JKQ912" s="4"/>
      <c r="JKR912" s="4"/>
      <c r="JKS912" s="4"/>
      <c r="JKT912" s="4"/>
      <c r="JKU912" s="4"/>
      <c r="JKV912" s="4"/>
      <c r="JKW912" s="4"/>
      <c r="JKX912" s="4"/>
      <c r="JKY912" s="4"/>
      <c r="JKZ912" s="4"/>
      <c r="JLA912" s="4"/>
      <c r="JLB912" s="4"/>
      <c r="JLC912" s="4"/>
      <c r="JLD912" s="4"/>
      <c r="JLE912" s="4"/>
      <c r="JLF912" s="4"/>
      <c r="JLG912" s="4"/>
      <c r="JLH912" s="4"/>
      <c r="JLI912" s="4"/>
      <c r="JLJ912" s="4"/>
      <c r="JLK912" s="4"/>
      <c r="JLL912" s="4"/>
      <c r="JLM912" s="4"/>
      <c r="JLN912" s="4"/>
      <c r="JLO912" s="4"/>
      <c r="JLP912" s="4"/>
      <c r="JLQ912" s="4"/>
      <c r="JLR912" s="4"/>
      <c r="JLS912" s="4"/>
      <c r="JLT912" s="4"/>
      <c r="JLU912" s="4"/>
      <c r="JLV912" s="4"/>
      <c r="JLW912" s="4"/>
      <c r="JLX912" s="4"/>
      <c r="JLY912" s="4"/>
      <c r="JLZ912" s="4"/>
      <c r="JMA912" s="4"/>
      <c r="JMB912" s="4"/>
      <c r="JMC912" s="4"/>
      <c r="JMD912" s="4"/>
      <c r="JME912" s="4"/>
      <c r="JMF912" s="4"/>
      <c r="JMG912" s="4"/>
      <c r="JMH912" s="4"/>
      <c r="JMI912" s="4"/>
      <c r="JMJ912" s="4"/>
      <c r="JMK912" s="4"/>
      <c r="JML912" s="4"/>
      <c r="JMM912" s="4"/>
      <c r="JMN912" s="4"/>
      <c r="JMO912" s="4"/>
      <c r="JMP912" s="4"/>
      <c r="JMQ912" s="4"/>
      <c r="JMR912" s="4"/>
      <c r="JMS912" s="4"/>
      <c r="JMT912" s="4"/>
      <c r="JMU912" s="4"/>
      <c r="JMV912" s="4"/>
      <c r="JMW912" s="4"/>
      <c r="JMX912" s="4"/>
      <c r="JMY912" s="4"/>
      <c r="JMZ912" s="4"/>
      <c r="JNA912" s="4"/>
      <c r="JNB912" s="4"/>
      <c r="JNC912" s="4"/>
      <c r="JND912" s="4"/>
      <c r="JNE912" s="4"/>
      <c r="JNF912" s="4"/>
      <c r="JNG912" s="4"/>
      <c r="JNH912" s="4"/>
      <c r="JNI912" s="4"/>
      <c r="JNJ912" s="4"/>
      <c r="JNK912" s="4"/>
      <c r="JNL912" s="4"/>
      <c r="JNM912" s="4"/>
      <c r="JNN912" s="4"/>
      <c r="JNO912" s="4"/>
      <c r="JNP912" s="4"/>
      <c r="JNQ912" s="4"/>
      <c r="JNR912" s="4"/>
      <c r="JNS912" s="4"/>
      <c r="JNT912" s="4"/>
      <c r="JNU912" s="4"/>
      <c r="JNV912" s="4"/>
      <c r="JNW912" s="4"/>
      <c r="JNX912" s="4"/>
      <c r="JNY912" s="4"/>
      <c r="JNZ912" s="4"/>
      <c r="JOA912" s="4"/>
      <c r="JOB912" s="4"/>
      <c r="JOC912" s="4"/>
      <c r="JOD912" s="4"/>
      <c r="JOE912" s="4"/>
      <c r="JOF912" s="4"/>
      <c r="JOG912" s="4"/>
      <c r="JOH912" s="4"/>
      <c r="JOI912" s="4"/>
      <c r="JOJ912" s="4"/>
      <c r="JOK912" s="4"/>
      <c r="JOL912" s="4"/>
      <c r="JON912" s="4"/>
      <c r="JOP912" s="4"/>
      <c r="JOQ912" s="4"/>
      <c r="JOR912" s="4"/>
      <c r="JOS912" s="4"/>
      <c r="JOT912" s="4"/>
      <c r="JOU912" s="4"/>
      <c r="JOV912" s="4"/>
      <c r="JOW912" s="4"/>
      <c r="JPB912" s="4"/>
      <c r="JPC912" s="4"/>
      <c r="JPD912" s="4"/>
      <c r="JPE912" s="4"/>
      <c r="JPF912" s="4"/>
      <c r="JPG912" s="4"/>
      <c r="JPH912" s="4"/>
      <c r="JPI912" s="4"/>
      <c r="JPJ912" s="4"/>
      <c r="JPK912" s="4"/>
      <c r="JPL912" s="4"/>
      <c r="JPM912" s="4"/>
      <c r="JPN912" s="4"/>
      <c r="JPO912" s="4"/>
      <c r="JPP912" s="4"/>
      <c r="JPQ912" s="4"/>
      <c r="JPR912" s="4"/>
      <c r="JPS912" s="4"/>
      <c r="JPT912" s="4"/>
      <c r="JPU912" s="4"/>
      <c r="JPV912" s="4"/>
      <c r="JPW912" s="4"/>
      <c r="JPX912" s="4"/>
      <c r="JPY912" s="4"/>
      <c r="JPZ912" s="4"/>
      <c r="JQA912" s="4"/>
      <c r="JQB912" s="4"/>
      <c r="JQC912" s="4"/>
      <c r="JQD912" s="4"/>
      <c r="JQE912" s="4"/>
      <c r="JQF912" s="4"/>
      <c r="JQG912" s="4"/>
      <c r="JQH912" s="4"/>
      <c r="JQI912" s="4"/>
      <c r="JQJ912" s="4"/>
      <c r="JQK912" s="4"/>
      <c r="JQL912" s="4"/>
      <c r="JQM912" s="4"/>
      <c r="JQN912" s="4"/>
      <c r="JQO912" s="4"/>
      <c r="JQP912" s="4"/>
      <c r="JQQ912" s="4"/>
      <c r="JQR912" s="4"/>
      <c r="JQS912" s="4"/>
      <c r="JQT912" s="4"/>
      <c r="JQU912" s="4"/>
      <c r="JQV912" s="4"/>
      <c r="JQW912" s="4"/>
      <c r="JQX912" s="4"/>
      <c r="JQY912" s="4"/>
      <c r="JQZ912" s="4"/>
      <c r="JRA912" s="4"/>
      <c r="JRB912" s="4"/>
      <c r="JRC912" s="4"/>
      <c r="JRD912" s="4"/>
      <c r="JRE912" s="4"/>
      <c r="JRF912" s="4"/>
      <c r="JRG912" s="4"/>
      <c r="JRH912" s="4"/>
      <c r="JRI912" s="4"/>
      <c r="JRJ912" s="4"/>
      <c r="JRK912" s="4"/>
      <c r="JRL912" s="4"/>
      <c r="JRM912" s="4"/>
      <c r="JRN912" s="4"/>
      <c r="JRO912" s="4"/>
      <c r="JRP912" s="4"/>
      <c r="JRQ912" s="4"/>
      <c r="JRR912" s="4"/>
      <c r="JRS912" s="4"/>
      <c r="JRT912" s="4"/>
      <c r="JRU912" s="4"/>
      <c r="JRV912" s="4"/>
      <c r="JRW912" s="4"/>
      <c r="JRX912" s="4"/>
      <c r="JRY912" s="4"/>
      <c r="JRZ912" s="4"/>
      <c r="JSA912" s="4"/>
      <c r="JSB912" s="4"/>
      <c r="JSC912" s="4"/>
      <c r="JSD912" s="4"/>
      <c r="JSE912" s="4"/>
      <c r="JSF912" s="4"/>
      <c r="JSG912" s="4"/>
      <c r="JSH912" s="4"/>
      <c r="JSI912" s="4"/>
      <c r="JSJ912" s="4"/>
      <c r="JSK912" s="4"/>
      <c r="JSL912" s="4"/>
      <c r="JSM912" s="4"/>
      <c r="JSN912" s="4"/>
      <c r="JSO912" s="4"/>
      <c r="JSP912" s="4"/>
      <c r="JSQ912" s="4"/>
      <c r="JSR912" s="4"/>
      <c r="JSS912" s="4"/>
      <c r="JST912" s="4"/>
      <c r="JSU912" s="4"/>
      <c r="JSV912" s="4"/>
      <c r="JSW912" s="4"/>
      <c r="JSX912" s="4"/>
      <c r="JSY912" s="4"/>
      <c r="JSZ912" s="4"/>
      <c r="JTA912" s="4"/>
      <c r="JTB912" s="4"/>
      <c r="JTC912" s="4"/>
      <c r="JTD912" s="4"/>
      <c r="JTE912" s="4"/>
      <c r="JTF912" s="4"/>
      <c r="JTG912" s="4"/>
      <c r="JTH912" s="4"/>
      <c r="JTI912" s="4"/>
      <c r="JTJ912" s="4"/>
      <c r="JTK912" s="4"/>
      <c r="JTL912" s="4"/>
      <c r="JTM912" s="4"/>
      <c r="JTN912" s="4"/>
      <c r="JTO912" s="4"/>
      <c r="JTP912" s="4"/>
      <c r="JTQ912" s="4"/>
      <c r="JTR912" s="4"/>
      <c r="JTS912" s="4"/>
      <c r="JTT912" s="4"/>
      <c r="JTU912" s="4"/>
      <c r="JTV912" s="4"/>
      <c r="JTW912" s="4"/>
      <c r="JTX912" s="4"/>
      <c r="JTY912" s="4"/>
      <c r="JTZ912" s="4"/>
      <c r="JUA912" s="4"/>
      <c r="JUB912" s="4"/>
      <c r="JUC912" s="4"/>
      <c r="JUD912" s="4"/>
      <c r="JUE912" s="4"/>
      <c r="JUF912" s="4"/>
      <c r="JUG912" s="4"/>
      <c r="JUH912" s="4"/>
      <c r="JUI912" s="4"/>
      <c r="JUJ912" s="4"/>
      <c r="JUK912" s="4"/>
      <c r="JUL912" s="4"/>
      <c r="JUM912" s="4"/>
      <c r="JUN912" s="4"/>
      <c r="JUO912" s="4"/>
      <c r="JUP912" s="4"/>
      <c r="JUQ912" s="4"/>
      <c r="JUR912" s="4"/>
      <c r="JUS912" s="4"/>
      <c r="JUT912" s="4"/>
      <c r="JUU912" s="4"/>
      <c r="JUV912" s="4"/>
      <c r="JUW912" s="4"/>
      <c r="JUX912" s="4"/>
      <c r="JUY912" s="4"/>
      <c r="JUZ912" s="4"/>
      <c r="JVA912" s="4"/>
      <c r="JVB912" s="4"/>
      <c r="JVC912" s="4"/>
      <c r="JVD912" s="4"/>
      <c r="JVE912" s="4"/>
      <c r="JVF912" s="4"/>
      <c r="JVG912" s="4"/>
      <c r="JVH912" s="4"/>
      <c r="JVI912" s="4"/>
      <c r="JVJ912" s="4"/>
      <c r="JVK912" s="4"/>
      <c r="JVL912" s="4"/>
      <c r="JVM912" s="4"/>
      <c r="JVN912" s="4"/>
      <c r="JVO912" s="4"/>
      <c r="JVP912" s="4"/>
      <c r="JVQ912" s="4"/>
      <c r="JVR912" s="4"/>
      <c r="JVS912" s="4"/>
      <c r="JVT912" s="4"/>
      <c r="JVU912" s="4"/>
      <c r="JVV912" s="4"/>
      <c r="JVW912" s="4"/>
      <c r="JVX912" s="4"/>
      <c r="JVY912" s="4"/>
      <c r="JVZ912" s="4"/>
      <c r="JWA912" s="4"/>
      <c r="JWB912" s="4"/>
      <c r="JWC912" s="4"/>
      <c r="JWD912" s="4"/>
      <c r="JWE912" s="4"/>
      <c r="JWF912" s="4"/>
      <c r="JWG912" s="4"/>
      <c r="JWH912" s="4"/>
      <c r="JWI912" s="4"/>
      <c r="JWJ912" s="4"/>
      <c r="JWK912" s="4"/>
      <c r="JWL912" s="4"/>
      <c r="JWM912" s="4"/>
      <c r="JWN912" s="4"/>
      <c r="JWO912" s="4"/>
      <c r="JWP912" s="4"/>
      <c r="JWQ912" s="4"/>
      <c r="JWR912" s="4"/>
      <c r="JWS912" s="4"/>
      <c r="JWT912" s="4"/>
      <c r="JWU912" s="4"/>
      <c r="JWV912" s="4"/>
      <c r="JWW912" s="4"/>
      <c r="JWX912" s="4"/>
      <c r="JWY912" s="4"/>
      <c r="JWZ912" s="4"/>
      <c r="JXA912" s="4"/>
      <c r="JXB912" s="4"/>
      <c r="JXC912" s="4"/>
      <c r="JXD912" s="4"/>
      <c r="JXE912" s="4"/>
      <c r="JXF912" s="4"/>
      <c r="JXG912" s="4"/>
      <c r="JXH912" s="4"/>
      <c r="JXI912" s="4"/>
      <c r="JXJ912" s="4"/>
      <c r="JXK912" s="4"/>
      <c r="JXL912" s="4"/>
      <c r="JXM912" s="4"/>
      <c r="JXN912" s="4"/>
      <c r="JXO912" s="4"/>
      <c r="JXP912" s="4"/>
      <c r="JXQ912" s="4"/>
      <c r="JXR912" s="4"/>
      <c r="JXS912" s="4"/>
      <c r="JXT912" s="4"/>
      <c r="JXU912" s="4"/>
      <c r="JXV912" s="4"/>
      <c r="JXW912" s="4"/>
      <c r="JXX912" s="4"/>
      <c r="JXY912" s="4"/>
      <c r="JXZ912" s="4"/>
      <c r="JYA912" s="4"/>
      <c r="JYB912" s="4"/>
      <c r="JYC912" s="4"/>
      <c r="JYD912" s="4"/>
      <c r="JYE912" s="4"/>
      <c r="JYF912" s="4"/>
      <c r="JYG912" s="4"/>
      <c r="JYH912" s="4"/>
      <c r="JYJ912" s="4"/>
      <c r="JYL912" s="4"/>
      <c r="JYM912" s="4"/>
      <c r="JYN912" s="4"/>
      <c r="JYO912" s="4"/>
      <c r="JYP912" s="4"/>
      <c r="JYQ912" s="4"/>
      <c r="JYR912" s="4"/>
      <c r="JYS912" s="4"/>
      <c r="JYX912" s="4"/>
      <c r="JYY912" s="4"/>
      <c r="JYZ912" s="4"/>
      <c r="JZA912" s="4"/>
      <c r="JZB912" s="4"/>
      <c r="JZC912" s="4"/>
      <c r="JZD912" s="4"/>
      <c r="JZE912" s="4"/>
      <c r="JZF912" s="4"/>
      <c r="JZG912" s="4"/>
      <c r="JZH912" s="4"/>
      <c r="JZI912" s="4"/>
      <c r="JZJ912" s="4"/>
      <c r="JZK912" s="4"/>
      <c r="JZL912" s="4"/>
      <c r="JZM912" s="4"/>
      <c r="JZN912" s="4"/>
      <c r="JZO912" s="4"/>
      <c r="JZP912" s="4"/>
      <c r="JZQ912" s="4"/>
      <c r="JZR912" s="4"/>
      <c r="JZS912" s="4"/>
      <c r="JZT912" s="4"/>
      <c r="JZU912" s="4"/>
      <c r="JZV912" s="4"/>
      <c r="JZW912" s="4"/>
      <c r="JZX912" s="4"/>
      <c r="JZY912" s="4"/>
      <c r="JZZ912" s="4"/>
      <c r="KAA912" s="4"/>
      <c r="KAB912" s="4"/>
      <c r="KAC912" s="4"/>
      <c r="KAD912" s="4"/>
      <c r="KAE912" s="4"/>
      <c r="KAF912" s="4"/>
      <c r="KAG912" s="4"/>
      <c r="KAH912" s="4"/>
      <c r="KAI912" s="4"/>
      <c r="KAJ912" s="4"/>
      <c r="KAK912" s="4"/>
      <c r="KAL912" s="4"/>
      <c r="KAM912" s="4"/>
      <c r="KAN912" s="4"/>
      <c r="KAO912" s="4"/>
      <c r="KAP912" s="4"/>
      <c r="KAQ912" s="4"/>
      <c r="KAR912" s="4"/>
      <c r="KAS912" s="4"/>
      <c r="KAT912" s="4"/>
      <c r="KAU912" s="4"/>
      <c r="KAV912" s="4"/>
      <c r="KAW912" s="4"/>
      <c r="KAX912" s="4"/>
      <c r="KAY912" s="4"/>
      <c r="KAZ912" s="4"/>
      <c r="KBA912" s="4"/>
      <c r="KBB912" s="4"/>
      <c r="KBC912" s="4"/>
      <c r="KBD912" s="4"/>
      <c r="KBE912" s="4"/>
      <c r="KBF912" s="4"/>
      <c r="KBG912" s="4"/>
      <c r="KBH912" s="4"/>
      <c r="KBI912" s="4"/>
      <c r="KBJ912" s="4"/>
      <c r="KBK912" s="4"/>
      <c r="KBL912" s="4"/>
      <c r="KBM912" s="4"/>
      <c r="KBN912" s="4"/>
      <c r="KBO912" s="4"/>
      <c r="KBP912" s="4"/>
      <c r="KBQ912" s="4"/>
      <c r="KBR912" s="4"/>
      <c r="KBS912" s="4"/>
      <c r="KBT912" s="4"/>
      <c r="KBU912" s="4"/>
      <c r="KBV912" s="4"/>
      <c r="KBW912" s="4"/>
      <c r="KBX912" s="4"/>
      <c r="KBY912" s="4"/>
      <c r="KBZ912" s="4"/>
      <c r="KCA912" s="4"/>
      <c r="KCB912" s="4"/>
      <c r="KCC912" s="4"/>
      <c r="KCD912" s="4"/>
      <c r="KCE912" s="4"/>
      <c r="KCF912" s="4"/>
      <c r="KCG912" s="4"/>
      <c r="KCH912" s="4"/>
      <c r="KCI912" s="4"/>
      <c r="KCJ912" s="4"/>
      <c r="KCK912" s="4"/>
      <c r="KCL912" s="4"/>
      <c r="KCM912" s="4"/>
      <c r="KCN912" s="4"/>
      <c r="KCO912" s="4"/>
      <c r="KCP912" s="4"/>
      <c r="KCQ912" s="4"/>
      <c r="KCR912" s="4"/>
      <c r="KCS912" s="4"/>
      <c r="KCT912" s="4"/>
      <c r="KCU912" s="4"/>
      <c r="KCV912" s="4"/>
      <c r="KCW912" s="4"/>
      <c r="KCX912" s="4"/>
      <c r="KCY912" s="4"/>
      <c r="KCZ912" s="4"/>
      <c r="KDA912" s="4"/>
      <c r="KDB912" s="4"/>
      <c r="KDC912" s="4"/>
      <c r="KDD912" s="4"/>
      <c r="KDE912" s="4"/>
      <c r="KDF912" s="4"/>
      <c r="KDG912" s="4"/>
      <c r="KDH912" s="4"/>
      <c r="KDI912" s="4"/>
      <c r="KDJ912" s="4"/>
      <c r="KDK912" s="4"/>
      <c r="KDL912" s="4"/>
      <c r="KDM912" s="4"/>
      <c r="KDN912" s="4"/>
      <c r="KDO912" s="4"/>
      <c r="KDP912" s="4"/>
      <c r="KDQ912" s="4"/>
      <c r="KDR912" s="4"/>
      <c r="KDS912" s="4"/>
      <c r="KDT912" s="4"/>
      <c r="KDU912" s="4"/>
      <c r="KDV912" s="4"/>
      <c r="KDW912" s="4"/>
      <c r="KDX912" s="4"/>
      <c r="KDY912" s="4"/>
      <c r="KDZ912" s="4"/>
      <c r="KEA912" s="4"/>
      <c r="KEB912" s="4"/>
      <c r="KEC912" s="4"/>
      <c r="KED912" s="4"/>
      <c r="KEE912" s="4"/>
      <c r="KEF912" s="4"/>
      <c r="KEG912" s="4"/>
      <c r="KEH912" s="4"/>
      <c r="KEI912" s="4"/>
      <c r="KEJ912" s="4"/>
      <c r="KEK912" s="4"/>
      <c r="KEL912" s="4"/>
      <c r="KEM912" s="4"/>
      <c r="KEN912" s="4"/>
      <c r="KEO912" s="4"/>
      <c r="KEP912" s="4"/>
      <c r="KEQ912" s="4"/>
      <c r="KER912" s="4"/>
      <c r="KES912" s="4"/>
      <c r="KET912" s="4"/>
      <c r="KEU912" s="4"/>
      <c r="KEV912" s="4"/>
      <c r="KEW912" s="4"/>
      <c r="KEX912" s="4"/>
      <c r="KEY912" s="4"/>
      <c r="KEZ912" s="4"/>
      <c r="KFA912" s="4"/>
      <c r="KFB912" s="4"/>
      <c r="KFC912" s="4"/>
      <c r="KFD912" s="4"/>
      <c r="KFE912" s="4"/>
      <c r="KFF912" s="4"/>
      <c r="KFG912" s="4"/>
      <c r="KFH912" s="4"/>
      <c r="KFI912" s="4"/>
      <c r="KFJ912" s="4"/>
      <c r="KFK912" s="4"/>
      <c r="KFL912" s="4"/>
      <c r="KFM912" s="4"/>
      <c r="KFN912" s="4"/>
      <c r="KFO912" s="4"/>
      <c r="KFP912" s="4"/>
      <c r="KFQ912" s="4"/>
      <c r="KFR912" s="4"/>
      <c r="KFS912" s="4"/>
      <c r="KFT912" s="4"/>
      <c r="KFU912" s="4"/>
      <c r="KFV912" s="4"/>
      <c r="KFW912" s="4"/>
      <c r="KFX912" s="4"/>
      <c r="KFY912" s="4"/>
      <c r="KFZ912" s="4"/>
      <c r="KGA912" s="4"/>
      <c r="KGB912" s="4"/>
      <c r="KGC912" s="4"/>
      <c r="KGD912" s="4"/>
      <c r="KGE912" s="4"/>
      <c r="KGF912" s="4"/>
      <c r="KGG912" s="4"/>
      <c r="KGH912" s="4"/>
      <c r="KGI912" s="4"/>
      <c r="KGJ912" s="4"/>
      <c r="KGK912" s="4"/>
      <c r="KGL912" s="4"/>
      <c r="KGM912" s="4"/>
      <c r="KGN912" s="4"/>
      <c r="KGO912" s="4"/>
      <c r="KGP912" s="4"/>
      <c r="KGQ912" s="4"/>
      <c r="KGR912" s="4"/>
      <c r="KGS912" s="4"/>
      <c r="KGT912" s="4"/>
      <c r="KGU912" s="4"/>
      <c r="KGV912" s="4"/>
      <c r="KGW912" s="4"/>
      <c r="KGX912" s="4"/>
      <c r="KGY912" s="4"/>
      <c r="KGZ912" s="4"/>
      <c r="KHA912" s="4"/>
      <c r="KHB912" s="4"/>
      <c r="KHC912" s="4"/>
      <c r="KHD912" s="4"/>
      <c r="KHE912" s="4"/>
      <c r="KHF912" s="4"/>
      <c r="KHG912" s="4"/>
      <c r="KHH912" s="4"/>
      <c r="KHI912" s="4"/>
      <c r="KHJ912" s="4"/>
      <c r="KHK912" s="4"/>
      <c r="KHL912" s="4"/>
      <c r="KHM912" s="4"/>
      <c r="KHN912" s="4"/>
      <c r="KHO912" s="4"/>
      <c r="KHP912" s="4"/>
      <c r="KHQ912" s="4"/>
      <c r="KHR912" s="4"/>
      <c r="KHS912" s="4"/>
      <c r="KHT912" s="4"/>
      <c r="KHU912" s="4"/>
      <c r="KHV912" s="4"/>
      <c r="KHW912" s="4"/>
      <c r="KHX912" s="4"/>
      <c r="KHY912" s="4"/>
      <c r="KHZ912" s="4"/>
      <c r="KIA912" s="4"/>
      <c r="KIB912" s="4"/>
      <c r="KIC912" s="4"/>
      <c r="KID912" s="4"/>
      <c r="KIF912" s="4"/>
      <c r="KIH912" s="4"/>
      <c r="KII912" s="4"/>
      <c r="KIJ912" s="4"/>
      <c r="KIK912" s="4"/>
      <c r="KIL912" s="4"/>
      <c r="KIM912" s="4"/>
      <c r="KIN912" s="4"/>
      <c r="KIO912" s="4"/>
      <c r="KIT912" s="4"/>
      <c r="KIU912" s="4"/>
      <c r="KIV912" s="4"/>
      <c r="KIW912" s="4"/>
      <c r="KIX912" s="4"/>
      <c r="KIY912" s="4"/>
      <c r="KIZ912" s="4"/>
      <c r="KJA912" s="4"/>
      <c r="KJB912" s="4"/>
      <c r="KJC912" s="4"/>
      <c r="KJD912" s="4"/>
      <c r="KJE912" s="4"/>
      <c r="KJF912" s="4"/>
      <c r="KJG912" s="4"/>
      <c r="KJH912" s="4"/>
      <c r="KJI912" s="4"/>
      <c r="KJJ912" s="4"/>
      <c r="KJK912" s="4"/>
      <c r="KJL912" s="4"/>
      <c r="KJM912" s="4"/>
      <c r="KJN912" s="4"/>
      <c r="KJO912" s="4"/>
      <c r="KJP912" s="4"/>
      <c r="KJQ912" s="4"/>
      <c r="KJR912" s="4"/>
      <c r="KJS912" s="4"/>
      <c r="KJT912" s="4"/>
      <c r="KJU912" s="4"/>
      <c r="KJV912" s="4"/>
      <c r="KJW912" s="4"/>
      <c r="KJX912" s="4"/>
      <c r="KJY912" s="4"/>
      <c r="KJZ912" s="4"/>
      <c r="KKA912" s="4"/>
      <c r="KKB912" s="4"/>
      <c r="KKC912" s="4"/>
      <c r="KKD912" s="4"/>
      <c r="KKE912" s="4"/>
      <c r="KKF912" s="4"/>
      <c r="KKG912" s="4"/>
      <c r="KKH912" s="4"/>
      <c r="KKI912" s="4"/>
      <c r="KKJ912" s="4"/>
      <c r="KKK912" s="4"/>
      <c r="KKL912" s="4"/>
      <c r="KKM912" s="4"/>
      <c r="KKN912" s="4"/>
      <c r="KKO912" s="4"/>
      <c r="KKP912" s="4"/>
      <c r="KKQ912" s="4"/>
      <c r="KKR912" s="4"/>
      <c r="KKS912" s="4"/>
      <c r="KKT912" s="4"/>
      <c r="KKU912" s="4"/>
      <c r="KKV912" s="4"/>
      <c r="KKW912" s="4"/>
      <c r="KKX912" s="4"/>
      <c r="KKY912" s="4"/>
      <c r="KKZ912" s="4"/>
      <c r="KLA912" s="4"/>
      <c r="KLB912" s="4"/>
      <c r="KLC912" s="4"/>
      <c r="KLD912" s="4"/>
      <c r="KLE912" s="4"/>
      <c r="KLF912" s="4"/>
      <c r="KLG912" s="4"/>
      <c r="KLH912" s="4"/>
      <c r="KLI912" s="4"/>
      <c r="KLJ912" s="4"/>
      <c r="KLK912" s="4"/>
      <c r="KLL912" s="4"/>
      <c r="KLM912" s="4"/>
      <c r="KLN912" s="4"/>
      <c r="KLO912" s="4"/>
      <c r="KLP912" s="4"/>
      <c r="KLQ912" s="4"/>
      <c r="KLR912" s="4"/>
      <c r="KLS912" s="4"/>
      <c r="KLT912" s="4"/>
      <c r="KLU912" s="4"/>
      <c r="KLV912" s="4"/>
      <c r="KLW912" s="4"/>
      <c r="KLX912" s="4"/>
      <c r="KLY912" s="4"/>
      <c r="KLZ912" s="4"/>
      <c r="KMA912" s="4"/>
      <c r="KMB912" s="4"/>
      <c r="KMC912" s="4"/>
      <c r="KMD912" s="4"/>
      <c r="KME912" s="4"/>
      <c r="KMF912" s="4"/>
      <c r="KMG912" s="4"/>
      <c r="KMH912" s="4"/>
      <c r="KMI912" s="4"/>
      <c r="KMJ912" s="4"/>
      <c r="KMK912" s="4"/>
      <c r="KML912" s="4"/>
      <c r="KMM912" s="4"/>
      <c r="KMN912" s="4"/>
      <c r="KMO912" s="4"/>
      <c r="KMP912" s="4"/>
      <c r="KMQ912" s="4"/>
      <c r="KMR912" s="4"/>
      <c r="KMS912" s="4"/>
      <c r="KMT912" s="4"/>
      <c r="KMU912" s="4"/>
      <c r="KMV912" s="4"/>
      <c r="KMW912" s="4"/>
      <c r="KMX912" s="4"/>
      <c r="KMY912" s="4"/>
      <c r="KMZ912" s="4"/>
      <c r="KNA912" s="4"/>
      <c r="KNB912" s="4"/>
      <c r="KNC912" s="4"/>
      <c r="KND912" s="4"/>
      <c r="KNE912" s="4"/>
      <c r="KNF912" s="4"/>
      <c r="KNG912" s="4"/>
      <c r="KNH912" s="4"/>
      <c r="KNI912" s="4"/>
      <c r="KNJ912" s="4"/>
      <c r="KNK912" s="4"/>
      <c r="KNL912" s="4"/>
      <c r="KNM912" s="4"/>
      <c r="KNN912" s="4"/>
      <c r="KNO912" s="4"/>
      <c r="KNP912" s="4"/>
      <c r="KNQ912" s="4"/>
      <c r="KNR912" s="4"/>
      <c r="KNS912" s="4"/>
      <c r="KNT912" s="4"/>
      <c r="KNU912" s="4"/>
      <c r="KNV912" s="4"/>
      <c r="KNW912" s="4"/>
      <c r="KNX912" s="4"/>
      <c r="KNY912" s="4"/>
      <c r="KNZ912" s="4"/>
      <c r="KOA912" s="4"/>
      <c r="KOB912" s="4"/>
      <c r="KOC912" s="4"/>
      <c r="KOD912" s="4"/>
      <c r="KOE912" s="4"/>
      <c r="KOF912" s="4"/>
      <c r="KOG912" s="4"/>
      <c r="KOH912" s="4"/>
      <c r="KOI912" s="4"/>
      <c r="KOJ912" s="4"/>
      <c r="KOK912" s="4"/>
      <c r="KOL912" s="4"/>
      <c r="KOM912" s="4"/>
      <c r="KON912" s="4"/>
      <c r="KOO912" s="4"/>
      <c r="KOP912" s="4"/>
      <c r="KOQ912" s="4"/>
      <c r="KOR912" s="4"/>
      <c r="KOS912" s="4"/>
      <c r="KOT912" s="4"/>
      <c r="KOU912" s="4"/>
      <c r="KOV912" s="4"/>
      <c r="KOW912" s="4"/>
      <c r="KOX912" s="4"/>
      <c r="KOY912" s="4"/>
      <c r="KOZ912" s="4"/>
      <c r="KPA912" s="4"/>
      <c r="KPB912" s="4"/>
      <c r="KPC912" s="4"/>
      <c r="KPD912" s="4"/>
      <c r="KPE912" s="4"/>
      <c r="KPF912" s="4"/>
      <c r="KPG912" s="4"/>
      <c r="KPH912" s="4"/>
      <c r="KPI912" s="4"/>
      <c r="KPJ912" s="4"/>
      <c r="KPK912" s="4"/>
      <c r="KPL912" s="4"/>
      <c r="KPM912" s="4"/>
      <c r="KPN912" s="4"/>
      <c r="KPO912" s="4"/>
      <c r="KPP912" s="4"/>
      <c r="KPQ912" s="4"/>
      <c r="KPR912" s="4"/>
      <c r="KPS912" s="4"/>
      <c r="KPT912" s="4"/>
      <c r="KPU912" s="4"/>
      <c r="KPV912" s="4"/>
      <c r="KPW912" s="4"/>
      <c r="KPX912" s="4"/>
      <c r="KPY912" s="4"/>
      <c r="KPZ912" s="4"/>
      <c r="KQA912" s="4"/>
      <c r="KQB912" s="4"/>
      <c r="KQC912" s="4"/>
      <c r="KQD912" s="4"/>
      <c r="KQE912" s="4"/>
      <c r="KQF912" s="4"/>
      <c r="KQG912" s="4"/>
      <c r="KQH912" s="4"/>
      <c r="KQI912" s="4"/>
      <c r="KQJ912" s="4"/>
      <c r="KQK912" s="4"/>
      <c r="KQL912" s="4"/>
      <c r="KQM912" s="4"/>
      <c r="KQN912" s="4"/>
      <c r="KQO912" s="4"/>
      <c r="KQP912" s="4"/>
      <c r="KQQ912" s="4"/>
      <c r="KQR912" s="4"/>
      <c r="KQS912" s="4"/>
      <c r="KQT912" s="4"/>
      <c r="KQU912" s="4"/>
      <c r="KQV912" s="4"/>
      <c r="KQW912" s="4"/>
      <c r="KQX912" s="4"/>
      <c r="KQY912" s="4"/>
      <c r="KQZ912" s="4"/>
      <c r="KRA912" s="4"/>
      <c r="KRB912" s="4"/>
      <c r="KRC912" s="4"/>
      <c r="KRD912" s="4"/>
      <c r="KRE912" s="4"/>
      <c r="KRF912" s="4"/>
      <c r="KRG912" s="4"/>
      <c r="KRH912" s="4"/>
      <c r="KRI912" s="4"/>
      <c r="KRJ912" s="4"/>
      <c r="KRK912" s="4"/>
      <c r="KRL912" s="4"/>
      <c r="KRM912" s="4"/>
      <c r="KRN912" s="4"/>
      <c r="KRO912" s="4"/>
      <c r="KRP912" s="4"/>
      <c r="KRQ912" s="4"/>
      <c r="KRR912" s="4"/>
      <c r="KRS912" s="4"/>
      <c r="KRT912" s="4"/>
      <c r="KRU912" s="4"/>
      <c r="KRV912" s="4"/>
      <c r="KRW912" s="4"/>
      <c r="KRX912" s="4"/>
      <c r="KRY912" s="4"/>
      <c r="KRZ912" s="4"/>
      <c r="KSB912" s="4"/>
      <c r="KSD912" s="4"/>
      <c r="KSE912" s="4"/>
      <c r="KSF912" s="4"/>
      <c r="KSG912" s="4"/>
      <c r="KSH912" s="4"/>
      <c r="KSI912" s="4"/>
      <c r="KSJ912" s="4"/>
      <c r="KSK912" s="4"/>
      <c r="KSP912" s="4"/>
      <c r="KSQ912" s="4"/>
      <c r="KSR912" s="4"/>
      <c r="KSS912" s="4"/>
      <c r="KST912" s="4"/>
      <c r="KSU912" s="4"/>
      <c r="KSV912" s="4"/>
      <c r="KSW912" s="4"/>
      <c r="KSX912" s="4"/>
      <c r="KSY912" s="4"/>
      <c r="KSZ912" s="4"/>
      <c r="KTA912" s="4"/>
      <c r="KTB912" s="4"/>
      <c r="KTC912" s="4"/>
      <c r="KTD912" s="4"/>
      <c r="KTE912" s="4"/>
      <c r="KTF912" s="4"/>
      <c r="KTG912" s="4"/>
      <c r="KTH912" s="4"/>
      <c r="KTI912" s="4"/>
      <c r="KTJ912" s="4"/>
      <c r="KTK912" s="4"/>
      <c r="KTL912" s="4"/>
      <c r="KTM912" s="4"/>
      <c r="KTN912" s="4"/>
      <c r="KTO912" s="4"/>
      <c r="KTP912" s="4"/>
      <c r="KTQ912" s="4"/>
      <c r="KTR912" s="4"/>
      <c r="KTS912" s="4"/>
      <c r="KTT912" s="4"/>
      <c r="KTU912" s="4"/>
      <c r="KTV912" s="4"/>
      <c r="KTW912" s="4"/>
      <c r="KTX912" s="4"/>
      <c r="KTY912" s="4"/>
      <c r="KTZ912" s="4"/>
      <c r="KUA912" s="4"/>
      <c r="KUB912" s="4"/>
      <c r="KUC912" s="4"/>
      <c r="KUD912" s="4"/>
      <c r="KUE912" s="4"/>
      <c r="KUF912" s="4"/>
      <c r="KUG912" s="4"/>
      <c r="KUH912" s="4"/>
      <c r="KUI912" s="4"/>
      <c r="KUJ912" s="4"/>
      <c r="KUK912" s="4"/>
      <c r="KUL912" s="4"/>
      <c r="KUM912" s="4"/>
      <c r="KUN912" s="4"/>
      <c r="KUO912" s="4"/>
      <c r="KUP912" s="4"/>
      <c r="KUQ912" s="4"/>
      <c r="KUR912" s="4"/>
      <c r="KUS912" s="4"/>
      <c r="KUT912" s="4"/>
      <c r="KUU912" s="4"/>
      <c r="KUV912" s="4"/>
      <c r="KUW912" s="4"/>
      <c r="KUX912" s="4"/>
      <c r="KUY912" s="4"/>
      <c r="KUZ912" s="4"/>
      <c r="KVA912" s="4"/>
      <c r="KVB912" s="4"/>
      <c r="KVC912" s="4"/>
      <c r="KVD912" s="4"/>
      <c r="KVE912" s="4"/>
      <c r="KVF912" s="4"/>
      <c r="KVG912" s="4"/>
      <c r="KVH912" s="4"/>
      <c r="KVI912" s="4"/>
      <c r="KVJ912" s="4"/>
      <c r="KVK912" s="4"/>
      <c r="KVL912" s="4"/>
      <c r="KVM912" s="4"/>
      <c r="KVN912" s="4"/>
      <c r="KVO912" s="4"/>
      <c r="KVP912" s="4"/>
      <c r="KVQ912" s="4"/>
      <c r="KVR912" s="4"/>
      <c r="KVS912" s="4"/>
      <c r="KVT912" s="4"/>
      <c r="KVU912" s="4"/>
      <c r="KVV912" s="4"/>
      <c r="KVW912" s="4"/>
      <c r="KVX912" s="4"/>
      <c r="KVY912" s="4"/>
      <c r="KVZ912" s="4"/>
      <c r="KWA912" s="4"/>
      <c r="KWB912" s="4"/>
      <c r="KWC912" s="4"/>
      <c r="KWD912" s="4"/>
      <c r="KWE912" s="4"/>
      <c r="KWF912" s="4"/>
      <c r="KWG912" s="4"/>
      <c r="KWH912" s="4"/>
      <c r="KWI912" s="4"/>
      <c r="KWJ912" s="4"/>
      <c r="KWK912" s="4"/>
      <c r="KWL912" s="4"/>
      <c r="KWM912" s="4"/>
      <c r="KWN912" s="4"/>
      <c r="KWO912" s="4"/>
      <c r="KWP912" s="4"/>
      <c r="KWQ912" s="4"/>
      <c r="KWR912" s="4"/>
      <c r="KWS912" s="4"/>
      <c r="KWT912" s="4"/>
      <c r="KWU912" s="4"/>
      <c r="KWV912" s="4"/>
      <c r="KWW912" s="4"/>
      <c r="KWX912" s="4"/>
      <c r="KWY912" s="4"/>
      <c r="KWZ912" s="4"/>
      <c r="KXA912" s="4"/>
      <c r="KXB912" s="4"/>
      <c r="KXC912" s="4"/>
      <c r="KXD912" s="4"/>
      <c r="KXE912" s="4"/>
      <c r="KXF912" s="4"/>
      <c r="KXG912" s="4"/>
      <c r="KXH912" s="4"/>
      <c r="KXI912" s="4"/>
      <c r="KXJ912" s="4"/>
      <c r="KXK912" s="4"/>
      <c r="KXL912" s="4"/>
      <c r="KXM912" s="4"/>
      <c r="KXN912" s="4"/>
      <c r="KXO912" s="4"/>
      <c r="KXP912" s="4"/>
      <c r="KXQ912" s="4"/>
      <c r="KXR912" s="4"/>
      <c r="KXS912" s="4"/>
      <c r="KXT912" s="4"/>
      <c r="KXU912" s="4"/>
      <c r="KXV912" s="4"/>
      <c r="KXW912" s="4"/>
      <c r="KXX912" s="4"/>
      <c r="KXY912" s="4"/>
      <c r="KXZ912" s="4"/>
      <c r="KYA912" s="4"/>
      <c r="KYB912" s="4"/>
      <c r="KYC912" s="4"/>
      <c r="KYD912" s="4"/>
      <c r="KYE912" s="4"/>
      <c r="KYF912" s="4"/>
      <c r="KYG912" s="4"/>
      <c r="KYH912" s="4"/>
      <c r="KYI912" s="4"/>
      <c r="KYJ912" s="4"/>
      <c r="KYK912" s="4"/>
      <c r="KYL912" s="4"/>
      <c r="KYM912" s="4"/>
      <c r="KYN912" s="4"/>
      <c r="KYO912" s="4"/>
      <c r="KYP912" s="4"/>
      <c r="KYQ912" s="4"/>
      <c r="KYR912" s="4"/>
      <c r="KYS912" s="4"/>
      <c r="KYT912" s="4"/>
      <c r="KYU912" s="4"/>
      <c r="KYV912" s="4"/>
      <c r="KYW912" s="4"/>
      <c r="KYX912" s="4"/>
      <c r="KYY912" s="4"/>
      <c r="KYZ912" s="4"/>
      <c r="KZA912" s="4"/>
      <c r="KZB912" s="4"/>
      <c r="KZC912" s="4"/>
      <c r="KZD912" s="4"/>
      <c r="KZE912" s="4"/>
      <c r="KZF912" s="4"/>
      <c r="KZG912" s="4"/>
      <c r="KZH912" s="4"/>
      <c r="KZI912" s="4"/>
      <c r="KZJ912" s="4"/>
      <c r="KZK912" s="4"/>
      <c r="KZL912" s="4"/>
      <c r="KZM912" s="4"/>
      <c r="KZN912" s="4"/>
      <c r="KZO912" s="4"/>
      <c r="KZP912" s="4"/>
      <c r="KZQ912" s="4"/>
      <c r="KZR912" s="4"/>
      <c r="KZS912" s="4"/>
      <c r="KZT912" s="4"/>
      <c r="KZU912" s="4"/>
      <c r="KZV912" s="4"/>
      <c r="KZW912" s="4"/>
      <c r="KZX912" s="4"/>
      <c r="KZY912" s="4"/>
      <c r="KZZ912" s="4"/>
      <c r="LAA912" s="4"/>
      <c r="LAB912" s="4"/>
      <c r="LAC912" s="4"/>
      <c r="LAD912" s="4"/>
      <c r="LAE912" s="4"/>
      <c r="LAF912" s="4"/>
      <c r="LAG912" s="4"/>
      <c r="LAH912" s="4"/>
      <c r="LAI912" s="4"/>
      <c r="LAJ912" s="4"/>
      <c r="LAK912" s="4"/>
      <c r="LAL912" s="4"/>
      <c r="LAM912" s="4"/>
      <c r="LAN912" s="4"/>
      <c r="LAO912" s="4"/>
      <c r="LAP912" s="4"/>
      <c r="LAQ912" s="4"/>
      <c r="LAR912" s="4"/>
      <c r="LAS912" s="4"/>
      <c r="LAT912" s="4"/>
      <c r="LAU912" s="4"/>
      <c r="LAV912" s="4"/>
      <c r="LAW912" s="4"/>
      <c r="LAX912" s="4"/>
      <c r="LAY912" s="4"/>
      <c r="LAZ912" s="4"/>
      <c r="LBA912" s="4"/>
      <c r="LBB912" s="4"/>
      <c r="LBC912" s="4"/>
      <c r="LBD912" s="4"/>
      <c r="LBE912" s="4"/>
      <c r="LBF912" s="4"/>
      <c r="LBG912" s="4"/>
      <c r="LBH912" s="4"/>
      <c r="LBI912" s="4"/>
      <c r="LBJ912" s="4"/>
      <c r="LBK912" s="4"/>
      <c r="LBL912" s="4"/>
      <c r="LBM912" s="4"/>
      <c r="LBN912" s="4"/>
      <c r="LBO912" s="4"/>
      <c r="LBP912" s="4"/>
      <c r="LBQ912" s="4"/>
      <c r="LBR912" s="4"/>
      <c r="LBS912" s="4"/>
      <c r="LBT912" s="4"/>
      <c r="LBU912" s="4"/>
      <c r="LBV912" s="4"/>
      <c r="LBX912" s="4"/>
      <c r="LBZ912" s="4"/>
      <c r="LCA912" s="4"/>
      <c r="LCB912" s="4"/>
      <c r="LCC912" s="4"/>
      <c r="LCD912" s="4"/>
      <c r="LCE912" s="4"/>
      <c r="LCF912" s="4"/>
      <c r="LCG912" s="4"/>
      <c r="LCL912" s="4"/>
      <c r="LCM912" s="4"/>
      <c r="LCN912" s="4"/>
      <c r="LCO912" s="4"/>
      <c r="LCP912" s="4"/>
      <c r="LCQ912" s="4"/>
      <c r="LCR912" s="4"/>
      <c r="LCS912" s="4"/>
      <c r="LCT912" s="4"/>
      <c r="LCU912" s="4"/>
      <c r="LCV912" s="4"/>
      <c r="LCW912" s="4"/>
      <c r="LCX912" s="4"/>
      <c r="LCY912" s="4"/>
      <c r="LCZ912" s="4"/>
      <c r="LDA912" s="4"/>
      <c r="LDB912" s="4"/>
      <c r="LDC912" s="4"/>
      <c r="LDD912" s="4"/>
      <c r="LDE912" s="4"/>
      <c r="LDF912" s="4"/>
      <c r="LDG912" s="4"/>
      <c r="LDH912" s="4"/>
      <c r="LDI912" s="4"/>
      <c r="LDJ912" s="4"/>
      <c r="LDK912" s="4"/>
      <c r="LDL912" s="4"/>
      <c r="LDM912" s="4"/>
      <c r="LDN912" s="4"/>
      <c r="LDO912" s="4"/>
      <c r="LDP912" s="4"/>
      <c r="LDQ912" s="4"/>
      <c r="LDR912" s="4"/>
      <c r="LDS912" s="4"/>
      <c r="LDT912" s="4"/>
      <c r="LDU912" s="4"/>
      <c r="LDV912" s="4"/>
      <c r="LDW912" s="4"/>
      <c r="LDX912" s="4"/>
      <c r="LDY912" s="4"/>
      <c r="LDZ912" s="4"/>
      <c r="LEA912" s="4"/>
      <c r="LEB912" s="4"/>
      <c r="LEC912" s="4"/>
      <c r="LED912" s="4"/>
      <c r="LEE912" s="4"/>
      <c r="LEF912" s="4"/>
      <c r="LEG912" s="4"/>
      <c r="LEH912" s="4"/>
      <c r="LEI912" s="4"/>
      <c r="LEJ912" s="4"/>
      <c r="LEK912" s="4"/>
      <c r="LEL912" s="4"/>
      <c r="LEM912" s="4"/>
      <c r="LEN912" s="4"/>
      <c r="LEO912" s="4"/>
      <c r="LEP912" s="4"/>
      <c r="LEQ912" s="4"/>
      <c r="LER912" s="4"/>
      <c r="LES912" s="4"/>
      <c r="LET912" s="4"/>
      <c r="LEU912" s="4"/>
      <c r="LEV912" s="4"/>
      <c r="LEW912" s="4"/>
      <c r="LEX912" s="4"/>
      <c r="LEY912" s="4"/>
      <c r="LEZ912" s="4"/>
      <c r="LFA912" s="4"/>
      <c r="LFB912" s="4"/>
      <c r="LFC912" s="4"/>
      <c r="LFD912" s="4"/>
      <c r="LFE912" s="4"/>
      <c r="LFF912" s="4"/>
      <c r="LFG912" s="4"/>
      <c r="LFH912" s="4"/>
      <c r="LFI912" s="4"/>
      <c r="LFJ912" s="4"/>
      <c r="LFK912" s="4"/>
      <c r="LFL912" s="4"/>
      <c r="LFM912" s="4"/>
      <c r="LFN912" s="4"/>
      <c r="LFO912" s="4"/>
      <c r="LFP912" s="4"/>
      <c r="LFQ912" s="4"/>
      <c r="LFR912" s="4"/>
      <c r="LFS912" s="4"/>
      <c r="LFT912" s="4"/>
      <c r="LFU912" s="4"/>
      <c r="LFV912" s="4"/>
      <c r="LFW912" s="4"/>
      <c r="LFX912" s="4"/>
      <c r="LFY912" s="4"/>
      <c r="LFZ912" s="4"/>
      <c r="LGA912" s="4"/>
      <c r="LGB912" s="4"/>
      <c r="LGC912" s="4"/>
      <c r="LGD912" s="4"/>
      <c r="LGE912" s="4"/>
      <c r="LGF912" s="4"/>
      <c r="LGG912" s="4"/>
      <c r="LGH912" s="4"/>
      <c r="LGI912" s="4"/>
      <c r="LGJ912" s="4"/>
      <c r="LGK912" s="4"/>
      <c r="LGL912" s="4"/>
      <c r="LGM912" s="4"/>
      <c r="LGN912" s="4"/>
      <c r="LGO912" s="4"/>
      <c r="LGP912" s="4"/>
      <c r="LGQ912" s="4"/>
      <c r="LGR912" s="4"/>
      <c r="LGS912" s="4"/>
      <c r="LGT912" s="4"/>
      <c r="LGU912" s="4"/>
      <c r="LGV912" s="4"/>
      <c r="LGW912" s="4"/>
      <c r="LGX912" s="4"/>
      <c r="LGY912" s="4"/>
      <c r="LGZ912" s="4"/>
      <c r="LHA912" s="4"/>
      <c r="LHB912" s="4"/>
      <c r="LHC912" s="4"/>
      <c r="LHD912" s="4"/>
      <c r="LHE912" s="4"/>
      <c r="LHF912" s="4"/>
      <c r="LHG912" s="4"/>
      <c r="LHH912" s="4"/>
      <c r="LHI912" s="4"/>
      <c r="LHJ912" s="4"/>
      <c r="LHK912" s="4"/>
      <c r="LHL912" s="4"/>
      <c r="LHM912" s="4"/>
      <c r="LHN912" s="4"/>
      <c r="LHO912" s="4"/>
      <c r="LHP912" s="4"/>
      <c r="LHQ912" s="4"/>
      <c r="LHR912" s="4"/>
      <c r="LHS912" s="4"/>
      <c r="LHT912" s="4"/>
      <c r="LHU912" s="4"/>
      <c r="LHV912" s="4"/>
      <c r="LHW912" s="4"/>
      <c r="LHX912" s="4"/>
      <c r="LHY912" s="4"/>
      <c r="LHZ912" s="4"/>
      <c r="LIA912" s="4"/>
      <c r="LIB912" s="4"/>
      <c r="LIC912" s="4"/>
      <c r="LID912" s="4"/>
      <c r="LIE912" s="4"/>
      <c r="LIF912" s="4"/>
      <c r="LIG912" s="4"/>
      <c r="LIH912" s="4"/>
      <c r="LII912" s="4"/>
      <c r="LIJ912" s="4"/>
      <c r="LIK912" s="4"/>
      <c r="LIL912" s="4"/>
      <c r="LIM912" s="4"/>
      <c r="LIN912" s="4"/>
      <c r="LIO912" s="4"/>
      <c r="LIP912" s="4"/>
      <c r="LIQ912" s="4"/>
      <c r="LIR912" s="4"/>
      <c r="LIS912" s="4"/>
      <c r="LIT912" s="4"/>
      <c r="LIU912" s="4"/>
      <c r="LIV912" s="4"/>
      <c r="LIW912" s="4"/>
      <c r="LIX912" s="4"/>
      <c r="LIY912" s="4"/>
      <c r="LIZ912" s="4"/>
      <c r="LJA912" s="4"/>
      <c r="LJB912" s="4"/>
      <c r="LJC912" s="4"/>
      <c r="LJD912" s="4"/>
      <c r="LJE912" s="4"/>
      <c r="LJF912" s="4"/>
      <c r="LJG912" s="4"/>
      <c r="LJH912" s="4"/>
      <c r="LJI912" s="4"/>
      <c r="LJJ912" s="4"/>
      <c r="LJK912" s="4"/>
      <c r="LJL912" s="4"/>
      <c r="LJM912" s="4"/>
      <c r="LJN912" s="4"/>
      <c r="LJO912" s="4"/>
      <c r="LJP912" s="4"/>
      <c r="LJQ912" s="4"/>
      <c r="LJR912" s="4"/>
      <c r="LJS912" s="4"/>
      <c r="LJT912" s="4"/>
      <c r="LJU912" s="4"/>
      <c r="LJV912" s="4"/>
      <c r="LJW912" s="4"/>
      <c r="LJX912" s="4"/>
      <c r="LJY912" s="4"/>
      <c r="LJZ912" s="4"/>
      <c r="LKA912" s="4"/>
      <c r="LKB912" s="4"/>
      <c r="LKC912" s="4"/>
      <c r="LKD912" s="4"/>
      <c r="LKE912" s="4"/>
      <c r="LKF912" s="4"/>
      <c r="LKG912" s="4"/>
      <c r="LKH912" s="4"/>
      <c r="LKI912" s="4"/>
      <c r="LKJ912" s="4"/>
      <c r="LKK912" s="4"/>
      <c r="LKL912" s="4"/>
      <c r="LKM912" s="4"/>
      <c r="LKN912" s="4"/>
      <c r="LKO912" s="4"/>
      <c r="LKP912" s="4"/>
      <c r="LKQ912" s="4"/>
      <c r="LKR912" s="4"/>
      <c r="LKS912" s="4"/>
      <c r="LKT912" s="4"/>
      <c r="LKU912" s="4"/>
      <c r="LKV912" s="4"/>
      <c r="LKW912" s="4"/>
      <c r="LKX912" s="4"/>
      <c r="LKY912" s="4"/>
      <c r="LKZ912" s="4"/>
      <c r="LLA912" s="4"/>
      <c r="LLB912" s="4"/>
      <c r="LLC912" s="4"/>
      <c r="LLD912" s="4"/>
      <c r="LLE912" s="4"/>
      <c r="LLF912" s="4"/>
      <c r="LLG912" s="4"/>
      <c r="LLH912" s="4"/>
      <c r="LLI912" s="4"/>
      <c r="LLJ912" s="4"/>
      <c r="LLK912" s="4"/>
      <c r="LLL912" s="4"/>
      <c r="LLM912" s="4"/>
      <c r="LLN912" s="4"/>
      <c r="LLO912" s="4"/>
      <c r="LLP912" s="4"/>
      <c r="LLQ912" s="4"/>
      <c r="LLR912" s="4"/>
      <c r="LLT912" s="4"/>
      <c r="LLV912" s="4"/>
      <c r="LLW912" s="4"/>
      <c r="LLX912" s="4"/>
      <c r="LLY912" s="4"/>
      <c r="LLZ912" s="4"/>
      <c r="LMA912" s="4"/>
      <c r="LMB912" s="4"/>
      <c r="LMC912" s="4"/>
      <c r="LMH912" s="4"/>
      <c r="LMI912" s="4"/>
      <c r="LMJ912" s="4"/>
      <c r="LMK912" s="4"/>
      <c r="LML912" s="4"/>
      <c r="LMM912" s="4"/>
      <c r="LMN912" s="4"/>
      <c r="LMO912" s="4"/>
      <c r="LMP912" s="4"/>
      <c r="LMQ912" s="4"/>
      <c r="LMR912" s="4"/>
      <c r="LMS912" s="4"/>
      <c r="LMT912" s="4"/>
      <c r="LMU912" s="4"/>
      <c r="LMV912" s="4"/>
      <c r="LMW912" s="4"/>
      <c r="LMX912" s="4"/>
      <c r="LMY912" s="4"/>
      <c r="LMZ912" s="4"/>
      <c r="LNA912" s="4"/>
      <c r="LNB912" s="4"/>
      <c r="LNC912" s="4"/>
      <c r="LND912" s="4"/>
      <c r="LNE912" s="4"/>
      <c r="LNF912" s="4"/>
      <c r="LNG912" s="4"/>
      <c r="LNH912" s="4"/>
      <c r="LNI912" s="4"/>
      <c r="LNJ912" s="4"/>
      <c r="LNK912" s="4"/>
      <c r="LNL912" s="4"/>
      <c r="LNM912" s="4"/>
      <c r="LNN912" s="4"/>
      <c r="LNO912" s="4"/>
      <c r="LNP912" s="4"/>
      <c r="LNQ912" s="4"/>
      <c r="LNR912" s="4"/>
      <c r="LNS912" s="4"/>
      <c r="LNT912" s="4"/>
      <c r="LNU912" s="4"/>
      <c r="LNV912" s="4"/>
      <c r="LNW912" s="4"/>
      <c r="LNX912" s="4"/>
      <c r="LNY912" s="4"/>
      <c r="LNZ912" s="4"/>
      <c r="LOA912" s="4"/>
      <c r="LOB912" s="4"/>
      <c r="LOC912" s="4"/>
      <c r="LOD912" s="4"/>
      <c r="LOE912" s="4"/>
      <c r="LOF912" s="4"/>
      <c r="LOG912" s="4"/>
      <c r="LOH912" s="4"/>
      <c r="LOI912" s="4"/>
      <c r="LOJ912" s="4"/>
      <c r="LOK912" s="4"/>
      <c r="LOL912" s="4"/>
      <c r="LOM912" s="4"/>
      <c r="LON912" s="4"/>
      <c r="LOO912" s="4"/>
      <c r="LOP912" s="4"/>
      <c r="LOQ912" s="4"/>
      <c r="LOR912" s="4"/>
      <c r="LOS912" s="4"/>
      <c r="LOT912" s="4"/>
      <c r="LOU912" s="4"/>
      <c r="LOV912" s="4"/>
      <c r="LOW912" s="4"/>
      <c r="LOX912" s="4"/>
      <c r="LOY912" s="4"/>
      <c r="LOZ912" s="4"/>
      <c r="LPA912" s="4"/>
      <c r="LPB912" s="4"/>
      <c r="LPC912" s="4"/>
      <c r="LPD912" s="4"/>
      <c r="LPE912" s="4"/>
      <c r="LPF912" s="4"/>
      <c r="LPG912" s="4"/>
      <c r="LPH912" s="4"/>
      <c r="LPI912" s="4"/>
      <c r="LPJ912" s="4"/>
      <c r="LPK912" s="4"/>
      <c r="LPL912" s="4"/>
      <c r="LPM912" s="4"/>
      <c r="LPN912" s="4"/>
      <c r="LPO912" s="4"/>
      <c r="LPP912" s="4"/>
      <c r="LPQ912" s="4"/>
      <c r="LPR912" s="4"/>
      <c r="LPS912" s="4"/>
      <c r="LPT912" s="4"/>
      <c r="LPU912" s="4"/>
      <c r="LPV912" s="4"/>
      <c r="LPW912" s="4"/>
      <c r="LPX912" s="4"/>
      <c r="LPY912" s="4"/>
      <c r="LPZ912" s="4"/>
      <c r="LQA912" s="4"/>
      <c r="LQB912" s="4"/>
      <c r="LQC912" s="4"/>
      <c r="LQD912" s="4"/>
      <c r="LQE912" s="4"/>
      <c r="LQF912" s="4"/>
      <c r="LQG912" s="4"/>
      <c r="LQH912" s="4"/>
      <c r="LQI912" s="4"/>
      <c r="LQJ912" s="4"/>
      <c r="LQK912" s="4"/>
      <c r="LQL912" s="4"/>
      <c r="LQM912" s="4"/>
      <c r="LQN912" s="4"/>
      <c r="LQO912" s="4"/>
      <c r="LQP912" s="4"/>
      <c r="LQQ912" s="4"/>
      <c r="LQR912" s="4"/>
      <c r="LQS912" s="4"/>
      <c r="LQT912" s="4"/>
      <c r="LQU912" s="4"/>
      <c r="LQV912" s="4"/>
      <c r="LQW912" s="4"/>
      <c r="LQX912" s="4"/>
      <c r="LQY912" s="4"/>
      <c r="LQZ912" s="4"/>
      <c r="LRA912" s="4"/>
      <c r="LRB912" s="4"/>
      <c r="LRC912" s="4"/>
      <c r="LRD912" s="4"/>
      <c r="LRE912" s="4"/>
      <c r="LRF912" s="4"/>
      <c r="LRG912" s="4"/>
      <c r="LRH912" s="4"/>
      <c r="LRI912" s="4"/>
      <c r="LRJ912" s="4"/>
      <c r="LRK912" s="4"/>
      <c r="LRL912" s="4"/>
      <c r="LRM912" s="4"/>
      <c r="LRN912" s="4"/>
      <c r="LRO912" s="4"/>
      <c r="LRP912" s="4"/>
      <c r="LRQ912" s="4"/>
      <c r="LRR912" s="4"/>
      <c r="LRS912" s="4"/>
      <c r="LRT912" s="4"/>
      <c r="LRU912" s="4"/>
      <c r="LRV912" s="4"/>
      <c r="LRW912" s="4"/>
      <c r="LRX912" s="4"/>
      <c r="LRY912" s="4"/>
      <c r="LRZ912" s="4"/>
      <c r="LSA912" s="4"/>
      <c r="LSB912" s="4"/>
      <c r="LSC912" s="4"/>
      <c r="LSD912" s="4"/>
      <c r="LSE912" s="4"/>
      <c r="LSF912" s="4"/>
      <c r="LSG912" s="4"/>
      <c r="LSH912" s="4"/>
      <c r="LSI912" s="4"/>
      <c r="LSJ912" s="4"/>
      <c r="LSK912" s="4"/>
      <c r="LSL912" s="4"/>
      <c r="LSM912" s="4"/>
      <c r="LSN912" s="4"/>
      <c r="LSO912" s="4"/>
      <c r="LSP912" s="4"/>
      <c r="LSQ912" s="4"/>
      <c r="LSR912" s="4"/>
      <c r="LSS912" s="4"/>
      <c r="LST912" s="4"/>
      <c r="LSU912" s="4"/>
      <c r="LSV912" s="4"/>
      <c r="LSW912" s="4"/>
      <c r="LSX912" s="4"/>
      <c r="LSY912" s="4"/>
      <c r="LSZ912" s="4"/>
      <c r="LTA912" s="4"/>
      <c r="LTB912" s="4"/>
      <c r="LTC912" s="4"/>
      <c r="LTD912" s="4"/>
      <c r="LTE912" s="4"/>
      <c r="LTF912" s="4"/>
      <c r="LTG912" s="4"/>
      <c r="LTH912" s="4"/>
      <c r="LTI912" s="4"/>
      <c r="LTJ912" s="4"/>
      <c r="LTK912" s="4"/>
      <c r="LTL912" s="4"/>
      <c r="LTM912" s="4"/>
      <c r="LTN912" s="4"/>
      <c r="LTO912" s="4"/>
      <c r="LTP912" s="4"/>
      <c r="LTQ912" s="4"/>
      <c r="LTR912" s="4"/>
      <c r="LTS912" s="4"/>
      <c r="LTT912" s="4"/>
      <c r="LTU912" s="4"/>
      <c r="LTV912" s="4"/>
      <c r="LTW912" s="4"/>
      <c r="LTX912" s="4"/>
      <c r="LTY912" s="4"/>
      <c r="LTZ912" s="4"/>
      <c r="LUA912" s="4"/>
      <c r="LUB912" s="4"/>
      <c r="LUC912" s="4"/>
      <c r="LUD912" s="4"/>
      <c r="LUE912" s="4"/>
      <c r="LUF912" s="4"/>
      <c r="LUG912" s="4"/>
      <c r="LUH912" s="4"/>
      <c r="LUI912" s="4"/>
      <c r="LUJ912" s="4"/>
      <c r="LUK912" s="4"/>
      <c r="LUL912" s="4"/>
      <c r="LUM912" s="4"/>
      <c r="LUN912" s="4"/>
      <c r="LUO912" s="4"/>
      <c r="LUP912" s="4"/>
      <c r="LUQ912" s="4"/>
      <c r="LUR912" s="4"/>
      <c r="LUS912" s="4"/>
      <c r="LUT912" s="4"/>
      <c r="LUU912" s="4"/>
      <c r="LUV912" s="4"/>
      <c r="LUW912" s="4"/>
      <c r="LUX912" s="4"/>
      <c r="LUY912" s="4"/>
      <c r="LUZ912" s="4"/>
      <c r="LVA912" s="4"/>
      <c r="LVB912" s="4"/>
      <c r="LVC912" s="4"/>
      <c r="LVD912" s="4"/>
      <c r="LVE912" s="4"/>
      <c r="LVF912" s="4"/>
      <c r="LVG912" s="4"/>
      <c r="LVH912" s="4"/>
      <c r="LVI912" s="4"/>
      <c r="LVJ912" s="4"/>
      <c r="LVK912" s="4"/>
      <c r="LVL912" s="4"/>
      <c r="LVM912" s="4"/>
      <c r="LVN912" s="4"/>
      <c r="LVP912" s="4"/>
      <c r="LVR912" s="4"/>
      <c r="LVS912" s="4"/>
      <c r="LVT912" s="4"/>
      <c r="LVU912" s="4"/>
      <c r="LVV912" s="4"/>
      <c r="LVW912" s="4"/>
      <c r="LVX912" s="4"/>
      <c r="LVY912" s="4"/>
      <c r="LWD912" s="4"/>
      <c r="LWE912" s="4"/>
      <c r="LWF912" s="4"/>
      <c r="LWG912" s="4"/>
      <c r="LWH912" s="4"/>
      <c r="LWI912" s="4"/>
      <c r="LWJ912" s="4"/>
      <c r="LWK912" s="4"/>
      <c r="LWL912" s="4"/>
      <c r="LWM912" s="4"/>
      <c r="LWN912" s="4"/>
      <c r="LWO912" s="4"/>
      <c r="LWP912" s="4"/>
      <c r="LWQ912" s="4"/>
      <c r="LWR912" s="4"/>
      <c r="LWS912" s="4"/>
      <c r="LWT912" s="4"/>
      <c r="LWU912" s="4"/>
      <c r="LWV912" s="4"/>
      <c r="LWW912" s="4"/>
      <c r="LWX912" s="4"/>
      <c r="LWY912" s="4"/>
      <c r="LWZ912" s="4"/>
      <c r="LXA912" s="4"/>
      <c r="LXB912" s="4"/>
      <c r="LXC912" s="4"/>
      <c r="LXD912" s="4"/>
      <c r="LXE912" s="4"/>
      <c r="LXF912" s="4"/>
      <c r="LXG912" s="4"/>
      <c r="LXH912" s="4"/>
      <c r="LXI912" s="4"/>
      <c r="LXJ912" s="4"/>
      <c r="LXK912" s="4"/>
      <c r="LXL912" s="4"/>
      <c r="LXM912" s="4"/>
      <c r="LXN912" s="4"/>
      <c r="LXO912" s="4"/>
      <c r="LXP912" s="4"/>
      <c r="LXQ912" s="4"/>
      <c r="LXR912" s="4"/>
      <c r="LXS912" s="4"/>
      <c r="LXT912" s="4"/>
      <c r="LXU912" s="4"/>
      <c r="LXV912" s="4"/>
      <c r="LXW912" s="4"/>
      <c r="LXX912" s="4"/>
      <c r="LXY912" s="4"/>
      <c r="LXZ912" s="4"/>
      <c r="LYA912" s="4"/>
      <c r="LYB912" s="4"/>
      <c r="LYC912" s="4"/>
      <c r="LYD912" s="4"/>
      <c r="LYE912" s="4"/>
      <c r="LYF912" s="4"/>
      <c r="LYG912" s="4"/>
      <c r="LYH912" s="4"/>
      <c r="LYI912" s="4"/>
      <c r="LYJ912" s="4"/>
      <c r="LYK912" s="4"/>
      <c r="LYL912" s="4"/>
      <c r="LYM912" s="4"/>
      <c r="LYN912" s="4"/>
      <c r="LYO912" s="4"/>
      <c r="LYP912" s="4"/>
      <c r="LYQ912" s="4"/>
      <c r="LYR912" s="4"/>
      <c r="LYS912" s="4"/>
      <c r="LYT912" s="4"/>
      <c r="LYU912" s="4"/>
      <c r="LYV912" s="4"/>
      <c r="LYW912" s="4"/>
      <c r="LYX912" s="4"/>
      <c r="LYY912" s="4"/>
      <c r="LYZ912" s="4"/>
      <c r="LZA912" s="4"/>
      <c r="LZB912" s="4"/>
      <c r="LZC912" s="4"/>
      <c r="LZD912" s="4"/>
      <c r="LZE912" s="4"/>
      <c r="LZF912" s="4"/>
      <c r="LZG912" s="4"/>
      <c r="LZH912" s="4"/>
      <c r="LZI912" s="4"/>
      <c r="LZJ912" s="4"/>
      <c r="LZK912" s="4"/>
      <c r="LZL912" s="4"/>
      <c r="LZM912" s="4"/>
      <c r="LZN912" s="4"/>
      <c r="LZO912" s="4"/>
      <c r="LZP912" s="4"/>
      <c r="LZQ912" s="4"/>
      <c r="LZR912" s="4"/>
      <c r="LZS912" s="4"/>
      <c r="LZT912" s="4"/>
      <c r="LZU912" s="4"/>
      <c r="LZV912" s="4"/>
      <c r="LZW912" s="4"/>
      <c r="LZX912" s="4"/>
      <c r="LZY912" s="4"/>
      <c r="LZZ912" s="4"/>
      <c r="MAA912" s="4"/>
      <c r="MAB912" s="4"/>
      <c r="MAC912" s="4"/>
      <c r="MAD912" s="4"/>
      <c r="MAE912" s="4"/>
      <c r="MAF912" s="4"/>
      <c r="MAG912" s="4"/>
      <c r="MAH912" s="4"/>
      <c r="MAI912" s="4"/>
      <c r="MAJ912" s="4"/>
      <c r="MAK912" s="4"/>
      <c r="MAL912" s="4"/>
      <c r="MAM912" s="4"/>
      <c r="MAN912" s="4"/>
      <c r="MAO912" s="4"/>
      <c r="MAP912" s="4"/>
      <c r="MAQ912" s="4"/>
      <c r="MAR912" s="4"/>
      <c r="MAS912" s="4"/>
      <c r="MAT912" s="4"/>
      <c r="MAU912" s="4"/>
      <c r="MAV912" s="4"/>
      <c r="MAW912" s="4"/>
      <c r="MAX912" s="4"/>
      <c r="MAY912" s="4"/>
      <c r="MAZ912" s="4"/>
      <c r="MBA912" s="4"/>
      <c r="MBB912" s="4"/>
      <c r="MBC912" s="4"/>
      <c r="MBD912" s="4"/>
      <c r="MBE912" s="4"/>
      <c r="MBF912" s="4"/>
      <c r="MBG912" s="4"/>
      <c r="MBH912" s="4"/>
      <c r="MBI912" s="4"/>
      <c r="MBJ912" s="4"/>
      <c r="MBK912" s="4"/>
      <c r="MBL912" s="4"/>
      <c r="MBM912" s="4"/>
      <c r="MBN912" s="4"/>
      <c r="MBO912" s="4"/>
      <c r="MBP912" s="4"/>
      <c r="MBQ912" s="4"/>
      <c r="MBR912" s="4"/>
      <c r="MBS912" s="4"/>
      <c r="MBT912" s="4"/>
      <c r="MBU912" s="4"/>
      <c r="MBV912" s="4"/>
      <c r="MBW912" s="4"/>
      <c r="MBX912" s="4"/>
      <c r="MBY912" s="4"/>
      <c r="MBZ912" s="4"/>
      <c r="MCA912" s="4"/>
      <c r="MCB912" s="4"/>
      <c r="MCC912" s="4"/>
      <c r="MCD912" s="4"/>
      <c r="MCE912" s="4"/>
      <c r="MCF912" s="4"/>
      <c r="MCG912" s="4"/>
      <c r="MCH912" s="4"/>
      <c r="MCI912" s="4"/>
      <c r="MCJ912" s="4"/>
      <c r="MCK912" s="4"/>
      <c r="MCL912" s="4"/>
      <c r="MCM912" s="4"/>
      <c r="MCN912" s="4"/>
      <c r="MCO912" s="4"/>
      <c r="MCP912" s="4"/>
      <c r="MCQ912" s="4"/>
      <c r="MCR912" s="4"/>
      <c r="MCS912" s="4"/>
      <c r="MCT912" s="4"/>
      <c r="MCU912" s="4"/>
      <c r="MCV912" s="4"/>
      <c r="MCW912" s="4"/>
      <c r="MCX912" s="4"/>
      <c r="MCY912" s="4"/>
      <c r="MCZ912" s="4"/>
      <c r="MDA912" s="4"/>
      <c r="MDB912" s="4"/>
      <c r="MDC912" s="4"/>
      <c r="MDD912" s="4"/>
      <c r="MDE912" s="4"/>
      <c r="MDF912" s="4"/>
      <c r="MDG912" s="4"/>
      <c r="MDH912" s="4"/>
      <c r="MDI912" s="4"/>
      <c r="MDJ912" s="4"/>
      <c r="MDK912" s="4"/>
      <c r="MDL912" s="4"/>
      <c r="MDM912" s="4"/>
      <c r="MDN912" s="4"/>
      <c r="MDO912" s="4"/>
      <c r="MDP912" s="4"/>
      <c r="MDQ912" s="4"/>
      <c r="MDR912" s="4"/>
      <c r="MDS912" s="4"/>
      <c r="MDT912" s="4"/>
      <c r="MDU912" s="4"/>
      <c r="MDV912" s="4"/>
      <c r="MDW912" s="4"/>
      <c r="MDX912" s="4"/>
      <c r="MDY912" s="4"/>
      <c r="MDZ912" s="4"/>
      <c r="MEA912" s="4"/>
      <c r="MEB912" s="4"/>
      <c r="MEC912" s="4"/>
      <c r="MED912" s="4"/>
      <c r="MEE912" s="4"/>
      <c r="MEF912" s="4"/>
      <c r="MEG912" s="4"/>
      <c r="MEH912" s="4"/>
      <c r="MEI912" s="4"/>
      <c r="MEJ912" s="4"/>
      <c r="MEK912" s="4"/>
      <c r="MEL912" s="4"/>
      <c r="MEM912" s="4"/>
      <c r="MEN912" s="4"/>
      <c r="MEO912" s="4"/>
      <c r="MEP912" s="4"/>
      <c r="MEQ912" s="4"/>
      <c r="MER912" s="4"/>
      <c r="MES912" s="4"/>
      <c r="MET912" s="4"/>
      <c r="MEU912" s="4"/>
      <c r="MEV912" s="4"/>
      <c r="MEW912" s="4"/>
      <c r="MEX912" s="4"/>
      <c r="MEY912" s="4"/>
      <c r="MEZ912" s="4"/>
      <c r="MFA912" s="4"/>
      <c r="MFB912" s="4"/>
      <c r="MFC912" s="4"/>
      <c r="MFD912" s="4"/>
      <c r="MFE912" s="4"/>
      <c r="MFF912" s="4"/>
      <c r="MFG912" s="4"/>
      <c r="MFH912" s="4"/>
      <c r="MFI912" s="4"/>
      <c r="MFJ912" s="4"/>
      <c r="MFL912" s="4"/>
      <c r="MFN912" s="4"/>
      <c r="MFO912" s="4"/>
      <c r="MFP912" s="4"/>
      <c r="MFQ912" s="4"/>
      <c r="MFR912" s="4"/>
      <c r="MFS912" s="4"/>
      <c r="MFT912" s="4"/>
      <c r="MFU912" s="4"/>
      <c r="MFZ912" s="4"/>
      <c r="MGA912" s="4"/>
      <c r="MGB912" s="4"/>
      <c r="MGC912" s="4"/>
      <c r="MGD912" s="4"/>
      <c r="MGE912" s="4"/>
      <c r="MGF912" s="4"/>
      <c r="MGG912" s="4"/>
      <c r="MGH912" s="4"/>
      <c r="MGI912" s="4"/>
      <c r="MGJ912" s="4"/>
      <c r="MGK912" s="4"/>
      <c r="MGL912" s="4"/>
      <c r="MGM912" s="4"/>
      <c r="MGN912" s="4"/>
      <c r="MGO912" s="4"/>
      <c r="MGP912" s="4"/>
      <c r="MGQ912" s="4"/>
      <c r="MGR912" s="4"/>
      <c r="MGS912" s="4"/>
      <c r="MGT912" s="4"/>
      <c r="MGU912" s="4"/>
      <c r="MGV912" s="4"/>
      <c r="MGW912" s="4"/>
      <c r="MGX912" s="4"/>
      <c r="MGY912" s="4"/>
      <c r="MGZ912" s="4"/>
      <c r="MHA912" s="4"/>
      <c r="MHB912" s="4"/>
      <c r="MHC912" s="4"/>
      <c r="MHD912" s="4"/>
      <c r="MHE912" s="4"/>
      <c r="MHF912" s="4"/>
      <c r="MHG912" s="4"/>
      <c r="MHH912" s="4"/>
      <c r="MHI912" s="4"/>
      <c r="MHJ912" s="4"/>
      <c r="MHK912" s="4"/>
      <c r="MHL912" s="4"/>
      <c r="MHM912" s="4"/>
      <c r="MHN912" s="4"/>
      <c r="MHO912" s="4"/>
      <c r="MHP912" s="4"/>
      <c r="MHQ912" s="4"/>
      <c r="MHR912" s="4"/>
      <c r="MHS912" s="4"/>
      <c r="MHT912" s="4"/>
      <c r="MHU912" s="4"/>
      <c r="MHV912" s="4"/>
      <c r="MHW912" s="4"/>
      <c r="MHX912" s="4"/>
      <c r="MHY912" s="4"/>
      <c r="MHZ912" s="4"/>
      <c r="MIA912" s="4"/>
      <c r="MIB912" s="4"/>
      <c r="MIC912" s="4"/>
      <c r="MID912" s="4"/>
      <c r="MIE912" s="4"/>
      <c r="MIF912" s="4"/>
      <c r="MIG912" s="4"/>
      <c r="MIH912" s="4"/>
      <c r="MII912" s="4"/>
      <c r="MIJ912" s="4"/>
      <c r="MIK912" s="4"/>
      <c r="MIL912" s="4"/>
      <c r="MIM912" s="4"/>
      <c r="MIN912" s="4"/>
      <c r="MIO912" s="4"/>
      <c r="MIP912" s="4"/>
      <c r="MIQ912" s="4"/>
      <c r="MIR912" s="4"/>
      <c r="MIS912" s="4"/>
      <c r="MIT912" s="4"/>
      <c r="MIU912" s="4"/>
      <c r="MIV912" s="4"/>
      <c r="MIW912" s="4"/>
      <c r="MIX912" s="4"/>
      <c r="MIY912" s="4"/>
      <c r="MIZ912" s="4"/>
      <c r="MJA912" s="4"/>
      <c r="MJB912" s="4"/>
      <c r="MJC912" s="4"/>
      <c r="MJD912" s="4"/>
      <c r="MJE912" s="4"/>
      <c r="MJF912" s="4"/>
      <c r="MJG912" s="4"/>
      <c r="MJH912" s="4"/>
      <c r="MJI912" s="4"/>
      <c r="MJJ912" s="4"/>
      <c r="MJK912" s="4"/>
      <c r="MJL912" s="4"/>
      <c r="MJM912" s="4"/>
      <c r="MJN912" s="4"/>
      <c r="MJO912" s="4"/>
      <c r="MJP912" s="4"/>
      <c r="MJQ912" s="4"/>
      <c r="MJR912" s="4"/>
      <c r="MJS912" s="4"/>
      <c r="MJT912" s="4"/>
      <c r="MJU912" s="4"/>
      <c r="MJV912" s="4"/>
      <c r="MJW912" s="4"/>
      <c r="MJX912" s="4"/>
      <c r="MJY912" s="4"/>
      <c r="MJZ912" s="4"/>
      <c r="MKA912" s="4"/>
      <c r="MKB912" s="4"/>
      <c r="MKC912" s="4"/>
      <c r="MKD912" s="4"/>
      <c r="MKE912" s="4"/>
      <c r="MKF912" s="4"/>
      <c r="MKG912" s="4"/>
      <c r="MKH912" s="4"/>
      <c r="MKI912" s="4"/>
      <c r="MKJ912" s="4"/>
      <c r="MKK912" s="4"/>
      <c r="MKL912" s="4"/>
      <c r="MKM912" s="4"/>
      <c r="MKN912" s="4"/>
      <c r="MKO912" s="4"/>
      <c r="MKP912" s="4"/>
      <c r="MKQ912" s="4"/>
      <c r="MKR912" s="4"/>
      <c r="MKS912" s="4"/>
      <c r="MKT912" s="4"/>
      <c r="MKU912" s="4"/>
      <c r="MKV912" s="4"/>
      <c r="MKW912" s="4"/>
      <c r="MKX912" s="4"/>
      <c r="MKY912" s="4"/>
      <c r="MKZ912" s="4"/>
      <c r="MLA912" s="4"/>
      <c r="MLB912" s="4"/>
      <c r="MLC912" s="4"/>
      <c r="MLD912" s="4"/>
      <c r="MLE912" s="4"/>
      <c r="MLF912" s="4"/>
      <c r="MLG912" s="4"/>
      <c r="MLH912" s="4"/>
      <c r="MLI912" s="4"/>
      <c r="MLJ912" s="4"/>
      <c r="MLK912" s="4"/>
      <c r="MLL912" s="4"/>
      <c r="MLM912" s="4"/>
      <c r="MLN912" s="4"/>
      <c r="MLO912" s="4"/>
      <c r="MLP912" s="4"/>
      <c r="MLQ912" s="4"/>
      <c r="MLR912" s="4"/>
      <c r="MLS912" s="4"/>
      <c r="MLT912" s="4"/>
      <c r="MLU912" s="4"/>
      <c r="MLV912" s="4"/>
      <c r="MLW912" s="4"/>
      <c r="MLX912" s="4"/>
      <c r="MLY912" s="4"/>
      <c r="MLZ912" s="4"/>
      <c r="MMA912" s="4"/>
      <c r="MMB912" s="4"/>
      <c r="MMC912" s="4"/>
      <c r="MMD912" s="4"/>
      <c r="MME912" s="4"/>
      <c r="MMF912" s="4"/>
      <c r="MMG912" s="4"/>
      <c r="MMH912" s="4"/>
      <c r="MMI912" s="4"/>
      <c r="MMJ912" s="4"/>
      <c r="MMK912" s="4"/>
      <c r="MML912" s="4"/>
      <c r="MMM912" s="4"/>
      <c r="MMN912" s="4"/>
      <c r="MMO912" s="4"/>
      <c r="MMP912" s="4"/>
      <c r="MMQ912" s="4"/>
      <c r="MMR912" s="4"/>
      <c r="MMS912" s="4"/>
      <c r="MMT912" s="4"/>
      <c r="MMU912" s="4"/>
      <c r="MMV912" s="4"/>
      <c r="MMW912" s="4"/>
      <c r="MMX912" s="4"/>
      <c r="MMY912" s="4"/>
      <c r="MMZ912" s="4"/>
      <c r="MNA912" s="4"/>
      <c r="MNB912" s="4"/>
      <c r="MNC912" s="4"/>
      <c r="MND912" s="4"/>
      <c r="MNE912" s="4"/>
      <c r="MNF912" s="4"/>
      <c r="MNG912" s="4"/>
      <c r="MNH912" s="4"/>
      <c r="MNI912" s="4"/>
      <c r="MNJ912" s="4"/>
      <c r="MNK912" s="4"/>
      <c r="MNL912" s="4"/>
      <c r="MNM912" s="4"/>
      <c r="MNN912" s="4"/>
      <c r="MNO912" s="4"/>
      <c r="MNP912" s="4"/>
      <c r="MNQ912" s="4"/>
      <c r="MNR912" s="4"/>
      <c r="MNS912" s="4"/>
      <c r="MNT912" s="4"/>
      <c r="MNU912" s="4"/>
      <c r="MNV912" s="4"/>
      <c r="MNW912" s="4"/>
      <c r="MNX912" s="4"/>
      <c r="MNY912" s="4"/>
      <c r="MNZ912" s="4"/>
      <c r="MOA912" s="4"/>
      <c r="MOB912" s="4"/>
      <c r="MOC912" s="4"/>
      <c r="MOD912" s="4"/>
      <c r="MOE912" s="4"/>
      <c r="MOF912" s="4"/>
      <c r="MOG912" s="4"/>
      <c r="MOH912" s="4"/>
      <c r="MOI912" s="4"/>
      <c r="MOJ912" s="4"/>
      <c r="MOK912" s="4"/>
      <c r="MOL912" s="4"/>
      <c r="MOM912" s="4"/>
      <c r="MON912" s="4"/>
      <c r="MOO912" s="4"/>
      <c r="MOP912" s="4"/>
      <c r="MOQ912" s="4"/>
      <c r="MOR912" s="4"/>
      <c r="MOS912" s="4"/>
      <c r="MOT912" s="4"/>
      <c r="MOU912" s="4"/>
      <c r="MOV912" s="4"/>
      <c r="MOW912" s="4"/>
      <c r="MOX912" s="4"/>
      <c r="MOY912" s="4"/>
      <c r="MOZ912" s="4"/>
      <c r="MPA912" s="4"/>
      <c r="MPB912" s="4"/>
      <c r="MPC912" s="4"/>
      <c r="MPD912" s="4"/>
      <c r="MPE912" s="4"/>
      <c r="MPF912" s="4"/>
      <c r="MPH912" s="4"/>
      <c r="MPJ912" s="4"/>
      <c r="MPK912" s="4"/>
      <c r="MPL912" s="4"/>
      <c r="MPM912" s="4"/>
      <c r="MPN912" s="4"/>
      <c r="MPO912" s="4"/>
      <c r="MPP912" s="4"/>
      <c r="MPQ912" s="4"/>
      <c r="MPV912" s="4"/>
      <c r="MPW912" s="4"/>
      <c r="MPX912" s="4"/>
      <c r="MPY912" s="4"/>
      <c r="MPZ912" s="4"/>
      <c r="MQA912" s="4"/>
      <c r="MQB912" s="4"/>
      <c r="MQC912" s="4"/>
      <c r="MQD912" s="4"/>
      <c r="MQE912" s="4"/>
      <c r="MQF912" s="4"/>
      <c r="MQG912" s="4"/>
      <c r="MQH912" s="4"/>
      <c r="MQI912" s="4"/>
      <c r="MQJ912" s="4"/>
      <c r="MQK912" s="4"/>
      <c r="MQL912" s="4"/>
      <c r="MQM912" s="4"/>
      <c r="MQN912" s="4"/>
      <c r="MQO912" s="4"/>
      <c r="MQP912" s="4"/>
      <c r="MQQ912" s="4"/>
      <c r="MQR912" s="4"/>
      <c r="MQS912" s="4"/>
      <c r="MQT912" s="4"/>
      <c r="MQU912" s="4"/>
      <c r="MQV912" s="4"/>
      <c r="MQW912" s="4"/>
      <c r="MQX912" s="4"/>
      <c r="MQY912" s="4"/>
      <c r="MQZ912" s="4"/>
      <c r="MRA912" s="4"/>
      <c r="MRB912" s="4"/>
      <c r="MRC912" s="4"/>
      <c r="MRD912" s="4"/>
      <c r="MRE912" s="4"/>
      <c r="MRF912" s="4"/>
      <c r="MRG912" s="4"/>
      <c r="MRH912" s="4"/>
      <c r="MRI912" s="4"/>
      <c r="MRJ912" s="4"/>
      <c r="MRK912" s="4"/>
      <c r="MRL912" s="4"/>
      <c r="MRM912" s="4"/>
      <c r="MRN912" s="4"/>
      <c r="MRO912" s="4"/>
      <c r="MRP912" s="4"/>
      <c r="MRQ912" s="4"/>
      <c r="MRR912" s="4"/>
      <c r="MRS912" s="4"/>
      <c r="MRT912" s="4"/>
      <c r="MRU912" s="4"/>
      <c r="MRV912" s="4"/>
      <c r="MRW912" s="4"/>
      <c r="MRX912" s="4"/>
      <c r="MRY912" s="4"/>
      <c r="MRZ912" s="4"/>
      <c r="MSA912" s="4"/>
      <c r="MSB912" s="4"/>
      <c r="MSC912" s="4"/>
      <c r="MSD912" s="4"/>
      <c r="MSE912" s="4"/>
      <c r="MSF912" s="4"/>
      <c r="MSG912" s="4"/>
      <c r="MSH912" s="4"/>
      <c r="MSI912" s="4"/>
      <c r="MSJ912" s="4"/>
      <c r="MSK912" s="4"/>
      <c r="MSL912" s="4"/>
      <c r="MSM912" s="4"/>
      <c r="MSN912" s="4"/>
      <c r="MSO912" s="4"/>
      <c r="MSP912" s="4"/>
      <c r="MSQ912" s="4"/>
      <c r="MSR912" s="4"/>
      <c r="MSS912" s="4"/>
      <c r="MST912" s="4"/>
      <c r="MSU912" s="4"/>
      <c r="MSV912" s="4"/>
      <c r="MSW912" s="4"/>
      <c r="MSX912" s="4"/>
      <c r="MSY912" s="4"/>
      <c r="MSZ912" s="4"/>
      <c r="MTA912" s="4"/>
      <c r="MTB912" s="4"/>
      <c r="MTC912" s="4"/>
      <c r="MTD912" s="4"/>
      <c r="MTE912" s="4"/>
      <c r="MTF912" s="4"/>
      <c r="MTG912" s="4"/>
      <c r="MTH912" s="4"/>
      <c r="MTI912" s="4"/>
      <c r="MTJ912" s="4"/>
      <c r="MTK912" s="4"/>
      <c r="MTL912" s="4"/>
      <c r="MTM912" s="4"/>
      <c r="MTN912" s="4"/>
      <c r="MTO912" s="4"/>
      <c r="MTP912" s="4"/>
      <c r="MTQ912" s="4"/>
      <c r="MTR912" s="4"/>
      <c r="MTS912" s="4"/>
      <c r="MTT912" s="4"/>
      <c r="MTU912" s="4"/>
      <c r="MTV912" s="4"/>
      <c r="MTW912" s="4"/>
      <c r="MTX912" s="4"/>
      <c r="MTY912" s="4"/>
      <c r="MTZ912" s="4"/>
      <c r="MUA912" s="4"/>
      <c r="MUB912" s="4"/>
      <c r="MUC912" s="4"/>
      <c r="MUD912" s="4"/>
      <c r="MUE912" s="4"/>
      <c r="MUF912" s="4"/>
      <c r="MUG912" s="4"/>
      <c r="MUH912" s="4"/>
      <c r="MUI912" s="4"/>
      <c r="MUJ912" s="4"/>
      <c r="MUK912" s="4"/>
      <c r="MUL912" s="4"/>
      <c r="MUM912" s="4"/>
      <c r="MUN912" s="4"/>
      <c r="MUO912" s="4"/>
      <c r="MUP912" s="4"/>
      <c r="MUQ912" s="4"/>
      <c r="MUR912" s="4"/>
      <c r="MUS912" s="4"/>
      <c r="MUT912" s="4"/>
      <c r="MUU912" s="4"/>
      <c r="MUV912" s="4"/>
      <c r="MUW912" s="4"/>
      <c r="MUX912" s="4"/>
      <c r="MUY912" s="4"/>
      <c r="MUZ912" s="4"/>
      <c r="MVA912" s="4"/>
      <c r="MVB912" s="4"/>
      <c r="MVC912" s="4"/>
      <c r="MVD912" s="4"/>
      <c r="MVE912" s="4"/>
      <c r="MVF912" s="4"/>
      <c r="MVG912" s="4"/>
      <c r="MVH912" s="4"/>
      <c r="MVI912" s="4"/>
      <c r="MVJ912" s="4"/>
      <c r="MVK912" s="4"/>
      <c r="MVL912" s="4"/>
      <c r="MVM912" s="4"/>
      <c r="MVN912" s="4"/>
      <c r="MVO912" s="4"/>
      <c r="MVP912" s="4"/>
      <c r="MVQ912" s="4"/>
      <c r="MVR912" s="4"/>
      <c r="MVS912" s="4"/>
      <c r="MVT912" s="4"/>
      <c r="MVU912" s="4"/>
      <c r="MVV912" s="4"/>
      <c r="MVW912" s="4"/>
      <c r="MVX912" s="4"/>
      <c r="MVY912" s="4"/>
      <c r="MVZ912" s="4"/>
      <c r="MWA912" s="4"/>
      <c r="MWB912" s="4"/>
      <c r="MWC912" s="4"/>
      <c r="MWD912" s="4"/>
      <c r="MWE912" s="4"/>
      <c r="MWF912" s="4"/>
      <c r="MWG912" s="4"/>
      <c r="MWH912" s="4"/>
      <c r="MWI912" s="4"/>
      <c r="MWJ912" s="4"/>
      <c r="MWK912" s="4"/>
      <c r="MWL912" s="4"/>
      <c r="MWM912" s="4"/>
      <c r="MWN912" s="4"/>
      <c r="MWO912" s="4"/>
      <c r="MWP912" s="4"/>
      <c r="MWQ912" s="4"/>
      <c r="MWR912" s="4"/>
      <c r="MWS912" s="4"/>
      <c r="MWT912" s="4"/>
      <c r="MWU912" s="4"/>
      <c r="MWV912" s="4"/>
      <c r="MWW912" s="4"/>
      <c r="MWX912" s="4"/>
      <c r="MWY912" s="4"/>
      <c r="MWZ912" s="4"/>
      <c r="MXA912" s="4"/>
      <c r="MXB912" s="4"/>
      <c r="MXC912" s="4"/>
      <c r="MXD912" s="4"/>
      <c r="MXE912" s="4"/>
      <c r="MXF912" s="4"/>
      <c r="MXG912" s="4"/>
      <c r="MXH912" s="4"/>
      <c r="MXI912" s="4"/>
      <c r="MXJ912" s="4"/>
      <c r="MXK912" s="4"/>
      <c r="MXL912" s="4"/>
      <c r="MXM912" s="4"/>
      <c r="MXN912" s="4"/>
      <c r="MXO912" s="4"/>
      <c r="MXP912" s="4"/>
      <c r="MXQ912" s="4"/>
      <c r="MXR912" s="4"/>
      <c r="MXS912" s="4"/>
      <c r="MXT912" s="4"/>
      <c r="MXU912" s="4"/>
      <c r="MXV912" s="4"/>
      <c r="MXW912" s="4"/>
      <c r="MXX912" s="4"/>
      <c r="MXY912" s="4"/>
      <c r="MXZ912" s="4"/>
      <c r="MYA912" s="4"/>
      <c r="MYB912" s="4"/>
      <c r="MYC912" s="4"/>
      <c r="MYD912" s="4"/>
      <c r="MYE912" s="4"/>
      <c r="MYF912" s="4"/>
      <c r="MYG912" s="4"/>
      <c r="MYH912" s="4"/>
      <c r="MYI912" s="4"/>
      <c r="MYJ912" s="4"/>
      <c r="MYK912" s="4"/>
      <c r="MYL912" s="4"/>
      <c r="MYM912" s="4"/>
      <c r="MYN912" s="4"/>
      <c r="MYO912" s="4"/>
      <c r="MYP912" s="4"/>
      <c r="MYQ912" s="4"/>
      <c r="MYR912" s="4"/>
      <c r="MYS912" s="4"/>
      <c r="MYT912" s="4"/>
      <c r="MYU912" s="4"/>
      <c r="MYV912" s="4"/>
      <c r="MYW912" s="4"/>
      <c r="MYX912" s="4"/>
      <c r="MYY912" s="4"/>
      <c r="MYZ912" s="4"/>
      <c r="MZA912" s="4"/>
      <c r="MZB912" s="4"/>
      <c r="MZD912" s="4"/>
      <c r="MZF912" s="4"/>
      <c r="MZG912" s="4"/>
      <c r="MZH912" s="4"/>
      <c r="MZI912" s="4"/>
      <c r="MZJ912" s="4"/>
      <c r="MZK912" s="4"/>
      <c r="MZL912" s="4"/>
      <c r="MZM912" s="4"/>
      <c r="MZR912" s="4"/>
      <c r="MZS912" s="4"/>
      <c r="MZT912" s="4"/>
      <c r="MZU912" s="4"/>
      <c r="MZV912" s="4"/>
      <c r="MZW912" s="4"/>
      <c r="MZX912" s="4"/>
      <c r="MZY912" s="4"/>
      <c r="MZZ912" s="4"/>
      <c r="NAA912" s="4"/>
      <c r="NAB912" s="4"/>
      <c r="NAC912" s="4"/>
      <c r="NAD912" s="4"/>
      <c r="NAE912" s="4"/>
      <c r="NAF912" s="4"/>
      <c r="NAG912" s="4"/>
      <c r="NAH912" s="4"/>
      <c r="NAI912" s="4"/>
      <c r="NAJ912" s="4"/>
      <c r="NAK912" s="4"/>
      <c r="NAL912" s="4"/>
      <c r="NAM912" s="4"/>
      <c r="NAN912" s="4"/>
      <c r="NAO912" s="4"/>
      <c r="NAP912" s="4"/>
      <c r="NAQ912" s="4"/>
      <c r="NAR912" s="4"/>
      <c r="NAS912" s="4"/>
      <c r="NAT912" s="4"/>
      <c r="NAU912" s="4"/>
      <c r="NAV912" s="4"/>
      <c r="NAW912" s="4"/>
      <c r="NAX912" s="4"/>
      <c r="NAY912" s="4"/>
      <c r="NAZ912" s="4"/>
      <c r="NBA912" s="4"/>
      <c r="NBB912" s="4"/>
      <c r="NBC912" s="4"/>
      <c r="NBD912" s="4"/>
      <c r="NBE912" s="4"/>
      <c r="NBF912" s="4"/>
      <c r="NBG912" s="4"/>
      <c r="NBH912" s="4"/>
      <c r="NBI912" s="4"/>
      <c r="NBJ912" s="4"/>
      <c r="NBK912" s="4"/>
      <c r="NBL912" s="4"/>
      <c r="NBM912" s="4"/>
      <c r="NBN912" s="4"/>
      <c r="NBO912" s="4"/>
      <c r="NBP912" s="4"/>
      <c r="NBQ912" s="4"/>
      <c r="NBR912" s="4"/>
      <c r="NBS912" s="4"/>
      <c r="NBT912" s="4"/>
      <c r="NBU912" s="4"/>
      <c r="NBV912" s="4"/>
      <c r="NBW912" s="4"/>
      <c r="NBX912" s="4"/>
      <c r="NBY912" s="4"/>
      <c r="NBZ912" s="4"/>
      <c r="NCA912" s="4"/>
      <c r="NCB912" s="4"/>
      <c r="NCC912" s="4"/>
      <c r="NCD912" s="4"/>
      <c r="NCE912" s="4"/>
      <c r="NCF912" s="4"/>
      <c r="NCG912" s="4"/>
      <c r="NCH912" s="4"/>
      <c r="NCI912" s="4"/>
      <c r="NCJ912" s="4"/>
      <c r="NCK912" s="4"/>
      <c r="NCL912" s="4"/>
      <c r="NCM912" s="4"/>
      <c r="NCN912" s="4"/>
      <c r="NCO912" s="4"/>
      <c r="NCP912" s="4"/>
      <c r="NCQ912" s="4"/>
      <c r="NCR912" s="4"/>
      <c r="NCS912" s="4"/>
      <c r="NCT912" s="4"/>
      <c r="NCU912" s="4"/>
      <c r="NCV912" s="4"/>
      <c r="NCW912" s="4"/>
      <c r="NCX912" s="4"/>
      <c r="NCY912" s="4"/>
      <c r="NCZ912" s="4"/>
      <c r="NDA912" s="4"/>
      <c r="NDB912" s="4"/>
      <c r="NDC912" s="4"/>
      <c r="NDD912" s="4"/>
      <c r="NDE912" s="4"/>
      <c r="NDF912" s="4"/>
      <c r="NDG912" s="4"/>
      <c r="NDH912" s="4"/>
      <c r="NDI912" s="4"/>
      <c r="NDJ912" s="4"/>
      <c r="NDK912" s="4"/>
      <c r="NDL912" s="4"/>
      <c r="NDM912" s="4"/>
      <c r="NDN912" s="4"/>
      <c r="NDO912" s="4"/>
      <c r="NDP912" s="4"/>
      <c r="NDQ912" s="4"/>
      <c r="NDR912" s="4"/>
      <c r="NDS912" s="4"/>
      <c r="NDT912" s="4"/>
      <c r="NDU912" s="4"/>
      <c r="NDV912" s="4"/>
      <c r="NDW912" s="4"/>
      <c r="NDX912" s="4"/>
      <c r="NDY912" s="4"/>
      <c r="NDZ912" s="4"/>
      <c r="NEA912" s="4"/>
      <c r="NEB912" s="4"/>
      <c r="NEC912" s="4"/>
      <c r="NED912" s="4"/>
      <c r="NEE912" s="4"/>
      <c r="NEF912" s="4"/>
      <c r="NEG912" s="4"/>
      <c r="NEH912" s="4"/>
      <c r="NEI912" s="4"/>
      <c r="NEJ912" s="4"/>
      <c r="NEK912" s="4"/>
      <c r="NEL912" s="4"/>
      <c r="NEM912" s="4"/>
      <c r="NEN912" s="4"/>
      <c r="NEO912" s="4"/>
      <c r="NEP912" s="4"/>
      <c r="NEQ912" s="4"/>
      <c r="NER912" s="4"/>
      <c r="NES912" s="4"/>
      <c r="NET912" s="4"/>
      <c r="NEU912" s="4"/>
      <c r="NEV912" s="4"/>
      <c r="NEW912" s="4"/>
      <c r="NEX912" s="4"/>
      <c r="NEY912" s="4"/>
      <c r="NEZ912" s="4"/>
      <c r="NFA912" s="4"/>
      <c r="NFB912" s="4"/>
      <c r="NFC912" s="4"/>
      <c r="NFD912" s="4"/>
      <c r="NFE912" s="4"/>
      <c r="NFF912" s="4"/>
      <c r="NFG912" s="4"/>
      <c r="NFH912" s="4"/>
      <c r="NFI912" s="4"/>
      <c r="NFJ912" s="4"/>
      <c r="NFK912" s="4"/>
      <c r="NFL912" s="4"/>
      <c r="NFM912" s="4"/>
      <c r="NFN912" s="4"/>
      <c r="NFO912" s="4"/>
      <c r="NFP912" s="4"/>
      <c r="NFQ912" s="4"/>
      <c r="NFR912" s="4"/>
      <c r="NFS912" s="4"/>
      <c r="NFT912" s="4"/>
      <c r="NFU912" s="4"/>
      <c r="NFV912" s="4"/>
      <c r="NFW912" s="4"/>
      <c r="NFX912" s="4"/>
      <c r="NFY912" s="4"/>
      <c r="NFZ912" s="4"/>
      <c r="NGA912" s="4"/>
      <c r="NGB912" s="4"/>
      <c r="NGC912" s="4"/>
      <c r="NGD912" s="4"/>
      <c r="NGE912" s="4"/>
      <c r="NGF912" s="4"/>
      <c r="NGG912" s="4"/>
      <c r="NGH912" s="4"/>
      <c r="NGI912" s="4"/>
      <c r="NGJ912" s="4"/>
      <c r="NGK912" s="4"/>
      <c r="NGL912" s="4"/>
      <c r="NGM912" s="4"/>
      <c r="NGN912" s="4"/>
      <c r="NGO912" s="4"/>
      <c r="NGP912" s="4"/>
      <c r="NGQ912" s="4"/>
      <c r="NGR912" s="4"/>
      <c r="NGS912" s="4"/>
      <c r="NGT912" s="4"/>
      <c r="NGU912" s="4"/>
      <c r="NGV912" s="4"/>
      <c r="NGW912" s="4"/>
      <c r="NGX912" s="4"/>
      <c r="NGY912" s="4"/>
      <c r="NGZ912" s="4"/>
      <c r="NHA912" s="4"/>
      <c r="NHB912" s="4"/>
      <c r="NHC912" s="4"/>
      <c r="NHD912" s="4"/>
      <c r="NHE912" s="4"/>
      <c r="NHF912" s="4"/>
      <c r="NHG912" s="4"/>
      <c r="NHH912" s="4"/>
      <c r="NHI912" s="4"/>
      <c r="NHJ912" s="4"/>
      <c r="NHK912" s="4"/>
      <c r="NHL912" s="4"/>
      <c r="NHM912" s="4"/>
      <c r="NHN912" s="4"/>
      <c r="NHO912" s="4"/>
      <c r="NHP912" s="4"/>
      <c r="NHQ912" s="4"/>
      <c r="NHR912" s="4"/>
      <c r="NHS912" s="4"/>
      <c r="NHT912" s="4"/>
      <c r="NHU912" s="4"/>
      <c r="NHV912" s="4"/>
      <c r="NHW912" s="4"/>
      <c r="NHX912" s="4"/>
      <c r="NHY912" s="4"/>
      <c r="NHZ912" s="4"/>
      <c r="NIA912" s="4"/>
      <c r="NIB912" s="4"/>
      <c r="NIC912" s="4"/>
      <c r="NID912" s="4"/>
      <c r="NIE912" s="4"/>
      <c r="NIF912" s="4"/>
      <c r="NIG912" s="4"/>
      <c r="NIH912" s="4"/>
      <c r="NII912" s="4"/>
      <c r="NIJ912" s="4"/>
      <c r="NIK912" s="4"/>
      <c r="NIL912" s="4"/>
      <c r="NIM912" s="4"/>
      <c r="NIN912" s="4"/>
      <c r="NIO912" s="4"/>
      <c r="NIP912" s="4"/>
      <c r="NIQ912" s="4"/>
      <c r="NIR912" s="4"/>
      <c r="NIS912" s="4"/>
      <c r="NIT912" s="4"/>
      <c r="NIU912" s="4"/>
      <c r="NIV912" s="4"/>
      <c r="NIW912" s="4"/>
      <c r="NIX912" s="4"/>
      <c r="NIZ912" s="4"/>
      <c r="NJB912" s="4"/>
      <c r="NJC912" s="4"/>
      <c r="NJD912" s="4"/>
      <c r="NJE912" s="4"/>
      <c r="NJF912" s="4"/>
      <c r="NJG912" s="4"/>
      <c r="NJH912" s="4"/>
      <c r="NJI912" s="4"/>
      <c r="NJN912" s="4"/>
      <c r="NJO912" s="4"/>
      <c r="NJP912" s="4"/>
      <c r="NJQ912" s="4"/>
      <c r="NJR912" s="4"/>
      <c r="NJS912" s="4"/>
      <c r="NJT912" s="4"/>
      <c r="NJU912" s="4"/>
      <c r="NJV912" s="4"/>
      <c r="NJW912" s="4"/>
      <c r="NJX912" s="4"/>
      <c r="NJY912" s="4"/>
      <c r="NJZ912" s="4"/>
      <c r="NKA912" s="4"/>
      <c r="NKB912" s="4"/>
      <c r="NKC912" s="4"/>
      <c r="NKD912" s="4"/>
      <c r="NKE912" s="4"/>
      <c r="NKF912" s="4"/>
      <c r="NKG912" s="4"/>
      <c r="NKH912" s="4"/>
      <c r="NKI912" s="4"/>
      <c r="NKJ912" s="4"/>
      <c r="NKK912" s="4"/>
      <c r="NKL912" s="4"/>
      <c r="NKM912" s="4"/>
      <c r="NKN912" s="4"/>
      <c r="NKO912" s="4"/>
      <c r="NKP912" s="4"/>
      <c r="NKQ912" s="4"/>
      <c r="NKR912" s="4"/>
      <c r="NKS912" s="4"/>
      <c r="NKT912" s="4"/>
      <c r="NKU912" s="4"/>
      <c r="NKV912" s="4"/>
      <c r="NKW912" s="4"/>
      <c r="NKX912" s="4"/>
      <c r="NKY912" s="4"/>
      <c r="NKZ912" s="4"/>
      <c r="NLA912" s="4"/>
      <c r="NLB912" s="4"/>
      <c r="NLC912" s="4"/>
      <c r="NLD912" s="4"/>
      <c r="NLE912" s="4"/>
      <c r="NLF912" s="4"/>
      <c r="NLG912" s="4"/>
      <c r="NLH912" s="4"/>
      <c r="NLI912" s="4"/>
      <c r="NLJ912" s="4"/>
      <c r="NLK912" s="4"/>
      <c r="NLL912" s="4"/>
      <c r="NLM912" s="4"/>
      <c r="NLN912" s="4"/>
      <c r="NLO912" s="4"/>
      <c r="NLP912" s="4"/>
      <c r="NLQ912" s="4"/>
      <c r="NLR912" s="4"/>
      <c r="NLS912" s="4"/>
      <c r="NLT912" s="4"/>
      <c r="NLU912" s="4"/>
      <c r="NLV912" s="4"/>
      <c r="NLW912" s="4"/>
      <c r="NLX912" s="4"/>
      <c r="NLY912" s="4"/>
      <c r="NLZ912" s="4"/>
      <c r="NMA912" s="4"/>
      <c r="NMB912" s="4"/>
      <c r="NMC912" s="4"/>
      <c r="NMD912" s="4"/>
      <c r="NME912" s="4"/>
      <c r="NMF912" s="4"/>
      <c r="NMG912" s="4"/>
      <c r="NMH912" s="4"/>
      <c r="NMI912" s="4"/>
      <c r="NMJ912" s="4"/>
      <c r="NMK912" s="4"/>
      <c r="NML912" s="4"/>
      <c r="NMM912" s="4"/>
      <c r="NMN912" s="4"/>
      <c r="NMO912" s="4"/>
      <c r="NMP912" s="4"/>
      <c r="NMQ912" s="4"/>
      <c r="NMR912" s="4"/>
      <c r="NMS912" s="4"/>
      <c r="NMT912" s="4"/>
      <c r="NMU912" s="4"/>
      <c r="NMV912" s="4"/>
      <c r="NMW912" s="4"/>
      <c r="NMX912" s="4"/>
      <c r="NMY912" s="4"/>
      <c r="NMZ912" s="4"/>
      <c r="NNA912" s="4"/>
      <c r="NNB912" s="4"/>
      <c r="NNC912" s="4"/>
      <c r="NND912" s="4"/>
      <c r="NNE912" s="4"/>
      <c r="NNF912" s="4"/>
      <c r="NNG912" s="4"/>
      <c r="NNH912" s="4"/>
      <c r="NNI912" s="4"/>
      <c r="NNJ912" s="4"/>
      <c r="NNK912" s="4"/>
      <c r="NNL912" s="4"/>
      <c r="NNM912" s="4"/>
      <c r="NNN912" s="4"/>
      <c r="NNO912" s="4"/>
      <c r="NNP912" s="4"/>
      <c r="NNQ912" s="4"/>
      <c r="NNR912" s="4"/>
      <c r="NNS912" s="4"/>
      <c r="NNT912" s="4"/>
      <c r="NNU912" s="4"/>
      <c r="NNV912" s="4"/>
      <c r="NNW912" s="4"/>
      <c r="NNX912" s="4"/>
      <c r="NNY912" s="4"/>
      <c r="NNZ912" s="4"/>
      <c r="NOA912" s="4"/>
      <c r="NOB912" s="4"/>
      <c r="NOC912" s="4"/>
      <c r="NOD912" s="4"/>
      <c r="NOE912" s="4"/>
      <c r="NOF912" s="4"/>
      <c r="NOG912" s="4"/>
      <c r="NOH912" s="4"/>
      <c r="NOI912" s="4"/>
      <c r="NOJ912" s="4"/>
      <c r="NOK912" s="4"/>
      <c r="NOL912" s="4"/>
      <c r="NOM912" s="4"/>
      <c r="NON912" s="4"/>
      <c r="NOO912" s="4"/>
      <c r="NOP912" s="4"/>
      <c r="NOQ912" s="4"/>
      <c r="NOR912" s="4"/>
      <c r="NOS912" s="4"/>
      <c r="NOT912" s="4"/>
      <c r="NOU912" s="4"/>
      <c r="NOV912" s="4"/>
      <c r="NOW912" s="4"/>
      <c r="NOX912" s="4"/>
      <c r="NOY912" s="4"/>
      <c r="NOZ912" s="4"/>
      <c r="NPA912" s="4"/>
      <c r="NPB912" s="4"/>
      <c r="NPC912" s="4"/>
      <c r="NPD912" s="4"/>
      <c r="NPE912" s="4"/>
      <c r="NPF912" s="4"/>
      <c r="NPG912" s="4"/>
      <c r="NPH912" s="4"/>
      <c r="NPI912" s="4"/>
      <c r="NPJ912" s="4"/>
      <c r="NPK912" s="4"/>
      <c r="NPL912" s="4"/>
      <c r="NPM912" s="4"/>
      <c r="NPN912" s="4"/>
      <c r="NPO912" s="4"/>
      <c r="NPP912" s="4"/>
      <c r="NPQ912" s="4"/>
      <c r="NPR912" s="4"/>
      <c r="NPS912" s="4"/>
      <c r="NPT912" s="4"/>
      <c r="NPU912" s="4"/>
      <c r="NPV912" s="4"/>
      <c r="NPW912" s="4"/>
      <c r="NPX912" s="4"/>
      <c r="NPY912" s="4"/>
      <c r="NPZ912" s="4"/>
      <c r="NQA912" s="4"/>
      <c r="NQB912" s="4"/>
      <c r="NQC912" s="4"/>
      <c r="NQD912" s="4"/>
      <c r="NQE912" s="4"/>
      <c r="NQF912" s="4"/>
      <c r="NQG912" s="4"/>
      <c r="NQH912" s="4"/>
      <c r="NQI912" s="4"/>
      <c r="NQJ912" s="4"/>
      <c r="NQK912" s="4"/>
      <c r="NQL912" s="4"/>
      <c r="NQM912" s="4"/>
      <c r="NQN912" s="4"/>
      <c r="NQO912" s="4"/>
      <c r="NQP912" s="4"/>
      <c r="NQQ912" s="4"/>
      <c r="NQR912" s="4"/>
      <c r="NQS912" s="4"/>
      <c r="NQT912" s="4"/>
      <c r="NQU912" s="4"/>
      <c r="NQV912" s="4"/>
      <c r="NQW912" s="4"/>
      <c r="NQX912" s="4"/>
      <c r="NQY912" s="4"/>
      <c r="NQZ912" s="4"/>
      <c r="NRA912" s="4"/>
      <c r="NRB912" s="4"/>
      <c r="NRC912" s="4"/>
      <c r="NRD912" s="4"/>
      <c r="NRE912" s="4"/>
      <c r="NRF912" s="4"/>
      <c r="NRG912" s="4"/>
      <c r="NRH912" s="4"/>
      <c r="NRI912" s="4"/>
      <c r="NRJ912" s="4"/>
      <c r="NRK912" s="4"/>
      <c r="NRL912" s="4"/>
      <c r="NRM912" s="4"/>
      <c r="NRN912" s="4"/>
      <c r="NRO912" s="4"/>
      <c r="NRP912" s="4"/>
      <c r="NRQ912" s="4"/>
      <c r="NRR912" s="4"/>
      <c r="NRS912" s="4"/>
      <c r="NRT912" s="4"/>
      <c r="NRU912" s="4"/>
      <c r="NRV912" s="4"/>
      <c r="NRW912" s="4"/>
      <c r="NRX912" s="4"/>
      <c r="NRY912" s="4"/>
      <c r="NRZ912" s="4"/>
      <c r="NSA912" s="4"/>
      <c r="NSB912" s="4"/>
      <c r="NSC912" s="4"/>
      <c r="NSD912" s="4"/>
      <c r="NSE912" s="4"/>
      <c r="NSF912" s="4"/>
      <c r="NSG912" s="4"/>
      <c r="NSH912" s="4"/>
      <c r="NSI912" s="4"/>
      <c r="NSJ912" s="4"/>
      <c r="NSK912" s="4"/>
      <c r="NSL912" s="4"/>
      <c r="NSM912" s="4"/>
      <c r="NSN912" s="4"/>
      <c r="NSO912" s="4"/>
      <c r="NSP912" s="4"/>
      <c r="NSQ912" s="4"/>
      <c r="NSR912" s="4"/>
      <c r="NSS912" s="4"/>
      <c r="NST912" s="4"/>
      <c r="NSV912" s="4"/>
      <c r="NSX912" s="4"/>
      <c r="NSY912" s="4"/>
      <c r="NSZ912" s="4"/>
      <c r="NTA912" s="4"/>
      <c r="NTB912" s="4"/>
      <c r="NTC912" s="4"/>
      <c r="NTD912" s="4"/>
      <c r="NTE912" s="4"/>
      <c r="NTJ912" s="4"/>
      <c r="NTK912" s="4"/>
      <c r="NTL912" s="4"/>
      <c r="NTM912" s="4"/>
      <c r="NTN912" s="4"/>
      <c r="NTO912" s="4"/>
      <c r="NTP912" s="4"/>
      <c r="NTQ912" s="4"/>
      <c r="NTR912" s="4"/>
      <c r="NTS912" s="4"/>
      <c r="NTT912" s="4"/>
      <c r="NTU912" s="4"/>
      <c r="NTV912" s="4"/>
      <c r="NTW912" s="4"/>
      <c r="NTX912" s="4"/>
      <c r="NTY912" s="4"/>
      <c r="NTZ912" s="4"/>
      <c r="NUA912" s="4"/>
      <c r="NUB912" s="4"/>
      <c r="NUC912" s="4"/>
      <c r="NUD912" s="4"/>
      <c r="NUE912" s="4"/>
      <c r="NUF912" s="4"/>
      <c r="NUG912" s="4"/>
      <c r="NUH912" s="4"/>
      <c r="NUI912" s="4"/>
      <c r="NUJ912" s="4"/>
      <c r="NUK912" s="4"/>
      <c r="NUL912" s="4"/>
      <c r="NUM912" s="4"/>
      <c r="NUN912" s="4"/>
      <c r="NUO912" s="4"/>
      <c r="NUP912" s="4"/>
      <c r="NUQ912" s="4"/>
      <c r="NUR912" s="4"/>
      <c r="NUS912" s="4"/>
      <c r="NUT912" s="4"/>
      <c r="NUU912" s="4"/>
      <c r="NUV912" s="4"/>
      <c r="NUW912" s="4"/>
      <c r="NUX912" s="4"/>
      <c r="NUY912" s="4"/>
      <c r="NUZ912" s="4"/>
      <c r="NVA912" s="4"/>
      <c r="NVB912" s="4"/>
      <c r="NVC912" s="4"/>
      <c r="NVD912" s="4"/>
      <c r="NVE912" s="4"/>
      <c r="NVF912" s="4"/>
      <c r="NVG912" s="4"/>
      <c r="NVH912" s="4"/>
      <c r="NVI912" s="4"/>
      <c r="NVJ912" s="4"/>
      <c r="NVK912" s="4"/>
      <c r="NVL912" s="4"/>
      <c r="NVM912" s="4"/>
      <c r="NVN912" s="4"/>
      <c r="NVO912" s="4"/>
      <c r="NVP912" s="4"/>
      <c r="NVQ912" s="4"/>
      <c r="NVR912" s="4"/>
      <c r="NVS912" s="4"/>
      <c r="NVT912" s="4"/>
      <c r="NVU912" s="4"/>
      <c r="NVV912" s="4"/>
      <c r="NVW912" s="4"/>
      <c r="NVX912" s="4"/>
      <c r="NVY912" s="4"/>
      <c r="NVZ912" s="4"/>
      <c r="NWA912" s="4"/>
      <c r="NWB912" s="4"/>
      <c r="NWC912" s="4"/>
      <c r="NWD912" s="4"/>
      <c r="NWE912" s="4"/>
      <c r="NWF912" s="4"/>
      <c r="NWG912" s="4"/>
      <c r="NWH912" s="4"/>
      <c r="NWI912" s="4"/>
      <c r="NWJ912" s="4"/>
      <c r="NWK912" s="4"/>
      <c r="NWL912" s="4"/>
      <c r="NWM912" s="4"/>
      <c r="NWN912" s="4"/>
      <c r="NWO912" s="4"/>
      <c r="NWP912" s="4"/>
      <c r="NWQ912" s="4"/>
      <c r="NWR912" s="4"/>
      <c r="NWS912" s="4"/>
      <c r="NWT912" s="4"/>
      <c r="NWU912" s="4"/>
      <c r="NWV912" s="4"/>
      <c r="NWW912" s="4"/>
      <c r="NWX912" s="4"/>
      <c r="NWY912" s="4"/>
      <c r="NWZ912" s="4"/>
      <c r="NXA912" s="4"/>
      <c r="NXB912" s="4"/>
      <c r="NXC912" s="4"/>
      <c r="NXD912" s="4"/>
      <c r="NXE912" s="4"/>
      <c r="NXF912" s="4"/>
      <c r="NXG912" s="4"/>
      <c r="NXH912" s="4"/>
      <c r="NXI912" s="4"/>
      <c r="NXJ912" s="4"/>
      <c r="NXK912" s="4"/>
      <c r="NXL912" s="4"/>
      <c r="NXM912" s="4"/>
      <c r="NXN912" s="4"/>
      <c r="NXO912" s="4"/>
      <c r="NXP912" s="4"/>
      <c r="NXQ912" s="4"/>
      <c r="NXR912" s="4"/>
      <c r="NXS912" s="4"/>
      <c r="NXT912" s="4"/>
      <c r="NXU912" s="4"/>
      <c r="NXV912" s="4"/>
      <c r="NXW912" s="4"/>
      <c r="NXX912" s="4"/>
      <c r="NXY912" s="4"/>
      <c r="NXZ912" s="4"/>
      <c r="NYA912" s="4"/>
      <c r="NYB912" s="4"/>
      <c r="NYC912" s="4"/>
      <c r="NYD912" s="4"/>
      <c r="NYE912" s="4"/>
      <c r="NYF912" s="4"/>
      <c r="NYG912" s="4"/>
      <c r="NYH912" s="4"/>
      <c r="NYI912" s="4"/>
      <c r="NYJ912" s="4"/>
      <c r="NYK912" s="4"/>
      <c r="NYL912" s="4"/>
      <c r="NYM912" s="4"/>
      <c r="NYN912" s="4"/>
      <c r="NYO912" s="4"/>
      <c r="NYP912" s="4"/>
      <c r="NYQ912" s="4"/>
      <c r="NYR912" s="4"/>
      <c r="NYS912" s="4"/>
      <c r="NYT912" s="4"/>
      <c r="NYU912" s="4"/>
      <c r="NYV912" s="4"/>
      <c r="NYW912" s="4"/>
      <c r="NYX912" s="4"/>
      <c r="NYY912" s="4"/>
      <c r="NYZ912" s="4"/>
      <c r="NZA912" s="4"/>
      <c r="NZB912" s="4"/>
      <c r="NZC912" s="4"/>
      <c r="NZD912" s="4"/>
      <c r="NZE912" s="4"/>
      <c r="NZF912" s="4"/>
      <c r="NZG912" s="4"/>
      <c r="NZH912" s="4"/>
      <c r="NZI912" s="4"/>
      <c r="NZJ912" s="4"/>
      <c r="NZK912" s="4"/>
      <c r="NZL912" s="4"/>
      <c r="NZM912" s="4"/>
      <c r="NZN912" s="4"/>
      <c r="NZO912" s="4"/>
      <c r="NZP912" s="4"/>
      <c r="NZQ912" s="4"/>
      <c r="NZR912" s="4"/>
      <c r="NZS912" s="4"/>
      <c r="NZT912" s="4"/>
      <c r="NZU912" s="4"/>
      <c r="NZV912" s="4"/>
      <c r="NZW912" s="4"/>
      <c r="NZX912" s="4"/>
      <c r="NZY912" s="4"/>
      <c r="NZZ912" s="4"/>
      <c r="OAA912" s="4"/>
      <c r="OAB912" s="4"/>
      <c r="OAC912" s="4"/>
      <c r="OAD912" s="4"/>
      <c r="OAE912" s="4"/>
      <c r="OAF912" s="4"/>
      <c r="OAG912" s="4"/>
      <c r="OAH912" s="4"/>
      <c r="OAI912" s="4"/>
      <c r="OAJ912" s="4"/>
      <c r="OAK912" s="4"/>
      <c r="OAL912" s="4"/>
      <c r="OAM912" s="4"/>
      <c r="OAN912" s="4"/>
      <c r="OAO912" s="4"/>
      <c r="OAP912" s="4"/>
      <c r="OAQ912" s="4"/>
      <c r="OAR912" s="4"/>
      <c r="OAS912" s="4"/>
      <c r="OAT912" s="4"/>
      <c r="OAU912" s="4"/>
      <c r="OAV912" s="4"/>
      <c r="OAW912" s="4"/>
      <c r="OAX912" s="4"/>
      <c r="OAY912" s="4"/>
      <c r="OAZ912" s="4"/>
      <c r="OBA912" s="4"/>
      <c r="OBB912" s="4"/>
      <c r="OBC912" s="4"/>
      <c r="OBD912" s="4"/>
      <c r="OBE912" s="4"/>
      <c r="OBF912" s="4"/>
      <c r="OBG912" s="4"/>
      <c r="OBH912" s="4"/>
      <c r="OBI912" s="4"/>
      <c r="OBJ912" s="4"/>
      <c r="OBK912" s="4"/>
      <c r="OBL912" s="4"/>
      <c r="OBM912" s="4"/>
      <c r="OBN912" s="4"/>
      <c r="OBO912" s="4"/>
      <c r="OBP912" s="4"/>
      <c r="OBQ912" s="4"/>
      <c r="OBR912" s="4"/>
      <c r="OBS912" s="4"/>
      <c r="OBT912" s="4"/>
      <c r="OBU912" s="4"/>
      <c r="OBV912" s="4"/>
      <c r="OBW912" s="4"/>
      <c r="OBX912" s="4"/>
      <c r="OBY912" s="4"/>
      <c r="OBZ912" s="4"/>
      <c r="OCA912" s="4"/>
      <c r="OCB912" s="4"/>
      <c r="OCC912" s="4"/>
      <c r="OCD912" s="4"/>
      <c r="OCE912" s="4"/>
      <c r="OCF912" s="4"/>
      <c r="OCG912" s="4"/>
      <c r="OCH912" s="4"/>
      <c r="OCI912" s="4"/>
      <c r="OCJ912" s="4"/>
      <c r="OCK912" s="4"/>
      <c r="OCL912" s="4"/>
      <c r="OCM912" s="4"/>
      <c r="OCN912" s="4"/>
      <c r="OCO912" s="4"/>
      <c r="OCP912" s="4"/>
      <c r="OCR912" s="4"/>
      <c r="OCT912" s="4"/>
      <c r="OCU912" s="4"/>
      <c r="OCV912" s="4"/>
      <c r="OCW912" s="4"/>
      <c r="OCX912" s="4"/>
      <c r="OCY912" s="4"/>
      <c r="OCZ912" s="4"/>
      <c r="ODA912" s="4"/>
      <c r="ODF912" s="4"/>
      <c r="ODG912" s="4"/>
      <c r="ODH912" s="4"/>
      <c r="ODI912" s="4"/>
      <c r="ODJ912" s="4"/>
      <c r="ODK912" s="4"/>
      <c r="ODL912" s="4"/>
      <c r="ODM912" s="4"/>
      <c r="ODN912" s="4"/>
      <c r="ODO912" s="4"/>
      <c r="ODP912" s="4"/>
      <c r="ODQ912" s="4"/>
      <c r="ODR912" s="4"/>
      <c r="ODS912" s="4"/>
      <c r="ODT912" s="4"/>
      <c r="ODU912" s="4"/>
      <c r="ODV912" s="4"/>
      <c r="ODW912" s="4"/>
      <c r="ODX912" s="4"/>
      <c r="ODY912" s="4"/>
      <c r="ODZ912" s="4"/>
      <c r="OEA912" s="4"/>
      <c r="OEB912" s="4"/>
      <c r="OEC912" s="4"/>
      <c r="OED912" s="4"/>
      <c r="OEE912" s="4"/>
      <c r="OEF912" s="4"/>
      <c r="OEG912" s="4"/>
      <c r="OEH912" s="4"/>
      <c r="OEI912" s="4"/>
      <c r="OEJ912" s="4"/>
      <c r="OEK912" s="4"/>
      <c r="OEL912" s="4"/>
      <c r="OEM912" s="4"/>
      <c r="OEN912" s="4"/>
      <c r="OEO912" s="4"/>
      <c r="OEP912" s="4"/>
      <c r="OEQ912" s="4"/>
      <c r="OER912" s="4"/>
      <c r="OES912" s="4"/>
      <c r="OET912" s="4"/>
      <c r="OEU912" s="4"/>
      <c r="OEV912" s="4"/>
      <c r="OEW912" s="4"/>
      <c r="OEX912" s="4"/>
      <c r="OEY912" s="4"/>
      <c r="OEZ912" s="4"/>
      <c r="OFA912" s="4"/>
      <c r="OFB912" s="4"/>
      <c r="OFC912" s="4"/>
      <c r="OFD912" s="4"/>
      <c r="OFE912" s="4"/>
      <c r="OFF912" s="4"/>
      <c r="OFG912" s="4"/>
      <c r="OFH912" s="4"/>
      <c r="OFI912" s="4"/>
      <c r="OFJ912" s="4"/>
      <c r="OFK912" s="4"/>
      <c r="OFL912" s="4"/>
      <c r="OFM912" s="4"/>
      <c r="OFN912" s="4"/>
      <c r="OFO912" s="4"/>
      <c r="OFP912" s="4"/>
      <c r="OFQ912" s="4"/>
      <c r="OFR912" s="4"/>
      <c r="OFS912" s="4"/>
      <c r="OFT912" s="4"/>
      <c r="OFU912" s="4"/>
      <c r="OFV912" s="4"/>
      <c r="OFW912" s="4"/>
      <c r="OFX912" s="4"/>
      <c r="OFY912" s="4"/>
      <c r="OFZ912" s="4"/>
      <c r="OGA912" s="4"/>
      <c r="OGB912" s="4"/>
      <c r="OGC912" s="4"/>
      <c r="OGD912" s="4"/>
      <c r="OGE912" s="4"/>
      <c r="OGF912" s="4"/>
      <c r="OGG912" s="4"/>
      <c r="OGH912" s="4"/>
      <c r="OGI912" s="4"/>
      <c r="OGJ912" s="4"/>
      <c r="OGK912" s="4"/>
      <c r="OGL912" s="4"/>
      <c r="OGM912" s="4"/>
      <c r="OGN912" s="4"/>
      <c r="OGO912" s="4"/>
      <c r="OGP912" s="4"/>
      <c r="OGQ912" s="4"/>
      <c r="OGR912" s="4"/>
      <c r="OGS912" s="4"/>
      <c r="OGT912" s="4"/>
      <c r="OGU912" s="4"/>
      <c r="OGV912" s="4"/>
      <c r="OGW912" s="4"/>
      <c r="OGX912" s="4"/>
      <c r="OGY912" s="4"/>
      <c r="OGZ912" s="4"/>
      <c r="OHA912" s="4"/>
      <c r="OHB912" s="4"/>
      <c r="OHC912" s="4"/>
      <c r="OHD912" s="4"/>
      <c r="OHE912" s="4"/>
      <c r="OHF912" s="4"/>
      <c r="OHG912" s="4"/>
      <c r="OHH912" s="4"/>
      <c r="OHI912" s="4"/>
      <c r="OHJ912" s="4"/>
      <c r="OHK912" s="4"/>
      <c r="OHL912" s="4"/>
      <c r="OHM912" s="4"/>
      <c r="OHN912" s="4"/>
      <c r="OHO912" s="4"/>
      <c r="OHP912" s="4"/>
      <c r="OHQ912" s="4"/>
      <c r="OHR912" s="4"/>
      <c r="OHS912" s="4"/>
      <c r="OHT912" s="4"/>
      <c r="OHU912" s="4"/>
      <c r="OHV912" s="4"/>
      <c r="OHW912" s="4"/>
      <c r="OHX912" s="4"/>
      <c r="OHY912" s="4"/>
      <c r="OHZ912" s="4"/>
      <c r="OIA912" s="4"/>
      <c r="OIB912" s="4"/>
      <c r="OIC912" s="4"/>
      <c r="OID912" s="4"/>
      <c r="OIE912" s="4"/>
      <c r="OIF912" s="4"/>
      <c r="OIG912" s="4"/>
      <c r="OIH912" s="4"/>
      <c r="OII912" s="4"/>
      <c r="OIJ912" s="4"/>
      <c r="OIK912" s="4"/>
      <c r="OIL912" s="4"/>
      <c r="OIM912" s="4"/>
      <c r="OIN912" s="4"/>
      <c r="OIO912" s="4"/>
      <c r="OIP912" s="4"/>
      <c r="OIQ912" s="4"/>
      <c r="OIR912" s="4"/>
      <c r="OIS912" s="4"/>
      <c r="OIT912" s="4"/>
      <c r="OIU912" s="4"/>
      <c r="OIV912" s="4"/>
      <c r="OIW912" s="4"/>
      <c r="OIX912" s="4"/>
      <c r="OIY912" s="4"/>
      <c r="OIZ912" s="4"/>
      <c r="OJA912" s="4"/>
      <c r="OJB912" s="4"/>
      <c r="OJC912" s="4"/>
      <c r="OJD912" s="4"/>
      <c r="OJE912" s="4"/>
      <c r="OJF912" s="4"/>
      <c r="OJG912" s="4"/>
      <c r="OJH912" s="4"/>
      <c r="OJI912" s="4"/>
      <c r="OJJ912" s="4"/>
      <c r="OJK912" s="4"/>
      <c r="OJL912" s="4"/>
      <c r="OJM912" s="4"/>
      <c r="OJN912" s="4"/>
      <c r="OJO912" s="4"/>
      <c r="OJP912" s="4"/>
      <c r="OJQ912" s="4"/>
      <c r="OJR912" s="4"/>
      <c r="OJS912" s="4"/>
      <c r="OJT912" s="4"/>
      <c r="OJU912" s="4"/>
      <c r="OJV912" s="4"/>
      <c r="OJW912" s="4"/>
      <c r="OJX912" s="4"/>
      <c r="OJY912" s="4"/>
      <c r="OJZ912" s="4"/>
      <c r="OKA912" s="4"/>
      <c r="OKB912" s="4"/>
      <c r="OKC912" s="4"/>
      <c r="OKD912" s="4"/>
      <c r="OKE912" s="4"/>
      <c r="OKF912" s="4"/>
      <c r="OKG912" s="4"/>
      <c r="OKH912" s="4"/>
      <c r="OKI912" s="4"/>
      <c r="OKJ912" s="4"/>
      <c r="OKK912" s="4"/>
      <c r="OKL912" s="4"/>
      <c r="OKM912" s="4"/>
      <c r="OKN912" s="4"/>
      <c r="OKO912" s="4"/>
      <c r="OKP912" s="4"/>
      <c r="OKQ912" s="4"/>
      <c r="OKR912" s="4"/>
      <c r="OKS912" s="4"/>
      <c r="OKT912" s="4"/>
      <c r="OKU912" s="4"/>
      <c r="OKV912" s="4"/>
      <c r="OKW912" s="4"/>
      <c r="OKX912" s="4"/>
      <c r="OKY912" s="4"/>
      <c r="OKZ912" s="4"/>
      <c r="OLA912" s="4"/>
      <c r="OLB912" s="4"/>
      <c r="OLC912" s="4"/>
      <c r="OLD912" s="4"/>
      <c r="OLE912" s="4"/>
      <c r="OLF912" s="4"/>
      <c r="OLG912" s="4"/>
      <c r="OLH912" s="4"/>
      <c r="OLI912" s="4"/>
      <c r="OLJ912" s="4"/>
      <c r="OLK912" s="4"/>
      <c r="OLL912" s="4"/>
      <c r="OLM912" s="4"/>
      <c r="OLN912" s="4"/>
      <c r="OLO912" s="4"/>
      <c r="OLP912" s="4"/>
      <c r="OLQ912" s="4"/>
      <c r="OLR912" s="4"/>
      <c r="OLS912" s="4"/>
      <c r="OLT912" s="4"/>
      <c r="OLU912" s="4"/>
      <c r="OLV912" s="4"/>
      <c r="OLW912" s="4"/>
      <c r="OLX912" s="4"/>
      <c r="OLY912" s="4"/>
      <c r="OLZ912" s="4"/>
      <c r="OMA912" s="4"/>
      <c r="OMB912" s="4"/>
      <c r="OMC912" s="4"/>
      <c r="OMD912" s="4"/>
      <c r="OME912" s="4"/>
      <c r="OMF912" s="4"/>
      <c r="OMG912" s="4"/>
      <c r="OMH912" s="4"/>
      <c r="OMI912" s="4"/>
      <c r="OMJ912" s="4"/>
      <c r="OMK912" s="4"/>
      <c r="OML912" s="4"/>
      <c r="OMN912" s="4"/>
      <c r="OMP912" s="4"/>
      <c r="OMQ912" s="4"/>
      <c r="OMR912" s="4"/>
      <c r="OMS912" s="4"/>
      <c r="OMT912" s="4"/>
      <c r="OMU912" s="4"/>
      <c r="OMV912" s="4"/>
      <c r="OMW912" s="4"/>
      <c r="ONB912" s="4"/>
      <c r="ONC912" s="4"/>
      <c r="OND912" s="4"/>
      <c r="ONE912" s="4"/>
      <c r="ONF912" s="4"/>
      <c r="ONG912" s="4"/>
      <c r="ONH912" s="4"/>
      <c r="ONI912" s="4"/>
      <c r="ONJ912" s="4"/>
      <c r="ONK912" s="4"/>
      <c r="ONL912" s="4"/>
      <c r="ONM912" s="4"/>
      <c r="ONN912" s="4"/>
      <c r="ONO912" s="4"/>
      <c r="ONP912" s="4"/>
      <c r="ONQ912" s="4"/>
      <c r="ONR912" s="4"/>
      <c r="ONS912" s="4"/>
      <c r="ONT912" s="4"/>
      <c r="ONU912" s="4"/>
      <c r="ONV912" s="4"/>
      <c r="ONW912" s="4"/>
      <c r="ONX912" s="4"/>
      <c r="ONY912" s="4"/>
      <c r="ONZ912" s="4"/>
      <c r="OOA912" s="4"/>
      <c r="OOB912" s="4"/>
      <c r="OOC912" s="4"/>
      <c r="OOD912" s="4"/>
      <c r="OOE912" s="4"/>
      <c r="OOF912" s="4"/>
      <c r="OOG912" s="4"/>
      <c r="OOH912" s="4"/>
      <c r="OOI912" s="4"/>
      <c r="OOJ912" s="4"/>
      <c r="OOK912" s="4"/>
      <c r="OOL912" s="4"/>
      <c r="OOM912" s="4"/>
      <c r="OON912" s="4"/>
      <c r="OOO912" s="4"/>
      <c r="OOP912" s="4"/>
      <c r="OOQ912" s="4"/>
      <c r="OOR912" s="4"/>
      <c r="OOS912" s="4"/>
      <c r="OOT912" s="4"/>
      <c r="OOU912" s="4"/>
      <c r="OOV912" s="4"/>
      <c r="OOW912" s="4"/>
      <c r="OOX912" s="4"/>
      <c r="OOY912" s="4"/>
      <c r="OOZ912" s="4"/>
      <c r="OPA912" s="4"/>
      <c r="OPB912" s="4"/>
      <c r="OPC912" s="4"/>
      <c r="OPD912" s="4"/>
      <c r="OPE912" s="4"/>
      <c r="OPF912" s="4"/>
      <c r="OPG912" s="4"/>
      <c r="OPH912" s="4"/>
      <c r="OPI912" s="4"/>
      <c r="OPJ912" s="4"/>
      <c r="OPK912" s="4"/>
      <c r="OPL912" s="4"/>
      <c r="OPM912" s="4"/>
      <c r="OPN912" s="4"/>
      <c r="OPO912" s="4"/>
      <c r="OPP912" s="4"/>
      <c r="OPQ912" s="4"/>
      <c r="OPR912" s="4"/>
      <c r="OPS912" s="4"/>
      <c r="OPT912" s="4"/>
      <c r="OPU912" s="4"/>
      <c r="OPV912" s="4"/>
      <c r="OPW912" s="4"/>
      <c r="OPX912" s="4"/>
      <c r="OPY912" s="4"/>
      <c r="OPZ912" s="4"/>
      <c r="OQA912" s="4"/>
      <c r="OQB912" s="4"/>
      <c r="OQC912" s="4"/>
      <c r="OQD912" s="4"/>
      <c r="OQE912" s="4"/>
      <c r="OQF912" s="4"/>
      <c r="OQG912" s="4"/>
      <c r="OQH912" s="4"/>
      <c r="OQI912" s="4"/>
      <c r="OQJ912" s="4"/>
      <c r="OQK912" s="4"/>
      <c r="OQL912" s="4"/>
      <c r="OQM912" s="4"/>
      <c r="OQN912" s="4"/>
      <c r="OQO912" s="4"/>
      <c r="OQP912" s="4"/>
      <c r="OQQ912" s="4"/>
      <c r="OQR912" s="4"/>
      <c r="OQS912" s="4"/>
      <c r="OQT912" s="4"/>
      <c r="OQU912" s="4"/>
      <c r="OQV912" s="4"/>
      <c r="OQW912" s="4"/>
      <c r="OQX912" s="4"/>
      <c r="OQY912" s="4"/>
      <c r="OQZ912" s="4"/>
      <c r="ORA912" s="4"/>
      <c r="ORB912" s="4"/>
      <c r="ORC912" s="4"/>
      <c r="ORD912" s="4"/>
      <c r="ORE912" s="4"/>
      <c r="ORF912" s="4"/>
      <c r="ORG912" s="4"/>
      <c r="ORH912" s="4"/>
      <c r="ORI912" s="4"/>
      <c r="ORJ912" s="4"/>
      <c r="ORK912" s="4"/>
      <c r="ORL912" s="4"/>
      <c r="ORM912" s="4"/>
      <c r="ORN912" s="4"/>
      <c r="ORO912" s="4"/>
      <c r="ORP912" s="4"/>
      <c r="ORQ912" s="4"/>
      <c r="ORR912" s="4"/>
      <c r="ORS912" s="4"/>
      <c r="ORT912" s="4"/>
      <c r="ORU912" s="4"/>
      <c r="ORV912" s="4"/>
      <c r="ORW912" s="4"/>
      <c r="ORX912" s="4"/>
      <c r="ORY912" s="4"/>
      <c r="ORZ912" s="4"/>
      <c r="OSA912" s="4"/>
      <c r="OSB912" s="4"/>
      <c r="OSC912" s="4"/>
      <c r="OSD912" s="4"/>
      <c r="OSE912" s="4"/>
      <c r="OSF912" s="4"/>
      <c r="OSG912" s="4"/>
      <c r="OSH912" s="4"/>
      <c r="OSI912" s="4"/>
      <c r="OSJ912" s="4"/>
      <c r="OSK912" s="4"/>
      <c r="OSL912" s="4"/>
      <c r="OSM912" s="4"/>
      <c r="OSN912" s="4"/>
      <c r="OSO912" s="4"/>
      <c r="OSP912" s="4"/>
      <c r="OSQ912" s="4"/>
      <c r="OSR912" s="4"/>
      <c r="OSS912" s="4"/>
      <c r="OST912" s="4"/>
      <c r="OSU912" s="4"/>
      <c r="OSV912" s="4"/>
      <c r="OSW912" s="4"/>
      <c r="OSX912" s="4"/>
      <c r="OSY912" s="4"/>
      <c r="OSZ912" s="4"/>
      <c r="OTA912" s="4"/>
      <c r="OTB912" s="4"/>
      <c r="OTC912" s="4"/>
      <c r="OTD912" s="4"/>
      <c r="OTE912" s="4"/>
      <c r="OTF912" s="4"/>
      <c r="OTG912" s="4"/>
      <c r="OTH912" s="4"/>
      <c r="OTI912" s="4"/>
      <c r="OTJ912" s="4"/>
      <c r="OTK912" s="4"/>
      <c r="OTL912" s="4"/>
      <c r="OTM912" s="4"/>
      <c r="OTN912" s="4"/>
      <c r="OTO912" s="4"/>
      <c r="OTP912" s="4"/>
      <c r="OTQ912" s="4"/>
      <c r="OTR912" s="4"/>
      <c r="OTS912" s="4"/>
      <c r="OTT912" s="4"/>
      <c r="OTU912" s="4"/>
      <c r="OTV912" s="4"/>
      <c r="OTW912" s="4"/>
      <c r="OTX912" s="4"/>
      <c r="OTY912" s="4"/>
      <c r="OTZ912" s="4"/>
      <c r="OUA912" s="4"/>
      <c r="OUB912" s="4"/>
      <c r="OUC912" s="4"/>
      <c r="OUD912" s="4"/>
      <c r="OUE912" s="4"/>
      <c r="OUF912" s="4"/>
      <c r="OUG912" s="4"/>
      <c r="OUH912" s="4"/>
      <c r="OUI912" s="4"/>
      <c r="OUJ912" s="4"/>
      <c r="OUK912" s="4"/>
      <c r="OUL912" s="4"/>
      <c r="OUM912" s="4"/>
      <c r="OUN912" s="4"/>
      <c r="OUO912" s="4"/>
      <c r="OUP912" s="4"/>
      <c r="OUQ912" s="4"/>
      <c r="OUR912" s="4"/>
      <c r="OUS912" s="4"/>
      <c r="OUT912" s="4"/>
      <c r="OUU912" s="4"/>
      <c r="OUV912" s="4"/>
      <c r="OUW912" s="4"/>
      <c r="OUX912" s="4"/>
      <c r="OUY912" s="4"/>
      <c r="OUZ912" s="4"/>
      <c r="OVA912" s="4"/>
      <c r="OVB912" s="4"/>
      <c r="OVC912" s="4"/>
      <c r="OVD912" s="4"/>
      <c r="OVE912" s="4"/>
      <c r="OVF912" s="4"/>
      <c r="OVG912" s="4"/>
      <c r="OVH912" s="4"/>
      <c r="OVI912" s="4"/>
      <c r="OVJ912" s="4"/>
      <c r="OVK912" s="4"/>
      <c r="OVL912" s="4"/>
      <c r="OVM912" s="4"/>
      <c r="OVN912" s="4"/>
      <c r="OVO912" s="4"/>
      <c r="OVP912" s="4"/>
      <c r="OVQ912" s="4"/>
      <c r="OVR912" s="4"/>
      <c r="OVS912" s="4"/>
      <c r="OVT912" s="4"/>
      <c r="OVU912" s="4"/>
      <c r="OVV912" s="4"/>
      <c r="OVW912" s="4"/>
      <c r="OVX912" s="4"/>
      <c r="OVY912" s="4"/>
      <c r="OVZ912" s="4"/>
      <c r="OWA912" s="4"/>
      <c r="OWB912" s="4"/>
      <c r="OWC912" s="4"/>
      <c r="OWD912" s="4"/>
      <c r="OWE912" s="4"/>
      <c r="OWF912" s="4"/>
      <c r="OWG912" s="4"/>
      <c r="OWH912" s="4"/>
      <c r="OWJ912" s="4"/>
      <c r="OWL912" s="4"/>
      <c r="OWM912" s="4"/>
      <c r="OWN912" s="4"/>
      <c r="OWO912" s="4"/>
      <c r="OWP912" s="4"/>
      <c r="OWQ912" s="4"/>
      <c r="OWR912" s="4"/>
      <c r="OWS912" s="4"/>
      <c r="OWX912" s="4"/>
      <c r="OWY912" s="4"/>
      <c r="OWZ912" s="4"/>
      <c r="OXA912" s="4"/>
      <c r="OXB912" s="4"/>
      <c r="OXC912" s="4"/>
      <c r="OXD912" s="4"/>
      <c r="OXE912" s="4"/>
      <c r="OXF912" s="4"/>
      <c r="OXG912" s="4"/>
      <c r="OXH912" s="4"/>
      <c r="OXI912" s="4"/>
      <c r="OXJ912" s="4"/>
      <c r="OXK912" s="4"/>
      <c r="OXL912" s="4"/>
      <c r="OXM912" s="4"/>
      <c r="OXN912" s="4"/>
      <c r="OXO912" s="4"/>
      <c r="OXP912" s="4"/>
      <c r="OXQ912" s="4"/>
      <c r="OXR912" s="4"/>
      <c r="OXS912" s="4"/>
      <c r="OXT912" s="4"/>
      <c r="OXU912" s="4"/>
      <c r="OXV912" s="4"/>
      <c r="OXW912" s="4"/>
      <c r="OXX912" s="4"/>
      <c r="OXY912" s="4"/>
      <c r="OXZ912" s="4"/>
      <c r="OYA912" s="4"/>
      <c r="OYB912" s="4"/>
      <c r="OYC912" s="4"/>
      <c r="OYD912" s="4"/>
      <c r="OYE912" s="4"/>
      <c r="OYF912" s="4"/>
      <c r="OYG912" s="4"/>
      <c r="OYH912" s="4"/>
      <c r="OYI912" s="4"/>
      <c r="OYJ912" s="4"/>
      <c r="OYK912" s="4"/>
      <c r="OYL912" s="4"/>
      <c r="OYM912" s="4"/>
      <c r="OYN912" s="4"/>
      <c r="OYO912" s="4"/>
      <c r="OYP912" s="4"/>
      <c r="OYQ912" s="4"/>
      <c r="OYR912" s="4"/>
      <c r="OYS912" s="4"/>
      <c r="OYT912" s="4"/>
      <c r="OYU912" s="4"/>
      <c r="OYV912" s="4"/>
      <c r="OYW912" s="4"/>
      <c r="OYX912" s="4"/>
      <c r="OYY912" s="4"/>
      <c r="OYZ912" s="4"/>
      <c r="OZA912" s="4"/>
      <c r="OZB912" s="4"/>
      <c r="OZC912" s="4"/>
      <c r="OZD912" s="4"/>
      <c r="OZE912" s="4"/>
      <c r="OZF912" s="4"/>
      <c r="OZG912" s="4"/>
      <c r="OZH912" s="4"/>
      <c r="OZI912" s="4"/>
      <c r="OZJ912" s="4"/>
      <c r="OZK912" s="4"/>
      <c r="OZL912" s="4"/>
      <c r="OZM912" s="4"/>
      <c r="OZN912" s="4"/>
      <c r="OZO912" s="4"/>
      <c r="OZP912" s="4"/>
      <c r="OZQ912" s="4"/>
      <c r="OZR912" s="4"/>
      <c r="OZS912" s="4"/>
      <c r="OZT912" s="4"/>
      <c r="OZU912" s="4"/>
      <c r="OZV912" s="4"/>
      <c r="OZW912" s="4"/>
      <c r="OZX912" s="4"/>
      <c r="OZY912" s="4"/>
      <c r="OZZ912" s="4"/>
      <c r="PAA912" s="4"/>
      <c r="PAB912" s="4"/>
      <c r="PAC912" s="4"/>
      <c r="PAD912" s="4"/>
      <c r="PAE912" s="4"/>
      <c r="PAF912" s="4"/>
      <c r="PAG912" s="4"/>
      <c r="PAH912" s="4"/>
      <c r="PAI912" s="4"/>
      <c r="PAJ912" s="4"/>
      <c r="PAK912" s="4"/>
      <c r="PAL912" s="4"/>
      <c r="PAM912" s="4"/>
      <c r="PAN912" s="4"/>
      <c r="PAO912" s="4"/>
      <c r="PAP912" s="4"/>
      <c r="PAQ912" s="4"/>
      <c r="PAR912" s="4"/>
      <c r="PAS912" s="4"/>
      <c r="PAT912" s="4"/>
      <c r="PAU912" s="4"/>
      <c r="PAV912" s="4"/>
      <c r="PAW912" s="4"/>
      <c r="PAX912" s="4"/>
      <c r="PAY912" s="4"/>
      <c r="PAZ912" s="4"/>
      <c r="PBA912" s="4"/>
      <c r="PBB912" s="4"/>
      <c r="PBC912" s="4"/>
      <c r="PBD912" s="4"/>
      <c r="PBE912" s="4"/>
      <c r="PBF912" s="4"/>
      <c r="PBG912" s="4"/>
      <c r="PBH912" s="4"/>
      <c r="PBI912" s="4"/>
      <c r="PBJ912" s="4"/>
      <c r="PBK912" s="4"/>
      <c r="PBL912" s="4"/>
      <c r="PBM912" s="4"/>
      <c r="PBN912" s="4"/>
      <c r="PBO912" s="4"/>
      <c r="PBP912" s="4"/>
      <c r="PBQ912" s="4"/>
      <c r="PBR912" s="4"/>
      <c r="PBS912" s="4"/>
      <c r="PBT912" s="4"/>
      <c r="PBU912" s="4"/>
      <c r="PBV912" s="4"/>
      <c r="PBW912" s="4"/>
      <c r="PBX912" s="4"/>
      <c r="PBY912" s="4"/>
      <c r="PBZ912" s="4"/>
      <c r="PCA912" s="4"/>
      <c r="PCB912" s="4"/>
      <c r="PCC912" s="4"/>
      <c r="PCD912" s="4"/>
      <c r="PCE912" s="4"/>
      <c r="PCF912" s="4"/>
      <c r="PCG912" s="4"/>
      <c r="PCH912" s="4"/>
      <c r="PCI912" s="4"/>
      <c r="PCJ912" s="4"/>
      <c r="PCK912" s="4"/>
      <c r="PCL912" s="4"/>
      <c r="PCM912" s="4"/>
      <c r="PCN912" s="4"/>
      <c r="PCO912" s="4"/>
      <c r="PCP912" s="4"/>
      <c r="PCQ912" s="4"/>
      <c r="PCR912" s="4"/>
      <c r="PCS912" s="4"/>
      <c r="PCT912" s="4"/>
      <c r="PCU912" s="4"/>
      <c r="PCV912" s="4"/>
      <c r="PCW912" s="4"/>
      <c r="PCX912" s="4"/>
      <c r="PCY912" s="4"/>
      <c r="PCZ912" s="4"/>
      <c r="PDA912" s="4"/>
      <c r="PDB912" s="4"/>
      <c r="PDC912" s="4"/>
      <c r="PDD912" s="4"/>
      <c r="PDE912" s="4"/>
      <c r="PDF912" s="4"/>
      <c r="PDG912" s="4"/>
      <c r="PDH912" s="4"/>
      <c r="PDI912" s="4"/>
      <c r="PDJ912" s="4"/>
      <c r="PDK912" s="4"/>
      <c r="PDL912" s="4"/>
      <c r="PDM912" s="4"/>
      <c r="PDN912" s="4"/>
      <c r="PDO912" s="4"/>
      <c r="PDP912" s="4"/>
      <c r="PDQ912" s="4"/>
      <c r="PDR912" s="4"/>
      <c r="PDS912" s="4"/>
      <c r="PDT912" s="4"/>
      <c r="PDU912" s="4"/>
      <c r="PDV912" s="4"/>
      <c r="PDW912" s="4"/>
      <c r="PDX912" s="4"/>
      <c r="PDY912" s="4"/>
      <c r="PDZ912" s="4"/>
      <c r="PEA912" s="4"/>
      <c r="PEB912" s="4"/>
      <c r="PEC912" s="4"/>
      <c r="PED912" s="4"/>
      <c r="PEE912" s="4"/>
      <c r="PEF912" s="4"/>
      <c r="PEG912" s="4"/>
      <c r="PEH912" s="4"/>
      <c r="PEI912" s="4"/>
      <c r="PEJ912" s="4"/>
      <c r="PEK912" s="4"/>
      <c r="PEL912" s="4"/>
      <c r="PEM912" s="4"/>
      <c r="PEN912" s="4"/>
      <c r="PEO912" s="4"/>
      <c r="PEP912" s="4"/>
      <c r="PEQ912" s="4"/>
      <c r="PER912" s="4"/>
      <c r="PES912" s="4"/>
      <c r="PET912" s="4"/>
      <c r="PEU912" s="4"/>
      <c r="PEV912" s="4"/>
      <c r="PEW912" s="4"/>
      <c r="PEX912" s="4"/>
      <c r="PEY912" s="4"/>
      <c r="PEZ912" s="4"/>
      <c r="PFA912" s="4"/>
      <c r="PFB912" s="4"/>
      <c r="PFC912" s="4"/>
      <c r="PFD912" s="4"/>
      <c r="PFE912" s="4"/>
      <c r="PFF912" s="4"/>
      <c r="PFG912" s="4"/>
      <c r="PFH912" s="4"/>
      <c r="PFI912" s="4"/>
      <c r="PFJ912" s="4"/>
      <c r="PFK912" s="4"/>
      <c r="PFL912" s="4"/>
      <c r="PFM912" s="4"/>
      <c r="PFN912" s="4"/>
      <c r="PFO912" s="4"/>
      <c r="PFP912" s="4"/>
      <c r="PFQ912" s="4"/>
      <c r="PFR912" s="4"/>
      <c r="PFS912" s="4"/>
      <c r="PFT912" s="4"/>
      <c r="PFU912" s="4"/>
      <c r="PFV912" s="4"/>
      <c r="PFW912" s="4"/>
      <c r="PFX912" s="4"/>
      <c r="PFY912" s="4"/>
      <c r="PFZ912" s="4"/>
      <c r="PGA912" s="4"/>
      <c r="PGB912" s="4"/>
      <c r="PGC912" s="4"/>
      <c r="PGD912" s="4"/>
      <c r="PGF912" s="4"/>
      <c r="PGH912" s="4"/>
      <c r="PGI912" s="4"/>
      <c r="PGJ912" s="4"/>
      <c r="PGK912" s="4"/>
      <c r="PGL912" s="4"/>
      <c r="PGM912" s="4"/>
      <c r="PGN912" s="4"/>
      <c r="PGO912" s="4"/>
      <c r="PGT912" s="4"/>
      <c r="PGU912" s="4"/>
      <c r="PGV912" s="4"/>
      <c r="PGW912" s="4"/>
      <c r="PGX912" s="4"/>
      <c r="PGY912" s="4"/>
      <c r="PGZ912" s="4"/>
      <c r="PHA912" s="4"/>
      <c r="PHB912" s="4"/>
      <c r="PHC912" s="4"/>
      <c r="PHD912" s="4"/>
      <c r="PHE912" s="4"/>
      <c r="PHF912" s="4"/>
      <c r="PHG912" s="4"/>
      <c r="PHH912" s="4"/>
      <c r="PHI912" s="4"/>
      <c r="PHJ912" s="4"/>
      <c r="PHK912" s="4"/>
      <c r="PHL912" s="4"/>
      <c r="PHM912" s="4"/>
      <c r="PHN912" s="4"/>
      <c r="PHO912" s="4"/>
      <c r="PHP912" s="4"/>
      <c r="PHQ912" s="4"/>
      <c r="PHR912" s="4"/>
      <c r="PHS912" s="4"/>
      <c r="PHT912" s="4"/>
      <c r="PHU912" s="4"/>
      <c r="PHV912" s="4"/>
      <c r="PHW912" s="4"/>
      <c r="PHX912" s="4"/>
      <c r="PHY912" s="4"/>
      <c r="PHZ912" s="4"/>
      <c r="PIA912" s="4"/>
      <c r="PIB912" s="4"/>
      <c r="PIC912" s="4"/>
      <c r="PID912" s="4"/>
      <c r="PIE912" s="4"/>
      <c r="PIF912" s="4"/>
      <c r="PIG912" s="4"/>
      <c r="PIH912" s="4"/>
      <c r="PII912" s="4"/>
      <c r="PIJ912" s="4"/>
      <c r="PIK912" s="4"/>
      <c r="PIL912" s="4"/>
      <c r="PIM912" s="4"/>
      <c r="PIN912" s="4"/>
      <c r="PIO912" s="4"/>
      <c r="PIP912" s="4"/>
      <c r="PIQ912" s="4"/>
      <c r="PIR912" s="4"/>
      <c r="PIS912" s="4"/>
      <c r="PIT912" s="4"/>
      <c r="PIU912" s="4"/>
      <c r="PIV912" s="4"/>
      <c r="PIW912" s="4"/>
      <c r="PIX912" s="4"/>
      <c r="PIY912" s="4"/>
      <c r="PIZ912" s="4"/>
      <c r="PJA912" s="4"/>
      <c r="PJB912" s="4"/>
      <c r="PJC912" s="4"/>
      <c r="PJD912" s="4"/>
      <c r="PJE912" s="4"/>
      <c r="PJF912" s="4"/>
      <c r="PJG912" s="4"/>
      <c r="PJH912" s="4"/>
      <c r="PJI912" s="4"/>
      <c r="PJJ912" s="4"/>
      <c r="PJK912" s="4"/>
      <c r="PJL912" s="4"/>
      <c r="PJM912" s="4"/>
      <c r="PJN912" s="4"/>
      <c r="PJO912" s="4"/>
      <c r="PJP912" s="4"/>
      <c r="PJQ912" s="4"/>
      <c r="PJR912" s="4"/>
      <c r="PJS912" s="4"/>
      <c r="PJT912" s="4"/>
      <c r="PJU912" s="4"/>
      <c r="PJV912" s="4"/>
      <c r="PJW912" s="4"/>
      <c r="PJX912" s="4"/>
      <c r="PJY912" s="4"/>
      <c r="PJZ912" s="4"/>
      <c r="PKA912" s="4"/>
      <c r="PKB912" s="4"/>
      <c r="PKC912" s="4"/>
      <c r="PKD912" s="4"/>
      <c r="PKE912" s="4"/>
      <c r="PKF912" s="4"/>
      <c r="PKG912" s="4"/>
      <c r="PKH912" s="4"/>
      <c r="PKI912" s="4"/>
      <c r="PKJ912" s="4"/>
      <c r="PKK912" s="4"/>
      <c r="PKL912" s="4"/>
      <c r="PKM912" s="4"/>
      <c r="PKN912" s="4"/>
      <c r="PKO912" s="4"/>
      <c r="PKP912" s="4"/>
      <c r="PKQ912" s="4"/>
      <c r="PKR912" s="4"/>
      <c r="PKS912" s="4"/>
      <c r="PKT912" s="4"/>
      <c r="PKU912" s="4"/>
      <c r="PKV912" s="4"/>
      <c r="PKW912" s="4"/>
      <c r="PKX912" s="4"/>
      <c r="PKY912" s="4"/>
      <c r="PKZ912" s="4"/>
      <c r="PLA912" s="4"/>
      <c r="PLB912" s="4"/>
      <c r="PLC912" s="4"/>
      <c r="PLD912" s="4"/>
      <c r="PLE912" s="4"/>
      <c r="PLF912" s="4"/>
      <c r="PLG912" s="4"/>
      <c r="PLH912" s="4"/>
      <c r="PLI912" s="4"/>
      <c r="PLJ912" s="4"/>
      <c r="PLK912" s="4"/>
      <c r="PLL912" s="4"/>
      <c r="PLM912" s="4"/>
      <c r="PLN912" s="4"/>
      <c r="PLO912" s="4"/>
      <c r="PLP912" s="4"/>
      <c r="PLQ912" s="4"/>
      <c r="PLR912" s="4"/>
      <c r="PLS912" s="4"/>
      <c r="PLT912" s="4"/>
      <c r="PLU912" s="4"/>
      <c r="PLV912" s="4"/>
      <c r="PLW912" s="4"/>
      <c r="PLX912" s="4"/>
      <c r="PLY912" s="4"/>
      <c r="PLZ912" s="4"/>
      <c r="PMA912" s="4"/>
      <c r="PMB912" s="4"/>
      <c r="PMC912" s="4"/>
      <c r="PMD912" s="4"/>
      <c r="PME912" s="4"/>
      <c r="PMF912" s="4"/>
      <c r="PMG912" s="4"/>
      <c r="PMH912" s="4"/>
      <c r="PMI912" s="4"/>
      <c r="PMJ912" s="4"/>
      <c r="PMK912" s="4"/>
      <c r="PML912" s="4"/>
      <c r="PMM912" s="4"/>
      <c r="PMN912" s="4"/>
      <c r="PMO912" s="4"/>
      <c r="PMP912" s="4"/>
      <c r="PMQ912" s="4"/>
      <c r="PMR912" s="4"/>
      <c r="PMS912" s="4"/>
      <c r="PMT912" s="4"/>
      <c r="PMU912" s="4"/>
      <c r="PMV912" s="4"/>
      <c r="PMW912" s="4"/>
      <c r="PMX912" s="4"/>
      <c r="PMY912" s="4"/>
      <c r="PMZ912" s="4"/>
      <c r="PNA912" s="4"/>
      <c r="PNB912" s="4"/>
      <c r="PNC912" s="4"/>
      <c r="PND912" s="4"/>
      <c r="PNE912" s="4"/>
      <c r="PNF912" s="4"/>
      <c r="PNG912" s="4"/>
      <c r="PNH912" s="4"/>
      <c r="PNI912" s="4"/>
      <c r="PNJ912" s="4"/>
      <c r="PNK912" s="4"/>
      <c r="PNL912" s="4"/>
      <c r="PNM912" s="4"/>
      <c r="PNN912" s="4"/>
      <c r="PNO912" s="4"/>
      <c r="PNP912" s="4"/>
      <c r="PNQ912" s="4"/>
      <c r="PNR912" s="4"/>
      <c r="PNS912" s="4"/>
      <c r="PNT912" s="4"/>
      <c r="PNU912" s="4"/>
      <c r="PNV912" s="4"/>
      <c r="PNW912" s="4"/>
      <c r="PNX912" s="4"/>
      <c r="PNY912" s="4"/>
      <c r="PNZ912" s="4"/>
      <c r="POA912" s="4"/>
      <c r="POB912" s="4"/>
      <c r="POC912" s="4"/>
      <c r="POD912" s="4"/>
      <c r="POE912" s="4"/>
      <c r="POF912" s="4"/>
      <c r="POG912" s="4"/>
      <c r="POH912" s="4"/>
      <c r="POI912" s="4"/>
      <c r="POJ912" s="4"/>
      <c r="POK912" s="4"/>
      <c r="POL912" s="4"/>
      <c r="POM912" s="4"/>
      <c r="PON912" s="4"/>
      <c r="POO912" s="4"/>
      <c r="POP912" s="4"/>
      <c r="POQ912" s="4"/>
      <c r="POR912" s="4"/>
      <c r="POS912" s="4"/>
      <c r="POT912" s="4"/>
      <c r="POU912" s="4"/>
      <c r="POV912" s="4"/>
      <c r="POW912" s="4"/>
      <c r="POX912" s="4"/>
      <c r="POY912" s="4"/>
      <c r="POZ912" s="4"/>
      <c r="PPA912" s="4"/>
      <c r="PPB912" s="4"/>
      <c r="PPC912" s="4"/>
      <c r="PPD912" s="4"/>
      <c r="PPE912" s="4"/>
      <c r="PPF912" s="4"/>
      <c r="PPG912" s="4"/>
      <c r="PPH912" s="4"/>
      <c r="PPI912" s="4"/>
      <c r="PPJ912" s="4"/>
      <c r="PPK912" s="4"/>
      <c r="PPL912" s="4"/>
      <c r="PPM912" s="4"/>
      <c r="PPN912" s="4"/>
      <c r="PPO912" s="4"/>
      <c r="PPP912" s="4"/>
      <c r="PPQ912" s="4"/>
      <c r="PPR912" s="4"/>
      <c r="PPS912" s="4"/>
      <c r="PPT912" s="4"/>
      <c r="PPU912" s="4"/>
      <c r="PPV912" s="4"/>
      <c r="PPW912" s="4"/>
      <c r="PPX912" s="4"/>
      <c r="PPY912" s="4"/>
      <c r="PPZ912" s="4"/>
      <c r="PQB912" s="4"/>
      <c r="PQD912" s="4"/>
      <c r="PQE912" s="4"/>
      <c r="PQF912" s="4"/>
      <c r="PQG912" s="4"/>
      <c r="PQH912" s="4"/>
      <c r="PQI912" s="4"/>
      <c r="PQJ912" s="4"/>
      <c r="PQK912" s="4"/>
      <c r="PQP912" s="4"/>
      <c r="PQQ912" s="4"/>
      <c r="PQR912" s="4"/>
      <c r="PQS912" s="4"/>
      <c r="PQT912" s="4"/>
      <c r="PQU912" s="4"/>
      <c r="PQV912" s="4"/>
      <c r="PQW912" s="4"/>
      <c r="PQX912" s="4"/>
      <c r="PQY912" s="4"/>
      <c r="PQZ912" s="4"/>
      <c r="PRA912" s="4"/>
      <c r="PRB912" s="4"/>
      <c r="PRC912" s="4"/>
      <c r="PRD912" s="4"/>
      <c r="PRE912" s="4"/>
      <c r="PRF912" s="4"/>
      <c r="PRG912" s="4"/>
      <c r="PRH912" s="4"/>
      <c r="PRI912" s="4"/>
      <c r="PRJ912" s="4"/>
      <c r="PRK912" s="4"/>
      <c r="PRL912" s="4"/>
      <c r="PRM912" s="4"/>
      <c r="PRN912" s="4"/>
      <c r="PRO912" s="4"/>
      <c r="PRP912" s="4"/>
      <c r="PRQ912" s="4"/>
      <c r="PRR912" s="4"/>
      <c r="PRS912" s="4"/>
      <c r="PRT912" s="4"/>
      <c r="PRU912" s="4"/>
      <c r="PRV912" s="4"/>
      <c r="PRW912" s="4"/>
      <c r="PRX912" s="4"/>
      <c r="PRY912" s="4"/>
      <c r="PRZ912" s="4"/>
      <c r="PSA912" s="4"/>
      <c r="PSB912" s="4"/>
      <c r="PSC912" s="4"/>
      <c r="PSD912" s="4"/>
      <c r="PSE912" s="4"/>
      <c r="PSF912" s="4"/>
      <c r="PSG912" s="4"/>
      <c r="PSH912" s="4"/>
      <c r="PSI912" s="4"/>
      <c r="PSJ912" s="4"/>
      <c r="PSK912" s="4"/>
      <c r="PSL912" s="4"/>
      <c r="PSM912" s="4"/>
      <c r="PSN912" s="4"/>
      <c r="PSO912" s="4"/>
      <c r="PSP912" s="4"/>
      <c r="PSQ912" s="4"/>
      <c r="PSR912" s="4"/>
      <c r="PSS912" s="4"/>
      <c r="PST912" s="4"/>
      <c r="PSU912" s="4"/>
      <c r="PSV912" s="4"/>
      <c r="PSW912" s="4"/>
      <c r="PSX912" s="4"/>
      <c r="PSY912" s="4"/>
      <c r="PSZ912" s="4"/>
      <c r="PTA912" s="4"/>
      <c r="PTB912" s="4"/>
      <c r="PTC912" s="4"/>
      <c r="PTD912" s="4"/>
      <c r="PTE912" s="4"/>
      <c r="PTF912" s="4"/>
      <c r="PTG912" s="4"/>
      <c r="PTH912" s="4"/>
      <c r="PTI912" s="4"/>
      <c r="PTJ912" s="4"/>
      <c r="PTK912" s="4"/>
      <c r="PTL912" s="4"/>
      <c r="PTM912" s="4"/>
      <c r="PTN912" s="4"/>
      <c r="PTO912" s="4"/>
      <c r="PTP912" s="4"/>
      <c r="PTQ912" s="4"/>
      <c r="PTR912" s="4"/>
      <c r="PTS912" s="4"/>
      <c r="PTT912" s="4"/>
      <c r="PTU912" s="4"/>
      <c r="PTV912" s="4"/>
      <c r="PTW912" s="4"/>
      <c r="PTX912" s="4"/>
      <c r="PTY912" s="4"/>
      <c r="PTZ912" s="4"/>
      <c r="PUA912" s="4"/>
      <c r="PUB912" s="4"/>
      <c r="PUC912" s="4"/>
      <c r="PUD912" s="4"/>
      <c r="PUE912" s="4"/>
      <c r="PUF912" s="4"/>
      <c r="PUG912" s="4"/>
      <c r="PUH912" s="4"/>
      <c r="PUI912" s="4"/>
      <c r="PUJ912" s="4"/>
      <c r="PUK912" s="4"/>
      <c r="PUL912" s="4"/>
      <c r="PUM912" s="4"/>
      <c r="PUN912" s="4"/>
      <c r="PUO912" s="4"/>
      <c r="PUP912" s="4"/>
      <c r="PUQ912" s="4"/>
      <c r="PUR912" s="4"/>
      <c r="PUS912" s="4"/>
      <c r="PUT912" s="4"/>
      <c r="PUU912" s="4"/>
      <c r="PUV912" s="4"/>
      <c r="PUW912" s="4"/>
      <c r="PUX912" s="4"/>
      <c r="PUY912" s="4"/>
      <c r="PUZ912" s="4"/>
      <c r="PVA912" s="4"/>
      <c r="PVB912" s="4"/>
      <c r="PVC912" s="4"/>
      <c r="PVD912" s="4"/>
      <c r="PVE912" s="4"/>
      <c r="PVF912" s="4"/>
      <c r="PVG912" s="4"/>
      <c r="PVH912" s="4"/>
      <c r="PVI912" s="4"/>
      <c r="PVJ912" s="4"/>
      <c r="PVK912" s="4"/>
      <c r="PVL912" s="4"/>
      <c r="PVM912" s="4"/>
      <c r="PVN912" s="4"/>
      <c r="PVO912" s="4"/>
      <c r="PVP912" s="4"/>
      <c r="PVQ912" s="4"/>
      <c r="PVR912" s="4"/>
      <c r="PVS912" s="4"/>
      <c r="PVT912" s="4"/>
      <c r="PVU912" s="4"/>
      <c r="PVV912" s="4"/>
      <c r="PVW912" s="4"/>
      <c r="PVX912" s="4"/>
      <c r="PVY912" s="4"/>
      <c r="PVZ912" s="4"/>
      <c r="PWA912" s="4"/>
      <c r="PWB912" s="4"/>
      <c r="PWC912" s="4"/>
      <c r="PWD912" s="4"/>
      <c r="PWE912" s="4"/>
      <c r="PWF912" s="4"/>
      <c r="PWG912" s="4"/>
      <c r="PWH912" s="4"/>
      <c r="PWI912" s="4"/>
      <c r="PWJ912" s="4"/>
      <c r="PWK912" s="4"/>
      <c r="PWL912" s="4"/>
      <c r="PWM912" s="4"/>
      <c r="PWN912" s="4"/>
      <c r="PWO912" s="4"/>
      <c r="PWP912" s="4"/>
      <c r="PWQ912" s="4"/>
      <c r="PWR912" s="4"/>
      <c r="PWS912" s="4"/>
      <c r="PWT912" s="4"/>
      <c r="PWU912" s="4"/>
      <c r="PWV912" s="4"/>
      <c r="PWW912" s="4"/>
      <c r="PWX912" s="4"/>
      <c r="PWY912" s="4"/>
      <c r="PWZ912" s="4"/>
      <c r="PXA912" s="4"/>
      <c r="PXB912" s="4"/>
      <c r="PXC912" s="4"/>
      <c r="PXD912" s="4"/>
      <c r="PXE912" s="4"/>
      <c r="PXF912" s="4"/>
      <c r="PXG912" s="4"/>
      <c r="PXH912" s="4"/>
      <c r="PXI912" s="4"/>
      <c r="PXJ912" s="4"/>
      <c r="PXK912" s="4"/>
      <c r="PXL912" s="4"/>
      <c r="PXM912" s="4"/>
      <c r="PXN912" s="4"/>
      <c r="PXO912" s="4"/>
      <c r="PXP912" s="4"/>
      <c r="PXQ912" s="4"/>
      <c r="PXR912" s="4"/>
      <c r="PXS912" s="4"/>
      <c r="PXT912" s="4"/>
      <c r="PXU912" s="4"/>
      <c r="PXV912" s="4"/>
      <c r="PXW912" s="4"/>
      <c r="PXX912" s="4"/>
      <c r="PXY912" s="4"/>
      <c r="PXZ912" s="4"/>
      <c r="PYA912" s="4"/>
      <c r="PYB912" s="4"/>
      <c r="PYC912" s="4"/>
      <c r="PYD912" s="4"/>
      <c r="PYE912" s="4"/>
      <c r="PYF912" s="4"/>
      <c r="PYG912" s="4"/>
      <c r="PYH912" s="4"/>
      <c r="PYI912" s="4"/>
      <c r="PYJ912" s="4"/>
      <c r="PYK912" s="4"/>
      <c r="PYL912" s="4"/>
      <c r="PYM912" s="4"/>
      <c r="PYN912" s="4"/>
      <c r="PYO912" s="4"/>
      <c r="PYP912" s="4"/>
      <c r="PYQ912" s="4"/>
      <c r="PYR912" s="4"/>
      <c r="PYS912" s="4"/>
      <c r="PYT912" s="4"/>
      <c r="PYU912" s="4"/>
      <c r="PYV912" s="4"/>
      <c r="PYW912" s="4"/>
      <c r="PYX912" s="4"/>
      <c r="PYY912" s="4"/>
      <c r="PYZ912" s="4"/>
      <c r="PZA912" s="4"/>
      <c r="PZB912" s="4"/>
      <c r="PZC912" s="4"/>
      <c r="PZD912" s="4"/>
      <c r="PZE912" s="4"/>
      <c r="PZF912" s="4"/>
      <c r="PZG912" s="4"/>
      <c r="PZH912" s="4"/>
      <c r="PZI912" s="4"/>
      <c r="PZJ912" s="4"/>
      <c r="PZK912" s="4"/>
      <c r="PZL912" s="4"/>
      <c r="PZM912" s="4"/>
      <c r="PZN912" s="4"/>
      <c r="PZO912" s="4"/>
      <c r="PZP912" s="4"/>
      <c r="PZQ912" s="4"/>
      <c r="PZR912" s="4"/>
      <c r="PZS912" s="4"/>
      <c r="PZT912" s="4"/>
      <c r="PZU912" s="4"/>
      <c r="PZV912" s="4"/>
      <c r="PZX912" s="4"/>
      <c r="PZZ912" s="4"/>
      <c r="QAA912" s="4"/>
      <c r="QAB912" s="4"/>
      <c r="QAC912" s="4"/>
      <c r="QAD912" s="4"/>
      <c r="QAE912" s="4"/>
      <c r="QAF912" s="4"/>
      <c r="QAG912" s="4"/>
      <c r="QAL912" s="4"/>
      <c r="QAM912" s="4"/>
      <c r="QAN912" s="4"/>
      <c r="QAO912" s="4"/>
      <c r="QAP912" s="4"/>
      <c r="QAQ912" s="4"/>
      <c r="QAR912" s="4"/>
      <c r="QAS912" s="4"/>
      <c r="QAT912" s="4"/>
      <c r="QAU912" s="4"/>
      <c r="QAV912" s="4"/>
      <c r="QAW912" s="4"/>
      <c r="QAX912" s="4"/>
      <c r="QAY912" s="4"/>
      <c r="QAZ912" s="4"/>
      <c r="QBA912" s="4"/>
      <c r="QBB912" s="4"/>
      <c r="QBC912" s="4"/>
      <c r="QBD912" s="4"/>
      <c r="QBE912" s="4"/>
      <c r="QBF912" s="4"/>
      <c r="QBG912" s="4"/>
      <c r="QBH912" s="4"/>
      <c r="QBI912" s="4"/>
      <c r="QBJ912" s="4"/>
      <c r="QBK912" s="4"/>
      <c r="QBL912" s="4"/>
      <c r="QBM912" s="4"/>
      <c r="QBN912" s="4"/>
      <c r="QBO912" s="4"/>
      <c r="QBP912" s="4"/>
      <c r="QBQ912" s="4"/>
      <c r="QBR912" s="4"/>
      <c r="QBS912" s="4"/>
      <c r="QBT912" s="4"/>
      <c r="QBU912" s="4"/>
      <c r="QBV912" s="4"/>
      <c r="QBW912" s="4"/>
      <c r="QBX912" s="4"/>
      <c r="QBY912" s="4"/>
      <c r="QBZ912" s="4"/>
      <c r="QCA912" s="4"/>
      <c r="QCB912" s="4"/>
      <c r="QCC912" s="4"/>
      <c r="QCD912" s="4"/>
      <c r="QCE912" s="4"/>
      <c r="QCF912" s="4"/>
      <c r="QCG912" s="4"/>
      <c r="QCH912" s="4"/>
      <c r="QCI912" s="4"/>
      <c r="QCJ912" s="4"/>
      <c r="QCK912" s="4"/>
      <c r="QCL912" s="4"/>
      <c r="QCM912" s="4"/>
      <c r="QCN912" s="4"/>
      <c r="QCO912" s="4"/>
      <c r="QCP912" s="4"/>
      <c r="QCQ912" s="4"/>
      <c r="QCR912" s="4"/>
      <c r="QCS912" s="4"/>
      <c r="QCT912" s="4"/>
      <c r="QCU912" s="4"/>
      <c r="QCV912" s="4"/>
      <c r="QCW912" s="4"/>
      <c r="QCX912" s="4"/>
      <c r="QCY912" s="4"/>
      <c r="QCZ912" s="4"/>
      <c r="QDA912" s="4"/>
      <c r="QDB912" s="4"/>
      <c r="QDC912" s="4"/>
      <c r="QDD912" s="4"/>
      <c r="QDE912" s="4"/>
      <c r="QDF912" s="4"/>
      <c r="QDG912" s="4"/>
      <c r="QDH912" s="4"/>
      <c r="QDI912" s="4"/>
      <c r="QDJ912" s="4"/>
      <c r="QDK912" s="4"/>
      <c r="QDL912" s="4"/>
      <c r="QDM912" s="4"/>
      <c r="QDN912" s="4"/>
      <c r="QDO912" s="4"/>
      <c r="QDP912" s="4"/>
      <c r="QDQ912" s="4"/>
      <c r="QDR912" s="4"/>
      <c r="QDS912" s="4"/>
      <c r="QDT912" s="4"/>
      <c r="QDU912" s="4"/>
      <c r="QDV912" s="4"/>
      <c r="QDW912" s="4"/>
      <c r="QDX912" s="4"/>
      <c r="QDY912" s="4"/>
      <c r="QDZ912" s="4"/>
      <c r="QEA912" s="4"/>
      <c r="QEB912" s="4"/>
      <c r="QEC912" s="4"/>
      <c r="QED912" s="4"/>
      <c r="QEE912" s="4"/>
      <c r="QEF912" s="4"/>
      <c r="QEG912" s="4"/>
      <c r="QEH912" s="4"/>
      <c r="QEI912" s="4"/>
      <c r="QEJ912" s="4"/>
      <c r="QEK912" s="4"/>
      <c r="QEL912" s="4"/>
      <c r="QEM912" s="4"/>
      <c r="QEN912" s="4"/>
      <c r="QEO912" s="4"/>
      <c r="QEP912" s="4"/>
      <c r="QEQ912" s="4"/>
      <c r="QER912" s="4"/>
      <c r="QES912" s="4"/>
      <c r="QET912" s="4"/>
      <c r="QEU912" s="4"/>
      <c r="QEV912" s="4"/>
      <c r="QEW912" s="4"/>
      <c r="QEX912" s="4"/>
      <c r="QEY912" s="4"/>
      <c r="QEZ912" s="4"/>
      <c r="QFA912" s="4"/>
      <c r="QFB912" s="4"/>
      <c r="QFC912" s="4"/>
      <c r="QFD912" s="4"/>
      <c r="QFE912" s="4"/>
      <c r="QFF912" s="4"/>
      <c r="QFG912" s="4"/>
      <c r="QFH912" s="4"/>
      <c r="QFI912" s="4"/>
      <c r="QFJ912" s="4"/>
      <c r="QFK912" s="4"/>
      <c r="QFL912" s="4"/>
      <c r="QFM912" s="4"/>
      <c r="QFN912" s="4"/>
      <c r="QFO912" s="4"/>
      <c r="QFP912" s="4"/>
      <c r="QFQ912" s="4"/>
      <c r="QFR912" s="4"/>
      <c r="QFS912" s="4"/>
      <c r="QFT912" s="4"/>
      <c r="QFU912" s="4"/>
      <c r="QFV912" s="4"/>
      <c r="QFW912" s="4"/>
      <c r="QFX912" s="4"/>
      <c r="QFY912" s="4"/>
      <c r="QFZ912" s="4"/>
      <c r="QGA912" s="4"/>
      <c r="QGB912" s="4"/>
      <c r="QGC912" s="4"/>
      <c r="QGD912" s="4"/>
      <c r="QGE912" s="4"/>
      <c r="QGF912" s="4"/>
      <c r="QGG912" s="4"/>
      <c r="QGH912" s="4"/>
      <c r="QGI912" s="4"/>
      <c r="QGJ912" s="4"/>
      <c r="QGK912" s="4"/>
      <c r="QGL912" s="4"/>
      <c r="QGM912" s="4"/>
      <c r="QGN912" s="4"/>
      <c r="QGO912" s="4"/>
      <c r="QGP912" s="4"/>
      <c r="QGQ912" s="4"/>
      <c r="QGR912" s="4"/>
      <c r="QGS912" s="4"/>
      <c r="QGT912" s="4"/>
      <c r="QGU912" s="4"/>
      <c r="QGV912" s="4"/>
      <c r="QGW912" s="4"/>
      <c r="QGX912" s="4"/>
      <c r="QGY912" s="4"/>
      <c r="QGZ912" s="4"/>
      <c r="QHA912" s="4"/>
      <c r="QHB912" s="4"/>
      <c r="QHC912" s="4"/>
      <c r="QHD912" s="4"/>
      <c r="QHE912" s="4"/>
      <c r="QHF912" s="4"/>
      <c r="QHG912" s="4"/>
      <c r="QHH912" s="4"/>
      <c r="QHI912" s="4"/>
      <c r="QHJ912" s="4"/>
      <c r="QHK912" s="4"/>
      <c r="QHL912" s="4"/>
      <c r="QHM912" s="4"/>
      <c r="QHN912" s="4"/>
      <c r="QHO912" s="4"/>
      <c r="QHP912" s="4"/>
      <c r="QHQ912" s="4"/>
      <c r="QHR912" s="4"/>
      <c r="QHS912" s="4"/>
      <c r="QHT912" s="4"/>
      <c r="QHU912" s="4"/>
      <c r="QHV912" s="4"/>
      <c r="QHW912" s="4"/>
      <c r="QHX912" s="4"/>
      <c r="QHY912" s="4"/>
      <c r="QHZ912" s="4"/>
      <c r="QIA912" s="4"/>
      <c r="QIB912" s="4"/>
      <c r="QIC912" s="4"/>
      <c r="QID912" s="4"/>
      <c r="QIE912" s="4"/>
      <c r="QIF912" s="4"/>
      <c r="QIG912" s="4"/>
      <c r="QIH912" s="4"/>
      <c r="QII912" s="4"/>
      <c r="QIJ912" s="4"/>
      <c r="QIK912" s="4"/>
      <c r="QIL912" s="4"/>
      <c r="QIM912" s="4"/>
      <c r="QIN912" s="4"/>
      <c r="QIO912" s="4"/>
      <c r="QIP912" s="4"/>
      <c r="QIQ912" s="4"/>
      <c r="QIR912" s="4"/>
      <c r="QIS912" s="4"/>
      <c r="QIT912" s="4"/>
      <c r="QIU912" s="4"/>
      <c r="QIV912" s="4"/>
      <c r="QIW912" s="4"/>
      <c r="QIX912" s="4"/>
      <c r="QIY912" s="4"/>
      <c r="QIZ912" s="4"/>
      <c r="QJA912" s="4"/>
      <c r="QJB912" s="4"/>
      <c r="QJC912" s="4"/>
      <c r="QJD912" s="4"/>
      <c r="QJE912" s="4"/>
      <c r="QJF912" s="4"/>
      <c r="QJG912" s="4"/>
      <c r="QJH912" s="4"/>
      <c r="QJI912" s="4"/>
      <c r="QJJ912" s="4"/>
      <c r="QJK912" s="4"/>
      <c r="QJL912" s="4"/>
      <c r="QJM912" s="4"/>
      <c r="QJN912" s="4"/>
      <c r="QJO912" s="4"/>
      <c r="QJP912" s="4"/>
      <c r="QJQ912" s="4"/>
      <c r="QJR912" s="4"/>
      <c r="QJT912" s="4"/>
      <c r="QJV912" s="4"/>
      <c r="QJW912" s="4"/>
      <c r="QJX912" s="4"/>
      <c r="QJY912" s="4"/>
      <c r="QJZ912" s="4"/>
      <c r="QKA912" s="4"/>
      <c r="QKB912" s="4"/>
      <c r="QKC912" s="4"/>
      <c r="QKH912" s="4"/>
      <c r="QKI912" s="4"/>
      <c r="QKJ912" s="4"/>
      <c r="QKK912" s="4"/>
      <c r="QKL912" s="4"/>
      <c r="QKM912" s="4"/>
      <c r="QKN912" s="4"/>
      <c r="QKO912" s="4"/>
      <c r="QKP912" s="4"/>
      <c r="QKQ912" s="4"/>
      <c r="QKR912" s="4"/>
      <c r="QKS912" s="4"/>
      <c r="QKT912" s="4"/>
      <c r="QKU912" s="4"/>
      <c r="QKV912" s="4"/>
      <c r="QKW912" s="4"/>
      <c r="QKX912" s="4"/>
      <c r="QKY912" s="4"/>
      <c r="QKZ912" s="4"/>
      <c r="QLA912" s="4"/>
      <c r="QLB912" s="4"/>
      <c r="QLC912" s="4"/>
      <c r="QLD912" s="4"/>
      <c r="QLE912" s="4"/>
      <c r="QLF912" s="4"/>
      <c r="QLG912" s="4"/>
      <c r="QLH912" s="4"/>
      <c r="QLI912" s="4"/>
      <c r="QLJ912" s="4"/>
      <c r="QLK912" s="4"/>
      <c r="QLL912" s="4"/>
      <c r="QLM912" s="4"/>
      <c r="QLN912" s="4"/>
      <c r="QLO912" s="4"/>
      <c r="QLP912" s="4"/>
      <c r="QLQ912" s="4"/>
      <c r="QLR912" s="4"/>
      <c r="QLS912" s="4"/>
      <c r="QLT912" s="4"/>
      <c r="QLU912" s="4"/>
      <c r="QLV912" s="4"/>
      <c r="QLW912" s="4"/>
      <c r="QLX912" s="4"/>
      <c r="QLY912" s="4"/>
      <c r="QLZ912" s="4"/>
      <c r="QMA912" s="4"/>
      <c r="QMB912" s="4"/>
      <c r="QMC912" s="4"/>
      <c r="QMD912" s="4"/>
      <c r="QME912" s="4"/>
      <c r="QMF912" s="4"/>
      <c r="QMG912" s="4"/>
      <c r="QMH912" s="4"/>
      <c r="QMI912" s="4"/>
      <c r="QMJ912" s="4"/>
      <c r="QMK912" s="4"/>
      <c r="QML912" s="4"/>
      <c r="QMM912" s="4"/>
      <c r="QMN912" s="4"/>
      <c r="QMO912" s="4"/>
      <c r="QMP912" s="4"/>
      <c r="QMQ912" s="4"/>
      <c r="QMR912" s="4"/>
      <c r="QMS912" s="4"/>
      <c r="QMT912" s="4"/>
      <c r="QMU912" s="4"/>
      <c r="QMV912" s="4"/>
      <c r="QMW912" s="4"/>
      <c r="QMX912" s="4"/>
      <c r="QMY912" s="4"/>
      <c r="QMZ912" s="4"/>
      <c r="QNA912" s="4"/>
      <c r="QNB912" s="4"/>
      <c r="QNC912" s="4"/>
      <c r="QND912" s="4"/>
      <c r="QNE912" s="4"/>
      <c r="QNF912" s="4"/>
      <c r="QNG912" s="4"/>
      <c r="QNH912" s="4"/>
      <c r="QNI912" s="4"/>
      <c r="QNJ912" s="4"/>
      <c r="QNK912" s="4"/>
      <c r="QNL912" s="4"/>
      <c r="QNM912" s="4"/>
      <c r="QNN912" s="4"/>
      <c r="QNO912" s="4"/>
      <c r="QNP912" s="4"/>
      <c r="QNQ912" s="4"/>
      <c r="QNR912" s="4"/>
      <c r="QNS912" s="4"/>
      <c r="QNT912" s="4"/>
      <c r="QNU912" s="4"/>
      <c r="QNV912" s="4"/>
      <c r="QNW912" s="4"/>
      <c r="QNX912" s="4"/>
      <c r="QNY912" s="4"/>
      <c r="QNZ912" s="4"/>
      <c r="QOA912" s="4"/>
      <c r="QOB912" s="4"/>
      <c r="QOC912" s="4"/>
      <c r="QOD912" s="4"/>
      <c r="QOE912" s="4"/>
      <c r="QOF912" s="4"/>
      <c r="QOG912" s="4"/>
      <c r="QOH912" s="4"/>
      <c r="QOI912" s="4"/>
      <c r="QOJ912" s="4"/>
      <c r="QOK912" s="4"/>
      <c r="QOL912" s="4"/>
      <c r="QOM912" s="4"/>
      <c r="QON912" s="4"/>
      <c r="QOO912" s="4"/>
      <c r="QOP912" s="4"/>
      <c r="QOQ912" s="4"/>
      <c r="QOR912" s="4"/>
      <c r="QOS912" s="4"/>
      <c r="QOT912" s="4"/>
      <c r="QOU912" s="4"/>
      <c r="QOV912" s="4"/>
      <c r="QOW912" s="4"/>
      <c r="QOX912" s="4"/>
      <c r="QOY912" s="4"/>
      <c r="QOZ912" s="4"/>
      <c r="QPA912" s="4"/>
      <c r="QPB912" s="4"/>
      <c r="QPC912" s="4"/>
      <c r="QPD912" s="4"/>
      <c r="QPE912" s="4"/>
      <c r="QPF912" s="4"/>
      <c r="QPG912" s="4"/>
      <c r="QPH912" s="4"/>
      <c r="QPI912" s="4"/>
      <c r="QPJ912" s="4"/>
      <c r="QPK912" s="4"/>
      <c r="QPL912" s="4"/>
      <c r="QPM912" s="4"/>
      <c r="QPN912" s="4"/>
      <c r="QPO912" s="4"/>
      <c r="QPP912" s="4"/>
      <c r="QPQ912" s="4"/>
      <c r="QPR912" s="4"/>
      <c r="QPS912" s="4"/>
      <c r="QPT912" s="4"/>
      <c r="QPU912" s="4"/>
      <c r="QPV912" s="4"/>
      <c r="QPW912" s="4"/>
      <c r="QPX912" s="4"/>
      <c r="QPY912" s="4"/>
      <c r="QPZ912" s="4"/>
      <c r="QQA912" s="4"/>
      <c r="QQB912" s="4"/>
      <c r="QQC912" s="4"/>
      <c r="QQD912" s="4"/>
      <c r="QQE912" s="4"/>
      <c r="QQF912" s="4"/>
      <c r="QQG912" s="4"/>
      <c r="QQH912" s="4"/>
      <c r="QQI912" s="4"/>
      <c r="QQJ912" s="4"/>
      <c r="QQK912" s="4"/>
      <c r="QQL912" s="4"/>
      <c r="QQM912" s="4"/>
      <c r="QQN912" s="4"/>
      <c r="QQO912" s="4"/>
      <c r="QQP912" s="4"/>
      <c r="QQQ912" s="4"/>
      <c r="QQR912" s="4"/>
      <c r="QQS912" s="4"/>
      <c r="QQT912" s="4"/>
      <c r="QQU912" s="4"/>
      <c r="QQV912" s="4"/>
      <c r="QQW912" s="4"/>
      <c r="QQX912" s="4"/>
      <c r="QQY912" s="4"/>
      <c r="QQZ912" s="4"/>
      <c r="QRA912" s="4"/>
      <c r="QRB912" s="4"/>
      <c r="QRC912" s="4"/>
      <c r="QRD912" s="4"/>
      <c r="QRE912" s="4"/>
      <c r="QRF912" s="4"/>
      <c r="QRG912" s="4"/>
      <c r="QRH912" s="4"/>
      <c r="QRI912" s="4"/>
      <c r="QRJ912" s="4"/>
      <c r="QRK912" s="4"/>
      <c r="QRL912" s="4"/>
      <c r="QRM912" s="4"/>
      <c r="QRN912" s="4"/>
      <c r="QRO912" s="4"/>
      <c r="QRP912" s="4"/>
      <c r="QRQ912" s="4"/>
      <c r="QRR912" s="4"/>
      <c r="QRS912" s="4"/>
      <c r="QRT912" s="4"/>
      <c r="QRU912" s="4"/>
      <c r="QRV912" s="4"/>
      <c r="QRW912" s="4"/>
      <c r="QRX912" s="4"/>
      <c r="QRY912" s="4"/>
      <c r="QRZ912" s="4"/>
      <c r="QSA912" s="4"/>
      <c r="QSB912" s="4"/>
      <c r="QSC912" s="4"/>
      <c r="QSD912" s="4"/>
      <c r="QSE912" s="4"/>
      <c r="QSF912" s="4"/>
      <c r="QSG912" s="4"/>
      <c r="QSH912" s="4"/>
      <c r="QSI912" s="4"/>
      <c r="QSJ912" s="4"/>
      <c r="QSK912" s="4"/>
      <c r="QSL912" s="4"/>
      <c r="QSM912" s="4"/>
      <c r="QSN912" s="4"/>
      <c r="QSO912" s="4"/>
      <c r="QSP912" s="4"/>
      <c r="QSQ912" s="4"/>
      <c r="QSR912" s="4"/>
      <c r="QSS912" s="4"/>
      <c r="QST912" s="4"/>
      <c r="QSU912" s="4"/>
      <c r="QSV912" s="4"/>
      <c r="QSW912" s="4"/>
      <c r="QSX912" s="4"/>
      <c r="QSY912" s="4"/>
      <c r="QSZ912" s="4"/>
      <c r="QTA912" s="4"/>
      <c r="QTB912" s="4"/>
      <c r="QTC912" s="4"/>
      <c r="QTD912" s="4"/>
      <c r="QTE912" s="4"/>
      <c r="QTF912" s="4"/>
      <c r="QTG912" s="4"/>
      <c r="QTH912" s="4"/>
      <c r="QTI912" s="4"/>
      <c r="QTJ912" s="4"/>
      <c r="QTK912" s="4"/>
      <c r="QTL912" s="4"/>
      <c r="QTM912" s="4"/>
      <c r="QTN912" s="4"/>
      <c r="QTP912" s="4"/>
      <c r="QTR912" s="4"/>
      <c r="QTS912" s="4"/>
      <c r="QTT912" s="4"/>
      <c r="QTU912" s="4"/>
      <c r="QTV912" s="4"/>
      <c r="QTW912" s="4"/>
      <c r="QTX912" s="4"/>
      <c r="QTY912" s="4"/>
      <c r="QUD912" s="4"/>
      <c r="QUE912" s="4"/>
      <c r="QUF912" s="4"/>
      <c r="QUG912" s="4"/>
      <c r="QUH912" s="4"/>
      <c r="QUI912" s="4"/>
      <c r="QUJ912" s="4"/>
      <c r="QUK912" s="4"/>
      <c r="QUL912" s="4"/>
      <c r="QUM912" s="4"/>
      <c r="QUN912" s="4"/>
      <c r="QUO912" s="4"/>
      <c r="QUP912" s="4"/>
      <c r="QUQ912" s="4"/>
      <c r="QUR912" s="4"/>
      <c r="QUS912" s="4"/>
      <c r="QUT912" s="4"/>
      <c r="QUU912" s="4"/>
      <c r="QUV912" s="4"/>
      <c r="QUW912" s="4"/>
      <c r="QUX912" s="4"/>
      <c r="QUY912" s="4"/>
      <c r="QUZ912" s="4"/>
      <c r="QVA912" s="4"/>
      <c r="QVB912" s="4"/>
      <c r="QVC912" s="4"/>
      <c r="QVD912" s="4"/>
      <c r="QVE912" s="4"/>
      <c r="QVF912" s="4"/>
      <c r="QVG912" s="4"/>
      <c r="QVH912" s="4"/>
      <c r="QVI912" s="4"/>
      <c r="QVJ912" s="4"/>
      <c r="QVK912" s="4"/>
      <c r="QVL912" s="4"/>
      <c r="QVM912" s="4"/>
      <c r="QVN912" s="4"/>
      <c r="QVO912" s="4"/>
      <c r="QVP912" s="4"/>
      <c r="QVQ912" s="4"/>
      <c r="QVR912" s="4"/>
      <c r="QVS912" s="4"/>
      <c r="QVT912" s="4"/>
      <c r="QVU912" s="4"/>
      <c r="QVV912" s="4"/>
      <c r="QVW912" s="4"/>
      <c r="QVX912" s="4"/>
      <c r="QVY912" s="4"/>
      <c r="QVZ912" s="4"/>
      <c r="QWA912" s="4"/>
      <c r="QWB912" s="4"/>
      <c r="QWC912" s="4"/>
      <c r="QWD912" s="4"/>
      <c r="QWE912" s="4"/>
      <c r="QWF912" s="4"/>
      <c r="QWG912" s="4"/>
      <c r="QWH912" s="4"/>
      <c r="QWI912" s="4"/>
      <c r="QWJ912" s="4"/>
      <c r="QWK912" s="4"/>
      <c r="QWL912" s="4"/>
      <c r="QWM912" s="4"/>
      <c r="QWN912" s="4"/>
      <c r="QWO912" s="4"/>
      <c r="QWP912" s="4"/>
      <c r="QWQ912" s="4"/>
      <c r="QWR912" s="4"/>
      <c r="QWS912" s="4"/>
      <c r="QWT912" s="4"/>
      <c r="QWU912" s="4"/>
      <c r="QWV912" s="4"/>
      <c r="QWW912" s="4"/>
      <c r="QWX912" s="4"/>
      <c r="QWY912" s="4"/>
      <c r="QWZ912" s="4"/>
      <c r="QXA912" s="4"/>
      <c r="QXB912" s="4"/>
      <c r="QXC912" s="4"/>
      <c r="QXD912" s="4"/>
      <c r="QXE912" s="4"/>
      <c r="QXF912" s="4"/>
      <c r="QXG912" s="4"/>
      <c r="QXH912" s="4"/>
      <c r="QXI912" s="4"/>
      <c r="QXJ912" s="4"/>
      <c r="QXK912" s="4"/>
      <c r="QXL912" s="4"/>
      <c r="QXM912" s="4"/>
      <c r="QXN912" s="4"/>
      <c r="QXO912" s="4"/>
      <c r="QXP912" s="4"/>
      <c r="QXQ912" s="4"/>
      <c r="QXR912" s="4"/>
      <c r="QXS912" s="4"/>
      <c r="QXT912" s="4"/>
      <c r="QXU912" s="4"/>
      <c r="QXV912" s="4"/>
      <c r="QXW912" s="4"/>
      <c r="QXX912" s="4"/>
      <c r="QXY912" s="4"/>
      <c r="QXZ912" s="4"/>
      <c r="QYA912" s="4"/>
      <c r="QYB912" s="4"/>
      <c r="QYC912" s="4"/>
      <c r="QYD912" s="4"/>
      <c r="QYE912" s="4"/>
      <c r="QYF912" s="4"/>
      <c r="QYG912" s="4"/>
      <c r="QYH912" s="4"/>
      <c r="QYI912" s="4"/>
      <c r="QYJ912" s="4"/>
      <c r="QYK912" s="4"/>
      <c r="QYL912" s="4"/>
      <c r="QYM912" s="4"/>
      <c r="QYN912" s="4"/>
      <c r="QYO912" s="4"/>
      <c r="QYP912" s="4"/>
      <c r="QYQ912" s="4"/>
      <c r="QYR912" s="4"/>
      <c r="QYS912" s="4"/>
      <c r="QYT912" s="4"/>
      <c r="QYU912" s="4"/>
      <c r="QYV912" s="4"/>
      <c r="QYW912" s="4"/>
      <c r="QYX912" s="4"/>
      <c r="QYY912" s="4"/>
      <c r="QYZ912" s="4"/>
      <c r="QZA912" s="4"/>
      <c r="QZB912" s="4"/>
      <c r="QZC912" s="4"/>
      <c r="QZD912" s="4"/>
      <c r="QZE912" s="4"/>
      <c r="QZF912" s="4"/>
      <c r="QZG912" s="4"/>
      <c r="QZH912" s="4"/>
      <c r="QZI912" s="4"/>
      <c r="QZJ912" s="4"/>
      <c r="QZK912" s="4"/>
      <c r="QZL912" s="4"/>
      <c r="QZM912" s="4"/>
      <c r="QZN912" s="4"/>
      <c r="QZO912" s="4"/>
      <c r="QZP912" s="4"/>
      <c r="QZQ912" s="4"/>
      <c r="QZR912" s="4"/>
      <c r="QZS912" s="4"/>
      <c r="QZT912" s="4"/>
      <c r="QZU912" s="4"/>
      <c r="QZV912" s="4"/>
      <c r="QZW912" s="4"/>
      <c r="QZX912" s="4"/>
      <c r="QZY912" s="4"/>
      <c r="QZZ912" s="4"/>
      <c r="RAA912" s="4"/>
      <c r="RAB912" s="4"/>
      <c r="RAC912" s="4"/>
      <c r="RAD912" s="4"/>
      <c r="RAE912" s="4"/>
      <c r="RAF912" s="4"/>
      <c r="RAG912" s="4"/>
      <c r="RAH912" s="4"/>
      <c r="RAI912" s="4"/>
      <c r="RAJ912" s="4"/>
      <c r="RAK912" s="4"/>
      <c r="RAL912" s="4"/>
      <c r="RAM912" s="4"/>
      <c r="RAN912" s="4"/>
      <c r="RAO912" s="4"/>
      <c r="RAP912" s="4"/>
      <c r="RAQ912" s="4"/>
      <c r="RAR912" s="4"/>
      <c r="RAS912" s="4"/>
      <c r="RAT912" s="4"/>
      <c r="RAU912" s="4"/>
      <c r="RAV912" s="4"/>
      <c r="RAW912" s="4"/>
      <c r="RAX912" s="4"/>
      <c r="RAY912" s="4"/>
      <c r="RAZ912" s="4"/>
      <c r="RBA912" s="4"/>
      <c r="RBB912" s="4"/>
      <c r="RBC912" s="4"/>
      <c r="RBD912" s="4"/>
      <c r="RBE912" s="4"/>
      <c r="RBF912" s="4"/>
      <c r="RBG912" s="4"/>
      <c r="RBH912" s="4"/>
      <c r="RBI912" s="4"/>
      <c r="RBJ912" s="4"/>
      <c r="RBK912" s="4"/>
      <c r="RBL912" s="4"/>
      <c r="RBM912" s="4"/>
      <c r="RBN912" s="4"/>
      <c r="RBO912" s="4"/>
      <c r="RBP912" s="4"/>
      <c r="RBQ912" s="4"/>
      <c r="RBR912" s="4"/>
      <c r="RBS912" s="4"/>
      <c r="RBT912" s="4"/>
      <c r="RBU912" s="4"/>
      <c r="RBV912" s="4"/>
      <c r="RBW912" s="4"/>
      <c r="RBX912" s="4"/>
      <c r="RBY912" s="4"/>
      <c r="RBZ912" s="4"/>
      <c r="RCA912" s="4"/>
      <c r="RCB912" s="4"/>
      <c r="RCC912" s="4"/>
      <c r="RCD912" s="4"/>
      <c r="RCE912" s="4"/>
      <c r="RCF912" s="4"/>
      <c r="RCG912" s="4"/>
      <c r="RCH912" s="4"/>
      <c r="RCI912" s="4"/>
      <c r="RCJ912" s="4"/>
      <c r="RCK912" s="4"/>
      <c r="RCL912" s="4"/>
      <c r="RCM912" s="4"/>
      <c r="RCN912" s="4"/>
      <c r="RCO912" s="4"/>
      <c r="RCP912" s="4"/>
      <c r="RCQ912" s="4"/>
      <c r="RCR912" s="4"/>
      <c r="RCS912" s="4"/>
      <c r="RCT912" s="4"/>
      <c r="RCU912" s="4"/>
      <c r="RCV912" s="4"/>
      <c r="RCW912" s="4"/>
      <c r="RCX912" s="4"/>
      <c r="RCY912" s="4"/>
      <c r="RCZ912" s="4"/>
      <c r="RDA912" s="4"/>
      <c r="RDB912" s="4"/>
      <c r="RDC912" s="4"/>
      <c r="RDD912" s="4"/>
      <c r="RDE912" s="4"/>
      <c r="RDF912" s="4"/>
      <c r="RDG912" s="4"/>
      <c r="RDH912" s="4"/>
      <c r="RDI912" s="4"/>
      <c r="RDJ912" s="4"/>
      <c r="RDL912" s="4"/>
      <c r="RDN912" s="4"/>
      <c r="RDO912" s="4"/>
      <c r="RDP912" s="4"/>
      <c r="RDQ912" s="4"/>
      <c r="RDR912" s="4"/>
      <c r="RDS912" s="4"/>
      <c r="RDT912" s="4"/>
      <c r="RDU912" s="4"/>
      <c r="RDZ912" s="4"/>
      <c r="REA912" s="4"/>
      <c r="REB912" s="4"/>
      <c r="REC912" s="4"/>
      <c r="RED912" s="4"/>
      <c r="REE912" s="4"/>
      <c r="REF912" s="4"/>
      <c r="REG912" s="4"/>
      <c r="REH912" s="4"/>
      <c r="REI912" s="4"/>
      <c r="REJ912" s="4"/>
      <c r="REK912" s="4"/>
      <c r="REL912" s="4"/>
      <c r="REM912" s="4"/>
      <c r="REN912" s="4"/>
      <c r="REO912" s="4"/>
      <c r="REP912" s="4"/>
      <c r="REQ912" s="4"/>
      <c r="RER912" s="4"/>
      <c r="RES912" s="4"/>
      <c r="RET912" s="4"/>
      <c r="REU912" s="4"/>
      <c r="REV912" s="4"/>
      <c r="REW912" s="4"/>
      <c r="REX912" s="4"/>
      <c r="REY912" s="4"/>
      <c r="REZ912" s="4"/>
      <c r="RFA912" s="4"/>
      <c r="RFB912" s="4"/>
      <c r="RFC912" s="4"/>
      <c r="RFD912" s="4"/>
      <c r="RFE912" s="4"/>
      <c r="RFF912" s="4"/>
      <c r="RFG912" s="4"/>
      <c r="RFH912" s="4"/>
      <c r="RFI912" s="4"/>
      <c r="RFJ912" s="4"/>
      <c r="RFK912" s="4"/>
      <c r="RFL912" s="4"/>
      <c r="RFM912" s="4"/>
      <c r="RFN912" s="4"/>
      <c r="RFO912" s="4"/>
      <c r="RFP912" s="4"/>
      <c r="RFQ912" s="4"/>
      <c r="RFR912" s="4"/>
      <c r="RFS912" s="4"/>
      <c r="RFT912" s="4"/>
      <c r="RFU912" s="4"/>
      <c r="RFV912" s="4"/>
      <c r="RFW912" s="4"/>
      <c r="RFX912" s="4"/>
      <c r="RFY912" s="4"/>
      <c r="RFZ912" s="4"/>
      <c r="RGA912" s="4"/>
      <c r="RGB912" s="4"/>
      <c r="RGC912" s="4"/>
      <c r="RGD912" s="4"/>
      <c r="RGE912" s="4"/>
      <c r="RGF912" s="4"/>
      <c r="RGG912" s="4"/>
      <c r="RGH912" s="4"/>
      <c r="RGI912" s="4"/>
      <c r="RGJ912" s="4"/>
      <c r="RGK912" s="4"/>
      <c r="RGL912" s="4"/>
      <c r="RGM912" s="4"/>
      <c r="RGN912" s="4"/>
      <c r="RGO912" s="4"/>
      <c r="RGP912" s="4"/>
      <c r="RGQ912" s="4"/>
      <c r="RGR912" s="4"/>
      <c r="RGS912" s="4"/>
      <c r="RGT912" s="4"/>
      <c r="RGU912" s="4"/>
      <c r="RGV912" s="4"/>
      <c r="RGW912" s="4"/>
      <c r="RGX912" s="4"/>
      <c r="RGY912" s="4"/>
      <c r="RGZ912" s="4"/>
      <c r="RHA912" s="4"/>
      <c r="RHB912" s="4"/>
      <c r="RHC912" s="4"/>
      <c r="RHD912" s="4"/>
      <c r="RHE912" s="4"/>
      <c r="RHF912" s="4"/>
      <c r="RHG912" s="4"/>
      <c r="RHH912" s="4"/>
      <c r="RHI912" s="4"/>
      <c r="RHJ912" s="4"/>
      <c r="RHK912" s="4"/>
      <c r="RHL912" s="4"/>
      <c r="RHM912" s="4"/>
      <c r="RHN912" s="4"/>
      <c r="RHO912" s="4"/>
      <c r="RHP912" s="4"/>
      <c r="RHQ912" s="4"/>
      <c r="RHR912" s="4"/>
      <c r="RHS912" s="4"/>
      <c r="RHT912" s="4"/>
      <c r="RHU912" s="4"/>
      <c r="RHV912" s="4"/>
      <c r="RHW912" s="4"/>
      <c r="RHX912" s="4"/>
      <c r="RHY912" s="4"/>
      <c r="RHZ912" s="4"/>
      <c r="RIA912" s="4"/>
      <c r="RIB912" s="4"/>
      <c r="RIC912" s="4"/>
      <c r="RID912" s="4"/>
      <c r="RIE912" s="4"/>
      <c r="RIF912" s="4"/>
      <c r="RIG912" s="4"/>
      <c r="RIH912" s="4"/>
      <c r="RII912" s="4"/>
      <c r="RIJ912" s="4"/>
      <c r="RIK912" s="4"/>
      <c r="RIL912" s="4"/>
      <c r="RIM912" s="4"/>
      <c r="RIN912" s="4"/>
      <c r="RIO912" s="4"/>
      <c r="RIP912" s="4"/>
      <c r="RIQ912" s="4"/>
      <c r="RIR912" s="4"/>
      <c r="RIS912" s="4"/>
      <c r="RIT912" s="4"/>
      <c r="RIU912" s="4"/>
      <c r="RIV912" s="4"/>
      <c r="RIW912" s="4"/>
      <c r="RIX912" s="4"/>
      <c r="RIY912" s="4"/>
      <c r="RIZ912" s="4"/>
      <c r="RJA912" s="4"/>
      <c r="RJB912" s="4"/>
      <c r="RJC912" s="4"/>
      <c r="RJD912" s="4"/>
      <c r="RJE912" s="4"/>
      <c r="RJF912" s="4"/>
      <c r="RJG912" s="4"/>
      <c r="RJH912" s="4"/>
      <c r="RJI912" s="4"/>
      <c r="RJJ912" s="4"/>
      <c r="RJK912" s="4"/>
      <c r="RJL912" s="4"/>
      <c r="RJM912" s="4"/>
      <c r="RJN912" s="4"/>
      <c r="RJO912" s="4"/>
      <c r="RJP912" s="4"/>
      <c r="RJQ912" s="4"/>
      <c r="RJR912" s="4"/>
      <c r="RJS912" s="4"/>
      <c r="RJT912" s="4"/>
      <c r="RJU912" s="4"/>
      <c r="RJV912" s="4"/>
      <c r="RJW912" s="4"/>
      <c r="RJX912" s="4"/>
      <c r="RJY912" s="4"/>
      <c r="RJZ912" s="4"/>
      <c r="RKA912" s="4"/>
      <c r="RKB912" s="4"/>
      <c r="RKC912" s="4"/>
      <c r="RKD912" s="4"/>
      <c r="RKE912" s="4"/>
      <c r="RKF912" s="4"/>
      <c r="RKG912" s="4"/>
      <c r="RKH912" s="4"/>
      <c r="RKI912" s="4"/>
      <c r="RKJ912" s="4"/>
      <c r="RKK912" s="4"/>
      <c r="RKL912" s="4"/>
      <c r="RKM912" s="4"/>
      <c r="RKN912" s="4"/>
      <c r="RKO912" s="4"/>
      <c r="RKP912" s="4"/>
      <c r="RKQ912" s="4"/>
      <c r="RKR912" s="4"/>
      <c r="RKS912" s="4"/>
      <c r="RKT912" s="4"/>
      <c r="RKU912" s="4"/>
      <c r="RKV912" s="4"/>
      <c r="RKW912" s="4"/>
      <c r="RKX912" s="4"/>
      <c r="RKY912" s="4"/>
      <c r="RKZ912" s="4"/>
      <c r="RLA912" s="4"/>
      <c r="RLB912" s="4"/>
      <c r="RLC912" s="4"/>
      <c r="RLD912" s="4"/>
      <c r="RLE912" s="4"/>
      <c r="RLF912" s="4"/>
      <c r="RLG912" s="4"/>
      <c r="RLH912" s="4"/>
      <c r="RLI912" s="4"/>
      <c r="RLJ912" s="4"/>
      <c r="RLK912" s="4"/>
      <c r="RLL912" s="4"/>
      <c r="RLM912" s="4"/>
      <c r="RLN912" s="4"/>
      <c r="RLO912" s="4"/>
      <c r="RLP912" s="4"/>
      <c r="RLQ912" s="4"/>
      <c r="RLR912" s="4"/>
      <c r="RLS912" s="4"/>
      <c r="RLT912" s="4"/>
      <c r="RLU912" s="4"/>
      <c r="RLV912" s="4"/>
      <c r="RLW912" s="4"/>
      <c r="RLX912" s="4"/>
      <c r="RLY912" s="4"/>
      <c r="RLZ912" s="4"/>
      <c r="RMA912" s="4"/>
      <c r="RMB912" s="4"/>
      <c r="RMC912" s="4"/>
      <c r="RMD912" s="4"/>
      <c r="RME912" s="4"/>
      <c r="RMF912" s="4"/>
      <c r="RMG912" s="4"/>
      <c r="RMH912" s="4"/>
      <c r="RMI912" s="4"/>
      <c r="RMJ912" s="4"/>
      <c r="RMK912" s="4"/>
      <c r="RML912" s="4"/>
      <c r="RMM912" s="4"/>
      <c r="RMN912" s="4"/>
      <c r="RMO912" s="4"/>
      <c r="RMP912" s="4"/>
      <c r="RMQ912" s="4"/>
      <c r="RMR912" s="4"/>
      <c r="RMS912" s="4"/>
      <c r="RMT912" s="4"/>
      <c r="RMU912" s="4"/>
      <c r="RMV912" s="4"/>
      <c r="RMW912" s="4"/>
      <c r="RMX912" s="4"/>
      <c r="RMY912" s="4"/>
      <c r="RMZ912" s="4"/>
      <c r="RNA912" s="4"/>
      <c r="RNB912" s="4"/>
      <c r="RNC912" s="4"/>
      <c r="RND912" s="4"/>
      <c r="RNE912" s="4"/>
      <c r="RNF912" s="4"/>
      <c r="RNH912" s="4"/>
      <c r="RNJ912" s="4"/>
      <c r="RNK912" s="4"/>
      <c r="RNL912" s="4"/>
      <c r="RNM912" s="4"/>
      <c r="RNN912" s="4"/>
      <c r="RNO912" s="4"/>
      <c r="RNP912" s="4"/>
      <c r="RNQ912" s="4"/>
      <c r="RNV912" s="4"/>
      <c r="RNW912" s="4"/>
      <c r="RNX912" s="4"/>
      <c r="RNY912" s="4"/>
      <c r="RNZ912" s="4"/>
      <c r="ROA912" s="4"/>
      <c r="ROB912" s="4"/>
      <c r="ROC912" s="4"/>
      <c r="ROD912" s="4"/>
      <c r="ROE912" s="4"/>
      <c r="ROF912" s="4"/>
      <c r="ROG912" s="4"/>
      <c r="ROH912" s="4"/>
      <c r="ROI912" s="4"/>
      <c r="ROJ912" s="4"/>
      <c r="ROK912" s="4"/>
      <c r="ROL912" s="4"/>
      <c r="ROM912" s="4"/>
      <c r="RON912" s="4"/>
      <c r="ROO912" s="4"/>
      <c r="ROP912" s="4"/>
      <c r="ROQ912" s="4"/>
      <c r="ROR912" s="4"/>
      <c r="ROS912" s="4"/>
      <c r="ROT912" s="4"/>
      <c r="ROU912" s="4"/>
      <c r="ROV912" s="4"/>
      <c r="ROW912" s="4"/>
      <c r="ROX912" s="4"/>
      <c r="ROY912" s="4"/>
      <c r="ROZ912" s="4"/>
      <c r="RPA912" s="4"/>
      <c r="RPB912" s="4"/>
      <c r="RPC912" s="4"/>
      <c r="RPD912" s="4"/>
      <c r="RPE912" s="4"/>
      <c r="RPF912" s="4"/>
      <c r="RPG912" s="4"/>
      <c r="RPH912" s="4"/>
      <c r="RPI912" s="4"/>
      <c r="RPJ912" s="4"/>
      <c r="RPK912" s="4"/>
      <c r="RPL912" s="4"/>
      <c r="RPM912" s="4"/>
      <c r="RPN912" s="4"/>
      <c r="RPO912" s="4"/>
      <c r="RPP912" s="4"/>
      <c r="RPQ912" s="4"/>
      <c r="RPR912" s="4"/>
      <c r="RPS912" s="4"/>
      <c r="RPT912" s="4"/>
      <c r="RPU912" s="4"/>
      <c r="RPV912" s="4"/>
      <c r="RPW912" s="4"/>
      <c r="RPX912" s="4"/>
      <c r="RPY912" s="4"/>
      <c r="RPZ912" s="4"/>
      <c r="RQA912" s="4"/>
      <c r="RQB912" s="4"/>
      <c r="RQC912" s="4"/>
      <c r="RQD912" s="4"/>
      <c r="RQE912" s="4"/>
      <c r="RQF912" s="4"/>
      <c r="RQG912" s="4"/>
      <c r="RQH912" s="4"/>
      <c r="RQI912" s="4"/>
      <c r="RQJ912" s="4"/>
      <c r="RQK912" s="4"/>
      <c r="RQL912" s="4"/>
      <c r="RQM912" s="4"/>
      <c r="RQN912" s="4"/>
      <c r="RQO912" s="4"/>
      <c r="RQP912" s="4"/>
      <c r="RQQ912" s="4"/>
      <c r="RQR912" s="4"/>
      <c r="RQS912" s="4"/>
      <c r="RQT912" s="4"/>
      <c r="RQU912" s="4"/>
      <c r="RQV912" s="4"/>
      <c r="RQW912" s="4"/>
      <c r="RQX912" s="4"/>
      <c r="RQY912" s="4"/>
      <c r="RQZ912" s="4"/>
      <c r="RRA912" s="4"/>
      <c r="RRB912" s="4"/>
      <c r="RRC912" s="4"/>
      <c r="RRD912" s="4"/>
      <c r="RRE912" s="4"/>
      <c r="RRF912" s="4"/>
      <c r="RRG912" s="4"/>
      <c r="RRH912" s="4"/>
      <c r="RRI912" s="4"/>
      <c r="RRJ912" s="4"/>
      <c r="RRK912" s="4"/>
      <c r="RRL912" s="4"/>
      <c r="RRM912" s="4"/>
      <c r="RRN912" s="4"/>
      <c r="RRO912" s="4"/>
      <c r="RRP912" s="4"/>
      <c r="RRQ912" s="4"/>
      <c r="RRR912" s="4"/>
      <c r="RRS912" s="4"/>
      <c r="RRT912" s="4"/>
      <c r="RRU912" s="4"/>
      <c r="RRV912" s="4"/>
      <c r="RRW912" s="4"/>
      <c r="RRX912" s="4"/>
      <c r="RRY912" s="4"/>
      <c r="RRZ912" s="4"/>
      <c r="RSA912" s="4"/>
      <c r="RSB912" s="4"/>
      <c r="RSC912" s="4"/>
      <c r="RSD912" s="4"/>
      <c r="RSE912" s="4"/>
      <c r="RSF912" s="4"/>
      <c r="RSG912" s="4"/>
      <c r="RSH912" s="4"/>
      <c r="RSI912" s="4"/>
      <c r="RSJ912" s="4"/>
      <c r="RSK912" s="4"/>
      <c r="RSL912" s="4"/>
      <c r="RSM912" s="4"/>
      <c r="RSN912" s="4"/>
      <c r="RSO912" s="4"/>
      <c r="RSP912" s="4"/>
      <c r="RSQ912" s="4"/>
      <c r="RSR912" s="4"/>
      <c r="RSS912" s="4"/>
      <c r="RST912" s="4"/>
      <c r="RSU912" s="4"/>
      <c r="RSV912" s="4"/>
      <c r="RSW912" s="4"/>
      <c r="RSX912" s="4"/>
      <c r="RSY912" s="4"/>
      <c r="RSZ912" s="4"/>
      <c r="RTA912" s="4"/>
      <c r="RTB912" s="4"/>
      <c r="RTC912" s="4"/>
      <c r="RTD912" s="4"/>
      <c r="RTE912" s="4"/>
      <c r="RTF912" s="4"/>
      <c r="RTG912" s="4"/>
      <c r="RTH912" s="4"/>
      <c r="RTI912" s="4"/>
      <c r="RTJ912" s="4"/>
      <c r="RTK912" s="4"/>
      <c r="RTL912" s="4"/>
      <c r="RTM912" s="4"/>
      <c r="RTN912" s="4"/>
      <c r="RTO912" s="4"/>
      <c r="RTP912" s="4"/>
      <c r="RTQ912" s="4"/>
      <c r="RTR912" s="4"/>
      <c r="RTS912" s="4"/>
      <c r="RTT912" s="4"/>
      <c r="RTU912" s="4"/>
      <c r="RTV912" s="4"/>
      <c r="RTW912" s="4"/>
      <c r="RTX912" s="4"/>
      <c r="RTY912" s="4"/>
      <c r="RTZ912" s="4"/>
      <c r="RUA912" s="4"/>
      <c r="RUB912" s="4"/>
      <c r="RUC912" s="4"/>
      <c r="RUD912" s="4"/>
      <c r="RUE912" s="4"/>
      <c r="RUF912" s="4"/>
      <c r="RUG912" s="4"/>
      <c r="RUH912" s="4"/>
      <c r="RUI912" s="4"/>
      <c r="RUJ912" s="4"/>
      <c r="RUK912" s="4"/>
      <c r="RUL912" s="4"/>
      <c r="RUM912" s="4"/>
      <c r="RUN912" s="4"/>
      <c r="RUO912" s="4"/>
      <c r="RUP912" s="4"/>
      <c r="RUQ912" s="4"/>
      <c r="RUR912" s="4"/>
      <c r="RUS912" s="4"/>
      <c r="RUT912" s="4"/>
      <c r="RUU912" s="4"/>
      <c r="RUV912" s="4"/>
      <c r="RUW912" s="4"/>
      <c r="RUX912" s="4"/>
      <c r="RUY912" s="4"/>
      <c r="RUZ912" s="4"/>
      <c r="RVA912" s="4"/>
      <c r="RVB912" s="4"/>
      <c r="RVC912" s="4"/>
      <c r="RVD912" s="4"/>
      <c r="RVE912" s="4"/>
      <c r="RVF912" s="4"/>
      <c r="RVG912" s="4"/>
      <c r="RVH912" s="4"/>
      <c r="RVI912" s="4"/>
      <c r="RVJ912" s="4"/>
      <c r="RVK912" s="4"/>
      <c r="RVL912" s="4"/>
      <c r="RVM912" s="4"/>
      <c r="RVN912" s="4"/>
      <c r="RVO912" s="4"/>
      <c r="RVP912" s="4"/>
      <c r="RVQ912" s="4"/>
      <c r="RVR912" s="4"/>
      <c r="RVS912" s="4"/>
      <c r="RVT912" s="4"/>
      <c r="RVU912" s="4"/>
      <c r="RVV912" s="4"/>
      <c r="RVW912" s="4"/>
      <c r="RVX912" s="4"/>
      <c r="RVY912" s="4"/>
      <c r="RVZ912" s="4"/>
      <c r="RWA912" s="4"/>
      <c r="RWB912" s="4"/>
      <c r="RWC912" s="4"/>
      <c r="RWD912" s="4"/>
      <c r="RWE912" s="4"/>
      <c r="RWF912" s="4"/>
      <c r="RWG912" s="4"/>
      <c r="RWH912" s="4"/>
      <c r="RWI912" s="4"/>
      <c r="RWJ912" s="4"/>
      <c r="RWK912" s="4"/>
      <c r="RWL912" s="4"/>
      <c r="RWM912" s="4"/>
      <c r="RWN912" s="4"/>
      <c r="RWO912" s="4"/>
      <c r="RWP912" s="4"/>
      <c r="RWQ912" s="4"/>
      <c r="RWR912" s="4"/>
      <c r="RWS912" s="4"/>
      <c r="RWT912" s="4"/>
      <c r="RWU912" s="4"/>
      <c r="RWV912" s="4"/>
      <c r="RWW912" s="4"/>
      <c r="RWX912" s="4"/>
      <c r="RWY912" s="4"/>
      <c r="RWZ912" s="4"/>
      <c r="RXA912" s="4"/>
      <c r="RXB912" s="4"/>
      <c r="RXD912" s="4"/>
      <c r="RXF912" s="4"/>
      <c r="RXG912" s="4"/>
      <c r="RXH912" s="4"/>
      <c r="RXI912" s="4"/>
      <c r="RXJ912" s="4"/>
      <c r="RXK912" s="4"/>
      <c r="RXL912" s="4"/>
      <c r="RXM912" s="4"/>
      <c r="RXR912" s="4"/>
      <c r="RXS912" s="4"/>
      <c r="RXT912" s="4"/>
      <c r="RXU912" s="4"/>
      <c r="RXV912" s="4"/>
      <c r="RXW912" s="4"/>
      <c r="RXX912" s="4"/>
      <c r="RXY912" s="4"/>
      <c r="RXZ912" s="4"/>
      <c r="RYA912" s="4"/>
      <c r="RYB912" s="4"/>
      <c r="RYC912" s="4"/>
      <c r="RYD912" s="4"/>
      <c r="RYE912" s="4"/>
      <c r="RYF912" s="4"/>
      <c r="RYG912" s="4"/>
      <c r="RYH912" s="4"/>
      <c r="RYI912" s="4"/>
      <c r="RYJ912" s="4"/>
      <c r="RYK912" s="4"/>
      <c r="RYL912" s="4"/>
      <c r="RYM912" s="4"/>
      <c r="RYN912" s="4"/>
      <c r="RYO912" s="4"/>
      <c r="RYP912" s="4"/>
      <c r="RYQ912" s="4"/>
      <c r="RYR912" s="4"/>
      <c r="RYS912" s="4"/>
      <c r="RYT912" s="4"/>
      <c r="RYU912" s="4"/>
      <c r="RYV912" s="4"/>
      <c r="RYW912" s="4"/>
      <c r="RYX912" s="4"/>
      <c r="RYY912" s="4"/>
      <c r="RYZ912" s="4"/>
      <c r="RZA912" s="4"/>
      <c r="RZB912" s="4"/>
      <c r="RZC912" s="4"/>
      <c r="RZD912" s="4"/>
      <c r="RZE912" s="4"/>
      <c r="RZF912" s="4"/>
      <c r="RZG912" s="4"/>
      <c r="RZH912" s="4"/>
      <c r="RZI912" s="4"/>
      <c r="RZJ912" s="4"/>
      <c r="RZK912" s="4"/>
      <c r="RZL912" s="4"/>
      <c r="RZM912" s="4"/>
      <c r="RZN912" s="4"/>
      <c r="RZO912" s="4"/>
      <c r="RZP912" s="4"/>
      <c r="RZQ912" s="4"/>
      <c r="RZR912" s="4"/>
      <c r="RZS912" s="4"/>
      <c r="RZT912" s="4"/>
      <c r="RZU912" s="4"/>
      <c r="RZV912" s="4"/>
      <c r="RZW912" s="4"/>
      <c r="RZX912" s="4"/>
      <c r="RZY912" s="4"/>
      <c r="RZZ912" s="4"/>
      <c r="SAA912" s="4"/>
      <c r="SAB912" s="4"/>
      <c r="SAC912" s="4"/>
      <c r="SAD912" s="4"/>
      <c r="SAE912" s="4"/>
      <c r="SAF912" s="4"/>
      <c r="SAG912" s="4"/>
      <c r="SAH912" s="4"/>
      <c r="SAI912" s="4"/>
      <c r="SAJ912" s="4"/>
      <c r="SAK912" s="4"/>
      <c r="SAL912" s="4"/>
      <c r="SAM912" s="4"/>
      <c r="SAN912" s="4"/>
      <c r="SAO912" s="4"/>
      <c r="SAP912" s="4"/>
      <c r="SAQ912" s="4"/>
      <c r="SAR912" s="4"/>
      <c r="SAS912" s="4"/>
      <c r="SAT912" s="4"/>
      <c r="SAU912" s="4"/>
      <c r="SAV912" s="4"/>
      <c r="SAW912" s="4"/>
      <c r="SAX912" s="4"/>
      <c r="SAY912" s="4"/>
      <c r="SAZ912" s="4"/>
      <c r="SBA912" s="4"/>
      <c r="SBB912" s="4"/>
      <c r="SBC912" s="4"/>
      <c r="SBD912" s="4"/>
      <c r="SBE912" s="4"/>
      <c r="SBF912" s="4"/>
      <c r="SBG912" s="4"/>
      <c r="SBH912" s="4"/>
      <c r="SBI912" s="4"/>
      <c r="SBJ912" s="4"/>
      <c r="SBK912" s="4"/>
      <c r="SBL912" s="4"/>
      <c r="SBM912" s="4"/>
      <c r="SBN912" s="4"/>
      <c r="SBO912" s="4"/>
      <c r="SBP912" s="4"/>
      <c r="SBQ912" s="4"/>
      <c r="SBR912" s="4"/>
      <c r="SBS912" s="4"/>
      <c r="SBT912" s="4"/>
      <c r="SBU912" s="4"/>
      <c r="SBV912" s="4"/>
      <c r="SBW912" s="4"/>
      <c r="SBX912" s="4"/>
      <c r="SBY912" s="4"/>
      <c r="SBZ912" s="4"/>
      <c r="SCA912" s="4"/>
      <c r="SCB912" s="4"/>
      <c r="SCC912" s="4"/>
      <c r="SCD912" s="4"/>
      <c r="SCE912" s="4"/>
      <c r="SCF912" s="4"/>
      <c r="SCG912" s="4"/>
      <c r="SCH912" s="4"/>
      <c r="SCI912" s="4"/>
      <c r="SCJ912" s="4"/>
      <c r="SCK912" s="4"/>
      <c r="SCL912" s="4"/>
      <c r="SCM912" s="4"/>
      <c r="SCN912" s="4"/>
      <c r="SCO912" s="4"/>
      <c r="SCP912" s="4"/>
      <c r="SCQ912" s="4"/>
      <c r="SCR912" s="4"/>
      <c r="SCS912" s="4"/>
      <c r="SCT912" s="4"/>
      <c r="SCU912" s="4"/>
      <c r="SCV912" s="4"/>
      <c r="SCW912" s="4"/>
      <c r="SCX912" s="4"/>
      <c r="SCY912" s="4"/>
      <c r="SCZ912" s="4"/>
      <c r="SDA912" s="4"/>
      <c r="SDB912" s="4"/>
      <c r="SDC912" s="4"/>
      <c r="SDD912" s="4"/>
      <c r="SDE912" s="4"/>
      <c r="SDF912" s="4"/>
      <c r="SDG912" s="4"/>
      <c r="SDH912" s="4"/>
      <c r="SDI912" s="4"/>
      <c r="SDJ912" s="4"/>
      <c r="SDK912" s="4"/>
      <c r="SDL912" s="4"/>
      <c r="SDM912" s="4"/>
      <c r="SDN912" s="4"/>
      <c r="SDO912" s="4"/>
      <c r="SDP912" s="4"/>
      <c r="SDQ912" s="4"/>
      <c r="SDR912" s="4"/>
      <c r="SDS912" s="4"/>
      <c r="SDT912" s="4"/>
      <c r="SDU912" s="4"/>
      <c r="SDV912" s="4"/>
      <c r="SDW912" s="4"/>
      <c r="SDX912" s="4"/>
      <c r="SDY912" s="4"/>
      <c r="SDZ912" s="4"/>
      <c r="SEA912" s="4"/>
      <c r="SEB912" s="4"/>
      <c r="SEC912" s="4"/>
      <c r="SED912" s="4"/>
      <c r="SEE912" s="4"/>
      <c r="SEF912" s="4"/>
      <c r="SEG912" s="4"/>
      <c r="SEH912" s="4"/>
      <c r="SEI912" s="4"/>
      <c r="SEJ912" s="4"/>
      <c r="SEK912" s="4"/>
      <c r="SEL912" s="4"/>
      <c r="SEM912" s="4"/>
      <c r="SEN912" s="4"/>
      <c r="SEO912" s="4"/>
      <c r="SEP912" s="4"/>
      <c r="SEQ912" s="4"/>
      <c r="SER912" s="4"/>
      <c r="SES912" s="4"/>
      <c r="SET912" s="4"/>
      <c r="SEU912" s="4"/>
      <c r="SEV912" s="4"/>
      <c r="SEW912" s="4"/>
      <c r="SEX912" s="4"/>
      <c r="SEY912" s="4"/>
      <c r="SEZ912" s="4"/>
      <c r="SFA912" s="4"/>
      <c r="SFB912" s="4"/>
      <c r="SFC912" s="4"/>
      <c r="SFD912" s="4"/>
      <c r="SFE912" s="4"/>
      <c r="SFF912" s="4"/>
      <c r="SFG912" s="4"/>
      <c r="SFH912" s="4"/>
      <c r="SFI912" s="4"/>
      <c r="SFJ912" s="4"/>
      <c r="SFK912" s="4"/>
      <c r="SFL912" s="4"/>
      <c r="SFM912" s="4"/>
      <c r="SFN912" s="4"/>
      <c r="SFO912" s="4"/>
      <c r="SFP912" s="4"/>
      <c r="SFQ912" s="4"/>
      <c r="SFR912" s="4"/>
      <c r="SFS912" s="4"/>
      <c r="SFT912" s="4"/>
      <c r="SFU912" s="4"/>
      <c r="SFV912" s="4"/>
      <c r="SFW912" s="4"/>
      <c r="SFX912" s="4"/>
      <c r="SFY912" s="4"/>
      <c r="SFZ912" s="4"/>
      <c r="SGA912" s="4"/>
      <c r="SGB912" s="4"/>
      <c r="SGC912" s="4"/>
      <c r="SGD912" s="4"/>
      <c r="SGE912" s="4"/>
      <c r="SGF912" s="4"/>
      <c r="SGG912" s="4"/>
      <c r="SGH912" s="4"/>
      <c r="SGI912" s="4"/>
      <c r="SGJ912" s="4"/>
      <c r="SGK912" s="4"/>
      <c r="SGL912" s="4"/>
      <c r="SGM912" s="4"/>
      <c r="SGN912" s="4"/>
      <c r="SGO912" s="4"/>
      <c r="SGP912" s="4"/>
      <c r="SGQ912" s="4"/>
      <c r="SGR912" s="4"/>
      <c r="SGS912" s="4"/>
      <c r="SGT912" s="4"/>
      <c r="SGU912" s="4"/>
      <c r="SGV912" s="4"/>
      <c r="SGW912" s="4"/>
      <c r="SGX912" s="4"/>
      <c r="SGZ912" s="4"/>
      <c r="SHB912" s="4"/>
      <c r="SHC912" s="4"/>
      <c r="SHD912" s="4"/>
      <c r="SHE912" s="4"/>
      <c r="SHF912" s="4"/>
      <c r="SHG912" s="4"/>
      <c r="SHH912" s="4"/>
      <c r="SHI912" s="4"/>
      <c r="SHN912" s="4"/>
      <c r="SHO912" s="4"/>
      <c r="SHP912" s="4"/>
      <c r="SHQ912" s="4"/>
      <c r="SHR912" s="4"/>
      <c r="SHS912" s="4"/>
      <c r="SHT912" s="4"/>
      <c r="SHU912" s="4"/>
      <c r="SHV912" s="4"/>
      <c r="SHW912" s="4"/>
      <c r="SHX912" s="4"/>
      <c r="SHY912" s="4"/>
      <c r="SHZ912" s="4"/>
      <c r="SIA912" s="4"/>
      <c r="SIB912" s="4"/>
      <c r="SIC912" s="4"/>
      <c r="SID912" s="4"/>
      <c r="SIE912" s="4"/>
      <c r="SIF912" s="4"/>
      <c r="SIG912" s="4"/>
      <c r="SIH912" s="4"/>
      <c r="SII912" s="4"/>
      <c r="SIJ912" s="4"/>
      <c r="SIK912" s="4"/>
      <c r="SIL912" s="4"/>
      <c r="SIM912" s="4"/>
      <c r="SIN912" s="4"/>
      <c r="SIO912" s="4"/>
      <c r="SIP912" s="4"/>
      <c r="SIQ912" s="4"/>
      <c r="SIR912" s="4"/>
      <c r="SIS912" s="4"/>
      <c r="SIT912" s="4"/>
      <c r="SIU912" s="4"/>
      <c r="SIV912" s="4"/>
      <c r="SIW912" s="4"/>
      <c r="SIX912" s="4"/>
      <c r="SIY912" s="4"/>
      <c r="SIZ912" s="4"/>
      <c r="SJA912" s="4"/>
      <c r="SJB912" s="4"/>
      <c r="SJC912" s="4"/>
      <c r="SJD912" s="4"/>
      <c r="SJE912" s="4"/>
      <c r="SJF912" s="4"/>
      <c r="SJG912" s="4"/>
      <c r="SJH912" s="4"/>
      <c r="SJI912" s="4"/>
      <c r="SJJ912" s="4"/>
      <c r="SJK912" s="4"/>
      <c r="SJL912" s="4"/>
      <c r="SJM912" s="4"/>
      <c r="SJN912" s="4"/>
      <c r="SJO912" s="4"/>
      <c r="SJP912" s="4"/>
      <c r="SJQ912" s="4"/>
      <c r="SJR912" s="4"/>
      <c r="SJS912" s="4"/>
      <c r="SJT912" s="4"/>
      <c r="SJU912" s="4"/>
      <c r="SJV912" s="4"/>
      <c r="SJW912" s="4"/>
      <c r="SJX912" s="4"/>
      <c r="SJY912" s="4"/>
      <c r="SJZ912" s="4"/>
      <c r="SKA912" s="4"/>
      <c r="SKB912" s="4"/>
      <c r="SKC912" s="4"/>
      <c r="SKD912" s="4"/>
      <c r="SKE912" s="4"/>
      <c r="SKF912" s="4"/>
      <c r="SKG912" s="4"/>
      <c r="SKH912" s="4"/>
      <c r="SKI912" s="4"/>
      <c r="SKJ912" s="4"/>
      <c r="SKK912" s="4"/>
      <c r="SKL912" s="4"/>
      <c r="SKM912" s="4"/>
      <c r="SKN912" s="4"/>
      <c r="SKO912" s="4"/>
      <c r="SKP912" s="4"/>
      <c r="SKQ912" s="4"/>
      <c r="SKR912" s="4"/>
      <c r="SKS912" s="4"/>
      <c r="SKT912" s="4"/>
      <c r="SKU912" s="4"/>
      <c r="SKV912" s="4"/>
      <c r="SKW912" s="4"/>
      <c r="SKX912" s="4"/>
      <c r="SKY912" s="4"/>
      <c r="SKZ912" s="4"/>
      <c r="SLA912" s="4"/>
      <c r="SLB912" s="4"/>
      <c r="SLC912" s="4"/>
      <c r="SLD912" s="4"/>
      <c r="SLE912" s="4"/>
      <c r="SLF912" s="4"/>
      <c r="SLG912" s="4"/>
      <c r="SLH912" s="4"/>
      <c r="SLI912" s="4"/>
      <c r="SLJ912" s="4"/>
      <c r="SLK912" s="4"/>
      <c r="SLL912" s="4"/>
      <c r="SLM912" s="4"/>
      <c r="SLN912" s="4"/>
      <c r="SLO912" s="4"/>
      <c r="SLP912" s="4"/>
      <c r="SLQ912" s="4"/>
      <c r="SLR912" s="4"/>
      <c r="SLS912" s="4"/>
      <c r="SLT912" s="4"/>
      <c r="SLU912" s="4"/>
      <c r="SLV912" s="4"/>
      <c r="SLW912" s="4"/>
      <c r="SLX912" s="4"/>
      <c r="SLY912" s="4"/>
      <c r="SLZ912" s="4"/>
      <c r="SMA912" s="4"/>
      <c r="SMB912" s="4"/>
      <c r="SMC912" s="4"/>
      <c r="SMD912" s="4"/>
      <c r="SME912" s="4"/>
      <c r="SMF912" s="4"/>
      <c r="SMG912" s="4"/>
      <c r="SMH912" s="4"/>
      <c r="SMI912" s="4"/>
      <c r="SMJ912" s="4"/>
      <c r="SMK912" s="4"/>
      <c r="SML912" s="4"/>
      <c r="SMM912" s="4"/>
      <c r="SMN912" s="4"/>
      <c r="SMO912" s="4"/>
      <c r="SMP912" s="4"/>
      <c r="SMQ912" s="4"/>
      <c r="SMR912" s="4"/>
      <c r="SMS912" s="4"/>
      <c r="SMT912" s="4"/>
      <c r="SMU912" s="4"/>
      <c r="SMV912" s="4"/>
      <c r="SMW912" s="4"/>
      <c r="SMX912" s="4"/>
      <c r="SMY912" s="4"/>
      <c r="SMZ912" s="4"/>
      <c r="SNA912" s="4"/>
      <c r="SNB912" s="4"/>
      <c r="SNC912" s="4"/>
      <c r="SND912" s="4"/>
      <c r="SNE912" s="4"/>
      <c r="SNF912" s="4"/>
      <c r="SNG912" s="4"/>
      <c r="SNH912" s="4"/>
      <c r="SNI912" s="4"/>
      <c r="SNJ912" s="4"/>
      <c r="SNK912" s="4"/>
      <c r="SNL912" s="4"/>
      <c r="SNM912" s="4"/>
      <c r="SNN912" s="4"/>
      <c r="SNO912" s="4"/>
      <c r="SNP912" s="4"/>
      <c r="SNQ912" s="4"/>
      <c r="SNR912" s="4"/>
      <c r="SNS912" s="4"/>
      <c r="SNT912" s="4"/>
      <c r="SNU912" s="4"/>
      <c r="SNV912" s="4"/>
      <c r="SNW912" s="4"/>
      <c r="SNX912" s="4"/>
      <c r="SNY912" s="4"/>
      <c r="SNZ912" s="4"/>
      <c r="SOA912" s="4"/>
      <c r="SOB912" s="4"/>
      <c r="SOC912" s="4"/>
      <c r="SOD912" s="4"/>
      <c r="SOE912" s="4"/>
      <c r="SOF912" s="4"/>
      <c r="SOG912" s="4"/>
      <c r="SOH912" s="4"/>
      <c r="SOI912" s="4"/>
      <c r="SOJ912" s="4"/>
      <c r="SOK912" s="4"/>
      <c r="SOL912" s="4"/>
      <c r="SOM912" s="4"/>
      <c r="SON912" s="4"/>
      <c r="SOO912" s="4"/>
      <c r="SOP912" s="4"/>
      <c r="SOQ912" s="4"/>
      <c r="SOR912" s="4"/>
      <c r="SOS912" s="4"/>
      <c r="SOT912" s="4"/>
      <c r="SOU912" s="4"/>
      <c r="SOV912" s="4"/>
      <c r="SOW912" s="4"/>
      <c r="SOX912" s="4"/>
      <c r="SOY912" s="4"/>
      <c r="SOZ912" s="4"/>
      <c r="SPA912" s="4"/>
      <c r="SPB912" s="4"/>
      <c r="SPC912" s="4"/>
      <c r="SPD912" s="4"/>
      <c r="SPE912" s="4"/>
      <c r="SPF912" s="4"/>
      <c r="SPG912" s="4"/>
      <c r="SPH912" s="4"/>
      <c r="SPI912" s="4"/>
      <c r="SPJ912" s="4"/>
      <c r="SPK912" s="4"/>
      <c r="SPL912" s="4"/>
      <c r="SPM912" s="4"/>
      <c r="SPN912" s="4"/>
      <c r="SPO912" s="4"/>
      <c r="SPP912" s="4"/>
      <c r="SPQ912" s="4"/>
      <c r="SPR912" s="4"/>
      <c r="SPS912" s="4"/>
      <c r="SPT912" s="4"/>
      <c r="SPU912" s="4"/>
      <c r="SPV912" s="4"/>
      <c r="SPW912" s="4"/>
      <c r="SPX912" s="4"/>
      <c r="SPY912" s="4"/>
      <c r="SPZ912" s="4"/>
      <c r="SQA912" s="4"/>
      <c r="SQB912" s="4"/>
      <c r="SQC912" s="4"/>
      <c r="SQD912" s="4"/>
      <c r="SQE912" s="4"/>
      <c r="SQF912" s="4"/>
      <c r="SQG912" s="4"/>
      <c r="SQH912" s="4"/>
      <c r="SQI912" s="4"/>
      <c r="SQJ912" s="4"/>
      <c r="SQK912" s="4"/>
      <c r="SQL912" s="4"/>
      <c r="SQM912" s="4"/>
      <c r="SQN912" s="4"/>
      <c r="SQO912" s="4"/>
      <c r="SQP912" s="4"/>
      <c r="SQQ912" s="4"/>
      <c r="SQR912" s="4"/>
      <c r="SQS912" s="4"/>
      <c r="SQT912" s="4"/>
      <c r="SQV912" s="4"/>
      <c r="SQX912" s="4"/>
      <c r="SQY912" s="4"/>
      <c r="SQZ912" s="4"/>
      <c r="SRA912" s="4"/>
      <c r="SRB912" s="4"/>
      <c r="SRC912" s="4"/>
      <c r="SRD912" s="4"/>
      <c r="SRE912" s="4"/>
      <c r="SRJ912" s="4"/>
      <c r="SRK912" s="4"/>
      <c r="SRL912" s="4"/>
      <c r="SRM912" s="4"/>
      <c r="SRN912" s="4"/>
      <c r="SRO912" s="4"/>
      <c r="SRP912" s="4"/>
      <c r="SRQ912" s="4"/>
      <c r="SRR912" s="4"/>
      <c r="SRS912" s="4"/>
      <c r="SRT912" s="4"/>
      <c r="SRU912" s="4"/>
      <c r="SRV912" s="4"/>
      <c r="SRW912" s="4"/>
      <c r="SRX912" s="4"/>
      <c r="SRY912" s="4"/>
      <c r="SRZ912" s="4"/>
      <c r="SSA912" s="4"/>
      <c r="SSB912" s="4"/>
      <c r="SSC912" s="4"/>
      <c r="SSD912" s="4"/>
      <c r="SSE912" s="4"/>
      <c r="SSF912" s="4"/>
      <c r="SSG912" s="4"/>
      <c r="SSH912" s="4"/>
      <c r="SSI912" s="4"/>
      <c r="SSJ912" s="4"/>
      <c r="SSK912" s="4"/>
      <c r="SSL912" s="4"/>
      <c r="SSM912" s="4"/>
      <c r="SSN912" s="4"/>
      <c r="SSO912" s="4"/>
      <c r="SSP912" s="4"/>
      <c r="SSQ912" s="4"/>
      <c r="SSR912" s="4"/>
      <c r="SSS912" s="4"/>
      <c r="SST912" s="4"/>
      <c r="SSU912" s="4"/>
      <c r="SSV912" s="4"/>
      <c r="SSW912" s="4"/>
      <c r="SSX912" s="4"/>
      <c r="SSY912" s="4"/>
      <c r="SSZ912" s="4"/>
      <c r="STA912" s="4"/>
      <c r="STB912" s="4"/>
      <c r="STC912" s="4"/>
      <c r="STD912" s="4"/>
      <c r="STE912" s="4"/>
      <c r="STF912" s="4"/>
      <c r="STG912" s="4"/>
      <c r="STH912" s="4"/>
      <c r="STI912" s="4"/>
      <c r="STJ912" s="4"/>
      <c r="STK912" s="4"/>
      <c r="STL912" s="4"/>
      <c r="STM912" s="4"/>
      <c r="STN912" s="4"/>
      <c r="STO912" s="4"/>
      <c r="STP912" s="4"/>
      <c r="STQ912" s="4"/>
      <c r="STR912" s="4"/>
      <c r="STS912" s="4"/>
      <c r="STT912" s="4"/>
      <c r="STU912" s="4"/>
      <c r="STV912" s="4"/>
      <c r="STW912" s="4"/>
      <c r="STX912" s="4"/>
      <c r="STY912" s="4"/>
      <c r="STZ912" s="4"/>
      <c r="SUA912" s="4"/>
      <c r="SUB912" s="4"/>
      <c r="SUC912" s="4"/>
      <c r="SUD912" s="4"/>
      <c r="SUE912" s="4"/>
      <c r="SUF912" s="4"/>
      <c r="SUG912" s="4"/>
      <c r="SUH912" s="4"/>
      <c r="SUI912" s="4"/>
      <c r="SUJ912" s="4"/>
      <c r="SUK912" s="4"/>
      <c r="SUL912" s="4"/>
      <c r="SUM912" s="4"/>
      <c r="SUN912" s="4"/>
      <c r="SUO912" s="4"/>
      <c r="SUP912" s="4"/>
      <c r="SUQ912" s="4"/>
      <c r="SUR912" s="4"/>
      <c r="SUS912" s="4"/>
      <c r="SUT912" s="4"/>
      <c r="SUU912" s="4"/>
      <c r="SUV912" s="4"/>
      <c r="SUW912" s="4"/>
      <c r="SUX912" s="4"/>
      <c r="SUY912" s="4"/>
      <c r="SUZ912" s="4"/>
      <c r="SVA912" s="4"/>
      <c r="SVB912" s="4"/>
      <c r="SVC912" s="4"/>
      <c r="SVD912" s="4"/>
      <c r="SVE912" s="4"/>
      <c r="SVF912" s="4"/>
      <c r="SVG912" s="4"/>
      <c r="SVH912" s="4"/>
      <c r="SVI912" s="4"/>
      <c r="SVJ912" s="4"/>
      <c r="SVK912" s="4"/>
      <c r="SVL912" s="4"/>
      <c r="SVM912" s="4"/>
      <c r="SVN912" s="4"/>
      <c r="SVO912" s="4"/>
      <c r="SVP912" s="4"/>
      <c r="SVQ912" s="4"/>
      <c r="SVR912" s="4"/>
      <c r="SVS912" s="4"/>
      <c r="SVT912" s="4"/>
      <c r="SVU912" s="4"/>
      <c r="SVV912" s="4"/>
      <c r="SVW912" s="4"/>
      <c r="SVX912" s="4"/>
      <c r="SVY912" s="4"/>
      <c r="SVZ912" s="4"/>
      <c r="SWA912" s="4"/>
      <c r="SWB912" s="4"/>
      <c r="SWC912" s="4"/>
      <c r="SWD912" s="4"/>
      <c r="SWE912" s="4"/>
      <c r="SWF912" s="4"/>
      <c r="SWG912" s="4"/>
      <c r="SWH912" s="4"/>
      <c r="SWI912" s="4"/>
      <c r="SWJ912" s="4"/>
      <c r="SWK912" s="4"/>
      <c r="SWL912" s="4"/>
      <c r="SWM912" s="4"/>
      <c r="SWN912" s="4"/>
      <c r="SWO912" s="4"/>
      <c r="SWP912" s="4"/>
      <c r="SWQ912" s="4"/>
      <c r="SWR912" s="4"/>
      <c r="SWS912" s="4"/>
      <c r="SWT912" s="4"/>
      <c r="SWU912" s="4"/>
      <c r="SWV912" s="4"/>
      <c r="SWW912" s="4"/>
      <c r="SWX912" s="4"/>
      <c r="SWY912" s="4"/>
      <c r="SWZ912" s="4"/>
      <c r="SXA912" s="4"/>
      <c r="SXB912" s="4"/>
      <c r="SXC912" s="4"/>
      <c r="SXD912" s="4"/>
      <c r="SXE912" s="4"/>
      <c r="SXF912" s="4"/>
      <c r="SXG912" s="4"/>
      <c r="SXH912" s="4"/>
      <c r="SXI912" s="4"/>
      <c r="SXJ912" s="4"/>
      <c r="SXK912" s="4"/>
      <c r="SXL912" s="4"/>
      <c r="SXM912" s="4"/>
      <c r="SXN912" s="4"/>
      <c r="SXO912" s="4"/>
      <c r="SXP912" s="4"/>
      <c r="SXQ912" s="4"/>
      <c r="SXR912" s="4"/>
      <c r="SXS912" s="4"/>
      <c r="SXT912" s="4"/>
      <c r="SXU912" s="4"/>
      <c r="SXV912" s="4"/>
      <c r="SXW912" s="4"/>
      <c r="SXX912" s="4"/>
      <c r="SXY912" s="4"/>
      <c r="SXZ912" s="4"/>
      <c r="SYA912" s="4"/>
      <c r="SYB912" s="4"/>
      <c r="SYC912" s="4"/>
      <c r="SYD912" s="4"/>
      <c r="SYE912" s="4"/>
      <c r="SYF912" s="4"/>
      <c r="SYG912" s="4"/>
      <c r="SYH912" s="4"/>
      <c r="SYI912" s="4"/>
      <c r="SYJ912" s="4"/>
      <c r="SYK912" s="4"/>
      <c r="SYL912" s="4"/>
      <c r="SYM912" s="4"/>
      <c r="SYN912" s="4"/>
      <c r="SYO912" s="4"/>
      <c r="SYP912" s="4"/>
      <c r="SYQ912" s="4"/>
      <c r="SYR912" s="4"/>
      <c r="SYS912" s="4"/>
      <c r="SYT912" s="4"/>
      <c r="SYU912" s="4"/>
      <c r="SYV912" s="4"/>
      <c r="SYW912" s="4"/>
      <c r="SYX912" s="4"/>
      <c r="SYY912" s="4"/>
      <c r="SYZ912" s="4"/>
      <c r="SZA912" s="4"/>
      <c r="SZB912" s="4"/>
      <c r="SZC912" s="4"/>
      <c r="SZD912" s="4"/>
      <c r="SZE912" s="4"/>
      <c r="SZF912" s="4"/>
      <c r="SZG912" s="4"/>
      <c r="SZH912" s="4"/>
      <c r="SZI912" s="4"/>
      <c r="SZJ912" s="4"/>
      <c r="SZK912" s="4"/>
      <c r="SZL912" s="4"/>
      <c r="SZM912" s="4"/>
      <c r="SZN912" s="4"/>
      <c r="SZO912" s="4"/>
      <c r="SZP912" s="4"/>
      <c r="SZQ912" s="4"/>
      <c r="SZR912" s="4"/>
      <c r="SZS912" s="4"/>
      <c r="SZT912" s="4"/>
      <c r="SZU912" s="4"/>
      <c r="SZV912" s="4"/>
      <c r="SZW912" s="4"/>
      <c r="SZX912" s="4"/>
      <c r="SZY912" s="4"/>
      <c r="SZZ912" s="4"/>
      <c r="TAA912" s="4"/>
      <c r="TAB912" s="4"/>
      <c r="TAC912" s="4"/>
      <c r="TAD912" s="4"/>
      <c r="TAE912" s="4"/>
      <c r="TAF912" s="4"/>
      <c r="TAG912" s="4"/>
      <c r="TAH912" s="4"/>
      <c r="TAI912" s="4"/>
      <c r="TAJ912" s="4"/>
      <c r="TAK912" s="4"/>
      <c r="TAL912" s="4"/>
      <c r="TAM912" s="4"/>
      <c r="TAN912" s="4"/>
      <c r="TAO912" s="4"/>
      <c r="TAP912" s="4"/>
      <c r="TAR912" s="4"/>
      <c r="TAT912" s="4"/>
      <c r="TAU912" s="4"/>
      <c r="TAV912" s="4"/>
      <c r="TAW912" s="4"/>
      <c r="TAX912" s="4"/>
      <c r="TAY912" s="4"/>
      <c r="TAZ912" s="4"/>
      <c r="TBA912" s="4"/>
      <c r="TBF912" s="4"/>
      <c r="TBG912" s="4"/>
      <c r="TBH912" s="4"/>
      <c r="TBI912" s="4"/>
      <c r="TBJ912" s="4"/>
      <c r="TBK912" s="4"/>
      <c r="TBL912" s="4"/>
      <c r="TBM912" s="4"/>
      <c r="TBN912" s="4"/>
      <c r="TBO912" s="4"/>
      <c r="TBP912" s="4"/>
      <c r="TBQ912" s="4"/>
      <c r="TBR912" s="4"/>
      <c r="TBS912" s="4"/>
      <c r="TBT912" s="4"/>
      <c r="TBU912" s="4"/>
      <c r="TBV912" s="4"/>
      <c r="TBW912" s="4"/>
      <c r="TBX912" s="4"/>
      <c r="TBY912" s="4"/>
      <c r="TBZ912" s="4"/>
      <c r="TCA912" s="4"/>
      <c r="TCB912" s="4"/>
      <c r="TCC912" s="4"/>
      <c r="TCD912" s="4"/>
      <c r="TCE912" s="4"/>
      <c r="TCF912" s="4"/>
      <c r="TCG912" s="4"/>
      <c r="TCH912" s="4"/>
      <c r="TCI912" s="4"/>
      <c r="TCJ912" s="4"/>
      <c r="TCK912" s="4"/>
      <c r="TCL912" s="4"/>
      <c r="TCM912" s="4"/>
      <c r="TCN912" s="4"/>
      <c r="TCO912" s="4"/>
      <c r="TCP912" s="4"/>
      <c r="TCQ912" s="4"/>
      <c r="TCR912" s="4"/>
      <c r="TCS912" s="4"/>
      <c r="TCT912" s="4"/>
      <c r="TCU912" s="4"/>
      <c r="TCV912" s="4"/>
      <c r="TCW912" s="4"/>
      <c r="TCX912" s="4"/>
      <c r="TCY912" s="4"/>
      <c r="TCZ912" s="4"/>
      <c r="TDA912" s="4"/>
      <c r="TDB912" s="4"/>
      <c r="TDC912" s="4"/>
      <c r="TDD912" s="4"/>
      <c r="TDE912" s="4"/>
      <c r="TDF912" s="4"/>
      <c r="TDG912" s="4"/>
      <c r="TDH912" s="4"/>
      <c r="TDI912" s="4"/>
      <c r="TDJ912" s="4"/>
      <c r="TDK912" s="4"/>
      <c r="TDL912" s="4"/>
      <c r="TDM912" s="4"/>
      <c r="TDN912" s="4"/>
      <c r="TDO912" s="4"/>
      <c r="TDP912" s="4"/>
      <c r="TDQ912" s="4"/>
      <c r="TDR912" s="4"/>
      <c r="TDS912" s="4"/>
      <c r="TDT912" s="4"/>
      <c r="TDU912" s="4"/>
      <c r="TDV912" s="4"/>
      <c r="TDW912" s="4"/>
      <c r="TDX912" s="4"/>
      <c r="TDY912" s="4"/>
      <c r="TDZ912" s="4"/>
      <c r="TEA912" s="4"/>
      <c r="TEB912" s="4"/>
      <c r="TEC912" s="4"/>
      <c r="TED912" s="4"/>
      <c r="TEE912" s="4"/>
      <c r="TEF912" s="4"/>
      <c r="TEG912" s="4"/>
      <c r="TEH912" s="4"/>
      <c r="TEI912" s="4"/>
      <c r="TEJ912" s="4"/>
      <c r="TEK912" s="4"/>
      <c r="TEL912" s="4"/>
      <c r="TEM912" s="4"/>
      <c r="TEN912" s="4"/>
      <c r="TEO912" s="4"/>
      <c r="TEP912" s="4"/>
      <c r="TEQ912" s="4"/>
      <c r="TER912" s="4"/>
      <c r="TES912" s="4"/>
      <c r="TET912" s="4"/>
      <c r="TEU912" s="4"/>
      <c r="TEV912" s="4"/>
      <c r="TEW912" s="4"/>
      <c r="TEX912" s="4"/>
      <c r="TEY912" s="4"/>
      <c r="TEZ912" s="4"/>
      <c r="TFA912" s="4"/>
      <c r="TFB912" s="4"/>
      <c r="TFC912" s="4"/>
      <c r="TFD912" s="4"/>
      <c r="TFE912" s="4"/>
      <c r="TFF912" s="4"/>
      <c r="TFG912" s="4"/>
      <c r="TFH912" s="4"/>
      <c r="TFI912" s="4"/>
      <c r="TFJ912" s="4"/>
      <c r="TFK912" s="4"/>
      <c r="TFL912" s="4"/>
      <c r="TFM912" s="4"/>
      <c r="TFN912" s="4"/>
      <c r="TFO912" s="4"/>
      <c r="TFP912" s="4"/>
      <c r="TFQ912" s="4"/>
      <c r="TFR912" s="4"/>
      <c r="TFS912" s="4"/>
      <c r="TFT912" s="4"/>
      <c r="TFU912" s="4"/>
      <c r="TFV912" s="4"/>
      <c r="TFW912" s="4"/>
      <c r="TFX912" s="4"/>
      <c r="TFY912" s="4"/>
      <c r="TFZ912" s="4"/>
      <c r="TGA912" s="4"/>
      <c r="TGB912" s="4"/>
      <c r="TGC912" s="4"/>
      <c r="TGD912" s="4"/>
      <c r="TGE912" s="4"/>
      <c r="TGF912" s="4"/>
      <c r="TGG912" s="4"/>
      <c r="TGH912" s="4"/>
      <c r="TGI912" s="4"/>
      <c r="TGJ912" s="4"/>
      <c r="TGK912" s="4"/>
      <c r="TGL912" s="4"/>
      <c r="TGM912" s="4"/>
      <c r="TGN912" s="4"/>
      <c r="TGO912" s="4"/>
      <c r="TGP912" s="4"/>
      <c r="TGQ912" s="4"/>
      <c r="TGR912" s="4"/>
      <c r="TGS912" s="4"/>
      <c r="TGT912" s="4"/>
      <c r="TGU912" s="4"/>
      <c r="TGV912" s="4"/>
      <c r="TGW912" s="4"/>
      <c r="TGX912" s="4"/>
      <c r="TGY912" s="4"/>
      <c r="TGZ912" s="4"/>
      <c r="THA912" s="4"/>
      <c r="THB912" s="4"/>
      <c r="THC912" s="4"/>
      <c r="THD912" s="4"/>
      <c r="THE912" s="4"/>
      <c r="THF912" s="4"/>
      <c r="THG912" s="4"/>
      <c r="THH912" s="4"/>
      <c r="THI912" s="4"/>
      <c r="THJ912" s="4"/>
      <c r="THK912" s="4"/>
      <c r="THL912" s="4"/>
      <c r="THM912" s="4"/>
      <c r="THN912" s="4"/>
      <c r="THO912" s="4"/>
      <c r="THP912" s="4"/>
      <c r="THQ912" s="4"/>
      <c r="THR912" s="4"/>
      <c r="THS912" s="4"/>
      <c r="THT912" s="4"/>
      <c r="THU912" s="4"/>
      <c r="THV912" s="4"/>
      <c r="THW912" s="4"/>
      <c r="THX912" s="4"/>
      <c r="THY912" s="4"/>
      <c r="THZ912" s="4"/>
      <c r="TIA912" s="4"/>
      <c r="TIB912" s="4"/>
      <c r="TIC912" s="4"/>
      <c r="TID912" s="4"/>
      <c r="TIE912" s="4"/>
      <c r="TIF912" s="4"/>
      <c r="TIG912" s="4"/>
      <c r="TIH912" s="4"/>
      <c r="TII912" s="4"/>
      <c r="TIJ912" s="4"/>
      <c r="TIK912" s="4"/>
      <c r="TIL912" s="4"/>
      <c r="TIM912" s="4"/>
      <c r="TIN912" s="4"/>
      <c r="TIO912" s="4"/>
      <c r="TIP912" s="4"/>
      <c r="TIQ912" s="4"/>
      <c r="TIR912" s="4"/>
      <c r="TIS912" s="4"/>
      <c r="TIT912" s="4"/>
      <c r="TIU912" s="4"/>
      <c r="TIV912" s="4"/>
      <c r="TIW912" s="4"/>
      <c r="TIX912" s="4"/>
      <c r="TIY912" s="4"/>
      <c r="TIZ912" s="4"/>
      <c r="TJA912" s="4"/>
      <c r="TJB912" s="4"/>
      <c r="TJC912" s="4"/>
      <c r="TJD912" s="4"/>
      <c r="TJE912" s="4"/>
      <c r="TJF912" s="4"/>
      <c r="TJG912" s="4"/>
      <c r="TJH912" s="4"/>
      <c r="TJI912" s="4"/>
      <c r="TJJ912" s="4"/>
      <c r="TJK912" s="4"/>
      <c r="TJL912" s="4"/>
      <c r="TJM912" s="4"/>
      <c r="TJN912" s="4"/>
      <c r="TJO912" s="4"/>
      <c r="TJP912" s="4"/>
      <c r="TJQ912" s="4"/>
      <c r="TJR912" s="4"/>
      <c r="TJS912" s="4"/>
      <c r="TJT912" s="4"/>
      <c r="TJU912" s="4"/>
      <c r="TJV912" s="4"/>
      <c r="TJW912" s="4"/>
      <c r="TJX912" s="4"/>
      <c r="TJY912" s="4"/>
      <c r="TJZ912" s="4"/>
      <c r="TKA912" s="4"/>
      <c r="TKB912" s="4"/>
      <c r="TKC912" s="4"/>
      <c r="TKD912" s="4"/>
      <c r="TKE912" s="4"/>
      <c r="TKF912" s="4"/>
      <c r="TKG912" s="4"/>
      <c r="TKH912" s="4"/>
      <c r="TKI912" s="4"/>
      <c r="TKJ912" s="4"/>
      <c r="TKK912" s="4"/>
      <c r="TKL912" s="4"/>
      <c r="TKN912" s="4"/>
      <c r="TKP912" s="4"/>
      <c r="TKQ912" s="4"/>
      <c r="TKR912" s="4"/>
      <c r="TKS912" s="4"/>
      <c r="TKT912" s="4"/>
      <c r="TKU912" s="4"/>
      <c r="TKV912" s="4"/>
      <c r="TKW912" s="4"/>
      <c r="TLB912" s="4"/>
      <c r="TLC912" s="4"/>
      <c r="TLD912" s="4"/>
      <c r="TLE912" s="4"/>
      <c r="TLF912" s="4"/>
      <c r="TLG912" s="4"/>
      <c r="TLH912" s="4"/>
      <c r="TLI912" s="4"/>
      <c r="TLJ912" s="4"/>
      <c r="TLK912" s="4"/>
      <c r="TLL912" s="4"/>
      <c r="TLM912" s="4"/>
      <c r="TLN912" s="4"/>
      <c r="TLO912" s="4"/>
      <c r="TLP912" s="4"/>
      <c r="TLQ912" s="4"/>
      <c r="TLR912" s="4"/>
      <c r="TLS912" s="4"/>
      <c r="TLT912" s="4"/>
      <c r="TLU912" s="4"/>
      <c r="TLV912" s="4"/>
      <c r="TLW912" s="4"/>
      <c r="TLX912" s="4"/>
      <c r="TLY912" s="4"/>
      <c r="TLZ912" s="4"/>
      <c r="TMA912" s="4"/>
      <c r="TMB912" s="4"/>
      <c r="TMC912" s="4"/>
      <c r="TMD912" s="4"/>
      <c r="TME912" s="4"/>
      <c r="TMF912" s="4"/>
      <c r="TMG912" s="4"/>
      <c r="TMH912" s="4"/>
      <c r="TMI912" s="4"/>
      <c r="TMJ912" s="4"/>
      <c r="TMK912" s="4"/>
      <c r="TML912" s="4"/>
      <c r="TMM912" s="4"/>
      <c r="TMN912" s="4"/>
      <c r="TMO912" s="4"/>
      <c r="TMP912" s="4"/>
      <c r="TMQ912" s="4"/>
      <c r="TMR912" s="4"/>
      <c r="TMS912" s="4"/>
      <c r="TMT912" s="4"/>
      <c r="TMU912" s="4"/>
      <c r="TMV912" s="4"/>
      <c r="TMW912" s="4"/>
      <c r="TMX912" s="4"/>
      <c r="TMY912" s="4"/>
      <c r="TMZ912" s="4"/>
      <c r="TNA912" s="4"/>
      <c r="TNB912" s="4"/>
      <c r="TNC912" s="4"/>
      <c r="TND912" s="4"/>
      <c r="TNE912" s="4"/>
      <c r="TNF912" s="4"/>
      <c r="TNG912" s="4"/>
      <c r="TNH912" s="4"/>
      <c r="TNI912" s="4"/>
      <c r="TNJ912" s="4"/>
      <c r="TNK912" s="4"/>
      <c r="TNL912" s="4"/>
      <c r="TNM912" s="4"/>
      <c r="TNN912" s="4"/>
      <c r="TNO912" s="4"/>
      <c r="TNP912" s="4"/>
      <c r="TNQ912" s="4"/>
      <c r="TNR912" s="4"/>
      <c r="TNS912" s="4"/>
      <c r="TNT912" s="4"/>
      <c r="TNU912" s="4"/>
      <c r="TNV912" s="4"/>
      <c r="TNW912" s="4"/>
      <c r="TNX912" s="4"/>
      <c r="TNY912" s="4"/>
      <c r="TNZ912" s="4"/>
      <c r="TOA912" s="4"/>
      <c r="TOB912" s="4"/>
      <c r="TOC912" s="4"/>
      <c r="TOD912" s="4"/>
      <c r="TOE912" s="4"/>
      <c r="TOF912" s="4"/>
      <c r="TOG912" s="4"/>
      <c r="TOH912" s="4"/>
      <c r="TOI912" s="4"/>
      <c r="TOJ912" s="4"/>
      <c r="TOK912" s="4"/>
      <c r="TOL912" s="4"/>
      <c r="TOM912" s="4"/>
      <c r="TON912" s="4"/>
      <c r="TOO912" s="4"/>
      <c r="TOP912" s="4"/>
      <c r="TOQ912" s="4"/>
      <c r="TOR912" s="4"/>
      <c r="TOS912" s="4"/>
      <c r="TOT912" s="4"/>
      <c r="TOU912" s="4"/>
      <c r="TOV912" s="4"/>
      <c r="TOW912" s="4"/>
      <c r="TOX912" s="4"/>
      <c r="TOY912" s="4"/>
      <c r="TOZ912" s="4"/>
      <c r="TPA912" s="4"/>
      <c r="TPB912" s="4"/>
      <c r="TPC912" s="4"/>
      <c r="TPD912" s="4"/>
      <c r="TPE912" s="4"/>
      <c r="TPF912" s="4"/>
      <c r="TPG912" s="4"/>
      <c r="TPH912" s="4"/>
      <c r="TPI912" s="4"/>
      <c r="TPJ912" s="4"/>
      <c r="TPK912" s="4"/>
      <c r="TPL912" s="4"/>
      <c r="TPM912" s="4"/>
      <c r="TPN912" s="4"/>
      <c r="TPO912" s="4"/>
      <c r="TPP912" s="4"/>
      <c r="TPQ912" s="4"/>
      <c r="TPR912" s="4"/>
      <c r="TPS912" s="4"/>
      <c r="TPT912" s="4"/>
      <c r="TPU912" s="4"/>
      <c r="TPV912" s="4"/>
      <c r="TPW912" s="4"/>
      <c r="TPX912" s="4"/>
      <c r="TPY912" s="4"/>
      <c r="TPZ912" s="4"/>
      <c r="TQA912" s="4"/>
      <c r="TQB912" s="4"/>
      <c r="TQC912" s="4"/>
      <c r="TQD912" s="4"/>
      <c r="TQE912" s="4"/>
      <c r="TQF912" s="4"/>
      <c r="TQG912" s="4"/>
      <c r="TQH912" s="4"/>
      <c r="TQI912" s="4"/>
      <c r="TQJ912" s="4"/>
      <c r="TQK912" s="4"/>
      <c r="TQL912" s="4"/>
      <c r="TQM912" s="4"/>
      <c r="TQN912" s="4"/>
      <c r="TQO912" s="4"/>
      <c r="TQP912" s="4"/>
      <c r="TQQ912" s="4"/>
      <c r="TQR912" s="4"/>
      <c r="TQS912" s="4"/>
      <c r="TQT912" s="4"/>
      <c r="TQU912" s="4"/>
      <c r="TQV912" s="4"/>
      <c r="TQW912" s="4"/>
      <c r="TQX912" s="4"/>
      <c r="TQY912" s="4"/>
      <c r="TQZ912" s="4"/>
      <c r="TRA912" s="4"/>
      <c r="TRB912" s="4"/>
      <c r="TRC912" s="4"/>
      <c r="TRD912" s="4"/>
      <c r="TRE912" s="4"/>
      <c r="TRF912" s="4"/>
      <c r="TRG912" s="4"/>
      <c r="TRH912" s="4"/>
      <c r="TRI912" s="4"/>
      <c r="TRJ912" s="4"/>
      <c r="TRK912" s="4"/>
      <c r="TRL912" s="4"/>
      <c r="TRM912" s="4"/>
      <c r="TRN912" s="4"/>
      <c r="TRO912" s="4"/>
      <c r="TRP912" s="4"/>
      <c r="TRQ912" s="4"/>
      <c r="TRR912" s="4"/>
      <c r="TRS912" s="4"/>
      <c r="TRT912" s="4"/>
      <c r="TRU912" s="4"/>
      <c r="TRV912" s="4"/>
      <c r="TRW912" s="4"/>
      <c r="TRX912" s="4"/>
      <c r="TRY912" s="4"/>
      <c r="TRZ912" s="4"/>
      <c r="TSA912" s="4"/>
      <c r="TSB912" s="4"/>
      <c r="TSC912" s="4"/>
      <c r="TSD912" s="4"/>
      <c r="TSE912" s="4"/>
      <c r="TSF912" s="4"/>
      <c r="TSG912" s="4"/>
      <c r="TSH912" s="4"/>
      <c r="TSI912" s="4"/>
      <c r="TSJ912" s="4"/>
      <c r="TSK912" s="4"/>
      <c r="TSL912" s="4"/>
      <c r="TSM912" s="4"/>
      <c r="TSN912" s="4"/>
      <c r="TSO912" s="4"/>
      <c r="TSP912" s="4"/>
      <c r="TSQ912" s="4"/>
      <c r="TSR912" s="4"/>
      <c r="TSS912" s="4"/>
      <c r="TST912" s="4"/>
      <c r="TSU912" s="4"/>
      <c r="TSV912" s="4"/>
      <c r="TSW912" s="4"/>
      <c r="TSX912" s="4"/>
      <c r="TSY912" s="4"/>
      <c r="TSZ912" s="4"/>
      <c r="TTA912" s="4"/>
      <c r="TTB912" s="4"/>
      <c r="TTC912" s="4"/>
      <c r="TTD912" s="4"/>
      <c r="TTE912" s="4"/>
      <c r="TTF912" s="4"/>
      <c r="TTG912" s="4"/>
      <c r="TTH912" s="4"/>
      <c r="TTI912" s="4"/>
      <c r="TTJ912" s="4"/>
      <c r="TTK912" s="4"/>
      <c r="TTL912" s="4"/>
      <c r="TTM912" s="4"/>
      <c r="TTN912" s="4"/>
      <c r="TTO912" s="4"/>
      <c r="TTP912" s="4"/>
      <c r="TTQ912" s="4"/>
      <c r="TTR912" s="4"/>
      <c r="TTS912" s="4"/>
      <c r="TTT912" s="4"/>
      <c r="TTU912" s="4"/>
      <c r="TTV912" s="4"/>
      <c r="TTW912" s="4"/>
      <c r="TTX912" s="4"/>
      <c r="TTY912" s="4"/>
      <c r="TTZ912" s="4"/>
      <c r="TUA912" s="4"/>
      <c r="TUB912" s="4"/>
      <c r="TUC912" s="4"/>
      <c r="TUD912" s="4"/>
      <c r="TUE912" s="4"/>
      <c r="TUF912" s="4"/>
      <c r="TUG912" s="4"/>
      <c r="TUH912" s="4"/>
      <c r="TUJ912" s="4"/>
      <c r="TUL912" s="4"/>
      <c r="TUM912" s="4"/>
      <c r="TUN912" s="4"/>
      <c r="TUO912" s="4"/>
      <c r="TUP912" s="4"/>
      <c r="TUQ912" s="4"/>
      <c r="TUR912" s="4"/>
      <c r="TUS912" s="4"/>
      <c r="TUX912" s="4"/>
      <c r="TUY912" s="4"/>
      <c r="TUZ912" s="4"/>
      <c r="TVA912" s="4"/>
      <c r="TVB912" s="4"/>
      <c r="TVC912" s="4"/>
      <c r="TVD912" s="4"/>
      <c r="TVE912" s="4"/>
      <c r="TVF912" s="4"/>
      <c r="TVG912" s="4"/>
      <c r="TVH912" s="4"/>
      <c r="TVI912" s="4"/>
      <c r="TVJ912" s="4"/>
      <c r="TVK912" s="4"/>
      <c r="TVL912" s="4"/>
      <c r="TVM912" s="4"/>
      <c r="TVN912" s="4"/>
      <c r="TVO912" s="4"/>
      <c r="TVP912" s="4"/>
      <c r="TVQ912" s="4"/>
      <c r="TVR912" s="4"/>
      <c r="TVS912" s="4"/>
      <c r="TVT912" s="4"/>
      <c r="TVU912" s="4"/>
      <c r="TVV912" s="4"/>
      <c r="TVW912" s="4"/>
      <c r="TVX912" s="4"/>
      <c r="TVY912" s="4"/>
      <c r="TVZ912" s="4"/>
      <c r="TWA912" s="4"/>
      <c r="TWB912" s="4"/>
      <c r="TWC912" s="4"/>
      <c r="TWD912" s="4"/>
      <c r="TWE912" s="4"/>
      <c r="TWF912" s="4"/>
      <c r="TWG912" s="4"/>
      <c r="TWH912" s="4"/>
      <c r="TWI912" s="4"/>
      <c r="TWJ912" s="4"/>
      <c r="TWK912" s="4"/>
      <c r="TWL912" s="4"/>
      <c r="TWM912" s="4"/>
      <c r="TWN912" s="4"/>
      <c r="TWO912" s="4"/>
      <c r="TWP912" s="4"/>
      <c r="TWQ912" s="4"/>
      <c r="TWR912" s="4"/>
      <c r="TWS912" s="4"/>
      <c r="TWT912" s="4"/>
      <c r="TWU912" s="4"/>
      <c r="TWV912" s="4"/>
      <c r="TWW912" s="4"/>
      <c r="TWX912" s="4"/>
      <c r="TWY912" s="4"/>
      <c r="TWZ912" s="4"/>
      <c r="TXA912" s="4"/>
      <c r="TXB912" s="4"/>
      <c r="TXC912" s="4"/>
      <c r="TXD912" s="4"/>
      <c r="TXE912" s="4"/>
      <c r="TXF912" s="4"/>
      <c r="TXG912" s="4"/>
      <c r="TXH912" s="4"/>
      <c r="TXI912" s="4"/>
      <c r="TXJ912" s="4"/>
      <c r="TXK912" s="4"/>
      <c r="TXL912" s="4"/>
      <c r="TXM912" s="4"/>
      <c r="TXN912" s="4"/>
      <c r="TXO912" s="4"/>
      <c r="TXP912" s="4"/>
      <c r="TXQ912" s="4"/>
      <c r="TXR912" s="4"/>
      <c r="TXS912" s="4"/>
      <c r="TXT912" s="4"/>
      <c r="TXU912" s="4"/>
      <c r="TXV912" s="4"/>
      <c r="TXW912" s="4"/>
      <c r="TXX912" s="4"/>
      <c r="TXY912" s="4"/>
      <c r="TXZ912" s="4"/>
      <c r="TYA912" s="4"/>
      <c r="TYB912" s="4"/>
      <c r="TYC912" s="4"/>
      <c r="TYD912" s="4"/>
      <c r="TYE912" s="4"/>
      <c r="TYF912" s="4"/>
      <c r="TYG912" s="4"/>
      <c r="TYH912" s="4"/>
      <c r="TYI912" s="4"/>
      <c r="TYJ912" s="4"/>
      <c r="TYK912" s="4"/>
      <c r="TYL912" s="4"/>
      <c r="TYM912" s="4"/>
      <c r="TYN912" s="4"/>
      <c r="TYO912" s="4"/>
      <c r="TYP912" s="4"/>
      <c r="TYQ912" s="4"/>
      <c r="TYR912" s="4"/>
      <c r="TYS912" s="4"/>
      <c r="TYT912" s="4"/>
      <c r="TYU912" s="4"/>
      <c r="TYV912" s="4"/>
      <c r="TYW912" s="4"/>
      <c r="TYX912" s="4"/>
      <c r="TYY912" s="4"/>
      <c r="TYZ912" s="4"/>
      <c r="TZA912" s="4"/>
      <c r="TZB912" s="4"/>
      <c r="TZC912" s="4"/>
      <c r="TZD912" s="4"/>
      <c r="TZE912" s="4"/>
      <c r="TZF912" s="4"/>
      <c r="TZG912" s="4"/>
      <c r="TZH912" s="4"/>
      <c r="TZI912" s="4"/>
      <c r="TZJ912" s="4"/>
      <c r="TZK912" s="4"/>
      <c r="TZL912" s="4"/>
      <c r="TZM912" s="4"/>
      <c r="TZN912" s="4"/>
      <c r="TZO912" s="4"/>
      <c r="TZP912" s="4"/>
      <c r="TZQ912" s="4"/>
      <c r="TZR912" s="4"/>
      <c r="TZS912" s="4"/>
      <c r="TZT912" s="4"/>
      <c r="TZU912" s="4"/>
      <c r="TZV912" s="4"/>
      <c r="TZW912" s="4"/>
      <c r="TZX912" s="4"/>
      <c r="TZY912" s="4"/>
      <c r="TZZ912" s="4"/>
      <c r="UAA912" s="4"/>
      <c r="UAB912" s="4"/>
      <c r="UAC912" s="4"/>
      <c r="UAD912" s="4"/>
      <c r="UAE912" s="4"/>
      <c r="UAF912" s="4"/>
      <c r="UAG912" s="4"/>
      <c r="UAH912" s="4"/>
      <c r="UAI912" s="4"/>
      <c r="UAJ912" s="4"/>
      <c r="UAK912" s="4"/>
      <c r="UAL912" s="4"/>
      <c r="UAM912" s="4"/>
      <c r="UAN912" s="4"/>
      <c r="UAO912" s="4"/>
      <c r="UAP912" s="4"/>
      <c r="UAQ912" s="4"/>
      <c r="UAR912" s="4"/>
      <c r="UAS912" s="4"/>
      <c r="UAT912" s="4"/>
      <c r="UAU912" s="4"/>
      <c r="UAV912" s="4"/>
      <c r="UAW912" s="4"/>
      <c r="UAX912" s="4"/>
      <c r="UAY912" s="4"/>
      <c r="UAZ912" s="4"/>
      <c r="UBA912" s="4"/>
      <c r="UBB912" s="4"/>
      <c r="UBC912" s="4"/>
      <c r="UBD912" s="4"/>
      <c r="UBE912" s="4"/>
      <c r="UBF912" s="4"/>
      <c r="UBG912" s="4"/>
      <c r="UBH912" s="4"/>
      <c r="UBI912" s="4"/>
      <c r="UBJ912" s="4"/>
      <c r="UBK912" s="4"/>
      <c r="UBL912" s="4"/>
      <c r="UBM912" s="4"/>
      <c r="UBN912" s="4"/>
      <c r="UBO912" s="4"/>
      <c r="UBP912" s="4"/>
      <c r="UBQ912" s="4"/>
      <c r="UBR912" s="4"/>
      <c r="UBS912" s="4"/>
      <c r="UBT912" s="4"/>
      <c r="UBU912" s="4"/>
      <c r="UBV912" s="4"/>
      <c r="UBW912" s="4"/>
      <c r="UBX912" s="4"/>
      <c r="UBY912" s="4"/>
      <c r="UBZ912" s="4"/>
      <c r="UCA912" s="4"/>
      <c r="UCB912" s="4"/>
      <c r="UCC912" s="4"/>
      <c r="UCD912" s="4"/>
      <c r="UCE912" s="4"/>
      <c r="UCF912" s="4"/>
      <c r="UCG912" s="4"/>
      <c r="UCH912" s="4"/>
      <c r="UCI912" s="4"/>
      <c r="UCJ912" s="4"/>
      <c r="UCK912" s="4"/>
      <c r="UCL912" s="4"/>
      <c r="UCM912" s="4"/>
      <c r="UCN912" s="4"/>
      <c r="UCO912" s="4"/>
      <c r="UCP912" s="4"/>
      <c r="UCQ912" s="4"/>
      <c r="UCR912" s="4"/>
      <c r="UCS912" s="4"/>
      <c r="UCT912" s="4"/>
      <c r="UCU912" s="4"/>
      <c r="UCV912" s="4"/>
      <c r="UCW912" s="4"/>
      <c r="UCX912" s="4"/>
      <c r="UCY912" s="4"/>
      <c r="UCZ912" s="4"/>
      <c r="UDA912" s="4"/>
      <c r="UDB912" s="4"/>
      <c r="UDC912" s="4"/>
      <c r="UDD912" s="4"/>
      <c r="UDE912" s="4"/>
      <c r="UDF912" s="4"/>
      <c r="UDG912" s="4"/>
      <c r="UDH912" s="4"/>
      <c r="UDI912" s="4"/>
      <c r="UDJ912" s="4"/>
      <c r="UDK912" s="4"/>
      <c r="UDL912" s="4"/>
      <c r="UDM912" s="4"/>
      <c r="UDN912" s="4"/>
      <c r="UDO912" s="4"/>
      <c r="UDP912" s="4"/>
      <c r="UDQ912" s="4"/>
      <c r="UDR912" s="4"/>
      <c r="UDS912" s="4"/>
      <c r="UDT912" s="4"/>
      <c r="UDU912" s="4"/>
      <c r="UDV912" s="4"/>
      <c r="UDW912" s="4"/>
      <c r="UDX912" s="4"/>
      <c r="UDY912" s="4"/>
      <c r="UDZ912" s="4"/>
      <c r="UEA912" s="4"/>
      <c r="UEB912" s="4"/>
      <c r="UEC912" s="4"/>
      <c r="UED912" s="4"/>
      <c r="UEF912" s="4"/>
      <c r="UEH912" s="4"/>
      <c r="UEI912" s="4"/>
      <c r="UEJ912" s="4"/>
      <c r="UEK912" s="4"/>
      <c r="UEL912" s="4"/>
      <c r="UEM912" s="4"/>
      <c r="UEN912" s="4"/>
      <c r="UEO912" s="4"/>
      <c r="UET912" s="4"/>
      <c r="UEU912" s="4"/>
      <c r="UEV912" s="4"/>
      <c r="UEW912" s="4"/>
      <c r="UEX912" s="4"/>
      <c r="UEY912" s="4"/>
      <c r="UEZ912" s="4"/>
      <c r="UFA912" s="4"/>
      <c r="UFB912" s="4"/>
      <c r="UFC912" s="4"/>
      <c r="UFD912" s="4"/>
      <c r="UFE912" s="4"/>
      <c r="UFF912" s="4"/>
      <c r="UFG912" s="4"/>
      <c r="UFH912" s="4"/>
      <c r="UFI912" s="4"/>
      <c r="UFJ912" s="4"/>
      <c r="UFK912" s="4"/>
      <c r="UFL912" s="4"/>
      <c r="UFM912" s="4"/>
      <c r="UFN912" s="4"/>
      <c r="UFO912" s="4"/>
      <c r="UFP912" s="4"/>
      <c r="UFQ912" s="4"/>
      <c r="UFR912" s="4"/>
      <c r="UFS912" s="4"/>
      <c r="UFT912" s="4"/>
      <c r="UFU912" s="4"/>
      <c r="UFV912" s="4"/>
      <c r="UFW912" s="4"/>
      <c r="UFX912" s="4"/>
      <c r="UFY912" s="4"/>
      <c r="UFZ912" s="4"/>
      <c r="UGA912" s="4"/>
      <c r="UGB912" s="4"/>
      <c r="UGC912" s="4"/>
      <c r="UGD912" s="4"/>
      <c r="UGE912" s="4"/>
      <c r="UGF912" s="4"/>
      <c r="UGG912" s="4"/>
      <c r="UGH912" s="4"/>
      <c r="UGI912" s="4"/>
      <c r="UGJ912" s="4"/>
      <c r="UGK912" s="4"/>
      <c r="UGL912" s="4"/>
      <c r="UGM912" s="4"/>
      <c r="UGN912" s="4"/>
      <c r="UGO912" s="4"/>
      <c r="UGP912" s="4"/>
      <c r="UGQ912" s="4"/>
      <c r="UGR912" s="4"/>
      <c r="UGS912" s="4"/>
      <c r="UGT912" s="4"/>
      <c r="UGU912" s="4"/>
      <c r="UGV912" s="4"/>
      <c r="UGW912" s="4"/>
      <c r="UGX912" s="4"/>
      <c r="UGY912" s="4"/>
      <c r="UGZ912" s="4"/>
      <c r="UHA912" s="4"/>
      <c r="UHB912" s="4"/>
      <c r="UHC912" s="4"/>
      <c r="UHD912" s="4"/>
      <c r="UHE912" s="4"/>
      <c r="UHF912" s="4"/>
      <c r="UHG912" s="4"/>
      <c r="UHH912" s="4"/>
      <c r="UHI912" s="4"/>
      <c r="UHJ912" s="4"/>
      <c r="UHK912" s="4"/>
      <c r="UHL912" s="4"/>
      <c r="UHM912" s="4"/>
      <c r="UHN912" s="4"/>
      <c r="UHO912" s="4"/>
      <c r="UHP912" s="4"/>
      <c r="UHQ912" s="4"/>
      <c r="UHR912" s="4"/>
      <c r="UHS912" s="4"/>
      <c r="UHT912" s="4"/>
      <c r="UHU912" s="4"/>
      <c r="UHV912" s="4"/>
      <c r="UHW912" s="4"/>
      <c r="UHX912" s="4"/>
      <c r="UHY912" s="4"/>
      <c r="UHZ912" s="4"/>
      <c r="UIA912" s="4"/>
      <c r="UIB912" s="4"/>
      <c r="UIC912" s="4"/>
      <c r="UID912" s="4"/>
      <c r="UIE912" s="4"/>
      <c r="UIF912" s="4"/>
      <c r="UIG912" s="4"/>
      <c r="UIH912" s="4"/>
      <c r="UII912" s="4"/>
      <c r="UIJ912" s="4"/>
      <c r="UIK912" s="4"/>
      <c r="UIL912" s="4"/>
      <c r="UIM912" s="4"/>
      <c r="UIN912" s="4"/>
      <c r="UIO912" s="4"/>
      <c r="UIP912" s="4"/>
      <c r="UIQ912" s="4"/>
      <c r="UIR912" s="4"/>
      <c r="UIS912" s="4"/>
      <c r="UIT912" s="4"/>
      <c r="UIU912" s="4"/>
      <c r="UIV912" s="4"/>
      <c r="UIW912" s="4"/>
      <c r="UIX912" s="4"/>
      <c r="UIY912" s="4"/>
      <c r="UIZ912" s="4"/>
      <c r="UJA912" s="4"/>
      <c r="UJB912" s="4"/>
      <c r="UJC912" s="4"/>
      <c r="UJD912" s="4"/>
      <c r="UJE912" s="4"/>
      <c r="UJF912" s="4"/>
      <c r="UJG912" s="4"/>
      <c r="UJH912" s="4"/>
      <c r="UJI912" s="4"/>
      <c r="UJJ912" s="4"/>
      <c r="UJK912" s="4"/>
      <c r="UJL912" s="4"/>
      <c r="UJM912" s="4"/>
      <c r="UJN912" s="4"/>
      <c r="UJO912" s="4"/>
      <c r="UJP912" s="4"/>
      <c r="UJQ912" s="4"/>
      <c r="UJR912" s="4"/>
      <c r="UJS912" s="4"/>
      <c r="UJT912" s="4"/>
      <c r="UJU912" s="4"/>
      <c r="UJV912" s="4"/>
      <c r="UJW912" s="4"/>
      <c r="UJX912" s="4"/>
      <c r="UJY912" s="4"/>
      <c r="UJZ912" s="4"/>
      <c r="UKA912" s="4"/>
      <c r="UKB912" s="4"/>
      <c r="UKC912" s="4"/>
      <c r="UKD912" s="4"/>
      <c r="UKE912" s="4"/>
      <c r="UKF912" s="4"/>
      <c r="UKG912" s="4"/>
      <c r="UKH912" s="4"/>
      <c r="UKI912" s="4"/>
      <c r="UKJ912" s="4"/>
      <c r="UKK912" s="4"/>
      <c r="UKL912" s="4"/>
      <c r="UKM912" s="4"/>
      <c r="UKN912" s="4"/>
      <c r="UKO912" s="4"/>
      <c r="UKP912" s="4"/>
      <c r="UKQ912" s="4"/>
      <c r="UKR912" s="4"/>
      <c r="UKS912" s="4"/>
      <c r="UKT912" s="4"/>
      <c r="UKU912" s="4"/>
      <c r="UKV912" s="4"/>
      <c r="UKW912" s="4"/>
      <c r="UKX912" s="4"/>
      <c r="UKY912" s="4"/>
      <c r="UKZ912" s="4"/>
      <c r="ULA912" s="4"/>
      <c r="ULB912" s="4"/>
      <c r="ULC912" s="4"/>
      <c r="ULD912" s="4"/>
      <c r="ULE912" s="4"/>
      <c r="ULF912" s="4"/>
      <c r="ULG912" s="4"/>
      <c r="ULH912" s="4"/>
      <c r="ULI912" s="4"/>
      <c r="ULJ912" s="4"/>
      <c r="ULK912" s="4"/>
      <c r="ULL912" s="4"/>
      <c r="ULM912" s="4"/>
      <c r="ULN912" s="4"/>
      <c r="ULO912" s="4"/>
      <c r="ULP912" s="4"/>
      <c r="ULQ912" s="4"/>
      <c r="ULR912" s="4"/>
      <c r="ULS912" s="4"/>
      <c r="ULT912" s="4"/>
      <c r="ULU912" s="4"/>
      <c r="ULV912" s="4"/>
      <c r="ULW912" s="4"/>
      <c r="ULX912" s="4"/>
      <c r="ULY912" s="4"/>
      <c r="ULZ912" s="4"/>
      <c r="UMA912" s="4"/>
      <c r="UMB912" s="4"/>
      <c r="UMC912" s="4"/>
      <c r="UMD912" s="4"/>
      <c r="UME912" s="4"/>
      <c r="UMF912" s="4"/>
      <c r="UMG912" s="4"/>
      <c r="UMH912" s="4"/>
      <c r="UMI912" s="4"/>
      <c r="UMJ912" s="4"/>
      <c r="UMK912" s="4"/>
      <c r="UML912" s="4"/>
      <c r="UMM912" s="4"/>
      <c r="UMN912" s="4"/>
      <c r="UMO912" s="4"/>
      <c r="UMP912" s="4"/>
      <c r="UMQ912" s="4"/>
      <c r="UMR912" s="4"/>
      <c r="UMS912" s="4"/>
      <c r="UMT912" s="4"/>
      <c r="UMU912" s="4"/>
      <c r="UMV912" s="4"/>
      <c r="UMW912" s="4"/>
      <c r="UMX912" s="4"/>
      <c r="UMY912" s="4"/>
      <c r="UMZ912" s="4"/>
      <c r="UNA912" s="4"/>
      <c r="UNB912" s="4"/>
      <c r="UNC912" s="4"/>
      <c r="UND912" s="4"/>
      <c r="UNE912" s="4"/>
      <c r="UNF912" s="4"/>
      <c r="UNG912" s="4"/>
      <c r="UNH912" s="4"/>
      <c r="UNI912" s="4"/>
      <c r="UNJ912" s="4"/>
      <c r="UNK912" s="4"/>
      <c r="UNL912" s="4"/>
      <c r="UNM912" s="4"/>
      <c r="UNN912" s="4"/>
      <c r="UNO912" s="4"/>
      <c r="UNP912" s="4"/>
      <c r="UNQ912" s="4"/>
      <c r="UNR912" s="4"/>
      <c r="UNS912" s="4"/>
      <c r="UNT912" s="4"/>
      <c r="UNU912" s="4"/>
      <c r="UNV912" s="4"/>
      <c r="UNW912" s="4"/>
      <c r="UNX912" s="4"/>
      <c r="UNY912" s="4"/>
      <c r="UNZ912" s="4"/>
      <c r="UOB912" s="4"/>
      <c r="UOD912" s="4"/>
      <c r="UOE912" s="4"/>
      <c r="UOF912" s="4"/>
      <c r="UOG912" s="4"/>
      <c r="UOH912" s="4"/>
      <c r="UOI912" s="4"/>
      <c r="UOJ912" s="4"/>
      <c r="UOK912" s="4"/>
      <c r="UOP912" s="4"/>
      <c r="UOQ912" s="4"/>
      <c r="UOR912" s="4"/>
      <c r="UOS912" s="4"/>
      <c r="UOT912" s="4"/>
      <c r="UOU912" s="4"/>
      <c r="UOV912" s="4"/>
      <c r="UOW912" s="4"/>
      <c r="UOX912" s="4"/>
      <c r="UOY912" s="4"/>
      <c r="UOZ912" s="4"/>
      <c r="UPA912" s="4"/>
      <c r="UPB912" s="4"/>
      <c r="UPC912" s="4"/>
      <c r="UPD912" s="4"/>
      <c r="UPE912" s="4"/>
      <c r="UPF912" s="4"/>
      <c r="UPG912" s="4"/>
      <c r="UPH912" s="4"/>
      <c r="UPI912" s="4"/>
      <c r="UPJ912" s="4"/>
      <c r="UPK912" s="4"/>
      <c r="UPL912" s="4"/>
      <c r="UPM912" s="4"/>
      <c r="UPN912" s="4"/>
      <c r="UPO912" s="4"/>
      <c r="UPP912" s="4"/>
      <c r="UPQ912" s="4"/>
      <c r="UPR912" s="4"/>
      <c r="UPS912" s="4"/>
      <c r="UPT912" s="4"/>
      <c r="UPU912" s="4"/>
      <c r="UPV912" s="4"/>
      <c r="UPW912" s="4"/>
      <c r="UPX912" s="4"/>
      <c r="UPY912" s="4"/>
      <c r="UPZ912" s="4"/>
      <c r="UQA912" s="4"/>
      <c r="UQB912" s="4"/>
      <c r="UQC912" s="4"/>
      <c r="UQD912" s="4"/>
      <c r="UQE912" s="4"/>
      <c r="UQF912" s="4"/>
      <c r="UQG912" s="4"/>
      <c r="UQH912" s="4"/>
      <c r="UQI912" s="4"/>
      <c r="UQJ912" s="4"/>
      <c r="UQK912" s="4"/>
      <c r="UQL912" s="4"/>
      <c r="UQM912" s="4"/>
      <c r="UQN912" s="4"/>
      <c r="UQO912" s="4"/>
      <c r="UQP912" s="4"/>
      <c r="UQQ912" s="4"/>
      <c r="UQR912" s="4"/>
      <c r="UQS912" s="4"/>
      <c r="UQT912" s="4"/>
      <c r="UQU912" s="4"/>
      <c r="UQV912" s="4"/>
      <c r="UQW912" s="4"/>
      <c r="UQX912" s="4"/>
      <c r="UQY912" s="4"/>
      <c r="UQZ912" s="4"/>
      <c r="URA912" s="4"/>
      <c r="URB912" s="4"/>
      <c r="URC912" s="4"/>
      <c r="URD912" s="4"/>
      <c r="URE912" s="4"/>
      <c r="URF912" s="4"/>
      <c r="URG912" s="4"/>
      <c r="URH912" s="4"/>
      <c r="URI912" s="4"/>
      <c r="URJ912" s="4"/>
      <c r="URK912" s="4"/>
      <c r="URL912" s="4"/>
      <c r="URM912" s="4"/>
      <c r="URN912" s="4"/>
      <c r="URO912" s="4"/>
      <c r="URP912" s="4"/>
      <c r="URQ912" s="4"/>
      <c r="URR912" s="4"/>
      <c r="URS912" s="4"/>
      <c r="URT912" s="4"/>
      <c r="URU912" s="4"/>
      <c r="URV912" s="4"/>
      <c r="URW912" s="4"/>
      <c r="URX912" s="4"/>
      <c r="URY912" s="4"/>
      <c r="URZ912" s="4"/>
      <c r="USA912" s="4"/>
      <c r="USB912" s="4"/>
      <c r="USC912" s="4"/>
      <c r="USD912" s="4"/>
      <c r="USE912" s="4"/>
      <c r="USF912" s="4"/>
      <c r="USG912" s="4"/>
      <c r="USH912" s="4"/>
      <c r="USI912" s="4"/>
      <c r="USJ912" s="4"/>
      <c r="USK912" s="4"/>
      <c r="USL912" s="4"/>
      <c r="USM912" s="4"/>
      <c r="USN912" s="4"/>
      <c r="USO912" s="4"/>
      <c r="USP912" s="4"/>
      <c r="USQ912" s="4"/>
      <c r="USR912" s="4"/>
      <c r="USS912" s="4"/>
      <c r="UST912" s="4"/>
      <c r="USU912" s="4"/>
      <c r="USV912" s="4"/>
      <c r="USW912" s="4"/>
      <c r="USX912" s="4"/>
      <c r="USY912" s="4"/>
      <c r="USZ912" s="4"/>
      <c r="UTA912" s="4"/>
      <c r="UTB912" s="4"/>
      <c r="UTC912" s="4"/>
      <c r="UTD912" s="4"/>
      <c r="UTE912" s="4"/>
      <c r="UTF912" s="4"/>
      <c r="UTG912" s="4"/>
      <c r="UTH912" s="4"/>
      <c r="UTI912" s="4"/>
      <c r="UTJ912" s="4"/>
      <c r="UTK912" s="4"/>
      <c r="UTL912" s="4"/>
      <c r="UTM912" s="4"/>
      <c r="UTN912" s="4"/>
      <c r="UTO912" s="4"/>
      <c r="UTP912" s="4"/>
      <c r="UTQ912" s="4"/>
      <c r="UTR912" s="4"/>
      <c r="UTS912" s="4"/>
      <c r="UTT912" s="4"/>
      <c r="UTU912" s="4"/>
      <c r="UTV912" s="4"/>
      <c r="UTW912" s="4"/>
      <c r="UTX912" s="4"/>
      <c r="UTY912" s="4"/>
      <c r="UTZ912" s="4"/>
      <c r="UUA912" s="4"/>
      <c r="UUB912" s="4"/>
      <c r="UUC912" s="4"/>
      <c r="UUD912" s="4"/>
      <c r="UUE912" s="4"/>
      <c r="UUF912" s="4"/>
      <c r="UUG912" s="4"/>
      <c r="UUH912" s="4"/>
      <c r="UUI912" s="4"/>
      <c r="UUJ912" s="4"/>
      <c r="UUK912" s="4"/>
      <c r="UUL912" s="4"/>
      <c r="UUM912" s="4"/>
      <c r="UUN912" s="4"/>
      <c r="UUO912" s="4"/>
      <c r="UUP912" s="4"/>
      <c r="UUQ912" s="4"/>
      <c r="UUR912" s="4"/>
      <c r="UUS912" s="4"/>
      <c r="UUT912" s="4"/>
      <c r="UUU912" s="4"/>
      <c r="UUV912" s="4"/>
      <c r="UUW912" s="4"/>
      <c r="UUX912" s="4"/>
      <c r="UUY912" s="4"/>
      <c r="UUZ912" s="4"/>
      <c r="UVA912" s="4"/>
      <c r="UVB912" s="4"/>
      <c r="UVC912" s="4"/>
      <c r="UVD912" s="4"/>
      <c r="UVE912" s="4"/>
      <c r="UVF912" s="4"/>
      <c r="UVG912" s="4"/>
      <c r="UVH912" s="4"/>
      <c r="UVI912" s="4"/>
      <c r="UVJ912" s="4"/>
      <c r="UVK912" s="4"/>
      <c r="UVL912" s="4"/>
      <c r="UVM912" s="4"/>
      <c r="UVN912" s="4"/>
      <c r="UVO912" s="4"/>
      <c r="UVP912" s="4"/>
      <c r="UVQ912" s="4"/>
      <c r="UVR912" s="4"/>
      <c r="UVS912" s="4"/>
      <c r="UVT912" s="4"/>
      <c r="UVU912" s="4"/>
      <c r="UVV912" s="4"/>
      <c r="UVW912" s="4"/>
      <c r="UVX912" s="4"/>
      <c r="UVY912" s="4"/>
      <c r="UVZ912" s="4"/>
      <c r="UWA912" s="4"/>
      <c r="UWB912" s="4"/>
      <c r="UWC912" s="4"/>
      <c r="UWD912" s="4"/>
      <c r="UWE912" s="4"/>
      <c r="UWF912" s="4"/>
      <c r="UWG912" s="4"/>
      <c r="UWH912" s="4"/>
      <c r="UWI912" s="4"/>
      <c r="UWJ912" s="4"/>
      <c r="UWK912" s="4"/>
      <c r="UWL912" s="4"/>
      <c r="UWM912" s="4"/>
      <c r="UWN912" s="4"/>
      <c r="UWO912" s="4"/>
      <c r="UWP912" s="4"/>
      <c r="UWQ912" s="4"/>
      <c r="UWR912" s="4"/>
      <c r="UWS912" s="4"/>
      <c r="UWT912" s="4"/>
      <c r="UWU912" s="4"/>
      <c r="UWV912" s="4"/>
      <c r="UWW912" s="4"/>
      <c r="UWX912" s="4"/>
      <c r="UWY912" s="4"/>
      <c r="UWZ912" s="4"/>
      <c r="UXA912" s="4"/>
      <c r="UXB912" s="4"/>
      <c r="UXC912" s="4"/>
      <c r="UXD912" s="4"/>
      <c r="UXE912" s="4"/>
      <c r="UXF912" s="4"/>
      <c r="UXG912" s="4"/>
      <c r="UXH912" s="4"/>
      <c r="UXI912" s="4"/>
      <c r="UXJ912" s="4"/>
      <c r="UXK912" s="4"/>
      <c r="UXL912" s="4"/>
      <c r="UXM912" s="4"/>
      <c r="UXN912" s="4"/>
      <c r="UXO912" s="4"/>
      <c r="UXP912" s="4"/>
      <c r="UXQ912" s="4"/>
      <c r="UXR912" s="4"/>
      <c r="UXS912" s="4"/>
      <c r="UXT912" s="4"/>
      <c r="UXU912" s="4"/>
      <c r="UXV912" s="4"/>
      <c r="UXX912" s="4"/>
      <c r="UXZ912" s="4"/>
      <c r="UYA912" s="4"/>
      <c r="UYB912" s="4"/>
      <c r="UYC912" s="4"/>
      <c r="UYD912" s="4"/>
      <c r="UYE912" s="4"/>
      <c r="UYF912" s="4"/>
      <c r="UYG912" s="4"/>
      <c r="UYL912" s="4"/>
      <c r="UYM912" s="4"/>
      <c r="UYN912" s="4"/>
      <c r="UYO912" s="4"/>
      <c r="UYP912" s="4"/>
      <c r="UYQ912" s="4"/>
      <c r="UYR912" s="4"/>
      <c r="UYS912" s="4"/>
      <c r="UYT912" s="4"/>
      <c r="UYU912" s="4"/>
      <c r="UYV912" s="4"/>
      <c r="UYW912" s="4"/>
      <c r="UYX912" s="4"/>
      <c r="UYY912" s="4"/>
      <c r="UYZ912" s="4"/>
      <c r="UZA912" s="4"/>
      <c r="UZB912" s="4"/>
      <c r="UZC912" s="4"/>
      <c r="UZD912" s="4"/>
      <c r="UZE912" s="4"/>
      <c r="UZF912" s="4"/>
      <c r="UZG912" s="4"/>
      <c r="UZH912" s="4"/>
      <c r="UZI912" s="4"/>
      <c r="UZJ912" s="4"/>
      <c r="UZK912" s="4"/>
      <c r="UZL912" s="4"/>
      <c r="UZM912" s="4"/>
      <c r="UZN912" s="4"/>
      <c r="UZO912" s="4"/>
      <c r="UZP912" s="4"/>
      <c r="UZQ912" s="4"/>
      <c r="UZR912" s="4"/>
      <c r="UZS912" s="4"/>
      <c r="UZT912" s="4"/>
      <c r="UZU912" s="4"/>
      <c r="UZV912" s="4"/>
      <c r="UZW912" s="4"/>
      <c r="UZX912" s="4"/>
      <c r="UZY912" s="4"/>
      <c r="UZZ912" s="4"/>
      <c r="VAA912" s="4"/>
      <c r="VAB912" s="4"/>
      <c r="VAC912" s="4"/>
      <c r="VAD912" s="4"/>
      <c r="VAE912" s="4"/>
      <c r="VAF912" s="4"/>
      <c r="VAG912" s="4"/>
      <c r="VAH912" s="4"/>
      <c r="VAI912" s="4"/>
      <c r="VAJ912" s="4"/>
      <c r="VAK912" s="4"/>
      <c r="VAL912" s="4"/>
      <c r="VAM912" s="4"/>
      <c r="VAN912" s="4"/>
      <c r="VAO912" s="4"/>
      <c r="VAP912" s="4"/>
      <c r="VAQ912" s="4"/>
      <c r="VAR912" s="4"/>
      <c r="VAS912" s="4"/>
      <c r="VAT912" s="4"/>
      <c r="VAU912" s="4"/>
      <c r="VAV912" s="4"/>
      <c r="VAW912" s="4"/>
      <c r="VAX912" s="4"/>
      <c r="VAY912" s="4"/>
      <c r="VAZ912" s="4"/>
      <c r="VBA912" s="4"/>
      <c r="VBB912" s="4"/>
      <c r="VBC912" s="4"/>
      <c r="VBD912" s="4"/>
      <c r="VBE912" s="4"/>
      <c r="VBF912" s="4"/>
      <c r="VBG912" s="4"/>
      <c r="VBH912" s="4"/>
      <c r="VBI912" s="4"/>
      <c r="VBJ912" s="4"/>
      <c r="VBK912" s="4"/>
      <c r="VBL912" s="4"/>
      <c r="VBM912" s="4"/>
      <c r="VBN912" s="4"/>
      <c r="VBO912" s="4"/>
      <c r="VBP912" s="4"/>
      <c r="VBQ912" s="4"/>
      <c r="VBR912" s="4"/>
      <c r="VBS912" s="4"/>
      <c r="VBT912" s="4"/>
      <c r="VBU912" s="4"/>
      <c r="VBV912" s="4"/>
      <c r="VBW912" s="4"/>
      <c r="VBX912" s="4"/>
      <c r="VBY912" s="4"/>
      <c r="VBZ912" s="4"/>
      <c r="VCA912" s="4"/>
      <c r="VCB912" s="4"/>
      <c r="VCC912" s="4"/>
      <c r="VCD912" s="4"/>
      <c r="VCE912" s="4"/>
      <c r="VCF912" s="4"/>
      <c r="VCG912" s="4"/>
      <c r="VCH912" s="4"/>
      <c r="VCI912" s="4"/>
      <c r="VCJ912" s="4"/>
      <c r="VCK912" s="4"/>
      <c r="VCL912" s="4"/>
      <c r="VCM912" s="4"/>
      <c r="VCN912" s="4"/>
      <c r="VCO912" s="4"/>
      <c r="VCP912" s="4"/>
      <c r="VCQ912" s="4"/>
      <c r="VCR912" s="4"/>
      <c r="VCS912" s="4"/>
      <c r="VCT912" s="4"/>
      <c r="VCU912" s="4"/>
      <c r="VCV912" s="4"/>
      <c r="VCW912" s="4"/>
      <c r="VCX912" s="4"/>
      <c r="VCY912" s="4"/>
      <c r="VCZ912" s="4"/>
      <c r="VDA912" s="4"/>
      <c r="VDB912" s="4"/>
      <c r="VDC912" s="4"/>
      <c r="VDD912" s="4"/>
      <c r="VDE912" s="4"/>
      <c r="VDF912" s="4"/>
      <c r="VDG912" s="4"/>
      <c r="VDH912" s="4"/>
      <c r="VDI912" s="4"/>
      <c r="VDJ912" s="4"/>
      <c r="VDK912" s="4"/>
      <c r="VDL912" s="4"/>
      <c r="VDM912" s="4"/>
      <c r="VDN912" s="4"/>
      <c r="VDO912" s="4"/>
      <c r="VDP912" s="4"/>
      <c r="VDQ912" s="4"/>
      <c r="VDR912" s="4"/>
      <c r="VDS912" s="4"/>
      <c r="VDT912" s="4"/>
      <c r="VDU912" s="4"/>
      <c r="VDV912" s="4"/>
      <c r="VDW912" s="4"/>
      <c r="VDX912" s="4"/>
      <c r="VDY912" s="4"/>
      <c r="VDZ912" s="4"/>
      <c r="VEA912" s="4"/>
      <c r="VEB912" s="4"/>
      <c r="VEC912" s="4"/>
      <c r="VED912" s="4"/>
      <c r="VEE912" s="4"/>
      <c r="VEF912" s="4"/>
      <c r="VEG912" s="4"/>
      <c r="VEH912" s="4"/>
      <c r="VEI912" s="4"/>
      <c r="VEJ912" s="4"/>
      <c r="VEK912" s="4"/>
      <c r="VEL912" s="4"/>
      <c r="VEM912" s="4"/>
      <c r="VEN912" s="4"/>
      <c r="VEO912" s="4"/>
      <c r="VEP912" s="4"/>
      <c r="VEQ912" s="4"/>
      <c r="VER912" s="4"/>
      <c r="VES912" s="4"/>
      <c r="VET912" s="4"/>
      <c r="VEU912" s="4"/>
      <c r="VEV912" s="4"/>
      <c r="VEW912" s="4"/>
      <c r="VEX912" s="4"/>
      <c r="VEY912" s="4"/>
      <c r="VEZ912" s="4"/>
      <c r="VFA912" s="4"/>
      <c r="VFB912" s="4"/>
      <c r="VFC912" s="4"/>
      <c r="VFD912" s="4"/>
      <c r="VFE912" s="4"/>
      <c r="VFF912" s="4"/>
      <c r="VFG912" s="4"/>
      <c r="VFH912" s="4"/>
      <c r="VFI912" s="4"/>
      <c r="VFJ912" s="4"/>
      <c r="VFK912" s="4"/>
      <c r="VFL912" s="4"/>
      <c r="VFM912" s="4"/>
      <c r="VFN912" s="4"/>
      <c r="VFO912" s="4"/>
      <c r="VFP912" s="4"/>
      <c r="VFQ912" s="4"/>
      <c r="VFR912" s="4"/>
      <c r="VFS912" s="4"/>
      <c r="VFT912" s="4"/>
      <c r="VFU912" s="4"/>
      <c r="VFV912" s="4"/>
      <c r="VFW912" s="4"/>
      <c r="VFX912" s="4"/>
      <c r="VFY912" s="4"/>
      <c r="VFZ912" s="4"/>
      <c r="VGA912" s="4"/>
      <c r="VGB912" s="4"/>
      <c r="VGC912" s="4"/>
      <c r="VGD912" s="4"/>
      <c r="VGE912" s="4"/>
      <c r="VGF912" s="4"/>
      <c r="VGG912" s="4"/>
      <c r="VGH912" s="4"/>
      <c r="VGI912" s="4"/>
      <c r="VGJ912" s="4"/>
      <c r="VGK912" s="4"/>
      <c r="VGL912" s="4"/>
      <c r="VGM912" s="4"/>
      <c r="VGN912" s="4"/>
      <c r="VGO912" s="4"/>
      <c r="VGP912" s="4"/>
      <c r="VGQ912" s="4"/>
      <c r="VGR912" s="4"/>
      <c r="VGS912" s="4"/>
      <c r="VGT912" s="4"/>
      <c r="VGU912" s="4"/>
      <c r="VGV912" s="4"/>
      <c r="VGW912" s="4"/>
      <c r="VGX912" s="4"/>
      <c r="VGY912" s="4"/>
      <c r="VGZ912" s="4"/>
      <c r="VHA912" s="4"/>
      <c r="VHB912" s="4"/>
      <c r="VHC912" s="4"/>
      <c r="VHD912" s="4"/>
      <c r="VHE912" s="4"/>
      <c r="VHF912" s="4"/>
      <c r="VHG912" s="4"/>
      <c r="VHH912" s="4"/>
      <c r="VHI912" s="4"/>
      <c r="VHJ912" s="4"/>
      <c r="VHK912" s="4"/>
      <c r="VHL912" s="4"/>
      <c r="VHM912" s="4"/>
      <c r="VHN912" s="4"/>
      <c r="VHO912" s="4"/>
      <c r="VHP912" s="4"/>
      <c r="VHQ912" s="4"/>
      <c r="VHR912" s="4"/>
      <c r="VHT912" s="4"/>
      <c r="VHV912" s="4"/>
      <c r="VHW912" s="4"/>
      <c r="VHX912" s="4"/>
      <c r="VHY912" s="4"/>
      <c r="VHZ912" s="4"/>
      <c r="VIA912" s="4"/>
      <c r="VIB912" s="4"/>
      <c r="VIC912" s="4"/>
      <c r="VIH912" s="4"/>
      <c r="VII912" s="4"/>
      <c r="VIJ912" s="4"/>
      <c r="VIK912" s="4"/>
      <c r="VIL912" s="4"/>
      <c r="VIM912" s="4"/>
      <c r="VIN912" s="4"/>
      <c r="VIO912" s="4"/>
      <c r="VIP912" s="4"/>
      <c r="VIQ912" s="4"/>
      <c r="VIR912" s="4"/>
      <c r="VIS912" s="4"/>
      <c r="VIT912" s="4"/>
      <c r="VIU912" s="4"/>
      <c r="VIV912" s="4"/>
      <c r="VIW912" s="4"/>
      <c r="VIX912" s="4"/>
      <c r="VIY912" s="4"/>
      <c r="VIZ912" s="4"/>
      <c r="VJA912" s="4"/>
      <c r="VJB912" s="4"/>
      <c r="VJC912" s="4"/>
      <c r="VJD912" s="4"/>
      <c r="VJE912" s="4"/>
      <c r="VJF912" s="4"/>
      <c r="VJG912" s="4"/>
      <c r="VJH912" s="4"/>
      <c r="VJI912" s="4"/>
      <c r="VJJ912" s="4"/>
      <c r="VJK912" s="4"/>
      <c r="VJL912" s="4"/>
      <c r="VJM912" s="4"/>
      <c r="VJN912" s="4"/>
      <c r="VJO912" s="4"/>
      <c r="VJP912" s="4"/>
      <c r="VJQ912" s="4"/>
      <c r="VJR912" s="4"/>
      <c r="VJS912" s="4"/>
      <c r="VJT912" s="4"/>
      <c r="VJU912" s="4"/>
      <c r="VJV912" s="4"/>
      <c r="VJW912" s="4"/>
      <c r="VJX912" s="4"/>
      <c r="VJY912" s="4"/>
      <c r="VJZ912" s="4"/>
      <c r="VKA912" s="4"/>
      <c r="VKB912" s="4"/>
      <c r="VKC912" s="4"/>
      <c r="VKD912" s="4"/>
      <c r="VKE912" s="4"/>
      <c r="VKF912" s="4"/>
      <c r="VKG912" s="4"/>
      <c r="VKH912" s="4"/>
      <c r="VKI912" s="4"/>
      <c r="VKJ912" s="4"/>
      <c r="VKK912" s="4"/>
      <c r="VKL912" s="4"/>
      <c r="VKM912" s="4"/>
      <c r="VKN912" s="4"/>
      <c r="VKO912" s="4"/>
      <c r="VKP912" s="4"/>
      <c r="VKQ912" s="4"/>
      <c r="VKR912" s="4"/>
      <c r="VKS912" s="4"/>
      <c r="VKT912" s="4"/>
      <c r="VKU912" s="4"/>
      <c r="VKV912" s="4"/>
      <c r="VKW912" s="4"/>
      <c r="VKX912" s="4"/>
      <c r="VKY912" s="4"/>
      <c r="VKZ912" s="4"/>
      <c r="VLA912" s="4"/>
      <c r="VLB912" s="4"/>
      <c r="VLC912" s="4"/>
      <c r="VLD912" s="4"/>
      <c r="VLE912" s="4"/>
      <c r="VLF912" s="4"/>
      <c r="VLG912" s="4"/>
      <c r="VLH912" s="4"/>
      <c r="VLI912" s="4"/>
      <c r="VLJ912" s="4"/>
      <c r="VLK912" s="4"/>
      <c r="VLL912" s="4"/>
      <c r="VLM912" s="4"/>
      <c r="VLN912" s="4"/>
      <c r="VLO912" s="4"/>
      <c r="VLP912" s="4"/>
      <c r="VLQ912" s="4"/>
      <c r="VLR912" s="4"/>
      <c r="VLS912" s="4"/>
      <c r="VLT912" s="4"/>
      <c r="VLU912" s="4"/>
      <c r="VLV912" s="4"/>
      <c r="VLW912" s="4"/>
      <c r="VLX912" s="4"/>
      <c r="VLY912" s="4"/>
      <c r="VLZ912" s="4"/>
      <c r="VMA912" s="4"/>
      <c r="VMB912" s="4"/>
      <c r="VMC912" s="4"/>
      <c r="VMD912" s="4"/>
      <c r="VME912" s="4"/>
      <c r="VMF912" s="4"/>
      <c r="VMG912" s="4"/>
      <c r="VMH912" s="4"/>
      <c r="VMI912" s="4"/>
      <c r="VMJ912" s="4"/>
      <c r="VMK912" s="4"/>
      <c r="VML912" s="4"/>
      <c r="VMM912" s="4"/>
      <c r="VMN912" s="4"/>
      <c r="VMO912" s="4"/>
      <c r="VMP912" s="4"/>
      <c r="VMQ912" s="4"/>
      <c r="VMR912" s="4"/>
      <c r="VMS912" s="4"/>
      <c r="VMT912" s="4"/>
      <c r="VMU912" s="4"/>
      <c r="VMV912" s="4"/>
      <c r="VMW912" s="4"/>
      <c r="VMX912" s="4"/>
      <c r="VMY912" s="4"/>
      <c r="VMZ912" s="4"/>
      <c r="VNA912" s="4"/>
      <c r="VNB912" s="4"/>
      <c r="VNC912" s="4"/>
      <c r="VND912" s="4"/>
      <c r="VNE912" s="4"/>
      <c r="VNF912" s="4"/>
      <c r="VNG912" s="4"/>
      <c r="VNH912" s="4"/>
      <c r="VNI912" s="4"/>
      <c r="VNJ912" s="4"/>
      <c r="VNK912" s="4"/>
      <c r="VNL912" s="4"/>
      <c r="VNM912" s="4"/>
      <c r="VNN912" s="4"/>
      <c r="VNO912" s="4"/>
      <c r="VNP912" s="4"/>
      <c r="VNQ912" s="4"/>
      <c r="VNR912" s="4"/>
      <c r="VNS912" s="4"/>
      <c r="VNT912" s="4"/>
      <c r="VNU912" s="4"/>
      <c r="VNV912" s="4"/>
      <c r="VNW912" s="4"/>
      <c r="VNX912" s="4"/>
      <c r="VNY912" s="4"/>
      <c r="VNZ912" s="4"/>
      <c r="VOA912" s="4"/>
      <c r="VOB912" s="4"/>
      <c r="VOC912" s="4"/>
      <c r="VOD912" s="4"/>
      <c r="VOE912" s="4"/>
      <c r="VOF912" s="4"/>
      <c r="VOG912" s="4"/>
      <c r="VOH912" s="4"/>
      <c r="VOI912" s="4"/>
      <c r="VOJ912" s="4"/>
      <c r="VOK912" s="4"/>
      <c r="VOL912" s="4"/>
      <c r="VOM912" s="4"/>
      <c r="VON912" s="4"/>
      <c r="VOO912" s="4"/>
      <c r="VOP912" s="4"/>
      <c r="VOQ912" s="4"/>
      <c r="VOR912" s="4"/>
      <c r="VOS912" s="4"/>
      <c r="VOT912" s="4"/>
      <c r="VOU912" s="4"/>
      <c r="VOV912" s="4"/>
      <c r="VOW912" s="4"/>
      <c r="VOX912" s="4"/>
      <c r="VOY912" s="4"/>
      <c r="VOZ912" s="4"/>
      <c r="VPA912" s="4"/>
      <c r="VPB912" s="4"/>
      <c r="VPC912" s="4"/>
      <c r="VPD912" s="4"/>
      <c r="VPE912" s="4"/>
      <c r="VPF912" s="4"/>
      <c r="VPG912" s="4"/>
      <c r="VPH912" s="4"/>
      <c r="VPI912" s="4"/>
      <c r="VPJ912" s="4"/>
      <c r="VPK912" s="4"/>
      <c r="VPL912" s="4"/>
      <c r="VPM912" s="4"/>
      <c r="VPN912" s="4"/>
      <c r="VPO912" s="4"/>
      <c r="VPP912" s="4"/>
      <c r="VPQ912" s="4"/>
      <c r="VPR912" s="4"/>
      <c r="VPS912" s="4"/>
      <c r="VPT912" s="4"/>
      <c r="VPU912" s="4"/>
      <c r="VPV912" s="4"/>
      <c r="VPW912" s="4"/>
      <c r="VPX912" s="4"/>
      <c r="VPY912" s="4"/>
      <c r="VPZ912" s="4"/>
      <c r="VQA912" s="4"/>
      <c r="VQB912" s="4"/>
      <c r="VQC912" s="4"/>
      <c r="VQD912" s="4"/>
      <c r="VQE912" s="4"/>
      <c r="VQF912" s="4"/>
      <c r="VQG912" s="4"/>
      <c r="VQH912" s="4"/>
      <c r="VQI912" s="4"/>
      <c r="VQJ912" s="4"/>
      <c r="VQK912" s="4"/>
      <c r="VQL912" s="4"/>
      <c r="VQM912" s="4"/>
      <c r="VQN912" s="4"/>
      <c r="VQO912" s="4"/>
      <c r="VQP912" s="4"/>
      <c r="VQQ912" s="4"/>
      <c r="VQR912" s="4"/>
      <c r="VQS912" s="4"/>
      <c r="VQT912" s="4"/>
      <c r="VQU912" s="4"/>
      <c r="VQV912" s="4"/>
      <c r="VQW912" s="4"/>
      <c r="VQX912" s="4"/>
      <c r="VQY912" s="4"/>
      <c r="VQZ912" s="4"/>
      <c r="VRA912" s="4"/>
      <c r="VRB912" s="4"/>
      <c r="VRC912" s="4"/>
      <c r="VRD912" s="4"/>
      <c r="VRE912" s="4"/>
      <c r="VRF912" s="4"/>
      <c r="VRG912" s="4"/>
      <c r="VRH912" s="4"/>
      <c r="VRI912" s="4"/>
      <c r="VRJ912" s="4"/>
      <c r="VRK912" s="4"/>
      <c r="VRL912" s="4"/>
      <c r="VRM912" s="4"/>
      <c r="VRN912" s="4"/>
      <c r="VRP912" s="4"/>
      <c r="VRR912" s="4"/>
      <c r="VRS912" s="4"/>
      <c r="VRT912" s="4"/>
      <c r="VRU912" s="4"/>
      <c r="VRV912" s="4"/>
      <c r="VRW912" s="4"/>
      <c r="VRX912" s="4"/>
      <c r="VRY912" s="4"/>
      <c r="VSD912" s="4"/>
      <c r="VSE912" s="4"/>
      <c r="VSF912" s="4"/>
      <c r="VSG912" s="4"/>
      <c r="VSH912" s="4"/>
      <c r="VSI912" s="4"/>
      <c r="VSJ912" s="4"/>
      <c r="VSK912" s="4"/>
      <c r="VSL912" s="4"/>
      <c r="VSM912" s="4"/>
      <c r="VSN912" s="4"/>
      <c r="VSO912" s="4"/>
      <c r="VSP912" s="4"/>
      <c r="VSQ912" s="4"/>
      <c r="VSR912" s="4"/>
      <c r="VSS912" s="4"/>
      <c r="VST912" s="4"/>
      <c r="VSU912" s="4"/>
      <c r="VSV912" s="4"/>
      <c r="VSW912" s="4"/>
      <c r="VSX912" s="4"/>
      <c r="VSY912" s="4"/>
      <c r="VSZ912" s="4"/>
      <c r="VTA912" s="4"/>
      <c r="VTB912" s="4"/>
      <c r="VTC912" s="4"/>
      <c r="VTD912" s="4"/>
      <c r="VTE912" s="4"/>
      <c r="VTF912" s="4"/>
      <c r="VTG912" s="4"/>
      <c r="VTH912" s="4"/>
      <c r="VTI912" s="4"/>
      <c r="VTJ912" s="4"/>
      <c r="VTK912" s="4"/>
      <c r="VTL912" s="4"/>
      <c r="VTM912" s="4"/>
      <c r="VTN912" s="4"/>
      <c r="VTO912" s="4"/>
      <c r="VTP912" s="4"/>
      <c r="VTQ912" s="4"/>
      <c r="VTR912" s="4"/>
      <c r="VTS912" s="4"/>
      <c r="VTT912" s="4"/>
      <c r="VTU912" s="4"/>
      <c r="VTV912" s="4"/>
      <c r="VTW912" s="4"/>
      <c r="VTX912" s="4"/>
      <c r="VTY912" s="4"/>
      <c r="VTZ912" s="4"/>
      <c r="VUA912" s="4"/>
      <c r="VUB912" s="4"/>
      <c r="VUC912" s="4"/>
      <c r="VUD912" s="4"/>
      <c r="VUE912" s="4"/>
      <c r="VUF912" s="4"/>
      <c r="VUG912" s="4"/>
      <c r="VUH912" s="4"/>
      <c r="VUI912" s="4"/>
      <c r="VUJ912" s="4"/>
      <c r="VUK912" s="4"/>
      <c r="VUL912" s="4"/>
      <c r="VUM912" s="4"/>
      <c r="VUN912" s="4"/>
      <c r="VUO912" s="4"/>
      <c r="VUP912" s="4"/>
      <c r="VUQ912" s="4"/>
      <c r="VUR912" s="4"/>
      <c r="VUS912" s="4"/>
      <c r="VUT912" s="4"/>
      <c r="VUU912" s="4"/>
      <c r="VUV912" s="4"/>
      <c r="VUW912" s="4"/>
      <c r="VUX912" s="4"/>
      <c r="VUY912" s="4"/>
      <c r="VUZ912" s="4"/>
      <c r="VVA912" s="4"/>
      <c r="VVB912" s="4"/>
      <c r="VVC912" s="4"/>
      <c r="VVD912" s="4"/>
      <c r="VVE912" s="4"/>
      <c r="VVF912" s="4"/>
      <c r="VVG912" s="4"/>
      <c r="VVH912" s="4"/>
      <c r="VVI912" s="4"/>
      <c r="VVJ912" s="4"/>
      <c r="VVK912" s="4"/>
      <c r="VVL912" s="4"/>
      <c r="VVM912" s="4"/>
      <c r="VVN912" s="4"/>
      <c r="VVO912" s="4"/>
      <c r="VVP912" s="4"/>
      <c r="VVQ912" s="4"/>
      <c r="VVR912" s="4"/>
      <c r="VVS912" s="4"/>
      <c r="VVT912" s="4"/>
      <c r="VVU912" s="4"/>
      <c r="VVV912" s="4"/>
      <c r="VVW912" s="4"/>
      <c r="VVX912" s="4"/>
      <c r="VVY912" s="4"/>
      <c r="VVZ912" s="4"/>
      <c r="VWA912" s="4"/>
      <c r="VWB912" s="4"/>
      <c r="VWC912" s="4"/>
      <c r="VWD912" s="4"/>
      <c r="VWE912" s="4"/>
      <c r="VWF912" s="4"/>
      <c r="VWG912" s="4"/>
      <c r="VWH912" s="4"/>
      <c r="VWI912" s="4"/>
      <c r="VWJ912" s="4"/>
      <c r="VWK912" s="4"/>
      <c r="VWL912" s="4"/>
      <c r="VWM912" s="4"/>
      <c r="VWN912" s="4"/>
      <c r="VWO912" s="4"/>
      <c r="VWP912" s="4"/>
      <c r="VWQ912" s="4"/>
      <c r="VWR912" s="4"/>
      <c r="VWS912" s="4"/>
      <c r="VWT912" s="4"/>
      <c r="VWU912" s="4"/>
      <c r="VWV912" s="4"/>
      <c r="VWW912" s="4"/>
      <c r="VWX912" s="4"/>
      <c r="VWY912" s="4"/>
      <c r="VWZ912" s="4"/>
      <c r="VXA912" s="4"/>
      <c r="VXB912" s="4"/>
      <c r="VXC912" s="4"/>
      <c r="VXD912" s="4"/>
      <c r="VXE912" s="4"/>
      <c r="VXF912" s="4"/>
      <c r="VXG912" s="4"/>
      <c r="VXH912" s="4"/>
      <c r="VXI912" s="4"/>
      <c r="VXJ912" s="4"/>
      <c r="VXK912" s="4"/>
      <c r="VXL912" s="4"/>
      <c r="VXM912" s="4"/>
      <c r="VXN912" s="4"/>
      <c r="VXO912" s="4"/>
      <c r="VXP912" s="4"/>
      <c r="VXQ912" s="4"/>
      <c r="VXR912" s="4"/>
      <c r="VXS912" s="4"/>
      <c r="VXT912" s="4"/>
      <c r="VXU912" s="4"/>
      <c r="VXV912" s="4"/>
      <c r="VXW912" s="4"/>
      <c r="VXX912" s="4"/>
      <c r="VXY912" s="4"/>
      <c r="VXZ912" s="4"/>
      <c r="VYA912" s="4"/>
      <c r="VYB912" s="4"/>
      <c r="VYC912" s="4"/>
      <c r="VYD912" s="4"/>
      <c r="VYE912" s="4"/>
      <c r="VYF912" s="4"/>
      <c r="VYG912" s="4"/>
      <c r="VYH912" s="4"/>
      <c r="VYI912" s="4"/>
      <c r="VYJ912" s="4"/>
      <c r="VYK912" s="4"/>
      <c r="VYL912" s="4"/>
      <c r="VYM912" s="4"/>
      <c r="VYN912" s="4"/>
      <c r="VYO912" s="4"/>
      <c r="VYP912" s="4"/>
      <c r="VYQ912" s="4"/>
      <c r="VYR912" s="4"/>
      <c r="VYS912" s="4"/>
      <c r="VYT912" s="4"/>
      <c r="VYU912" s="4"/>
      <c r="VYV912" s="4"/>
      <c r="VYW912" s="4"/>
      <c r="VYX912" s="4"/>
      <c r="VYY912" s="4"/>
      <c r="VYZ912" s="4"/>
      <c r="VZA912" s="4"/>
      <c r="VZB912" s="4"/>
      <c r="VZC912" s="4"/>
      <c r="VZD912" s="4"/>
      <c r="VZE912" s="4"/>
      <c r="VZF912" s="4"/>
      <c r="VZG912" s="4"/>
      <c r="VZH912" s="4"/>
      <c r="VZI912" s="4"/>
      <c r="VZJ912" s="4"/>
      <c r="VZK912" s="4"/>
      <c r="VZL912" s="4"/>
      <c r="VZM912" s="4"/>
      <c r="VZN912" s="4"/>
      <c r="VZO912" s="4"/>
      <c r="VZP912" s="4"/>
      <c r="VZQ912" s="4"/>
      <c r="VZR912" s="4"/>
      <c r="VZS912" s="4"/>
      <c r="VZT912" s="4"/>
      <c r="VZU912" s="4"/>
      <c r="VZV912" s="4"/>
      <c r="VZW912" s="4"/>
      <c r="VZX912" s="4"/>
      <c r="VZY912" s="4"/>
      <c r="VZZ912" s="4"/>
      <c r="WAA912" s="4"/>
      <c r="WAB912" s="4"/>
      <c r="WAC912" s="4"/>
      <c r="WAD912" s="4"/>
      <c r="WAE912" s="4"/>
      <c r="WAF912" s="4"/>
      <c r="WAG912" s="4"/>
      <c r="WAH912" s="4"/>
      <c r="WAI912" s="4"/>
      <c r="WAJ912" s="4"/>
      <c r="WAK912" s="4"/>
      <c r="WAL912" s="4"/>
      <c r="WAM912" s="4"/>
      <c r="WAN912" s="4"/>
      <c r="WAO912" s="4"/>
      <c r="WAP912" s="4"/>
      <c r="WAQ912" s="4"/>
      <c r="WAR912" s="4"/>
      <c r="WAS912" s="4"/>
      <c r="WAT912" s="4"/>
      <c r="WAU912" s="4"/>
      <c r="WAV912" s="4"/>
      <c r="WAW912" s="4"/>
      <c r="WAX912" s="4"/>
      <c r="WAY912" s="4"/>
      <c r="WAZ912" s="4"/>
      <c r="WBA912" s="4"/>
      <c r="WBB912" s="4"/>
      <c r="WBC912" s="4"/>
      <c r="WBD912" s="4"/>
      <c r="WBE912" s="4"/>
      <c r="WBF912" s="4"/>
      <c r="WBG912" s="4"/>
      <c r="WBH912" s="4"/>
      <c r="WBI912" s="4"/>
      <c r="WBJ912" s="4"/>
      <c r="WBL912" s="4"/>
      <c r="WBN912" s="4"/>
      <c r="WBO912" s="4"/>
      <c r="WBP912" s="4"/>
      <c r="WBQ912" s="4"/>
      <c r="WBR912" s="4"/>
      <c r="WBS912" s="4"/>
      <c r="WBT912" s="4"/>
      <c r="WBU912" s="4"/>
      <c r="WBZ912" s="4"/>
      <c r="WCA912" s="4"/>
      <c r="WCB912" s="4"/>
      <c r="WCC912" s="4"/>
      <c r="WCD912" s="4"/>
      <c r="WCE912" s="4"/>
      <c r="WCF912" s="4"/>
      <c r="WCG912" s="4"/>
      <c r="WCH912" s="4"/>
      <c r="WCI912" s="4"/>
      <c r="WCJ912" s="4"/>
      <c r="WCK912" s="4"/>
      <c r="WCL912" s="4"/>
      <c r="WCM912" s="4"/>
      <c r="WCN912" s="4"/>
      <c r="WCO912" s="4"/>
      <c r="WCP912" s="4"/>
      <c r="WCQ912" s="4"/>
      <c r="WCR912" s="4"/>
      <c r="WCS912" s="4"/>
      <c r="WCT912" s="4"/>
      <c r="WCU912" s="4"/>
      <c r="WCV912" s="4"/>
      <c r="WCW912" s="4"/>
      <c r="WCX912" s="4"/>
      <c r="WCY912" s="4"/>
      <c r="WCZ912" s="4"/>
      <c r="WDA912" s="4"/>
      <c r="WDB912" s="4"/>
      <c r="WDC912" s="4"/>
      <c r="WDD912" s="4"/>
      <c r="WDE912" s="4"/>
      <c r="WDF912" s="4"/>
      <c r="WDG912" s="4"/>
      <c r="WDH912" s="4"/>
      <c r="WDI912" s="4"/>
      <c r="WDJ912" s="4"/>
      <c r="WDK912" s="4"/>
      <c r="WDL912" s="4"/>
      <c r="WDM912" s="4"/>
      <c r="WDN912" s="4"/>
      <c r="WDO912" s="4"/>
      <c r="WDP912" s="4"/>
      <c r="WDQ912" s="4"/>
      <c r="WDR912" s="4"/>
      <c r="WDS912" s="4"/>
      <c r="WDT912" s="4"/>
      <c r="WDU912" s="4"/>
      <c r="WDV912" s="4"/>
      <c r="WDW912" s="4"/>
      <c r="WDX912" s="4"/>
      <c r="WDY912" s="4"/>
      <c r="WDZ912" s="4"/>
      <c r="WEA912" s="4"/>
      <c r="WEB912" s="4"/>
      <c r="WEC912" s="4"/>
      <c r="WED912" s="4"/>
      <c r="WEE912" s="4"/>
      <c r="WEF912" s="4"/>
      <c r="WEG912" s="4"/>
      <c r="WEH912" s="4"/>
      <c r="WEI912" s="4"/>
      <c r="WEJ912" s="4"/>
      <c r="WEK912" s="4"/>
      <c r="WEL912" s="4"/>
      <c r="WEM912" s="4"/>
      <c r="WEN912" s="4"/>
      <c r="WEO912" s="4"/>
      <c r="WEP912" s="4"/>
      <c r="WEQ912" s="4"/>
      <c r="WER912" s="4"/>
      <c r="WES912" s="4"/>
      <c r="WET912" s="4"/>
      <c r="WEU912" s="4"/>
      <c r="WEV912" s="4"/>
      <c r="WEW912" s="4"/>
      <c r="WEX912" s="4"/>
      <c r="WEY912" s="4"/>
      <c r="WEZ912" s="4"/>
      <c r="WFA912" s="4"/>
      <c r="WFB912" s="4"/>
      <c r="WFC912" s="4"/>
      <c r="WFD912" s="4"/>
      <c r="WFE912" s="4"/>
      <c r="WFF912" s="4"/>
      <c r="WFG912" s="4"/>
      <c r="WFH912" s="4"/>
      <c r="WFI912" s="4"/>
      <c r="WFJ912" s="4"/>
      <c r="WFK912" s="4"/>
      <c r="WFL912" s="4"/>
      <c r="WFM912" s="4"/>
      <c r="WFN912" s="4"/>
      <c r="WFO912" s="4"/>
      <c r="WFP912" s="4"/>
      <c r="WFQ912" s="4"/>
      <c r="WFR912" s="4"/>
      <c r="WFS912" s="4"/>
      <c r="WFT912" s="4"/>
      <c r="WFU912" s="4"/>
      <c r="WFV912" s="4"/>
      <c r="WFW912" s="4"/>
      <c r="WFX912" s="4"/>
      <c r="WFY912" s="4"/>
      <c r="WFZ912" s="4"/>
      <c r="WGA912" s="4"/>
      <c r="WGB912" s="4"/>
      <c r="WGC912" s="4"/>
      <c r="WGD912" s="4"/>
      <c r="WGE912" s="4"/>
      <c r="WGF912" s="4"/>
      <c r="WGG912" s="4"/>
      <c r="WGH912" s="4"/>
      <c r="WGI912" s="4"/>
      <c r="WGJ912" s="4"/>
      <c r="WGK912" s="4"/>
      <c r="WGL912" s="4"/>
      <c r="WGM912" s="4"/>
      <c r="WGN912" s="4"/>
      <c r="WGO912" s="4"/>
      <c r="WGP912" s="4"/>
      <c r="WGQ912" s="4"/>
      <c r="WGR912" s="4"/>
      <c r="WGS912" s="4"/>
      <c r="WGT912" s="4"/>
      <c r="WGU912" s="4"/>
      <c r="WGV912" s="4"/>
      <c r="WGW912" s="4"/>
      <c r="WGX912" s="4"/>
      <c r="WGY912" s="4"/>
      <c r="WGZ912" s="4"/>
      <c r="WHA912" s="4"/>
      <c r="WHB912" s="4"/>
      <c r="WHC912" s="4"/>
      <c r="WHD912" s="4"/>
      <c r="WHE912" s="4"/>
      <c r="WHF912" s="4"/>
      <c r="WHG912" s="4"/>
      <c r="WHH912" s="4"/>
      <c r="WHI912" s="4"/>
      <c r="WHJ912" s="4"/>
      <c r="WHK912" s="4"/>
      <c r="WHL912" s="4"/>
      <c r="WHM912" s="4"/>
      <c r="WHN912" s="4"/>
      <c r="WHO912" s="4"/>
      <c r="WHP912" s="4"/>
      <c r="WHQ912" s="4"/>
      <c r="WHR912" s="4"/>
      <c r="WHS912" s="4"/>
      <c r="WHT912" s="4"/>
      <c r="WHU912" s="4"/>
      <c r="WHV912" s="4"/>
      <c r="WHW912" s="4"/>
      <c r="WHX912" s="4"/>
      <c r="WHY912" s="4"/>
      <c r="WHZ912" s="4"/>
      <c r="WIA912" s="4"/>
      <c r="WIB912" s="4"/>
      <c r="WIC912" s="4"/>
      <c r="WID912" s="4"/>
      <c r="WIE912" s="4"/>
      <c r="WIF912" s="4"/>
      <c r="WIG912" s="4"/>
      <c r="WIH912" s="4"/>
      <c r="WII912" s="4"/>
      <c r="WIJ912" s="4"/>
      <c r="WIK912" s="4"/>
      <c r="WIL912" s="4"/>
      <c r="WIM912" s="4"/>
      <c r="WIN912" s="4"/>
      <c r="WIO912" s="4"/>
      <c r="WIP912" s="4"/>
      <c r="WIQ912" s="4"/>
      <c r="WIR912" s="4"/>
      <c r="WIS912" s="4"/>
      <c r="WIT912" s="4"/>
      <c r="WIU912" s="4"/>
      <c r="WIV912" s="4"/>
      <c r="WIW912" s="4"/>
      <c r="WIX912" s="4"/>
      <c r="WIY912" s="4"/>
      <c r="WIZ912" s="4"/>
      <c r="WJA912" s="4"/>
      <c r="WJB912" s="4"/>
      <c r="WJC912" s="4"/>
      <c r="WJD912" s="4"/>
      <c r="WJE912" s="4"/>
      <c r="WJF912" s="4"/>
      <c r="WJG912" s="4"/>
      <c r="WJH912" s="4"/>
      <c r="WJI912" s="4"/>
      <c r="WJJ912" s="4"/>
      <c r="WJK912" s="4"/>
      <c r="WJL912" s="4"/>
      <c r="WJM912" s="4"/>
      <c r="WJN912" s="4"/>
      <c r="WJO912" s="4"/>
      <c r="WJP912" s="4"/>
      <c r="WJQ912" s="4"/>
      <c r="WJR912" s="4"/>
      <c r="WJS912" s="4"/>
      <c r="WJT912" s="4"/>
      <c r="WJU912" s="4"/>
      <c r="WJV912" s="4"/>
      <c r="WJW912" s="4"/>
      <c r="WJX912" s="4"/>
      <c r="WJY912" s="4"/>
      <c r="WJZ912" s="4"/>
      <c r="WKA912" s="4"/>
      <c r="WKB912" s="4"/>
      <c r="WKC912" s="4"/>
      <c r="WKD912" s="4"/>
      <c r="WKE912" s="4"/>
      <c r="WKF912" s="4"/>
      <c r="WKG912" s="4"/>
      <c r="WKH912" s="4"/>
      <c r="WKI912" s="4"/>
      <c r="WKJ912" s="4"/>
      <c r="WKK912" s="4"/>
      <c r="WKL912" s="4"/>
      <c r="WKM912" s="4"/>
      <c r="WKN912" s="4"/>
      <c r="WKO912" s="4"/>
      <c r="WKP912" s="4"/>
      <c r="WKQ912" s="4"/>
      <c r="WKR912" s="4"/>
      <c r="WKS912" s="4"/>
      <c r="WKT912" s="4"/>
      <c r="WKU912" s="4"/>
      <c r="WKV912" s="4"/>
      <c r="WKW912" s="4"/>
      <c r="WKX912" s="4"/>
      <c r="WKY912" s="4"/>
      <c r="WKZ912" s="4"/>
      <c r="WLA912" s="4"/>
      <c r="WLB912" s="4"/>
      <c r="WLC912" s="4"/>
      <c r="WLD912" s="4"/>
      <c r="WLE912" s="4"/>
      <c r="WLF912" s="4"/>
      <c r="WLH912" s="4"/>
      <c r="WLJ912" s="4"/>
      <c r="WLK912" s="4"/>
      <c r="WLL912" s="4"/>
      <c r="WLM912" s="4"/>
      <c r="WLN912" s="4"/>
      <c r="WLO912" s="4"/>
      <c r="WLP912" s="4"/>
      <c r="WLQ912" s="4"/>
      <c r="WLV912" s="4"/>
      <c r="WLW912" s="4"/>
      <c r="WLX912" s="4"/>
      <c r="WLY912" s="4"/>
      <c r="WLZ912" s="4"/>
      <c r="WMA912" s="4"/>
      <c r="WMB912" s="4"/>
      <c r="WMC912" s="4"/>
      <c r="WMD912" s="4"/>
      <c r="WME912" s="4"/>
      <c r="WMF912" s="4"/>
      <c r="WMG912" s="4"/>
      <c r="WMH912" s="4"/>
      <c r="WMI912" s="4"/>
      <c r="WMJ912" s="4"/>
      <c r="WMK912" s="4"/>
      <c r="WML912" s="4"/>
      <c r="WMM912" s="4"/>
      <c r="WMN912" s="4"/>
      <c r="WMO912" s="4"/>
      <c r="WMP912" s="4"/>
      <c r="WMQ912" s="4"/>
      <c r="WMR912" s="4"/>
      <c r="WMS912" s="4"/>
      <c r="WMT912" s="4"/>
      <c r="WMU912" s="4"/>
      <c r="WMV912" s="4"/>
      <c r="WMW912" s="4"/>
      <c r="WMX912" s="4"/>
      <c r="WMY912" s="4"/>
      <c r="WMZ912" s="4"/>
      <c r="WNA912" s="4"/>
      <c r="WNB912" s="4"/>
      <c r="WNC912" s="4"/>
      <c r="WND912" s="4"/>
      <c r="WNE912" s="4"/>
      <c r="WNF912" s="4"/>
      <c r="WNG912" s="4"/>
      <c r="WNH912" s="4"/>
      <c r="WNI912" s="4"/>
      <c r="WNJ912" s="4"/>
      <c r="WNK912" s="4"/>
      <c r="WNL912" s="4"/>
      <c r="WNM912" s="4"/>
      <c r="WNN912" s="4"/>
      <c r="WNO912" s="4"/>
      <c r="WNP912" s="4"/>
      <c r="WNQ912" s="4"/>
      <c r="WNR912" s="4"/>
      <c r="WNS912" s="4"/>
      <c r="WNT912" s="4"/>
      <c r="WNU912" s="4"/>
      <c r="WNV912" s="4"/>
      <c r="WNW912" s="4"/>
      <c r="WNX912" s="4"/>
      <c r="WNY912" s="4"/>
      <c r="WNZ912" s="4"/>
      <c r="WOA912" s="4"/>
      <c r="WOB912" s="4"/>
      <c r="WOC912" s="4"/>
      <c r="WOD912" s="4"/>
      <c r="WOE912" s="4"/>
      <c r="WOF912" s="4"/>
      <c r="WOG912" s="4"/>
      <c r="WOH912" s="4"/>
      <c r="WOI912" s="4"/>
      <c r="WOJ912" s="4"/>
      <c r="WOK912" s="4"/>
      <c r="WOL912" s="4"/>
      <c r="WOM912" s="4"/>
      <c r="WON912" s="4"/>
      <c r="WOO912" s="4"/>
      <c r="WOP912" s="4"/>
      <c r="WOQ912" s="4"/>
      <c r="WOR912" s="4"/>
      <c r="WOS912" s="4"/>
      <c r="WOT912" s="4"/>
      <c r="WOU912" s="4"/>
      <c r="WOV912" s="4"/>
      <c r="WOW912" s="4"/>
      <c r="WOX912" s="4"/>
      <c r="WOY912" s="4"/>
      <c r="WOZ912" s="4"/>
      <c r="WPA912" s="4"/>
      <c r="WPB912" s="4"/>
      <c r="WPC912" s="4"/>
      <c r="WPD912" s="4"/>
      <c r="WPE912" s="4"/>
      <c r="WPF912" s="4"/>
      <c r="WPG912" s="4"/>
      <c r="WPH912" s="4"/>
      <c r="WPI912" s="4"/>
      <c r="WPJ912" s="4"/>
      <c r="WPK912" s="4"/>
      <c r="WPL912" s="4"/>
      <c r="WPM912" s="4"/>
      <c r="WPN912" s="4"/>
      <c r="WPO912" s="4"/>
      <c r="WPP912" s="4"/>
      <c r="WPQ912" s="4"/>
      <c r="WPR912" s="4"/>
      <c r="WPS912" s="4"/>
      <c r="WPT912" s="4"/>
      <c r="WPU912" s="4"/>
      <c r="WPV912" s="4"/>
      <c r="WPW912" s="4"/>
      <c r="WPX912" s="4"/>
      <c r="WPY912" s="4"/>
      <c r="WPZ912" s="4"/>
      <c r="WQA912" s="4"/>
      <c r="WQB912" s="4"/>
      <c r="WQC912" s="4"/>
      <c r="WQD912" s="4"/>
      <c r="WQE912" s="4"/>
      <c r="WQF912" s="4"/>
      <c r="WQG912" s="4"/>
      <c r="WQH912" s="4"/>
      <c r="WQI912" s="4"/>
      <c r="WQJ912" s="4"/>
      <c r="WQK912" s="4"/>
      <c r="WQL912" s="4"/>
      <c r="WQM912" s="4"/>
      <c r="WQN912" s="4"/>
      <c r="WQO912" s="4"/>
      <c r="WQP912" s="4"/>
      <c r="WQQ912" s="4"/>
      <c r="WQR912" s="4"/>
      <c r="WQS912" s="4"/>
      <c r="WQT912" s="4"/>
      <c r="WQU912" s="4"/>
      <c r="WQV912" s="4"/>
      <c r="WQW912" s="4"/>
      <c r="WQX912" s="4"/>
      <c r="WQY912" s="4"/>
      <c r="WQZ912" s="4"/>
      <c r="WRA912" s="4"/>
      <c r="WRB912" s="4"/>
      <c r="WRC912" s="4"/>
      <c r="WRD912" s="4"/>
      <c r="WRE912" s="4"/>
      <c r="WRF912" s="4"/>
      <c r="WRG912" s="4"/>
      <c r="WRH912" s="4"/>
      <c r="WRI912" s="4"/>
      <c r="WRJ912" s="4"/>
      <c r="WRK912" s="4"/>
      <c r="WRL912" s="4"/>
      <c r="WRM912" s="4"/>
      <c r="WRN912" s="4"/>
      <c r="WRO912" s="4"/>
      <c r="WRP912" s="4"/>
      <c r="WRQ912" s="4"/>
      <c r="WRR912" s="4"/>
      <c r="WRS912" s="4"/>
      <c r="WRT912" s="4"/>
      <c r="WRU912" s="4"/>
      <c r="WRV912" s="4"/>
      <c r="WRW912" s="4"/>
      <c r="WRX912" s="4"/>
      <c r="WRY912" s="4"/>
      <c r="WRZ912" s="4"/>
      <c r="WSA912" s="4"/>
      <c r="WSB912" s="4"/>
      <c r="WSC912" s="4"/>
      <c r="WSD912" s="4"/>
      <c r="WSE912" s="4"/>
      <c r="WSF912" s="4"/>
      <c r="WSG912" s="4"/>
      <c r="WSH912" s="4"/>
      <c r="WSI912" s="4"/>
      <c r="WSJ912" s="4"/>
      <c r="WSK912" s="4"/>
      <c r="WSL912" s="4"/>
      <c r="WSM912" s="4"/>
      <c r="WSN912" s="4"/>
      <c r="WSO912" s="4"/>
      <c r="WSP912" s="4"/>
      <c r="WSQ912" s="4"/>
      <c r="WSR912" s="4"/>
      <c r="WSS912" s="4"/>
      <c r="WST912" s="4"/>
      <c r="WSU912" s="4"/>
      <c r="WSV912" s="4"/>
      <c r="WSW912" s="4"/>
      <c r="WSX912" s="4"/>
      <c r="WSY912" s="4"/>
      <c r="WSZ912" s="4"/>
      <c r="WTA912" s="4"/>
      <c r="WTB912" s="4"/>
      <c r="WTC912" s="4"/>
      <c r="WTD912" s="4"/>
      <c r="WTE912" s="4"/>
      <c r="WTF912" s="4"/>
      <c r="WTG912" s="4"/>
      <c r="WTH912" s="4"/>
      <c r="WTI912" s="4"/>
      <c r="WTJ912" s="4"/>
      <c r="WTK912" s="4"/>
      <c r="WTL912" s="4"/>
      <c r="WTM912" s="4"/>
      <c r="WTN912" s="4"/>
      <c r="WTO912" s="4"/>
      <c r="WTP912" s="4"/>
      <c r="WTQ912" s="4"/>
      <c r="WTR912" s="4"/>
      <c r="WTS912" s="4"/>
      <c r="WTT912" s="4"/>
      <c r="WTU912" s="4"/>
      <c r="WTV912" s="4"/>
      <c r="WTW912" s="4"/>
      <c r="WTX912" s="4"/>
      <c r="WTY912" s="4"/>
      <c r="WTZ912" s="4"/>
      <c r="WUA912" s="4"/>
      <c r="WUB912" s="4"/>
      <c r="WUC912" s="4"/>
      <c r="WUD912" s="4"/>
      <c r="WUE912" s="4"/>
      <c r="WUF912" s="4"/>
      <c r="WUG912" s="4"/>
      <c r="WUH912" s="4"/>
      <c r="WUI912" s="4"/>
      <c r="WUJ912" s="4"/>
      <c r="WUK912" s="4"/>
      <c r="WUL912" s="4"/>
      <c r="WUM912" s="4"/>
      <c r="WUN912" s="4"/>
      <c r="WUO912" s="4"/>
      <c r="WUP912" s="4"/>
      <c r="WUQ912" s="4"/>
      <c r="WUR912" s="4"/>
      <c r="WUS912" s="4"/>
      <c r="WUT912" s="4"/>
      <c r="WUU912" s="4"/>
      <c r="WUV912" s="4"/>
      <c r="WUW912" s="4"/>
      <c r="WUX912" s="4"/>
      <c r="WUY912" s="4"/>
      <c r="WUZ912" s="4"/>
      <c r="WVA912" s="4"/>
      <c r="WVB912" s="4"/>
      <c r="WVD912" s="4"/>
      <c r="WVF912" s="4"/>
      <c r="WVG912" s="4"/>
      <c r="WVH912" s="4"/>
      <c r="WVI912" s="4"/>
      <c r="WVJ912" s="4"/>
      <c r="WVK912" s="4"/>
      <c r="WVL912" s="4"/>
      <c r="WVM912" s="4"/>
      <c r="WVR912" s="4"/>
      <c r="WVS912" s="4"/>
      <c r="WVT912" s="4"/>
      <c r="WVU912" s="4"/>
      <c r="WVV912" s="4"/>
      <c r="WVW912" s="4"/>
      <c r="WVX912" s="4"/>
      <c r="WVY912" s="4"/>
      <c r="WVZ912" s="4"/>
      <c r="WWA912" s="4"/>
      <c r="WWB912" s="4"/>
      <c r="WWC912" s="4"/>
      <c r="WWD912" s="4"/>
      <c r="WWE912" s="4"/>
      <c r="WWF912" s="4"/>
      <c r="WWG912" s="4"/>
      <c r="WWH912" s="4"/>
      <c r="WWI912" s="4"/>
      <c r="WWJ912" s="4"/>
      <c r="WWK912" s="4"/>
      <c r="WWL912" s="4"/>
      <c r="WWM912" s="4"/>
      <c r="WWN912" s="4"/>
      <c r="WWO912" s="4"/>
      <c r="WWP912" s="4"/>
      <c r="WWQ912" s="4"/>
      <c r="WWR912" s="4"/>
      <c r="WWS912" s="4"/>
      <c r="WWT912" s="4"/>
      <c r="WWU912" s="4"/>
      <c r="WWV912" s="4"/>
      <c r="WWW912" s="4"/>
      <c r="WWX912" s="4"/>
      <c r="WWY912" s="4"/>
      <c r="WWZ912" s="4"/>
      <c r="WXA912" s="4"/>
      <c r="WXB912" s="4"/>
      <c r="WXC912" s="4"/>
      <c r="WXD912" s="4"/>
      <c r="WXE912" s="4"/>
      <c r="WXF912" s="4"/>
      <c r="WXG912" s="4"/>
      <c r="WXH912" s="4"/>
      <c r="WXI912" s="4"/>
      <c r="WXJ912" s="4"/>
      <c r="WXK912" s="4"/>
      <c r="WXL912" s="4"/>
      <c r="WXM912" s="4"/>
      <c r="WXN912" s="4"/>
      <c r="WXO912" s="4"/>
      <c r="WXP912" s="4"/>
      <c r="WXQ912" s="4"/>
      <c r="WXR912" s="4"/>
      <c r="WXS912" s="4"/>
      <c r="WXT912" s="4"/>
      <c r="WXU912" s="4"/>
      <c r="WXV912" s="4"/>
      <c r="WXW912" s="4"/>
      <c r="WXX912" s="4"/>
      <c r="WXY912" s="4"/>
      <c r="WXZ912" s="4"/>
      <c r="WYA912" s="4"/>
      <c r="WYB912" s="4"/>
      <c r="WYC912" s="4"/>
      <c r="WYD912" s="4"/>
      <c r="WYE912" s="4"/>
      <c r="WYF912" s="4"/>
      <c r="WYG912" s="4"/>
      <c r="WYH912" s="4"/>
      <c r="WYI912" s="4"/>
      <c r="WYJ912" s="4"/>
      <c r="WYK912" s="4"/>
      <c r="WYL912" s="4"/>
      <c r="WYM912" s="4"/>
      <c r="WYN912" s="4"/>
      <c r="WYO912" s="4"/>
      <c r="WYP912" s="4"/>
      <c r="WYQ912" s="4"/>
      <c r="WYR912" s="4"/>
      <c r="WYS912" s="4"/>
      <c r="WYT912" s="4"/>
      <c r="WYU912" s="4"/>
      <c r="WYV912" s="4"/>
      <c r="WYW912" s="4"/>
      <c r="WYX912" s="4"/>
      <c r="WYY912" s="4"/>
      <c r="WYZ912" s="4"/>
      <c r="WZA912" s="4"/>
      <c r="WZB912" s="4"/>
      <c r="WZC912" s="4"/>
      <c r="WZD912" s="4"/>
      <c r="WZE912" s="4"/>
      <c r="WZF912" s="4"/>
      <c r="WZG912" s="4"/>
      <c r="WZH912" s="4"/>
      <c r="WZI912" s="4"/>
      <c r="WZJ912" s="4"/>
      <c r="WZK912" s="4"/>
      <c r="WZL912" s="4"/>
      <c r="WZM912" s="4"/>
      <c r="WZN912" s="4"/>
      <c r="WZO912" s="4"/>
      <c r="WZP912" s="4"/>
      <c r="WZQ912" s="4"/>
      <c r="WZR912" s="4"/>
      <c r="WZS912" s="4"/>
      <c r="WZT912" s="4"/>
      <c r="WZU912" s="4"/>
      <c r="WZV912" s="4"/>
      <c r="WZW912" s="4"/>
      <c r="WZX912" s="4"/>
      <c r="WZY912" s="4"/>
      <c r="WZZ912" s="4"/>
      <c r="XAA912" s="4"/>
      <c r="XAB912" s="4"/>
      <c r="XAC912" s="4"/>
      <c r="XAD912" s="4"/>
      <c r="XAE912" s="4"/>
      <c r="XAF912" s="4"/>
      <c r="XAG912" s="4"/>
      <c r="XAH912" s="4"/>
      <c r="XAI912" s="4"/>
      <c r="XAJ912" s="4"/>
      <c r="XAK912" s="4"/>
      <c r="XAL912" s="4"/>
      <c r="XAM912" s="4"/>
      <c r="XAN912" s="4"/>
      <c r="XAO912" s="4"/>
      <c r="XAP912" s="4"/>
      <c r="XAQ912" s="4"/>
      <c r="XAR912" s="4"/>
      <c r="XAS912" s="4"/>
      <c r="XAT912" s="4"/>
      <c r="XAU912" s="4"/>
      <c r="XAV912" s="4"/>
      <c r="XAW912" s="4"/>
      <c r="XAX912" s="4"/>
      <c r="XAY912" s="4"/>
      <c r="XAZ912" s="4"/>
      <c r="XBA912" s="4"/>
      <c r="XBB912" s="4"/>
      <c r="XBC912" s="4"/>
      <c r="XBD912" s="4"/>
      <c r="XBE912" s="4"/>
      <c r="XBF912" s="4"/>
      <c r="XBG912" s="4"/>
      <c r="XBH912" s="4"/>
      <c r="XBI912" s="4"/>
      <c r="XBJ912" s="4"/>
      <c r="XBK912" s="4"/>
      <c r="XBL912" s="4"/>
      <c r="XBM912" s="4"/>
      <c r="XBN912" s="4"/>
      <c r="XBO912" s="4"/>
      <c r="XBP912" s="4"/>
      <c r="XBQ912" s="4"/>
      <c r="XBR912" s="4"/>
      <c r="XBS912" s="4"/>
      <c r="XBT912" s="4"/>
      <c r="XBU912" s="4"/>
      <c r="XBV912" s="4"/>
      <c r="XBW912" s="4"/>
      <c r="XBX912" s="4"/>
      <c r="XBY912" s="4"/>
      <c r="XBZ912" s="4"/>
      <c r="XCA912" s="4"/>
      <c r="XCB912" s="4"/>
      <c r="XCC912" s="4"/>
      <c r="XCD912" s="4"/>
      <c r="XCE912" s="4"/>
      <c r="XCF912" s="4"/>
      <c r="XCG912" s="4"/>
      <c r="XCH912" s="4"/>
      <c r="XCI912" s="4"/>
      <c r="XCJ912" s="4"/>
      <c r="XCK912" s="4"/>
      <c r="XCL912" s="4"/>
      <c r="XCM912" s="4"/>
      <c r="XCN912" s="4"/>
      <c r="XCO912" s="4"/>
      <c r="XCP912" s="4"/>
      <c r="XCQ912" s="4"/>
      <c r="XCR912" s="4"/>
      <c r="XCS912" s="4"/>
      <c r="XCT912" s="4"/>
      <c r="XCU912" s="4"/>
      <c r="XCV912" s="4"/>
      <c r="XCW912" s="4"/>
      <c r="XCX912" s="4"/>
      <c r="XCY912" s="4"/>
      <c r="XCZ912" s="4"/>
      <c r="XDA912" s="4"/>
      <c r="XDB912" s="4"/>
      <c r="XDC912" s="4"/>
      <c r="XDD912" s="4"/>
      <c r="XDE912" s="4"/>
      <c r="XDF912" s="4"/>
      <c r="XDG912" s="4"/>
      <c r="XDH912" s="4"/>
      <c r="XDI912" s="4"/>
      <c r="XDJ912" s="4"/>
      <c r="XDK912" s="4"/>
      <c r="XDL912" s="4"/>
      <c r="XDM912" s="4"/>
      <c r="XDN912" s="4"/>
      <c r="XDO912" s="4"/>
      <c r="XDP912" s="4"/>
      <c r="XDQ912" s="4"/>
      <c r="XDR912" s="4"/>
      <c r="XDS912" s="4"/>
      <c r="XDT912" s="4"/>
      <c r="XDU912" s="4"/>
      <c r="XDV912" s="4"/>
      <c r="XDW912" s="4"/>
      <c r="XDX912" s="4"/>
      <c r="XDY912" s="4"/>
      <c r="XDZ912" s="4"/>
      <c r="XEA912" s="4"/>
      <c r="XEB912" s="4"/>
      <c r="XEC912" s="4"/>
      <c r="XED912" s="4"/>
      <c r="XEE912" s="4"/>
      <c r="XEF912" s="4"/>
      <c r="XEG912" s="4"/>
      <c r="XEH912" s="4"/>
      <c r="XEI912" s="4"/>
      <c r="XEJ912" s="4"/>
      <c r="XEK912" s="4"/>
      <c r="XEL912" s="4"/>
      <c r="XEM912" s="4"/>
      <c r="XEN912" s="4"/>
      <c r="XEO912" s="4"/>
      <c r="XEP912" s="4"/>
      <c r="XEQ912" s="4"/>
      <c r="XER912" s="4"/>
      <c r="XES912" s="4"/>
      <c r="XET912" s="4"/>
      <c r="XEU912" s="4"/>
      <c r="XEV912" s="4"/>
      <c r="XEW912" s="4"/>
      <c r="XEX912" s="4"/>
      <c r="XEY912" s="4"/>
      <c r="XEZ912" s="4"/>
      <c r="XFA912" s="4"/>
      <c r="XFB912" s="4"/>
      <c r="XFC912" s="4"/>
      <c r="XFD912" s="4"/>
    </row>
    <row r="913" s="2" customFormat="1" ht="16.5" customHeight="1" spans="1:14">
      <c r="A913" s="27" t="s">
        <v>825</v>
      </c>
      <c r="B913" s="28">
        <f>B914+B924+B928</f>
        <v>108748.3</v>
      </c>
      <c r="C913" s="28">
        <f>C914+C924+C928</f>
        <v>96300</v>
      </c>
      <c r="D913" s="28">
        <f>D914+D924+D928</f>
        <v>90479</v>
      </c>
      <c r="E913" s="32">
        <f>D913/C913*100</f>
        <v>93.9553478712357</v>
      </c>
      <c r="F913" s="28">
        <f>F914+F924+F928</f>
        <v>68829</v>
      </c>
      <c r="G913" s="28">
        <f>D913-F913</f>
        <v>21650</v>
      </c>
      <c r="H913" s="29">
        <f>G913/F913*100</f>
        <v>31.454764706737</v>
      </c>
      <c r="I913" s="28">
        <f>I914+I924+I928</f>
        <v>93131.84</v>
      </c>
      <c r="J913" s="28">
        <f>I913-B913</f>
        <v>-15616.46</v>
      </c>
      <c r="K913" s="32">
        <f>J913/B913*100</f>
        <v>-14.3601876994859</v>
      </c>
      <c r="N913" s="63"/>
    </row>
    <row r="914" s="2" customFormat="1" ht="16.5" customHeight="1" spans="1:16384">
      <c r="A914" s="30" t="s">
        <v>826</v>
      </c>
      <c r="B914" s="31">
        <v>30070</v>
      </c>
      <c r="C914" s="31">
        <v>30070</v>
      </c>
      <c r="D914" s="31">
        <v>27729</v>
      </c>
      <c r="E914" s="108">
        <f>D914/C914*100</f>
        <v>92.2148320585301</v>
      </c>
      <c r="F914" s="31">
        <v>22813</v>
      </c>
      <c r="G914" s="31">
        <f>D914-F914</f>
        <v>4916</v>
      </c>
      <c r="H914" s="109">
        <f>G914/F914*100</f>
        <v>21.5491167316881</v>
      </c>
      <c r="I914" s="31">
        <f>SUM(I915:I923)</f>
        <v>12089</v>
      </c>
      <c r="J914" s="31">
        <f>I914-B914</f>
        <v>-17981</v>
      </c>
      <c r="K914" s="108">
        <f>J914/B914*100</f>
        <v>-59.7971400066511</v>
      </c>
      <c r="L914" s="4"/>
      <c r="M914" s="4"/>
      <c r="N914" s="63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/>
      <c r="FI914" s="4"/>
      <c r="FJ914" s="4"/>
      <c r="FK914" s="4"/>
      <c r="FL914" s="4"/>
      <c r="FM914" s="4"/>
      <c r="FN914" s="4"/>
      <c r="FO914" s="4"/>
      <c r="FP914" s="4"/>
      <c r="FQ914" s="4"/>
      <c r="FR914" s="4"/>
      <c r="FS914" s="4"/>
      <c r="FT914" s="4"/>
      <c r="FU914" s="4"/>
      <c r="FV914" s="4"/>
      <c r="FW914" s="4"/>
      <c r="FX914" s="4"/>
      <c r="FY914" s="4"/>
      <c r="FZ914" s="4"/>
      <c r="GA914" s="4"/>
      <c r="GB914" s="4"/>
      <c r="GC914" s="4"/>
      <c r="GD914" s="4"/>
      <c r="GE914" s="4"/>
      <c r="GF914" s="4"/>
      <c r="GG914" s="4"/>
      <c r="GH914" s="4"/>
      <c r="GI914" s="4"/>
      <c r="GJ914" s="4"/>
      <c r="GK914" s="4"/>
      <c r="GL914" s="4"/>
      <c r="GM914" s="4"/>
      <c r="GN914" s="4"/>
      <c r="GO914" s="4"/>
      <c r="GP914" s="4"/>
      <c r="GQ914" s="4"/>
      <c r="GR914" s="4"/>
      <c r="GS914" s="4"/>
      <c r="GT914" s="4"/>
      <c r="GU914" s="4"/>
      <c r="GV914" s="4"/>
      <c r="GW914" s="4"/>
      <c r="GX914" s="4"/>
      <c r="GY914" s="4"/>
      <c r="GZ914" s="4"/>
      <c r="HA914" s="4"/>
      <c r="HB914" s="4"/>
      <c r="HC914" s="4"/>
      <c r="HD914" s="4"/>
      <c r="HE914" s="4"/>
      <c r="HF914" s="4"/>
      <c r="HG914" s="4"/>
      <c r="HH914" s="4"/>
      <c r="HI914" s="4"/>
      <c r="HJ914" s="4"/>
      <c r="HK914" s="4"/>
      <c r="HL914" s="4"/>
      <c r="HM914" s="4"/>
      <c r="HN914" s="4"/>
      <c r="HO914" s="4"/>
      <c r="HP914" s="4"/>
      <c r="HQ914" s="4"/>
      <c r="HR914" s="4"/>
      <c r="HS914" s="4"/>
      <c r="HT914" s="4"/>
      <c r="HU914" s="4"/>
      <c r="HV914" s="4"/>
      <c r="HW914" s="4"/>
      <c r="HX914" s="4"/>
      <c r="HY914" s="4"/>
      <c r="HZ914" s="4"/>
      <c r="IA914" s="4"/>
      <c r="IB914" s="4"/>
      <c r="IC914" s="4"/>
      <c r="ID914" s="4"/>
      <c r="IE914" s="4"/>
      <c r="IF914" s="4"/>
      <c r="IG914" s="4"/>
      <c r="IH914" s="4"/>
      <c r="II914" s="4"/>
      <c r="IJ914" s="4"/>
      <c r="IK914" s="4"/>
      <c r="IL914" s="4"/>
      <c r="IM914" s="4"/>
      <c r="IN914" s="4"/>
      <c r="IO914" s="4"/>
      <c r="IP914" s="4"/>
      <c r="IR914" s="4"/>
      <c r="IT914" s="4"/>
      <c r="IU914" s="4"/>
      <c r="IV914" s="4"/>
      <c r="IW914" s="4"/>
      <c r="IX914" s="4"/>
      <c r="IY914" s="4"/>
      <c r="IZ914" s="4"/>
      <c r="JA914" s="4"/>
      <c r="JF914" s="4"/>
      <c r="JG914" s="4"/>
      <c r="JH914" s="4"/>
      <c r="JI914" s="4"/>
      <c r="JJ914" s="4"/>
      <c r="JK914" s="4"/>
      <c r="JL914" s="4"/>
      <c r="JM914" s="4"/>
      <c r="JN914" s="4"/>
      <c r="JO914" s="4"/>
      <c r="JP914" s="4"/>
      <c r="JQ914" s="4"/>
      <c r="JR914" s="4"/>
      <c r="JS914" s="4"/>
      <c r="JT914" s="4"/>
      <c r="JU914" s="4"/>
      <c r="JV914" s="4"/>
      <c r="JW914" s="4"/>
      <c r="JX914" s="4"/>
      <c r="JY914" s="4"/>
      <c r="JZ914" s="4"/>
      <c r="KA914" s="4"/>
      <c r="KB914" s="4"/>
      <c r="KC914" s="4"/>
      <c r="KD914" s="4"/>
      <c r="KE914" s="4"/>
      <c r="KF914" s="4"/>
      <c r="KG914" s="4"/>
      <c r="KH914" s="4"/>
      <c r="KI914" s="4"/>
      <c r="KJ914" s="4"/>
      <c r="KK914" s="4"/>
      <c r="KL914" s="4"/>
      <c r="KM914" s="4"/>
      <c r="KN914" s="4"/>
      <c r="KO914" s="4"/>
      <c r="KP914" s="4"/>
      <c r="KQ914" s="4"/>
      <c r="KR914" s="4"/>
      <c r="KS914" s="4"/>
      <c r="KT914" s="4"/>
      <c r="KU914" s="4"/>
      <c r="KV914" s="4"/>
      <c r="KW914" s="4"/>
      <c r="KX914" s="4"/>
      <c r="KY914" s="4"/>
      <c r="KZ914" s="4"/>
      <c r="LA914" s="4"/>
      <c r="LB914" s="4"/>
      <c r="LC914" s="4"/>
      <c r="LD914" s="4"/>
      <c r="LE914" s="4"/>
      <c r="LF914" s="4"/>
      <c r="LG914" s="4"/>
      <c r="LH914" s="4"/>
      <c r="LI914" s="4"/>
      <c r="LJ914" s="4"/>
      <c r="LK914" s="4"/>
      <c r="LL914" s="4"/>
      <c r="LM914" s="4"/>
      <c r="LN914" s="4"/>
      <c r="LO914" s="4"/>
      <c r="LP914" s="4"/>
      <c r="LQ914" s="4"/>
      <c r="LR914" s="4"/>
      <c r="LS914" s="4"/>
      <c r="LT914" s="4"/>
      <c r="LU914" s="4"/>
      <c r="LV914" s="4"/>
      <c r="LW914" s="4"/>
      <c r="LX914" s="4"/>
      <c r="LY914" s="4"/>
      <c r="LZ914" s="4"/>
      <c r="MA914" s="4"/>
      <c r="MB914" s="4"/>
      <c r="MC914" s="4"/>
      <c r="MD914" s="4"/>
      <c r="ME914" s="4"/>
      <c r="MF914" s="4"/>
      <c r="MG914" s="4"/>
      <c r="MH914" s="4"/>
      <c r="MI914" s="4"/>
      <c r="MJ914" s="4"/>
      <c r="MK914" s="4"/>
      <c r="ML914" s="4"/>
      <c r="MM914" s="4"/>
      <c r="MN914" s="4"/>
      <c r="MO914" s="4"/>
      <c r="MP914" s="4"/>
      <c r="MQ914" s="4"/>
      <c r="MR914" s="4"/>
      <c r="MS914" s="4"/>
      <c r="MT914" s="4"/>
      <c r="MU914" s="4"/>
      <c r="MV914" s="4"/>
      <c r="MW914" s="4"/>
      <c r="MX914" s="4"/>
      <c r="MY914" s="4"/>
      <c r="MZ914" s="4"/>
      <c r="NA914" s="4"/>
      <c r="NB914" s="4"/>
      <c r="NC914" s="4"/>
      <c r="ND914" s="4"/>
      <c r="NE914" s="4"/>
      <c r="NF914" s="4"/>
      <c r="NG914" s="4"/>
      <c r="NH914" s="4"/>
      <c r="NI914" s="4"/>
      <c r="NJ914" s="4"/>
      <c r="NK914" s="4"/>
      <c r="NL914" s="4"/>
      <c r="NM914" s="4"/>
      <c r="NN914" s="4"/>
      <c r="NO914" s="4"/>
      <c r="NP914" s="4"/>
      <c r="NQ914" s="4"/>
      <c r="NR914" s="4"/>
      <c r="NS914" s="4"/>
      <c r="NT914" s="4"/>
      <c r="NU914" s="4"/>
      <c r="NV914" s="4"/>
      <c r="NW914" s="4"/>
      <c r="NX914" s="4"/>
      <c r="NY914" s="4"/>
      <c r="NZ914" s="4"/>
      <c r="OA914" s="4"/>
      <c r="OB914" s="4"/>
      <c r="OC914" s="4"/>
      <c r="OD914" s="4"/>
      <c r="OE914" s="4"/>
      <c r="OF914" s="4"/>
      <c r="OG914" s="4"/>
      <c r="OH914" s="4"/>
      <c r="OI914" s="4"/>
      <c r="OJ914" s="4"/>
      <c r="OK914" s="4"/>
      <c r="OL914" s="4"/>
      <c r="OM914" s="4"/>
      <c r="ON914" s="4"/>
      <c r="OO914" s="4"/>
      <c r="OP914" s="4"/>
      <c r="OQ914" s="4"/>
      <c r="OR914" s="4"/>
      <c r="OS914" s="4"/>
      <c r="OT914" s="4"/>
      <c r="OU914" s="4"/>
      <c r="OV914" s="4"/>
      <c r="OW914" s="4"/>
      <c r="OX914" s="4"/>
      <c r="OY914" s="4"/>
      <c r="OZ914" s="4"/>
      <c r="PA914" s="4"/>
      <c r="PB914" s="4"/>
      <c r="PC914" s="4"/>
      <c r="PD914" s="4"/>
      <c r="PE914" s="4"/>
      <c r="PF914" s="4"/>
      <c r="PG914" s="4"/>
      <c r="PH914" s="4"/>
      <c r="PI914" s="4"/>
      <c r="PJ914" s="4"/>
      <c r="PK914" s="4"/>
      <c r="PL914" s="4"/>
      <c r="PM914" s="4"/>
      <c r="PN914" s="4"/>
      <c r="PO914" s="4"/>
      <c r="PP914" s="4"/>
      <c r="PQ914" s="4"/>
      <c r="PR914" s="4"/>
      <c r="PS914" s="4"/>
      <c r="PT914" s="4"/>
      <c r="PU914" s="4"/>
      <c r="PV914" s="4"/>
      <c r="PW914" s="4"/>
      <c r="PX914" s="4"/>
      <c r="PY914" s="4"/>
      <c r="PZ914" s="4"/>
      <c r="QA914" s="4"/>
      <c r="QB914" s="4"/>
      <c r="QC914" s="4"/>
      <c r="QD914" s="4"/>
      <c r="QE914" s="4"/>
      <c r="QF914" s="4"/>
      <c r="QG914" s="4"/>
      <c r="QH914" s="4"/>
      <c r="QI914" s="4"/>
      <c r="QJ914" s="4"/>
      <c r="QK914" s="4"/>
      <c r="QL914" s="4"/>
      <c r="QM914" s="4"/>
      <c r="QN914" s="4"/>
      <c r="QO914" s="4"/>
      <c r="QP914" s="4"/>
      <c r="QQ914" s="4"/>
      <c r="QR914" s="4"/>
      <c r="QS914" s="4"/>
      <c r="QT914" s="4"/>
      <c r="QU914" s="4"/>
      <c r="QV914" s="4"/>
      <c r="QW914" s="4"/>
      <c r="QX914" s="4"/>
      <c r="QY914" s="4"/>
      <c r="QZ914" s="4"/>
      <c r="RA914" s="4"/>
      <c r="RB914" s="4"/>
      <c r="RC914" s="4"/>
      <c r="RD914" s="4"/>
      <c r="RE914" s="4"/>
      <c r="RF914" s="4"/>
      <c r="RG914" s="4"/>
      <c r="RH914" s="4"/>
      <c r="RI914" s="4"/>
      <c r="RJ914" s="4"/>
      <c r="RK914" s="4"/>
      <c r="RL914" s="4"/>
      <c r="RM914" s="4"/>
      <c r="RN914" s="4"/>
      <c r="RO914" s="4"/>
      <c r="RP914" s="4"/>
      <c r="RQ914" s="4"/>
      <c r="RR914" s="4"/>
      <c r="RS914" s="4"/>
      <c r="RT914" s="4"/>
      <c r="RU914" s="4"/>
      <c r="RV914" s="4"/>
      <c r="RW914" s="4"/>
      <c r="RX914" s="4"/>
      <c r="RY914" s="4"/>
      <c r="RZ914" s="4"/>
      <c r="SA914" s="4"/>
      <c r="SB914" s="4"/>
      <c r="SC914" s="4"/>
      <c r="SD914" s="4"/>
      <c r="SE914" s="4"/>
      <c r="SF914" s="4"/>
      <c r="SG914" s="4"/>
      <c r="SH914" s="4"/>
      <c r="SI914" s="4"/>
      <c r="SJ914" s="4"/>
      <c r="SK914" s="4"/>
      <c r="SL914" s="4"/>
      <c r="SN914" s="4"/>
      <c r="SP914" s="4"/>
      <c r="SQ914" s="4"/>
      <c r="SR914" s="4"/>
      <c r="SS914" s="4"/>
      <c r="ST914" s="4"/>
      <c r="SU914" s="4"/>
      <c r="SV914" s="4"/>
      <c r="SW914" s="4"/>
      <c r="TB914" s="4"/>
      <c r="TC914" s="4"/>
      <c r="TD914" s="4"/>
      <c r="TE914" s="4"/>
      <c r="TF914" s="4"/>
      <c r="TG914" s="4"/>
      <c r="TH914" s="4"/>
      <c r="TI914" s="4"/>
      <c r="TJ914" s="4"/>
      <c r="TK914" s="4"/>
      <c r="TL914" s="4"/>
      <c r="TM914" s="4"/>
      <c r="TN914" s="4"/>
      <c r="TO914" s="4"/>
      <c r="TP914" s="4"/>
      <c r="TQ914" s="4"/>
      <c r="TR914" s="4"/>
      <c r="TS914" s="4"/>
      <c r="TT914" s="4"/>
      <c r="TU914" s="4"/>
      <c r="TV914" s="4"/>
      <c r="TW914" s="4"/>
      <c r="TX914" s="4"/>
      <c r="TY914" s="4"/>
      <c r="TZ914" s="4"/>
      <c r="UA914" s="4"/>
      <c r="UB914" s="4"/>
      <c r="UC914" s="4"/>
      <c r="UD914" s="4"/>
      <c r="UE914" s="4"/>
      <c r="UF914" s="4"/>
      <c r="UG914" s="4"/>
      <c r="UH914" s="4"/>
      <c r="UI914" s="4"/>
      <c r="UJ914" s="4"/>
      <c r="UK914" s="4"/>
      <c r="UL914" s="4"/>
      <c r="UM914" s="4"/>
      <c r="UN914" s="4"/>
      <c r="UO914" s="4"/>
      <c r="UP914" s="4"/>
      <c r="UQ914" s="4"/>
      <c r="UR914" s="4"/>
      <c r="US914" s="4"/>
      <c r="UT914" s="4"/>
      <c r="UU914" s="4"/>
      <c r="UV914" s="4"/>
      <c r="UW914" s="4"/>
      <c r="UX914" s="4"/>
      <c r="UY914" s="4"/>
      <c r="UZ914" s="4"/>
      <c r="VA914" s="4"/>
      <c r="VB914" s="4"/>
      <c r="VC914" s="4"/>
      <c r="VD914" s="4"/>
      <c r="VE914" s="4"/>
      <c r="VF914" s="4"/>
      <c r="VG914" s="4"/>
      <c r="VH914" s="4"/>
      <c r="VI914" s="4"/>
      <c r="VJ914" s="4"/>
      <c r="VK914" s="4"/>
      <c r="VL914" s="4"/>
      <c r="VM914" s="4"/>
      <c r="VN914" s="4"/>
      <c r="VO914" s="4"/>
      <c r="VP914" s="4"/>
      <c r="VQ914" s="4"/>
      <c r="VR914" s="4"/>
      <c r="VS914" s="4"/>
      <c r="VT914" s="4"/>
      <c r="VU914" s="4"/>
      <c r="VV914" s="4"/>
      <c r="VW914" s="4"/>
      <c r="VX914" s="4"/>
      <c r="VY914" s="4"/>
      <c r="VZ914" s="4"/>
      <c r="WA914" s="4"/>
      <c r="WB914" s="4"/>
      <c r="WC914" s="4"/>
      <c r="WD914" s="4"/>
      <c r="WE914" s="4"/>
      <c r="WF914" s="4"/>
      <c r="WG914" s="4"/>
      <c r="WH914" s="4"/>
      <c r="WI914" s="4"/>
      <c r="WJ914" s="4"/>
      <c r="WK914" s="4"/>
      <c r="WL914" s="4"/>
      <c r="WM914" s="4"/>
      <c r="WN914" s="4"/>
      <c r="WO914" s="4"/>
      <c r="WP914" s="4"/>
      <c r="WQ914" s="4"/>
      <c r="WR914" s="4"/>
      <c r="WS914" s="4"/>
      <c r="WT914" s="4"/>
      <c r="WU914" s="4"/>
      <c r="WV914" s="4"/>
      <c r="WW914" s="4"/>
      <c r="WX914" s="4"/>
      <c r="WY914" s="4"/>
      <c r="WZ914" s="4"/>
      <c r="XA914" s="4"/>
      <c r="XB914" s="4"/>
      <c r="XC914" s="4"/>
      <c r="XD914" s="4"/>
      <c r="XE914" s="4"/>
      <c r="XF914" s="4"/>
      <c r="XG914" s="4"/>
      <c r="XH914" s="4"/>
      <c r="XI914" s="4"/>
      <c r="XJ914" s="4"/>
      <c r="XK914" s="4"/>
      <c r="XL914" s="4"/>
      <c r="XM914" s="4"/>
      <c r="XN914" s="4"/>
      <c r="XO914" s="4"/>
      <c r="XP914" s="4"/>
      <c r="XQ914" s="4"/>
      <c r="XR914" s="4"/>
      <c r="XS914" s="4"/>
      <c r="XT914" s="4"/>
      <c r="XU914" s="4"/>
      <c r="XV914" s="4"/>
      <c r="XW914" s="4"/>
      <c r="XX914" s="4"/>
      <c r="XY914" s="4"/>
      <c r="XZ914" s="4"/>
      <c r="YA914" s="4"/>
      <c r="YB914" s="4"/>
      <c r="YC914" s="4"/>
      <c r="YD914" s="4"/>
      <c r="YE914" s="4"/>
      <c r="YF914" s="4"/>
      <c r="YG914" s="4"/>
      <c r="YH914" s="4"/>
      <c r="YI914" s="4"/>
      <c r="YJ914" s="4"/>
      <c r="YK914" s="4"/>
      <c r="YL914" s="4"/>
      <c r="YM914" s="4"/>
      <c r="YN914" s="4"/>
      <c r="YO914" s="4"/>
      <c r="YP914" s="4"/>
      <c r="YQ914" s="4"/>
      <c r="YR914" s="4"/>
      <c r="YS914" s="4"/>
      <c r="YT914" s="4"/>
      <c r="YU914" s="4"/>
      <c r="YV914" s="4"/>
      <c r="YW914" s="4"/>
      <c r="YX914" s="4"/>
      <c r="YY914" s="4"/>
      <c r="YZ914" s="4"/>
      <c r="ZA914" s="4"/>
      <c r="ZB914" s="4"/>
      <c r="ZC914" s="4"/>
      <c r="ZD914" s="4"/>
      <c r="ZE914" s="4"/>
      <c r="ZF914" s="4"/>
      <c r="ZG914" s="4"/>
      <c r="ZH914" s="4"/>
      <c r="ZI914" s="4"/>
      <c r="ZJ914" s="4"/>
      <c r="ZK914" s="4"/>
      <c r="ZL914" s="4"/>
      <c r="ZM914" s="4"/>
      <c r="ZN914" s="4"/>
      <c r="ZO914" s="4"/>
      <c r="ZP914" s="4"/>
      <c r="ZQ914" s="4"/>
      <c r="ZR914" s="4"/>
      <c r="ZS914" s="4"/>
      <c r="ZT914" s="4"/>
      <c r="ZU914" s="4"/>
      <c r="ZV914" s="4"/>
      <c r="ZW914" s="4"/>
      <c r="ZX914" s="4"/>
      <c r="ZY914" s="4"/>
      <c r="ZZ914" s="4"/>
      <c r="AAA914" s="4"/>
      <c r="AAB914" s="4"/>
      <c r="AAC914" s="4"/>
      <c r="AAD914" s="4"/>
      <c r="AAE914" s="4"/>
      <c r="AAF914" s="4"/>
      <c r="AAG914" s="4"/>
      <c r="AAH914" s="4"/>
      <c r="AAI914" s="4"/>
      <c r="AAJ914" s="4"/>
      <c r="AAK914" s="4"/>
      <c r="AAL914" s="4"/>
      <c r="AAM914" s="4"/>
      <c r="AAN914" s="4"/>
      <c r="AAO914" s="4"/>
      <c r="AAP914" s="4"/>
      <c r="AAQ914" s="4"/>
      <c r="AAR914" s="4"/>
      <c r="AAS914" s="4"/>
      <c r="AAT914" s="4"/>
      <c r="AAU914" s="4"/>
      <c r="AAV914" s="4"/>
      <c r="AAW914" s="4"/>
      <c r="AAX914" s="4"/>
      <c r="AAY914" s="4"/>
      <c r="AAZ914" s="4"/>
      <c r="ABA914" s="4"/>
      <c r="ABB914" s="4"/>
      <c r="ABC914" s="4"/>
      <c r="ABD914" s="4"/>
      <c r="ABE914" s="4"/>
      <c r="ABF914" s="4"/>
      <c r="ABG914" s="4"/>
      <c r="ABH914" s="4"/>
      <c r="ABI914" s="4"/>
      <c r="ABJ914" s="4"/>
      <c r="ABK914" s="4"/>
      <c r="ABL914" s="4"/>
      <c r="ABM914" s="4"/>
      <c r="ABN914" s="4"/>
      <c r="ABO914" s="4"/>
      <c r="ABP914" s="4"/>
      <c r="ABQ914" s="4"/>
      <c r="ABR914" s="4"/>
      <c r="ABS914" s="4"/>
      <c r="ABT914" s="4"/>
      <c r="ABU914" s="4"/>
      <c r="ABV914" s="4"/>
      <c r="ABW914" s="4"/>
      <c r="ABX914" s="4"/>
      <c r="ABY914" s="4"/>
      <c r="ABZ914" s="4"/>
      <c r="ACA914" s="4"/>
      <c r="ACB914" s="4"/>
      <c r="ACC914" s="4"/>
      <c r="ACD914" s="4"/>
      <c r="ACE914" s="4"/>
      <c r="ACF914" s="4"/>
      <c r="ACG914" s="4"/>
      <c r="ACH914" s="4"/>
      <c r="ACJ914" s="4"/>
      <c r="ACL914" s="4"/>
      <c r="ACM914" s="4"/>
      <c r="ACN914" s="4"/>
      <c r="ACO914" s="4"/>
      <c r="ACP914" s="4"/>
      <c r="ACQ914" s="4"/>
      <c r="ACR914" s="4"/>
      <c r="ACS914" s="4"/>
      <c r="ACX914" s="4"/>
      <c r="ACY914" s="4"/>
      <c r="ACZ914" s="4"/>
      <c r="ADA914" s="4"/>
      <c r="ADB914" s="4"/>
      <c r="ADC914" s="4"/>
      <c r="ADD914" s="4"/>
      <c r="ADE914" s="4"/>
      <c r="ADF914" s="4"/>
      <c r="ADG914" s="4"/>
      <c r="ADH914" s="4"/>
      <c r="ADI914" s="4"/>
      <c r="ADJ914" s="4"/>
      <c r="ADK914" s="4"/>
      <c r="ADL914" s="4"/>
      <c r="ADM914" s="4"/>
      <c r="ADN914" s="4"/>
      <c r="ADO914" s="4"/>
      <c r="ADP914" s="4"/>
      <c r="ADQ914" s="4"/>
      <c r="ADR914" s="4"/>
      <c r="ADS914" s="4"/>
      <c r="ADT914" s="4"/>
      <c r="ADU914" s="4"/>
      <c r="ADV914" s="4"/>
      <c r="ADW914" s="4"/>
      <c r="ADX914" s="4"/>
      <c r="ADY914" s="4"/>
      <c r="ADZ914" s="4"/>
      <c r="AEA914" s="4"/>
      <c r="AEB914" s="4"/>
      <c r="AEC914" s="4"/>
      <c r="AED914" s="4"/>
      <c r="AEE914" s="4"/>
      <c r="AEF914" s="4"/>
      <c r="AEG914" s="4"/>
      <c r="AEH914" s="4"/>
      <c r="AEI914" s="4"/>
      <c r="AEJ914" s="4"/>
      <c r="AEK914" s="4"/>
      <c r="AEL914" s="4"/>
      <c r="AEM914" s="4"/>
      <c r="AEN914" s="4"/>
      <c r="AEO914" s="4"/>
      <c r="AEP914" s="4"/>
      <c r="AEQ914" s="4"/>
      <c r="AER914" s="4"/>
      <c r="AES914" s="4"/>
      <c r="AET914" s="4"/>
      <c r="AEU914" s="4"/>
      <c r="AEV914" s="4"/>
      <c r="AEW914" s="4"/>
      <c r="AEX914" s="4"/>
      <c r="AEY914" s="4"/>
      <c r="AEZ914" s="4"/>
      <c r="AFA914" s="4"/>
      <c r="AFB914" s="4"/>
      <c r="AFC914" s="4"/>
      <c r="AFD914" s="4"/>
      <c r="AFE914" s="4"/>
      <c r="AFF914" s="4"/>
      <c r="AFG914" s="4"/>
      <c r="AFH914" s="4"/>
      <c r="AFI914" s="4"/>
      <c r="AFJ914" s="4"/>
      <c r="AFK914" s="4"/>
      <c r="AFL914" s="4"/>
      <c r="AFM914" s="4"/>
      <c r="AFN914" s="4"/>
      <c r="AFO914" s="4"/>
      <c r="AFP914" s="4"/>
      <c r="AFQ914" s="4"/>
      <c r="AFR914" s="4"/>
      <c r="AFS914" s="4"/>
      <c r="AFT914" s="4"/>
      <c r="AFU914" s="4"/>
      <c r="AFV914" s="4"/>
      <c r="AFW914" s="4"/>
      <c r="AFX914" s="4"/>
      <c r="AFY914" s="4"/>
      <c r="AFZ914" s="4"/>
      <c r="AGA914" s="4"/>
      <c r="AGB914" s="4"/>
      <c r="AGC914" s="4"/>
      <c r="AGD914" s="4"/>
      <c r="AGE914" s="4"/>
      <c r="AGF914" s="4"/>
      <c r="AGG914" s="4"/>
      <c r="AGH914" s="4"/>
      <c r="AGI914" s="4"/>
      <c r="AGJ914" s="4"/>
      <c r="AGK914" s="4"/>
      <c r="AGL914" s="4"/>
      <c r="AGM914" s="4"/>
      <c r="AGN914" s="4"/>
      <c r="AGO914" s="4"/>
      <c r="AGP914" s="4"/>
      <c r="AGQ914" s="4"/>
      <c r="AGR914" s="4"/>
      <c r="AGS914" s="4"/>
      <c r="AGT914" s="4"/>
      <c r="AGU914" s="4"/>
      <c r="AGV914" s="4"/>
      <c r="AGW914" s="4"/>
      <c r="AGX914" s="4"/>
      <c r="AGY914" s="4"/>
      <c r="AGZ914" s="4"/>
      <c r="AHA914" s="4"/>
      <c r="AHB914" s="4"/>
      <c r="AHC914" s="4"/>
      <c r="AHD914" s="4"/>
      <c r="AHE914" s="4"/>
      <c r="AHF914" s="4"/>
      <c r="AHG914" s="4"/>
      <c r="AHH914" s="4"/>
      <c r="AHI914" s="4"/>
      <c r="AHJ914" s="4"/>
      <c r="AHK914" s="4"/>
      <c r="AHL914" s="4"/>
      <c r="AHM914" s="4"/>
      <c r="AHN914" s="4"/>
      <c r="AHO914" s="4"/>
      <c r="AHP914" s="4"/>
      <c r="AHQ914" s="4"/>
      <c r="AHR914" s="4"/>
      <c r="AHS914" s="4"/>
      <c r="AHT914" s="4"/>
      <c r="AHU914" s="4"/>
      <c r="AHV914" s="4"/>
      <c r="AHW914" s="4"/>
      <c r="AHX914" s="4"/>
      <c r="AHY914" s="4"/>
      <c r="AHZ914" s="4"/>
      <c r="AIA914" s="4"/>
      <c r="AIB914" s="4"/>
      <c r="AIC914" s="4"/>
      <c r="AID914" s="4"/>
      <c r="AIE914" s="4"/>
      <c r="AIF914" s="4"/>
      <c r="AIG914" s="4"/>
      <c r="AIH914" s="4"/>
      <c r="AII914" s="4"/>
      <c r="AIJ914" s="4"/>
      <c r="AIK914" s="4"/>
      <c r="AIL914" s="4"/>
      <c r="AIM914" s="4"/>
      <c r="AIN914" s="4"/>
      <c r="AIO914" s="4"/>
      <c r="AIP914" s="4"/>
      <c r="AIQ914" s="4"/>
      <c r="AIR914" s="4"/>
      <c r="AIS914" s="4"/>
      <c r="AIT914" s="4"/>
      <c r="AIU914" s="4"/>
      <c r="AIV914" s="4"/>
      <c r="AIW914" s="4"/>
      <c r="AIX914" s="4"/>
      <c r="AIY914" s="4"/>
      <c r="AIZ914" s="4"/>
      <c r="AJA914" s="4"/>
      <c r="AJB914" s="4"/>
      <c r="AJC914" s="4"/>
      <c r="AJD914" s="4"/>
      <c r="AJE914" s="4"/>
      <c r="AJF914" s="4"/>
      <c r="AJG914" s="4"/>
      <c r="AJH914" s="4"/>
      <c r="AJI914" s="4"/>
      <c r="AJJ914" s="4"/>
      <c r="AJK914" s="4"/>
      <c r="AJL914" s="4"/>
      <c r="AJM914" s="4"/>
      <c r="AJN914" s="4"/>
      <c r="AJO914" s="4"/>
      <c r="AJP914" s="4"/>
      <c r="AJQ914" s="4"/>
      <c r="AJR914" s="4"/>
      <c r="AJS914" s="4"/>
      <c r="AJT914" s="4"/>
      <c r="AJU914" s="4"/>
      <c r="AJV914" s="4"/>
      <c r="AJW914" s="4"/>
      <c r="AJX914" s="4"/>
      <c r="AJY914" s="4"/>
      <c r="AJZ914" s="4"/>
      <c r="AKA914" s="4"/>
      <c r="AKB914" s="4"/>
      <c r="AKC914" s="4"/>
      <c r="AKD914" s="4"/>
      <c r="AKE914" s="4"/>
      <c r="AKF914" s="4"/>
      <c r="AKG914" s="4"/>
      <c r="AKH914" s="4"/>
      <c r="AKI914" s="4"/>
      <c r="AKJ914" s="4"/>
      <c r="AKK914" s="4"/>
      <c r="AKL914" s="4"/>
      <c r="AKM914" s="4"/>
      <c r="AKN914" s="4"/>
      <c r="AKO914" s="4"/>
      <c r="AKP914" s="4"/>
      <c r="AKQ914" s="4"/>
      <c r="AKR914" s="4"/>
      <c r="AKS914" s="4"/>
      <c r="AKT914" s="4"/>
      <c r="AKU914" s="4"/>
      <c r="AKV914" s="4"/>
      <c r="AKW914" s="4"/>
      <c r="AKX914" s="4"/>
      <c r="AKY914" s="4"/>
      <c r="AKZ914" s="4"/>
      <c r="ALA914" s="4"/>
      <c r="ALB914" s="4"/>
      <c r="ALC914" s="4"/>
      <c r="ALD914" s="4"/>
      <c r="ALE914" s="4"/>
      <c r="ALF914" s="4"/>
      <c r="ALG914" s="4"/>
      <c r="ALH914" s="4"/>
      <c r="ALI914" s="4"/>
      <c r="ALJ914" s="4"/>
      <c r="ALK914" s="4"/>
      <c r="ALL914" s="4"/>
      <c r="ALM914" s="4"/>
      <c r="ALN914" s="4"/>
      <c r="ALO914" s="4"/>
      <c r="ALP914" s="4"/>
      <c r="ALQ914" s="4"/>
      <c r="ALR914" s="4"/>
      <c r="ALS914" s="4"/>
      <c r="ALT914" s="4"/>
      <c r="ALU914" s="4"/>
      <c r="ALV914" s="4"/>
      <c r="ALW914" s="4"/>
      <c r="ALX914" s="4"/>
      <c r="ALY914" s="4"/>
      <c r="ALZ914" s="4"/>
      <c r="AMA914" s="4"/>
      <c r="AMB914" s="4"/>
      <c r="AMC914" s="4"/>
      <c r="AMD914" s="4"/>
      <c r="AMF914" s="4"/>
      <c r="AMH914" s="4"/>
      <c r="AMI914" s="4"/>
      <c r="AMJ914" s="4"/>
      <c r="AMK914" s="4"/>
      <c r="AML914" s="4"/>
      <c r="AMM914" s="4"/>
      <c r="AMN914" s="4"/>
      <c r="AMO914" s="4"/>
      <c r="AMT914" s="4"/>
      <c r="AMU914" s="4"/>
      <c r="AMV914" s="4"/>
      <c r="AMW914" s="4"/>
      <c r="AMX914" s="4"/>
      <c r="AMY914" s="4"/>
      <c r="AMZ914" s="4"/>
      <c r="ANA914" s="4"/>
      <c r="ANB914" s="4"/>
      <c r="ANC914" s="4"/>
      <c r="AND914" s="4"/>
      <c r="ANE914" s="4"/>
      <c r="ANF914" s="4"/>
      <c r="ANG914" s="4"/>
      <c r="ANH914" s="4"/>
      <c r="ANI914" s="4"/>
      <c r="ANJ914" s="4"/>
      <c r="ANK914" s="4"/>
      <c r="ANL914" s="4"/>
      <c r="ANM914" s="4"/>
      <c r="ANN914" s="4"/>
      <c r="ANO914" s="4"/>
      <c r="ANP914" s="4"/>
      <c r="ANQ914" s="4"/>
      <c r="ANR914" s="4"/>
      <c r="ANS914" s="4"/>
      <c r="ANT914" s="4"/>
      <c r="ANU914" s="4"/>
      <c r="ANV914" s="4"/>
      <c r="ANW914" s="4"/>
      <c r="ANX914" s="4"/>
      <c r="ANY914" s="4"/>
      <c r="ANZ914" s="4"/>
      <c r="AOA914" s="4"/>
      <c r="AOB914" s="4"/>
      <c r="AOC914" s="4"/>
      <c r="AOD914" s="4"/>
      <c r="AOE914" s="4"/>
      <c r="AOF914" s="4"/>
      <c r="AOG914" s="4"/>
      <c r="AOH914" s="4"/>
      <c r="AOI914" s="4"/>
      <c r="AOJ914" s="4"/>
      <c r="AOK914" s="4"/>
      <c r="AOL914" s="4"/>
      <c r="AOM914" s="4"/>
      <c r="AON914" s="4"/>
      <c r="AOO914" s="4"/>
      <c r="AOP914" s="4"/>
      <c r="AOQ914" s="4"/>
      <c r="AOR914" s="4"/>
      <c r="AOS914" s="4"/>
      <c r="AOT914" s="4"/>
      <c r="AOU914" s="4"/>
      <c r="AOV914" s="4"/>
      <c r="AOW914" s="4"/>
      <c r="AOX914" s="4"/>
      <c r="AOY914" s="4"/>
      <c r="AOZ914" s="4"/>
      <c r="APA914" s="4"/>
      <c r="APB914" s="4"/>
      <c r="APC914" s="4"/>
      <c r="APD914" s="4"/>
      <c r="APE914" s="4"/>
      <c r="APF914" s="4"/>
      <c r="APG914" s="4"/>
      <c r="APH914" s="4"/>
      <c r="API914" s="4"/>
      <c r="APJ914" s="4"/>
      <c r="APK914" s="4"/>
      <c r="APL914" s="4"/>
      <c r="APM914" s="4"/>
      <c r="APN914" s="4"/>
      <c r="APO914" s="4"/>
      <c r="APP914" s="4"/>
      <c r="APQ914" s="4"/>
      <c r="APR914" s="4"/>
      <c r="APS914" s="4"/>
      <c r="APT914" s="4"/>
      <c r="APU914" s="4"/>
      <c r="APV914" s="4"/>
      <c r="APW914" s="4"/>
      <c r="APX914" s="4"/>
      <c r="APY914" s="4"/>
      <c r="APZ914" s="4"/>
      <c r="AQA914" s="4"/>
      <c r="AQB914" s="4"/>
      <c r="AQC914" s="4"/>
      <c r="AQD914" s="4"/>
      <c r="AQE914" s="4"/>
      <c r="AQF914" s="4"/>
      <c r="AQG914" s="4"/>
      <c r="AQH914" s="4"/>
      <c r="AQI914" s="4"/>
      <c r="AQJ914" s="4"/>
      <c r="AQK914" s="4"/>
      <c r="AQL914" s="4"/>
      <c r="AQM914" s="4"/>
      <c r="AQN914" s="4"/>
      <c r="AQO914" s="4"/>
      <c r="AQP914" s="4"/>
      <c r="AQQ914" s="4"/>
      <c r="AQR914" s="4"/>
      <c r="AQS914" s="4"/>
      <c r="AQT914" s="4"/>
      <c r="AQU914" s="4"/>
      <c r="AQV914" s="4"/>
      <c r="AQW914" s="4"/>
      <c r="AQX914" s="4"/>
      <c r="AQY914" s="4"/>
      <c r="AQZ914" s="4"/>
      <c r="ARA914" s="4"/>
      <c r="ARB914" s="4"/>
      <c r="ARC914" s="4"/>
      <c r="ARD914" s="4"/>
      <c r="ARE914" s="4"/>
      <c r="ARF914" s="4"/>
      <c r="ARG914" s="4"/>
      <c r="ARH914" s="4"/>
      <c r="ARI914" s="4"/>
      <c r="ARJ914" s="4"/>
      <c r="ARK914" s="4"/>
      <c r="ARL914" s="4"/>
      <c r="ARM914" s="4"/>
      <c r="ARN914" s="4"/>
      <c r="ARO914" s="4"/>
      <c r="ARP914" s="4"/>
      <c r="ARQ914" s="4"/>
      <c r="ARR914" s="4"/>
      <c r="ARS914" s="4"/>
      <c r="ART914" s="4"/>
      <c r="ARU914" s="4"/>
      <c r="ARV914" s="4"/>
      <c r="ARW914" s="4"/>
      <c r="ARX914" s="4"/>
      <c r="ARY914" s="4"/>
      <c r="ARZ914" s="4"/>
      <c r="ASA914" s="4"/>
      <c r="ASB914" s="4"/>
      <c r="ASC914" s="4"/>
      <c r="ASD914" s="4"/>
      <c r="ASE914" s="4"/>
      <c r="ASF914" s="4"/>
      <c r="ASG914" s="4"/>
      <c r="ASH914" s="4"/>
      <c r="ASI914" s="4"/>
      <c r="ASJ914" s="4"/>
      <c r="ASK914" s="4"/>
      <c r="ASL914" s="4"/>
      <c r="ASM914" s="4"/>
      <c r="ASN914" s="4"/>
      <c r="ASO914" s="4"/>
      <c r="ASP914" s="4"/>
      <c r="ASQ914" s="4"/>
      <c r="ASR914" s="4"/>
      <c r="ASS914" s="4"/>
      <c r="AST914" s="4"/>
      <c r="ASU914" s="4"/>
      <c r="ASV914" s="4"/>
      <c r="ASW914" s="4"/>
      <c r="ASX914" s="4"/>
      <c r="ASY914" s="4"/>
      <c r="ASZ914" s="4"/>
      <c r="ATA914" s="4"/>
      <c r="ATB914" s="4"/>
      <c r="ATC914" s="4"/>
      <c r="ATD914" s="4"/>
      <c r="ATE914" s="4"/>
      <c r="ATF914" s="4"/>
      <c r="ATG914" s="4"/>
      <c r="ATH914" s="4"/>
      <c r="ATI914" s="4"/>
      <c r="ATJ914" s="4"/>
      <c r="ATK914" s="4"/>
      <c r="ATL914" s="4"/>
      <c r="ATM914" s="4"/>
      <c r="ATN914" s="4"/>
      <c r="ATO914" s="4"/>
      <c r="ATP914" s="4"/>
      <c r="ATQ914" s="4"/>
      <c r="ATR914" s="4"/>
      <c r="ATS914" s="4"/>
      <c r="ATT914" s="4"/>
      <c r="ATU914" s="4"/>
      <c r="ATV914" s="4"/>
      <c r="ATW914" s="4"/>
      <c r="ATX914" s="4"/>
      <c r="ATY914" s="4"/>
      <c r="ATZ914" s="4"/>
      <c r="AUA914" s="4"/>
      <c r="AUB914" s="4"/>
      <c r="AUC914" s="4"/>
      <c r="AUD914" s="4"/>
      <c r="AUE914" s="4"/>
      <c r="AUF914" s="4"/>
      <c r="AUG914" s="4"/>
      <c r="AUH914" s="4"/>
      <c r="AUI914" s="4"/>
      <c r="AUJ914" s="4"/>
      <c r="AUK914" s="4"/>
      <c r="AUL914" s="4"/>
      <c r="AUM914" s="4"/>
      <c r="AUN914" s="4"/>
      <c r="AUO914" s="4"/>
      <c r="AUP914" s="4"/>
      <c r="AUQ914" s="4"/>
      <c r="AUR914" s="4"/>
      <c r="AUS914" s="4"/>
      <c r="AUT914" s="4"/>
      <c r="AUU914" s="4"/>
      <c r="AUV914" s="4"/>
      <c r="AUW914" s="4"/>
      <c r="AUX914" s="4"/>
      <c r="AUY914" s="4"/>
      <c r="AUZ914" s="4"/>
      <c r="AVA914" s="4"/>
      <c r="AVB914" s="4"/>
      <c r="AVC914" s="4"/>
      <c r="AVD914" s="4"/>
      <c r="AVE914" s="4"/>
      <c r="AVF914" s="4"/>
      <c r="AVG914" s="4"/>
      <c r="AVH914" s="4"/>
      <c r="AVI914" s="4"/>
      <c r="AVJ914" s="4"/>
      <c r="AVK914" s="4"/>
      <c r="AVL914" s="4"/>
      <c r="AVM914" s="4"/>
      <c r="AVN914" s="4"/>
      <c r="AVO914" s="4"/>
      <c r="AVP914" s="4"/>
      <c r="AVQ914" s="4"/>
      <c r="AVR914" s="4"/>
      <c r="AVS914" s="4"/>
      <c r="AVT914" s="4"/>
      <c r="AVU914" s="4"/>
      <c r="AVV914" s="4"/>
      <c r="AVW914" s="4"/>
      <c r="AVX914" s="4"/>
      <c r="AVY914" s="4"/>
      <c r="AVZ914" s="4"/>
      <c r="AWB914" s="4"/>
      <c r="AWD914" s="4"/>
      <c r="AWE914" s="4"/>
      <c r="AWF914" s="4"/>
      <c r="AWG914" s="4"/>
      <c r="AWH914" s="4"/>
      <c r="AWI914" s="4"/>
      <c r="AWJ914" s="4"/>
      <c r="AWK914" s="4"/>
      <c r="AWP914" s="4"/>
      <c r="AWQ914" s="4"/>
      <c r="AWR914" s="4"/>
      <c r="AWS914" s="4"/>
      <c r="AWT914" s="4"/>
      <c r="AWU914" s="4"/>
      <c r="AWV914" s="4"/>
      <c r="AWW914" s="4"/>
      <c r="AWX914" s="4"/>
      <c r="AWY914" s="4"/>
      <c r="AWZ914" s="4"/>
      <c r="AXA914" s="4"/>
      <c r="AXB914" s="4"/>
      <c r="AXC914" s="4"/>
      <c r="AXD914" s="4"/>
      <c r="AXE914" s="4"/>
      <c r="AXF914" s="4"/>
      <c r="AXG914" s="4"/>
      <c r="AXH914" s="4"/>
      <c r="AXI914" s="4"/>
      <c r="AXJ914" s="4"/>
      <c r="AXK914" s="4"/>
      <c r="AXL914" s="4"/>
      <c r="AXM914" s="4"/>
      <c r="AXN914" s="4"/>
      <c r="AXO914" s="4"/>
      <c r="AXP914" s="4"/>
      <c r="AXQ914" s="4"/>
      <c r="AXR914" s="4"/>
      <c r="AXS914" s="4"/>
      <c r="AXT914" s="4"/>
      <c r="AXU914" s="4"/>
      <c r="AXV914" s="4"/>
      <c r="AXW914" s="4"/>
      <c r="AXX914" s="4"/>
      <c r="AXY914" s="4"/>
      <c r="AXZ914" s="4"/>
      <c r="AYA914" s="4"/>
      <c r="AYB914" s="4"/>
      <c r="AYC914" s="4"/>
      <c r="AYD914" s="4"/>
      <c r="AYE914" s="4"/>
      <c r="AYF914" s="4"/>
      <c r="AYG914" s="4"/>
      <c r="AYH914" s="4"/>
      <c r="AYI914" s="4"/>
      <c r="AYJ914" s="4"/>
      <c r="AYK914" s="4"/>
      <c r="AYL914" s="4"/>
      <c r="AYM914" s="4"/>
      <c r="AYN914" s="4"/>
      <c r="AYO914" s="4"/>
      <c r="AYP914" s="4"/>
      <c r="AYQ914" s="4"/>
      <c r="AYR914" s="4"/>
      <c r="AYS914" s="4"/>
      <c r="AYT914" s="4"/>
      <c r="AYU914" s="4"/>
      <c r="AYV914" s="4"/>
      <c r="AYW914" s="4"/>
      <c r="AYX914" s="4"/>
      <c r="AYY914" s="4"/>
      <c r="AYZ914" s="4"/>
      <c r="AZA914" s="4"/>
      <c r="AZB914" s="4"/>
      <c r="AZC914" s="4"/>
      <c r="AZD914" s="4"/>
      <c r="AZE914" s="4"/>
      <c r="AZF914" s="4"/>
      <c r="AZG914" s="4"/>
      <c r="AZH914" s="4"/>
      <c r="AZI914" s="4"/>
      <c r="AZJ914" s="4"/>
      <c r="AZK914" s="4"/>
      <c r="AZL914" s="4"/>
      <c r="AZM914" s="4"/>
      <c r="AZN914" s="4"/>
      <c r="AZO914" s="4"/>
      <c r="AZP914" s="4"/>
      <c r="AZQ914" s="4"/>
      <c r="AZR914" s="4"/>
      <c r="AZS914" s="4"/>
      <c r="AZT914" s="4"/>
      <c r="AZU914" s="4"/>
      <c r="AZV914" s="4"/>
      <c r="AZW914" s="4"/>
      <c r="AZX914" s="4"/>
      <c r="AZY914" s="4"/>
      <c r="AZZ914" s="4"/>
      <c r="BAA914" s="4"/>
      <c r="BAB914" s="4"/>
      <c r="BAC914" s="4"/>
      <c r="BAD914" s="4"/>
      <c r="BAE914" s="4"/>
      <c r="BAF914" s="4"/>
      <c r="BAG914" s="4"/>
      <c r="BAH914" s="4"/>
      <c r="BAI914" s="4"/>
      <c r="BAJ914" s="4"/>
      <c r="BAK914" s="4"/>
      <c r="BAL914" s="4"/>
      <c r="BAM914" s="4"/>
      <c r="BAN914" s="4"/>
      <c r="BAO914" s="4"/>
      <c r="BAP914" s="4"/>
      <c r="BAQ914" s="4"/>
      <c r="BAR914" s="4"/>
      <c r="BAS914" s="4"/>
      <c r="BAT914" s="4"/>
      <c r="BAU914" s="4"/>
      <c r="BAV914" s="4"/>
      <c r="BAW914" s="4"/>
      <c r="BAX914" s="4"/>
      <c r="BAY914" s="4"/>
      <c r="BAZ914" s="4"/>
      <c r="BBA914" s="4"/>
      <c r="BBB914" s="4"/>
      <c r="BBC914" s="4"/>
      <c r="BBD914" s="4"/>
      <c r="BBE914" s="4"/>
      <c r="BBF914" s="4"/>
      <c r="BBG914" s="4"/>
      <c r="BBH914" s="4"/>
      <c r="BBI914" s="4"/>
      <c r="BBJ914" s="4"/>
      <c r="BBK914" s="4"/>
      <c r="BBL914" s="4"/>
      <c r="BBM914" s="4"/>
      <c r="BBN914" s="4"/>
      <c r="BBO914" s="4"/>
      <c r="BBP914" s="4"/>
      <c r="BBQ914" s="4"/>
      <c r="BBR914" s="4"/>
      <c r="BBS914" s="4"/>
      <c r="BBT914" s="4"/>
      <c r="BBU914" s="4"/>
      <c r="BBV914" s="4"/>
      <c r="BBW914" s="4"/>
      <c r="BBX914" s="4"/>
      <c r="BBY914" s="4"/>
      <c r="BBZ914" s="4"/>
      <c r="BCA914" s="4"/>
      <c r="BCB914" s="4"/>
      <c r="BCC914" s="4"/>
      <c r="BCD914" s="4"/>
      <c r="BCE914" s="4"/>
      <c r="BCF914" s="4"/>
      <c r="BCG914" s="4"/>
      <c r="BCH914" s="4"/>
      <c r="BCI914" s="4"/>
      <c r="BCJ914" s="4"/>
      <c r="BCK914" s="4"/>
      <c r="BCL914" s="4"/>
      <c r="BCM914" s="4"/>
      <c r="BCN914" s="4"/>
      <c r="BCO914" s="4"/>
      <c r="BCP914" s="4"/>
      <c r="BCQ914" s="4"/>
      <c r="BCR914" s="4"/>
      <c r="BCS914" s="4"/>
      <c r="BCT914" s="4"/>
      <c r="BCU914" s="4"/>
      <c r="BCV914" s="4"/>
      <c r="BCW914" s="4"/>
      <c r="BCX914" s="4"/>
      <c r="BCY914" s="4"/>
      <c r="BCZ914" s="4"/>
      <c r="BDA914" s="4"/>
      <c r="BDB914" s="4"/>
      <c r="BDC914" s="4"/>
      <c r="BDD914" s="4"/>
      <c r="BDE914" s="4"/>
      <c r="BDF914" s="4"/>
      <c r="BDG914" s="4"/>
      <c r="BDH914" s="4"/>
      <c r="BDI914" s="4"/>
      <c r="BDJ914" s="4"/>
      <c r="BDK914" s="4"/>
      <c r="BDL914" s="4"/>
      <c r="BDM914" s="4"/>
      <c r="BDN914" s="4"/>
      <c r="BDO914" s="4"/>
      <c r="BDP914" s="4"/>
      <c r="BDQ914" s="4"/>
      <c r="BDR914" s="4"/>
      <c r="BDS914" s="4"/>
      <c r="BDT914" s="4"/>
      <c r="BDU914" s="4"/>
      <c r="BDV914" s="4"/>
      <c r="BDW914" s="4"/>
      <c r="BDX914" s="4"/>
      <c r="BDY914" s="4"/>
      <c r="BDZ914" s="4"/>
      <c r="BEA914" s="4"/>
      <c r="BEB914" s="4"/>
      <c r="BEC914" s="4"/>
      <c r="BED914" s="4"/>
      <c r="BEE914" s="4"/>
      <c r="BEF914" s="4"/>
      <c r="BEG914" s="4"/>
      <c r="BEH914" s="4"/>
      <c r="BEI914" s="4"/>
      <c r="BEJ914" s="4"/>
      <c r="BEK914" s="4"/>
      <c r="BEL914" s="4"/>
      <c r="BEM914" s="4"/>
      <c r="BEN914" s="4"/>
      <c r="BEO914" s="4"/>
      <c r="BEP914" s="4"/>
      <c r="BEQ914" s="4"/>
      <c r="BER914" s="4"/>
      <c r="BES914" s="4"/>
      <c r="BET914" s="4"/>
      <c r="BEU914" s="4"/>
      <c r="BEV914" s="4"/>
      <c r="BEW914" s="4"/>
      <c r="BEX914" s="4"/>
      <c r="BEY914" s="4"/>
      <c r="BEZ914" s="4"/>
      <c r="BFA914" s="4"/>
      <c r="BFB914" s="4"/>
      <c r="BFC914" s="4"/>
      <c r="BFD914" s="4"/>
      <c r="BFE914" s="4"/>
      <c r="BFF914" s="4"/>
      <c r="BFG914" s="4"/>
      <c r="BFH914" s="4"/>
      <c r="BFI914" s="4"/>
      <c r="BFJ914" s="4"/>
      <c r="BFK914" s="4"/>
      <c r="BFL914" s="4"/>
      <c r="BFM914" s="4"/>
      <c r="BFN914" s="4"/>
      <c r="BFO914" s="4"/>
      <c r="BFP914" s="4"/>
      <c r="BFQ914" s="4"/>
      <c r="BFR914" s="4"/>
      <c r="BFS914" s="4"/>
      <c r="BFT914" s="4"/>
      <c r="BFU914" s="4"/>
      <c r="BFV914" s="4"/>
      <c r="BFX914" s="4"/>
      <c r="BFZ914" s="4"/>
      <c r="BGA914" s="4"/>
      <c r="BGB914" s="4"/>
      <c r="BGC914" s="4"/>
      <c r="BGD914" s="4"/>
      <c r="BGE914" s="4"/>
      <c r="BGF914" s="4"/>
      <c r="BGG914" s="4"/>
      <c r="BGL914" s="4"/>
      <c r="BGM914" s="4"/>
      <c r="BGN914" s="4"/>
      <c r="BGO914" s="4"/>
      <c r="BGP914" s="4"/>
      <c r="BGQ914" s="4"/>
      <c r="BGR914" s="4"/>
      <c r="BGS914" s="4"/>
      <c r="BGT914" s="4"/>
      <c r="BGU914" s="4"/>
      <c r="BGV914" s="4"/>
      <c r="BGW914" s="4"/>
      <c r="BGX914" s="4"/>
      <c r="BGY914" s="4"/>
      <c r="BGZ914" s="4"/>
      <c r="BHA914" s="4"/>
      <c r="BHB914" s="4"/>
      <c r="BHC914" s="4"/>
      <c r="BHD914" s="4"/>
      <c r="BHE914" s="4"/>
      <c r="BHF914" s="4"/>
      <c r="BHG914" s="4"/>
      <c r="BHH914" s="4"/>
      <c r="BHI914" s="4"/>
      <c r="BHJ914" s="4"/>
      <c r="BHK914" s="4"/>
      <c r="BHL914" s="4"/>
      <c r="BHM914" s="4"/>
      <c r="BHN914" s="4"/>
      <c r="BHO914" s="4"/>
      <c r="BHP914" s="4"/>
      <c r="BHQ914" s="4"/>
      <c r="BHR914" s="4"/>
      <c r="BHS914" s="4"/>
      <c r="BHT914" s="4"/>
      <c r="BHU914" s="4"/>
      <c r="BHV914" s="4"/>
      <c r="BHW914" s="4"/>
      <c r="BHX914" s="4"/>
      <c r="BHY914" s="4"/>
      <c r="BHZ914" s="4"/>
      <c r="BIA914" s="4"/>
      <c r="BIB914" s="4"/>
      <c r="BIC914" s="4"/>
      <c r="BID914" s="4"/>
      <c r="BIE914" s="4"/>
      <c r="BIF914" s="4"/>
      <c r="BIG914" s="4"/>
      <c r="BIH914" s="4"/>
      <c r="BII914" s="4"/>
      <c r="BIJ914" s="4"/>
      <c r="BIK914" s="4"/>
      <c r="BIL914" s="4"/>
      <c r="BIM914" s="4"/>
      <c r="BIN914" s="4"/>
      <c r="BIO914" s="4"/>
      <c r="BIP914" s="4"/>
      <c r="BIQ914" s="4"/>
      <c r="BIR914" s="4"/>
      <c r="BIS914" s="4"/>
      <c r="BIT914" s="4"/>
      <c r="BIU914" s="4"/>
      <c r="BIV914" s="4"/>
      <c r="BIW914" s="4"/>
      <c r="BIX914" s="4"/>
      <c r="BIY914" s="4"/>
      <c r="BIZ914" s="4"/>
      <c r="BJA914" s="4"/>
      <c r="BJB914" s="4"/>
      <c r="BJC914" s="4"/>
      <c r="BJD914" s="4"/>
      <c r="BJE914" s="4"/>
      <c r="BJF914" s="4"/>
      <c r="BJG914" s="4"/>
      <c r="BJH914" s="4"/>
      <c r="BJI914" s="4"/>
      <c r="BJJ914" s="4"/>
      <c r="BJK914" s="4"/>
      <c r="BJL914" s="4"/>
      <c r="BJM914" s="4"/>
      <c r="BJN914" s="4"/>
      <c r="BJO914" s="4"/>
      <c r="BJP914" s="4"/>
      <c r="BJQ914" s="4"/>
      <c r="BJR914" s="4"/>
      <c r="BJS914" s="4"/>
      <c r="BJT914" s="4"/>
      <c r="BJU914" s="4"/>
      <c r="BJV914" s="4"/>
      <c r="BJW914" s="4"/>
      <c r="BJX914" s="4"/>
      <c r="BJY914" s="4"/>
      <c r="BJZ914" s="4"/>
      <c r="BKA914" s="4"/>
      <c r="BKB914" s="4"/>
      <c r="BKC914" s="4"/>
      <c r="BKD914" s="4"/>
      <c r="BKE914" s="4"/>
      <c r="BKF914" s="4"/>
      <c r="BKG914" s="4"/>
      <c r="BKH914" s="4"/>
      <c r="BKI914" s="4"/>
      <c r="BKJ914" s="4"/>
      <c r="BKK914" s="4"/>
      <c r="BKL914" s="4"/>
      <c r="BKM914" s="4"/>
      <c r="BKN914" s="4"/>
      <c r="BKO914" s="4"/>
      <c r="BKP914" s="4"/>
      <c r="BKQ914" s="4"/>
      <c r="BKR914" s="4"/>
      <c r="BKS914" s="4"/>
      <c r="BKT914" s="4"/>
      <c r="BKU914" s="4"/>
      <c r="BKV914" s="4"/>
      <c r="BKW914" s="4"/>
      <c r="BKX914" s="4"/>
      <c r="BKY914" s="4"/>
      <c r="BKZ914" s="4"/>
      <c r="BLA914" s="4"/>
      <c r="BLB914" s="4"/>
      <c r="BLC914" s="4"/>
      <c r="BLD914" s="4"/>
      <c r="BLE914" s="4"/>
      <c r="BLF914" s="4"/>
      <c r="BLG914" s="4"/>
      <c r="BLH914" s="4"/>
      <c r="BLI914" s="4"/>
      <c r="BLJ914" s="4"/>
      <c r="BLK914" s="4"/>
      <c r="BLL914" s="4"/>
      <c r="BLM914" s="4"/>
      <c r="BLN914" s="4"/>
      <c r="BLO914" s="4"/>
      <c r="BLP914" s="4"/>
      <c r="BLQ914" s="4"/>
      <c r="BLR914" s="4"/>
      <c r="BLS914" s="4"/>
      <c r="BLT914" s="4"/>
      <c r="BLU914" s="4"/>
      <c r="BLV914" s="4"/>
      <c r="BLW914" s="4"/>
      <c r="BLX914" s="4"/>
      <c r="BLY914" s="4"/>
      <c r="BLZ914" s="4"/>
      <c r="BMA914" s="4"/>
      <c r="BMB914" s="4"/>
      <c r="BMC914" s="4"/>
      <c r="BMD914" s="4"/>
      <c r="BME914" s="4"/>
      <c r="BMF914" s="4"/>
      <c r="BMG914" s="4"/>
      <c r="BMH914" s="4"/>
      <c r="BMI914" s="4"/>
      <c r="BMJ914" s="4"/>
      <c r="BMK914" s="4"/>
      <c r="BML914" s="4"/>
      <c r="BMM914" s="4"/>
      <c r="BMN914" s="4"/>
      <c r="BMO914" s="4"/>
      <c r="BMP914" s="4"/>
      <c r="BMQ914" s="4"/>
      <c r="BMR914" s="4"/>
      <c r="BMS914" s="4"/>
      <c r="BMT914" s="4"/>
      <c r="BMU914" s="4"/>
      <c r="BMV914" s="4"/>
      <c r="BMW914" s="4"/>
      <c r="BMX914" s="4"/>
      <c r="BMY914" s="4"/>
      <c r="BMZ914" s="4"/>
      <c r="BNA914" s="4"/>
      <c r="BNB914" s="4"/>
      <c r="BNC914" s="4"/>
      <c r="BND914" s="4"/>
      <c r="BNE914" s="4"/>
      <c r="BNF914" s="4"/>
      <c r="BNG914" s="4"/>
      <c r="BNH914" s="4"/>
      <c r="BNI914" s="4"/>
      <c r="BNJ914" s="4"/>
      <c r="BNK914" s="4"/>
      <c r="BNL914" s="4"/>
      <c r="BNM914" s="4"/>
      <c r="BNN914" s="4"/>
      <c r="BNO914" s="4"/>
      <c r="BNP914" s="4"/>
      <c r="BNQ914" s="4"/>
      <c r="BNR914" s="4"/>
      <c r="BNS914" s="4"/>
      <c r="BNT914" s="4"/>
      <c r="BNU914" s="4"/>
      <c r="BNV914" s="4"/>
      <c r="BNW914" s="4"/>
      <c r="BNX914" s="4"/>
      <c r="BNY914" s="4"/>
      <c r="BNZ914" s="4"/>
      <c r="BOA914" s="4"/>
      <c r="BOB914" s="4"/>
      <c r="BOC914" s="4"/>
      <c r="BOD914" s="4"/>
      <c r="BOE914" s="4"/>
      <c r="BOF914" s="4"/>
      <c r="BOG914" s="4"/>
      <c r="BOH914" s="4"/>
      <c r="BOI914" s="4"/>
      <c r="BOJ914" s="4"/>
      <c r="BOK914" s="4"/>
      <c r="BOL914" s="4"/>
      <c r="BOM914" s="4"/>
      <c r="BON914" s="4"/>
      <c r="BOO914" s="4"/>
      <c r="BOP914" s="4"/>
      <c r="BOQ914" s="4"/>
      <c r="BOR914" s="4"/>
      <c r="BOS914" s="4"/>
      <c r="BOT914" s="4"/>
      <c r="BOU914" s="4"/>
      <c r="BOV914" s="4"/>
      <c r="BOW914" s="4"/>
      <c r="BOX914" s="4"/>
      <c r="BOY914" s="4"/>
      <c r="BOZ914" s="4"/>
      <c r="BPA914" s="4"/>
      <c r="BPB914" s="4"/>
      <c r="BPC914" s="4"/>
      <c r="BPD914" s="4"/>
      <c r="BPE914" s="4"/>
      <c r="BPF914" s="4"/>
      <c r="BPG914" s="4"/>
      <c r="BPH914" s="4"/>
      <c r="BPI914" s="4"/>
      <c r="BPJ914" s="4"/>
      <c r="BPK914" s="4"/>
      <c r="BPL914" s="4"/>
      <c r="BPM914" s="4"/>
      <c r="BPN914" s="4"/>
      <c r="BPO914" s="4"/>
      <c r="BPP914" s="4"/>
      <c r="BPQ914" s="4"/>
      <c r="BPR914" s="4"/>
      <c r="BPT914" s="4"/>
      <c r="BPV914" s="4"/>
      <c r="BPW914" s="4"/>
      <c r="BPX914" s="4"/>
      <c r="BPY914" s="4"/>
      <c r="BPZ914" s="4"/>
      <c r="BQA914" s="4"/>
      <c r="BQB914" s="4"/>
      <c r="BQC914" s="4"/>
      <c r="BQH914" s="4"/>
      <c r="BQI914" s="4"/>
      <c r="BQJ914" s="4"/>
      <c r="BQK914" s="4"/>
      <c r="BQL914" s="4"/>
      <c r="BQM914" s="4"/>
      <c r="BQN914" s="4"/>
      <c r="BQO914" s="4"/>
      <c r="BQP914" s="4"/>
      <c r="BQQ914" s="4"/>
      <c r="BQR914" s="4"/>
      <c r="BQS914" s="4"/>
      <c r="BQT914" s="4"/>
      <c r="BQU914" s="4"/>
      <c r="BQV914" s="4"/>
      <c r="BQW914" s="4"/>
      <c r="BQX914" s="4"/>
      <c r="BQY914" s="4"/>
      <c r="BQZ914" s="4"/>
      <c r="BRA914" s="4"/>
      <c r="BRB914" s="4"/>
      <c r="BRC914" s="4"/>
      <c r="BRD914" s="4"/>
      <c r="BRE914" s="4"/>
      <c r="BRF914" s="4"/>
      <c r="BRG914" s="4"/>
      <c r="BRH914" s="4"/>
      <c r="BRI914" s="4"/>
      <c r="BRJ914" s="4"/>
      <c r="BRK914" s="4"/>
      <c r="BRL914" s="4"/>
      <c r="BRM914" s="4"/>
      <c r="BRN914" s="4"/>
      <c r="BRO914" s="4"/>
      <c r="BRP914" s="4"/>
      <c r="BRQ914" s="4"/>
      <c r="BRR914" s="4"/>
      <c r="BRS914" s="4"/>
      <c r="BRT914" s="4"/>
      <c r="BRU914" s="4"/>
      <c r="BRV914" s="4"/>
      <c r="BRW914" s="4"/>
      <c r="BRX914" s="4"/>
      <c r="BRY914" s="4"/>
      <c r="BRZ914" s="4"/>
      <c r="BSA914" s="4"/>
      <c r="BSB914" s="4"/>
      <c r="BSC914" s="4"/>
      <c r="BSD914" s="4"/>
      <c r="BSE914" s="4"/>
      <c r="BSF914" s="4"/>
      <c r="BSG914" s="4"/>
      <c r="BSH914" s="4"/>
      <c r="BSI914" s="4"/>
      <c r="BSJ914" s="4"/>
      <c r="BSK914" s="4"/>
      <c r="BSL914" s="4"/>
      <c r="BSM914" s="4"/>
      <c r="BSN914" s="4"/>
      <c r="BSO914" s="4"/>
      <c r="BSP914" s="4"/>
      <c r="BSQ914" s="4"/>
      <c r="BSR914" s="4"/>
      <c r="BSS914" s="4"/>
      <c r="BST914" s="4"/>
      <c r="BSU914" s="4"/>
      <c r="BSV914" s="4"/>
      <c r="BSW914" s="4"/>
      <c r="BSX914" s="4"/>
      <c r="BSY914" s="4"/>
      <c r="BSZ914" s="4"/>
      <c r="BTA914" s="4"/>
      <c r="BTB914" s="4"/>
      <c r="BTC914" s="4"/>
      <c r="BTD914" s="4"/>
      <c r="BTE914" s="4"/>
      <c r="BTF914" s="4"/>
      <c r="BTG914" s="4"/>
      <c r="BTH914" s="4"/>
      <c r="BTI914" s="4"/>
      <c r="BTJ914" s="4"/>
      <c r="BTK914" s="4"/>
      <c r="BTL914" s="4"/>
      <c r="BTM914" s="4"/>
      <c r="BTN914" s="4"/>
      <c r="BTO914" s="4"/>
      <c r="BTP914" s="4"/>
      <c r="BTQ914" s="4"/>
      <c r="BTR914" s="4"/>
      <c r="BTS914" s="4"/>
      <c r="BTT914" s="4"/>
      <c r="BTU914" s="4"/>
      <c r="BTV914" s="4"/>
      <c r="BTW914" s="4"/>
      <c r="BTX914" s="4"/>
      <c r="BTY914" s="4"/>
      <c r="BTZ914" s="4"/>
      <c r="BUA914" s="4"/>
      <c r="BUB914" s="4"/>
      <c r="BUC914" s="4"/>
      <c r="BUD914" s="4"/>
      <c r="BUE914" s="4"/>
      <c r="BUF914" s="4"/>
      <c r="BUG914" s="4"/>
      <c r="BUH914" s="4"/>
      <c r="BUI914" s="4"/>
      <c r="BUJ914" s="4"/>
      <c r="BUK914" s="4"/>
      <c r="BUL914" s="4"/>
      <c r="BUM914" s="4"/>
      <c r="BUN914" s="4"/>
      <c r="BUO914" s="4"/>
      <c r="BUP914" s="4"/>
      <c r="BUQ914" s="4"/>
      <c r="BUR914" s="4"/>
      <c r="BUS914" s="4"/>
      <c r="BUT914" s="4"/>
      <c r="BUU914" s="4"/>
      <c r="BUV914" s="4"/>
      <c r="BUW914" s="4"/>
      <c r="BUX914" s="4"/>
      <c r="BUY914" s="4"/>
      <c r="BUZ914" s="4"/>
      <c r="BVA914" s="4"/>
      <c r="BVB914" s="4"/>
      <c r="BVC914" s="4"/>
      <c r="BVD914" s="4"/>
      <c r="BVE914" s="4"/>
      <c r="BVF914" s="4"/>
      <c r="BVG914" s="4"/>
      <c r="BVH914" s="4"/>
      <c r="BVI914" s="4"/>
      <c r="BVJ914" s="4"/>
      <c r="BVK914" s="4"/>
      <c r="BVL914" s="4"/>
      <c r="BVM914" s="4"/>
      <c r="BVN914" s="4"/>
      <c r="BVO914" s="4"/>
      <c r="BVP914" s="4"/>
      <c r="BVQ914" s="4"/>
      <c r="BVR914" s="4"/>
      <c r="BVS914" s="4"/>
      <c r="BVT914" s="4"/>
      <c r="BVU914" s="4"/>
      <c r="BVV914" s="4"/>
      <c r="BVW914" s="4"/>
      <c r="BVX914" s="4"/>
      <c r="BVY914" s="4"/>
      <c r="BVZ914" s="4"/>
      <c r="BWA914" s="4"/>
      <c r="BWB914" s="4"/>
      <c r="BWC914" s="4"/>
      <c r="BWD914" s="4"/>
      <c r="BWE914" s="4"/>
      <c r="BWF914" s="4"/>
      <c r="BWG914" s="4"/>
      <c r="BWH914" s="4"/>
      <c r="BWI914" s="4"/>
      <c r="BWJ914" s="4"/>
      <c r="BWK914" s="4"/>
      <c r="BWL914" s="4"/>
      <c r="BWM914" s="4"/>
      <c r="BWN914" s="4"/>
      <c r="BWO914" s="4"/>
      <c r="BWP914" s="4"/>
      <c r="BWQ914" s="4"/>
      <c r="BWR914" s="4"/>
      <c r="BWS914" s="4"/>
      <c r="BWT914" s="4"/>
      <c r="BWU914" s="4"/>
      <c r="BWV914" s="4"/>
      <c r="BWW914" s="4"/>
      <c r="BWX914" s="4"/>
      <c r="BWY914" s="4"/>
      <c r="BWZ914" s="4"/>
      <c r="BXA914" s="4"/>
      <c r="BXB914" s="4"/>
      <c r="BXC914" s="4"/>
      <c r="BXD914" s="4"/>
      <c r="BXE914" s="4"/>
      <c r="BXF914" s="4"/>
      <c r="BXG914" s="4"/>
      <c r="BXH914" s="4"/>
      <c r="BXI914" s="4"/>
      <c r="BXJ914" s="4"/>
      <c r="BXK914" s="4"/>
      <c r="BXL914" s="4"/>
      <c r="BXM914" s="4"/>
      <c r="BXN914" s="4"/>
      <c r="BXO914" s="4"/>
      <c r="BXP914" s="4"/>
      <c r="BXQ914" s="4"/>
      <c r="BXR914" s="4"/>
      <c r="BXS914" s="4"/>
      <c r="BXT914" s="4"/>
      <c r="BXU914" s="4"/>
      <c r="BXV914" s="4"/>
      <c r="BXW914" s="4"/>
      <c r="BXX914" s="4"/>
      <c r="BXY914" s="4"/>
      <c r="BXZ914" s="4"/>
      <c r="BYA914" s="4"/>
      <c r="BYB914" s="4"/>
      <c r="BYC914" s="4"/>
      <c r="BYD914" s="4"/>
      <c r="BYE914" s="4"/>
      <c r="BYF914" s="4"/>
      <c r="BYG914" s="4"/>
      <c r="BYH914" s="4"/>
      <c r="BYI914" s="4"/>
      <c r="BYJ914" s="4"/>
      <c r="BYK914" s="4"/>
      <c r="BYL914" s="4"/>
      <c r="BYM914" s="4"/>
      <c r="BYN914" s="4"/>
      <c r="BYO914" s="4"/>
      <c r="BYP914" s="4"/>
      <c r="BYQ914" s="4"/>
      <c r="BYR914" s="4"/>
      <c r="BYS914" s="4"/>
      <c r="BYT914" s="4"/>
      <c r="BYU914" s="4"/>
      <c r="BYV914" s="4"/>
      <c r="BYW914" s="4"/>
      <c r="BYX914" s="4"/>
      <c r="BYY914" s="4"/>
      <c r="BYZ914" s="4"/>
      <c r="BZA914" s="4"/>
      <c r="BZB914" s="4"/>
      <c r="BZC914" s="4"/>
      <c r="BZD914" s="4"/>
      <c r="BZE914" s="4"/>
      <c r="BZF914" s="4"/>
      <c r="BZG914" s="4"/>
      <c r="BZH914" s="4"/>
      <c r="BZI914" s="4"/>
      <c r="BZJ914" s="4"/>
      <c r="BZK914" s="4"/>
      <c r="BZL914" s="4"/>
      <c r="BZM914" s="4"/>
      <c r="BZN914" s="4"/>
      <c r="BZP914" s="4"/>
      <c r="BZR914" s="4"/>
      <c r="BZS914" s="4"/>
      <c r="BZT914" s="4"/>
      <c r="BZU914" s="4"/>
      <c r="BZV914" s="4"/>
      <c r="BZW914" s="4"/>
      <c r="BZX914" s="4"/>
      <c r="BZY914" s="4"/>
      <c r="CAD914" s="4"/>
      <c r="CAE914" s="4"/>
      <c r="CAF914" s="4"/>
      <c r="CAG914" s="4"/>
      <c r="CAH914" s="4"/>
      <c r="CAI914" s="4"/>
      <c r="CAJ914" s="4"/>
      <c r="CAK914" s="4"/>
      <c r="CAL914" s="4"/>
      <c r="CAM914" s="4"/>
      <c r="CAN914" s="4"/>
      <c r="CAO914" s="4"/>
      <c r="CAP914" s="4"/>
      <c r="CAQ914" s="4"/>
      <c r="CAR914" s="4"/>
      <c r="CAS914" s="4"/>
      <c r="CAT914" s="4"/>
      <c r="CAU914" s="4"/>
      <c r="CAV914" s="4"/>
      <c r="CAW914" s="4"/>
      <c r="CAX914" s="4"/>
      <c r="CAY914" s="4"/>
      <c r="CAZ914" s="4"/>
      <c r="CBA914" s="4"/>
      <c r="CBB914" s="4"/>
      <c r="CBC914" s="4"/>
      <c r="CBD914" s="4"/>
      <c r="CBE914" s="4"/>
      <c r="CBF914" s="4"/>
      <c r="CBG914" s="4"/>
      <c r="CBH914" s="4"/>
      <c r="CBI914" s="4"/>
      <c r="CBJ914" s="4"/>
      <c r="CBK914" s="4"/>
      <c r="CBL914" s="4"/>
      <c r="CBM914" s="4"/>
      <c r="CBN914" s="4"/>
      <c r="CBO914" s="4"/>
      <c r="CBP914" s="4"/>
      <c r="CBQ914" s="4"/>
      <c r="CBR914" s="4"/>
      <c r="CBS914" s="4"/>
      <c r="CBT914" s="4"/>
      <c r="CBU914" s="4"/>
      <c r="CBV914" s="4"/>
      <c r="CBW914" s="4"/>
      <c r="CBX914" s="4"/>
      <c r="CBY914" s="4"/>
      <c r="CBZ914" s="4"/>
      <c r="CCA914" s="4"/>
      <c r="CCB914" s="4"/>
      <c r="CCC914" s="4"/>
      <c r="CCD914" s="4"/>
      <c r="CCE914" s="4"/>
      <c r="CCF914" s="4"/>
      <c r="CCG914" s="4"/>
      <c r="CCH914" s="4"/>
      <c r="CCI914" s="4"/>
      <c r="CCJ914" s="4"/>
      <c r="CCK914" s="4"/>
      <c r="CCL914" s="4"/>
      <c r="CCM914" s="4"/>
      <c r="CCN914" s="4"/>
      <c r="CCO914" s="4"/>
      <c r="CCP914" s="4"/>
      <c r="CCQ914" s="4"/>
      <c r="CCR914" s="4"/>
      <c r="CCS914" s="4"/>
      <c r="CCT914" s="4"/>
      <c r="CCU914" s="4"/>
      <c r="CCV914" s="4"/>
      <c r="CCW914" s="4"/>
      <c r="CCX914" s="4"/>
      <c r="CCY914" s="4"/>
      <c r="CCZ914" s="4"/>
      <c r="CDA914" s="4"/>
      <c r="CDB914" s="4"/>
      <c r="CDC914" s="4"/>
      <c r="CDD914" s="4"/>
      <c r="CDE914" s="4"/>
      <c r="CDF914" s="4"/>
      <c r="CDG914" s="4"/>
      <c r="CDH914" s="4"/>
      <c r="CDI914" s="4"/>
      <c r="CDJ914" s="4"/>
      <c r="CDK914" s="4"/>
      <c r="CDL914" s="4"/>
      <c r="CDM914" s="4"/>
      <c r="CDN914" s="4"/>
      <c r="CDO914" s="4"/>
      <c r="CDP914" s="4"/>
      <c r="CDQ914" s="4"/>
      <c r="CDR914" s="4"/>
      <c r="CDS914" s="4"/>
      <c r="CDT914" s="4"/>
      <c r="CDU914" s="4"/>
      <c r="CDV914" s="4"/>
      <c r="CDW914" s="4"/>
      <c r="CDX914" s="4"/>
      <c r="CDY914" s="4"/>
      <c r="CDZ914" s="4"/>
      <c r="CEA914" s="4"/>
      <c r="CEB914" s="4"/>
      <c r="CEC914" s="4"/>
      <c r="CED914" s="4"/>
      <c r="CEE914" s="4"/>
      <c r="CEF914" s="4"/>
      <c r="CEG914" s="4"/>
      <c r="CEH914" s="4"/>
      <c r="CEI914" s="4"/>
      <c r="CEJ914" s="4"/>
      <c r="CEK914" s="4"/>
      <c r="CEL914" s="4"/>
      <c r="CEM914" s="4"/>
      <c r="CEN914" s="4"/>
      <c r="CEO914" s="4"/>
      <c r="CEP914" s="4"/>
      <c r="CEQ914" s="4"/>
      <c r="CER914" s="4"/>
      <c r="CES914" s="4"/>
      <c r="CET914" s="4"/>
      <c r="CEU914" s="4"/>
      <c r="CEV914" s="4"/>
      <c r="CEW914" s="4"/>
      <c r="CEX914" s="4"/>
      <c r="CEY914" s="4"/>
      <c r="CEZ914" s="4"/>
      <c r="CFA914" s="4"/>
      <c r="CFB914" s="4"/>
      <c r="CFC914" s="4"/>
      <c r="CFD914" s="4"/>
      <c r="CFE914" s="4"/>
      <c r="CFF914" s="4"/>
      <c r="CFG914" s="4"/>
      <c r="CFH914" s="4"/>
      <c r="CFI914" s="4"/>
      <c r="CFJ914" s="4"/>
      <c r="CFK914" s="4"/>
      <c r="CFL914" s="4"/>
      <c r="CFM914" s="4"/>
      <c r="CFN914" s="4"/>
      <c r="CFO914" s="4"/>
      <c r="CFP914" s="4"/>
      <c r="CFQ914" s="4"/>
      <c r="CFR914" s="4"/>
      <c r="CFS914" s="4"/>
      <c r="CFT914" s="4"/>
      <c r="CFU914" s="4"/>
      <c r="CFV914" s="4"/>
      <c r="CFW914" s="4"/>
      <c r="CFX914" s="4"/>
      <c r="CFY914" s="4"/>
      <c r="CFZ914" s="4"/>
      <c r="CGA914" s="4"/>
      <c r="CGB914" s="4"/>
      <c r="CGC914" s="4"/>
      <c r="CGD914" s="4"/>
      <c r="CGE914" s="4"/>
      <c r="CGF914" s="4"/>
      <c r="CGG914" s="4"/>
      <c r="CGH914" s="4"/>
      <c r="CGI914" s="4"/>
      <c r="CGJ914" s="4"/>
      <c r="CGK914" s="4"/>
      <c r="CGL914" s="4"/>
      <c r="CGM914" s="4"/>
      <c r="CGN914" s="4"/>
      <c r="CGO914" s="4"/>
      <c r="CGP914" s="4"/>
      <c r="CGQ914" s="4"/>
      <c r="CGR914" s="4"/>
      <c r="CGS914" s="4"/>
      <c r="CGT914" s="4"/>
      <c r="CGU914" s="4"/>
      <c r="CGV914" s="4"/>
      <c r="CGW914" s="4"/>
      <c r="CGX914" s="4"/>
      <c r="CGY914" s="4"/>
      <c r="CGZ914" s="4"/>
      <c r="CHA914" s="4"/>
      <c r="CHB914" s="4"/>
      <c r="CHC914" s="4"/>
      <c r="CHD914" s="4"/>
      <c r="CHE914" s="4"/>
      <c r="CHF914" s="4"/>
      <c r="CHG914" s="4"/>
      <c r="CHH914" s="4"/>
      <c r="CHI914" s="4"/>
      <c r="CHJ914" s="4"/>
      <c r="CHK914" s="4"/>
      <c r="CHL914" s="4"/>
      <c r="CHM914" s="4"/>
      <c r="CHN914" s="4"/>
      <c r="CHO914" s="4"/>
      <c r="CHP914" s="4"/>
      <c r="CHQ914" s="4"/>
      <c r="CHR914" s="4"/>
      <c r="CHS914" s="4"/>
      <c r="CHT914" s="4"/>
      <c r="CHU914" s="4"/>
      <c r="CHV914" s="4"/>
      <c r="CHW914" s="4"/>
      <c r="CHX914" s="4"/>
      <c r="CHY914" s="4"/>
      <c r="CHZ914" s="4"/>
      <c r="CIA914" s="4"/>
      <c r="CIB914" s="4"/>
      <c r="CIC914" s="4"/>
      <c r="CID914" s="4"/>
      <c r="CIE914" s="4"/>
      <c r="CIF914" s="4"/>
      <c r="CIG914" s="4"/>
      <c r="CIH914" s="4"/>
      <c r="CII914" s="4"/>
      <c r="CIJ914" s="4"/>
      <c r="CIK914" s="4"/>
      <c r="CIL914" s="4"/>
      <c r="CIM914" s="4"/>
      <c r="CIN914" s="4"/>
      <c r="CIO914" s="4"/>
      <c r="CIP914" s="4"/>
      <c r="CIQ914" s="4"/>
      <c r="CIR914" s="4"/>
      <c r="CIS914" s="4"/>
      <c r="CIT914" s="4"/>
      <c r="CIU914" s="4"/>
      <c r="CIV914" s="4"/>
      <c r="CIW914" s="4"/>
      <c r="CIX914" s="4"/>
      <c r="CIY914" s="4"/>
      <c r="CIZ914" s="4"/>
      <c r="CJA914" s="4"/>
      <c r="CJB914" s="4"/>
      <c r="CJC914" s="4"/>
      <c r="CJD914" s="4"/>
      <c r="CJE914" s="4"/>
      <c r="CJF914" s="4"/>
      <c r="CJG914" s="4"/>
      <c r="CJH914" s="4"/>
      <c r="CJI914" s="4"/>
      <c r="CJJ914" s="4"/>
      <c r="CJL914" s="4"/>
      <c r="CJN914" s="4"/>
      <c r="CJO914" s="4"/>
      <c r="CJP914" s="4"/>
      <c r="CJQ914" s="4"/>
      <c r="CJR914" s="4"/>
      <c r="CJS914" s="4"/>
      <c r="CJT914" s="4"/>
      <c r="CJU914" s="4"/>
      <c r="CJZ914" s="4"/>
      <c r="CKA914" s="4"/>
      <c r="CKB914" s="4"/>
      <c r="CKC914" s="4"/>
      <c r="CKD914" s="4"/>
      <c r="CKE914" s="4"/>
      <c r="CKF914" s="4"/>
      <c r="CKG914" s="4"/>
      <c r="CKH914" s="4"/>
      <c r="CKI914" s="4"/>
      <c r="CKJ914" s="4"/>
      <c r="CKK914" s="4"/>
      <c r="CKL914" s="4"/>
      <c r="CKM914" s="4"/>
      <c r="CKN914" s="4"/>
      <c r="CKO914" s="4"/>
      <c r="CKP914" s="4"/>
      <c r="CKQ914" s="4"/>
      <c r="CKR914" s="4"/>
      <c r="CKS914" s="4"/>
      <c r="CKT914" s="4"/>
      <c r="CKU914" s="4"/>
      <c r="CKV914" s="4"/>
      <c r="CKW914" s="4"/>
      <c r="CKX914" s="4"/>
      <c r="CKY914" s="4"/>
      <c r="CKZ914" s="4"/>
      <c r="CLA914" s="4"/>
      <c r="CLB914" s="4"/>
      <c r="CLC914" s="4"/>
      <c r="CLD914" s="4"/>
      <c r="CLE914" s="4"/>
      <c r="CLF914" s="4"/>
      <c r="CLG914" s="4"/>
      <c r="CLH914" s="4"/>
      <c r="CLI914" s="4"/>
      <c r="CLJ914" s="4"/>
      <c r="CLK914" s="4"/>
      <c r="CLL914" s="4"/>
      <c r="CLM914" s="4"/>
      <c r="CLN914" s="4"/>
      <c r="CLO914" s="4"/>
      <c r="CLP914" s="4"/>
      <c r="CLQ914" s="4"/>
      <c r="CLR914" s="4"/>
      <c r="CLS914" s="4"/>
      <c r="CLT914" s="4"/>
      <c r="CLU914" s="4"/>
      <c r="CLV914" s="4"/>
      <c r="CLW914" s="4"/>
      <c r="CLX914" s="4"/>
      <c r="CLY914" s="4"/>
      <c r="CLZ914" s="4"/>
      <c r="CMA914" s="4"/>
      <c r="CMB914" s="4"/>
      <c r="CMC914" s="4"/>
      <c r="CMD914" s="4"/>
      <c r="CME914" s="4"/>
      <c r="CMF914" s="4"/>
      <c r="CMG914" s="4"/>
      <c r="CMH914" s="4"/>
      <c r="CMI914" s="4"/>
      <c r="CMJ914" s="4"/>
      <c r="CMK914" s="4"/>
      <c r="CML914" s="4"/>
      <c r="CMM914" s="4"/>
      <c r="CMN914" s="4"/>
      <c r="CMO914" s="4"/>
      <c r="CMP914" s="4"/>
      <c r="CMQ914" s="4"/>
      <c r="CMR914" s="4"/>
      <c r="CMS914" s="4"/>
      <c r="CMT914" s="4"/>
      <c r="CMU914" s="4"/>
      <c r="CMV914" s="4"/>
      <c r="CMW914" s="4"/>
      <c r="CMX914" s="4"/>
      <c r="CMY914" s="4"/>
      <c r="CMZ914" s="4"/>
      <c r="CNA914" s="4"/>
      <c r="CNB914" s="4"/>
      <c r="CNC914" s="4"/>
      <c r="CND914" s="4"/>
      <c r="CNE914" s="4"/>
      <c r="CNF914" s="4"/>
      <c r="CNG914" s="4"/>
      <c r="CNH914" s="4"/>
      <c r="CNI914" s="4"/>
      <c r="CNJ914" s="4"/>
      <c r="CNK914" s="4"/>
      <c r="CNL914" s="4"/>
      <c r="CNM914" s="4"/>
      <c r="CNN914" s="4"/>
      <c r="CNO914" s="4"/>
      <c r="CNP914" s="4"/>
      <c r="CNQ914" s="4"/>
      <c r="CNR914" s="4"/>
      <c r="CNS914" s="4"/>
      <c r="CNT914" s="4"/>
      <c r="CNU914" s="4"/>
      <c r="CNV914" s="4"/>
      <c r="CNW914" s="4"/>
      <c r="CNX914" s="4"/>
      <c r="CNY914" s="4"/>
      <c r="CNZ914" s="4"/>
      <c r="COA914" s="4"/>
      <c r="COB914" s="4"/>
      <c r="COC914" s="4"/>
      <c r="COD914" s="4"/>
      <c r="COE914" s="4"/>
      <c r="COF914" s="4"/>
      <c r="COG914" s="4"/>
      <c r="COH914" s="4"/>
      <c r="COI914" s="4"/>
      <c r="COJ914" s="4"/>
      <c r="COK914" s="4"/>
      <c r="COL914" s="4"/>
      <c r="COM914" s="4"/>
      <c r="CON914" s="4"/>
      <c r="COO914" s="4"/>
      <c r="COP914" s="4"/>
      <c r="COQ914" s="4"/>
      <c r="COR914" s="4"/>
      <c r="COS914" s="4"/>
      <c r="COT914" s="4"/>
      <c r="COU914" s="4"/>
      <c r="COV914" s="4"/>
      <c r="COW914" s="4"/>
      <c r="COX914" s="4"/>
      <c r="COY914" s="4"/>
      <c r="COZ914" s="4"/>
      <c r="CPA914" s="4"/>
      <c r="CPB914" s="4"/>
      <c r="CPC914" s="4"/>
      <c r="CPD914" s="4"/>
      <c r="CPE914" s="4"/>
      <c r="CPF914" s="4"/>
      <c r="CPG914" s="4"/>
      <c r="CPH914" s="4"/>
      <c r="CPI914" s="4"/>
      <c r="CPJ914" s="4"/>
      <c r="CPK914" s="4"/>
      <c r="CPL914" s="4"/>
      <c r="CPM914" s="4"/>
      <c r="CPN914" s="4"/>
      <c r="CPO914" s="4"/>
      <c r="CPP914" s="4"/>
      <c r="CPQ914" s="4"/>
      <c r="CPR914" s="4"/>
      <c r="CPS914" s="4"/>
      <c r="CPT914" s="4"/>
      <c r="CPU914" s="4"/>
      <c r="CPV914" s="4"/>
      <c r="CPW914" s="4"/>
      <c r="CPX914" s="4"/>
      <c r="CPY914" s="4"/>
      <c r="CPZ914" s="4"/>
      <c r="CQA914" s="4"/>
      <c r="CQB914" s="4"/>
      <c r="CQC914" s="4"/>
      <c r="CQD914" s="4"/>
      <c r="CQE914" s="4"/>
      <c r="CQF914" s="4"/>
      <c r="CQG914" s="4"/>
      <c r="CQH914" s="4"/>
      <c r="CQI914" s="4"/>
      <c r="CQJ914" s="4"/>
      <c r="CQK914" s="4"/>
      <c r="CQL914" s="4"/>
      <c r="CQM914" s="4"/>
      <c r="CQN914" s="4"/>
      <c r="CQO914" s="4"/>
      <c r="CQP914" s="4"/>
      <c r="CQQ914" s="4"/>
      <c r="CQR914" s="4"/>
      <c r="CQS914" s="4"/>
      <c r="CQT914" s="4"/>
      <c r="CQU914" s="4"/>
      <c r="CQV914" s="4"/>
      <c r="CQW914" s="4"/>
      <c r="CQX914" s="4"/>
      <c r="CQY914" s="4"/>
      <c r="CQZ914" s="4"/>
      <c r="CRA914" s="4"/>
      <c r="CRB914" s="4"/>
      <c r="CRC914" s="4"/>
      <c r="CRD914" s="4"/>
      <c r="CRE914" s="4"/>
      <c r="CRF914" s="4"/>
      <c r="CRG914" s="4"/>
      <c r="CRH914" s="4"/>
      <c r="CRI914" s="4"/>
      <c r="CRJ914" s="4"/>
      <c r="CRK914" s="4"/>
      <c r="CRL914" s="4"/>
      <c r="CRM914" s="4"/>
      <c r="CRN914" s="4"/>
      <c r="CRO914" s="4"/>
      <c r="CRP914" s="4"/>
      <c r="CRQ914" s="4"/>
      <c r="CRR914" s="4"/>
      <c r="CRS914" s="4"/>
      <c r="CRT914" s="4"/>
      <c r="CRU914" s="4"/>
      <c r="CRV914" s="4"/>
      <c r="CRW914" s="4"/>
      <c r="CRX914" s="4"/>
      <c r="CRY914" s="4"/>
      <c r="CRZ914" s="4"/>
      <c r="CSA914" s="4"/>
      <c r="CSB914" s="4"/>
      <c r="CSC914" s="4"/>
      <c r="CSD914" s="4"/>
      <c r="CSE914" s="4"/>
      <c r="CSF914" s="4"/>
      <c r="CSG914" s="4"/>
      <c r="CSH914" s="4"/>
      <c r="CSI914" s="4"/>
      <c r="CSJ914" s="4"/>
      <c r="CSK914" s="4"/>
      <c r="CSL914" s="4"/>
      <c r="CSM914" s="4"/>
      <c r="CSN914" s="4"/>
      <c r="CSO914" s="4"/>
      <c r="CSP914" s="4"/>
      <c r="CSQ914" s="4"/>
      <c r="CSR914" s="4"/>
      <c r="CSS914" s="4"/>
      <c r="CST914" s="4"/>
      <c r="CSU914" s="4"/>
      <c r="CSV914" s="4"/>
      <c r="CSW914" s="4"/>
      <c r="CSX914" s="4"/>
      <c r="CSY914" s="4"/>
      <c r="CSZ914" s="4"/>
      <c r="CTA914" s="4"/>
      <c r="CTB914" s="4"/>
      <c r="CTC914" s="4"/>
      <c r="CTD914" s="4"/>
      <c r="CTE914" s="4"/>
      <c r="CTF914" s="4"/>
      <c r="CTH914" s="4"/>
      <c r="CTJ914" s="4"/>
      <c r="CTK914" s="4"/>
      <c r="CTL914" s="4"/>
      <c r="CTM914" s="4"/>
      <c r="CTN914" s="4"/>
      <c r="CTO914" s="4"/>
      <c r="CTP914" s="4"/>
      <c r="CTQ914" s="4"/>
      <c r="CTV914" s="4"/>
      <c r="CTW914" s="4"/>
      <c r="CTX914" s="4"/>
      <c r="CTY914" s="4"/>
      <c r="CTZ914" s="4"/>
      <c r="CUA914" s="4"/>
      <c r="CUB914" s="4"/>
      <c r="CUC914" s="4"/>
      <c r="CUD914" s="4"/>
      <c r="CUE914" s="4"/>
      <c r="CUF914" s="4"/>
      <c r="CUG914" s="4"/>
      <c r="CUH914" s="4"/>
      <c r="CUI914" s="4"/>
      <c r="CUJ914" s="4"/>
      <c r="CUK914" s="4"/>
      <c r="CUL914" s="4"/>
      <c r="CUM914" s="4"/>
      <c r="CUN914" s="4"/>
      <c r="CUO914" s="4"/>
      <c r="CUP914" s="4"/>
      <c r="CUQ914" s="4"/>
      <c r="CUR914" s="4"/>
      <c r="CUS914" s="4"/>
      <c r="CUT914" s="4"/>
      <c r="CUU914" s="4"/>
      <c r="CUV914" s="4"/>
      <c r="CUW914" s="4"/>
      <c r="CUX914" s="4"/>
      <c r="CUY914" s="4"/>
      <c r="CUZ914" s="4"/>
      <c r="CVA914" s="4"/>
      <c r="CVB914" s="4"/>
      <c r="CVC914" s="4"/>
      <c r="CVD914" s="4"/>
      <c r="CVE914" s="4"/>
      <c r="CVF914" s="4"/>
      <c r="CVG914" s="4"/>
      <c r="CVH914" s="4"/>
      <c r="CVI914" s="4"/>
      <c r="CVJ914" s="4"/>
      <c r="CVK914" s="4"/>
      <c r="CVL914" s="4"/>
      <c r="CVM914" s="4"/>
      <c r="CVN914" s="4"/>
      <c r="CVO914" s="4"/>
      <c r="CVP914" s="4"/>
      <c r="CVQ914" s="4"/>
      <c r="CVR914" s="4"/>
      <c r="CVS914" s="4"/>
      <c r="CVT914" s="4"/>
      <c r="CVU914" s="4"/>
      <c r="CVV914" s="4"/>
      <c r="CVW914" s="4"/>
      <c r="CVX914" s="4"/>
      <c r="CVY914" s="4"/>
      <c r="CVZ914" s="4"/>
      <c r="CWA914" s="4"/>
      <c r="CWB914" s="4"/>
      <c r="CWC914" s="4"/>
      <c r="CWD914" s="4"/>
      <c r="CWE914" s="4"/>
      <c r="CWF914" s="4"/>
      <c r="CWG914" s="4"/>
      <c r="CWH914" s="4"/>
      <c r="CWI914" s="4"/>
      <c r="CWJ914" s="4"/>
      <c r="CWK914" s="4"/>
      <c r="CWL914" s="4"/>
      <c r="CWM914" s="4"/>
      <c r="CWN914" s="4"/>
      <c r="CWO914" s="4"/>
      <c r="CWP914" s="4"/>
      <c r="CWQ914" s="4"/>
      <c r="CWR914" s="4"/>
      <c r="CWS914" s="4"/>
      <c r="CWT914" s="4"/>
      <c r="CWU914" s="4"/>
      <c r="CWV914" s="4"/>
      <c r="CWW914" s="4"/>
      <c r="CWX914" s="4"/>
      <c r="CWY914" s="4"/>
      <c r="CWZ914" s="4"/>
      <c r="CXA914" s="4"/>
      <c r="CXB914" s="4"/>
      <c r="CXC914" s="4"/>
      <c r="CXD914" s="4"/>
      <c r="CXE914" s="4"/>
      <c r="CXF914" s="4"/>
      <c r="CXG914" s="4"/>
      <c r="CXH914" s="4"/>
      <c r="CXI914" s="4"/>
      <c r="CXJ914" s="4"/>
      <c r="CXK914" s="4"/>
      <c r="CXL914" s="4"/>
      <c r="CXM914" s="4"/>
      <c r="CXN914" s="4"/>
      <c r="CXO914" s="4"/>
      <c r="CXP914" s="4"/>
      <c r="CXQ914" s="4"/>
      <c r="CXR914" s="4"/>
      <c r="CXS914" s="4"/>
      <c r="CXT914" s="4"/>
      <c r="CXU914" s="4"/>
      <c r="CXV914" s="4"/>
      <c r="CXW914" s="4"/>
      <c r="CXX914" s="4"/>
      <c r="CXY914" s="4"/>
      <c r="CXZ914" s="4"/>
      <c r="CYA914" s="4"/>
      <c r="CYB914" s="4"/>
      <c r="CYC914" s="4"/>
      <c r="CYD914" s="4"/>
      <c r="CYE914" s="4"/>
      <c r="CYF914" s="4"/>
      <c r="CYG914" s="4"/>
      <c r="CYH914" s="4"/>
      <c r="CYI914" s="4"/>
      <c r="CYJ914" s="4"/>
      <c r="CYK914" s="4"/>
      <c r="CYL914" s="4"/>
      <c r="CYM914" s="4"/>
      <c r="CYN914" s="4"/>
      <c r="CYO914" s="4"/>
      <c r="CYP914" s="4"/>
      <c r="CYQ914" s="4"/>
      <c r="CYR914" s="4"/>
      <c r="CYS914" s="4"/>
      <c r="CYT914" s="4"/>
      <c r="CYU914" s="4"/>
      <c r="CYV914" s="4"/>
      <c r="CYW914" s="4"/>
      <c r="CYX914" s="4"/>
      <c r="CYY914" s="4"/>
      <c r="CYZ914" s="4"/>
      <c r="CZA914" s="4"/>
      <c r="CZB914" s="4"/>
      <c r="CZC914" s="4"/>
      <c r="CZD914" s="4"/>
      <c r="CZE914" s="4"/>
      <c r="CZF914" s="4"/>
      <c r="CZG914" s="4"/>
      <c r="CZH914" s="4"/>
      <c r="CZI914" s="4"/>
      <c r="CZJ914" s="4"/>
      <c r="CZK914" s="4"/>
      <c r="CZL914" s="4"/>
      <c r="CZM914" s="4"/>
      <c r="CZN914" s="4"/>
      <c r="CZO914" s="4"/>
      <c r="CZP914" s="4"/>
      <c r="CZQ914" s="4"/>
      <c r="CZR914" s="4"/>
      <c r="CZS914" s="4"/>
      <c r="CZT914" s="4"/>
      <c r="CZU914" s="4"/>
      <c r="CZV914" s="4"/>
      <c r="CZW914" s="4"/>
      <c r="CZX914" s="4"/>
      <c r="CZY914" s="4"/>
      <c r="CZZ914" s="4"/>
      <c r="DAA914" s="4"/>
      <c r="DAB914" s="4"/>
      <c r="DAC914" s="4"/>
      <c r="DAD914" s="4"/>
      <c r="DAE914" s="4"/>
      <c r="DAF914" s="4"/>
      <c r="DAG914" s="4"/>
      <c r="DAH914" s="4"/>
      <c r="DAI914" s="4"/>
      <c r="DAJ914" s="4"/>
      <c r="DAK914" s="4"/>
      <c r="DAL914" s="4"/>
      <c r="DAM914" s="4"/>
      <c r="DAN914" s="4"/>
      <c r="DAO914" s="4"/>
      <c r="DAP914" s="4"/>
      <c r="DAQ914" s="4"/>
      <c r="DAR914" s="4"/>
      <c r="DAS914" s="4"/>
      <c r="DAT914" s="4"/>
      <c r="DAU914" s="4"/>
      <c r="DAV914" s="4"/>
      <c r="DAW914" s="4"/>
      <c r="DAX914" s="4"/>
      <c r="DAY914" s="4"/>
      <c r="DAZ914" s="4"/>
      <c r="DBA914" s="4"/>
      <c r="DBB914" s="4"/>
      <c r="DBC914" s="4"/>
      <c r="DBD914" s="4"/>
      <c r="DBE914" s="4"/>
      <c r="DBF914" s="4"/>
      <c r="DBG914" s="4"/>
      <c r="DBH914" s="4"/>
      <c r="DBI914" s="4"/>
      <c r="DBJ914" s="4"/>
      <c r="DBK914" s="4"/>
      <c r="DBL914" s="4"/>
      <c r="DBM914" s="4"/>
      <c r="DBN914" s="4"/>
      <c r="DBO914" s="4"/>
      <c r="DBP914" s="4"/>
      <c r="DBQ914" s="4"/>
      <c r="DBR914" s="4"/>
      <c r="DBS914" s="4"/>
      <c r="DBT914" s="4"/>
      <c r="DBU914" s="4"/>
      <c r="DBV914" s="4"/>
      <c r="DBW914" s="4"/>
      <c r="DBX914" s="4"/>
      <c r="DBY914" s="4"/>
      <c r="DBZ914" s="4"/>
      <c r="DCA914" s="4"/>
      <c r="DCB914" s="4"/>
      <c r="DCC914" s="4"/>
      <c r="DCD914" s="4"/>
      <c r="DCE914" s="4"/>
      <c r="DCF914" s="4"/>
      <c r="DCG914" s="4"/>
      <c r="DCH914" s="4"/>
      <c r="DCI914" s="4"/>
      <c r="DCJ914" s="4"/>
      <c r="DCK914" s="4"/>
      <c r="DCL914" s="4"/>
      <c r="DCM914" s="4"/>
      <c r="DCN914" s="4"/>
      <c r="DCO914" s="4"/>
      <c r="DCP914" s="4"/>
      <c r="DCQ914" s="4"/>
      <c r="DCR914" s="4"/>
      <c r="DCS914" s="4"/>
      <c r="DCT914" s="4"/>
      <c r="DCU914" s="4"/>
      <c r="DCV914" s="4"/>
      <c r="DCW914" s="4"/>
      <c r="DCX914" s="4"/>
      <c r="DCY914" s="4"/>
      <c r="DCZ914" s="4"/>
      <c r="DDA914" s="4"/>
      <c r="DDB914" s="4"/>
      <c r="DDD914" s="4"/>
      <c r="DDF914" s="4"/>
      <c r="DDG914" s="4"/>
      <c r="DDH914" s="4"/>
      <c r="DDI914" s="4"/>
      <c r="DDJ914" s="4"/>
      <c r="DDK914" s="4"/>
      <c r="DDL914" s="4"/>
      <c r="DDM914" s="4"/>
      <c r="DDR914" s="4"/>
      <c r="DDS914" s="4"/>
      <c r="DDT914" s="4"/>
      <c r="DDU914" s="4"/>
      <c r="DDV914" s="4"/>
      <c r="DDW914" s="4"/>
      <c r="DDX914" s="4"/>
      <c r="DDY914" s="4"/>
      <c r="DDZ914" s="4"/>
      <c r="DEA914" s="4"/>
      <c r="DEB914" s="4"/>
      <c r="DEC914" s="4"/>
      <c r="DED914" s="4"/>
      <c r="DEE914" s="4"/>
      <c r="DEF914" s="4"/>
      <c r="DEG914" s="4"/>
      <c r="DEH914" s="4"/>
      <c r="DEI914" s="4"/>
      <c r="DEJ914" s="4"/>
      <c r="DEK914" s="4"/>
      <c r="DEL914" s="4"/>
      <c r="DEM914" s="4"/>
      <c r="DEN914" s="4"/>
      <c r="DEO914" s="4"/>
      <c r="DEP914" s="4"/>
      <c r="DEQ914" s="4"/>
      <c r="DER914" s="4"/>
      <c r="DES914" s="4"/>
      <c r="DET914" s="4"/>
      <c r="DEU914" s="4"/>
      <c r="DEV914" s="4"/>
      <c r="DEW914" s="4"/>
      <c r="DEX914" s="4"/>
      <c r="DEY914" s="4"/>
      <c r="DEZ914" s="4"/>
      <c r="DFA914" s="4"/>
      <c r="DFB914" s="4"/>
      <c r="DFC914" s="4"/>
      <c r="DFD914" s="4"/>
      <c r="DFE914" s="4"/>
      <c r="DFF914" s="4"/>
      <c r="DFG914" s="4"/>
      <c r="DFH914" s="4"/>
      <c r="DFI914" s="4"/>
      <c r="DFJ914" s="4"/>
      <c r="DFK914" s="4"/>
      <c r="DFL914" s="4"/>
      <c r="DFM914" s="4"/>
      <c r="DFN914" s="4"/>
      <c r="DFO914" s="4"/>
      <c r="DFP914" s="4"/>
      <c r="DFQ914" s="4"/>
      <c r="DFR914" s="4"/>
      <c r="DFS914" s="4"/>
      <c r="DFT914" s="4"/>
      <c r="DFU914" s="4"/>
      <c r="DFV914" s="4"/>
      <c r="DFW914" s="4"/>
      <c r="DFX914" s="4"/>
      <c r="DFY914" s="4"/>
      <c r="DFZ914" s="4"/>
      <c r="DGA914" s="4"/>
      <c r="DGB914" s="4"/>
      <c r="DGC914" s="4"/>
      <c r="DGD914" s="4"/>
      <c r="DGE914" s="4"/>
      <c r="DGF914" s="4"/>
      <c r="DGG914" s="4"/>
      <c r="DGH914" s="4"/>
      <c r="DGI914" s="4"/>
      <c r="DGJ914" s="4"/>
      <c r="DGK914" s="4"/>
      <c r="DGL914" s="4"/>
      <c r="DGM914" s="4"/>
      <c r="DGN914" s="4"/>
      <c r="DGO914" s="4"/>
      <c r="DGP914" s="4"/>
      <c r="DGQ914" s="4"/>
      <c r="DGR914" s="4"/>
      <c r="DGS914" s="4"/>
      <c r="DGT914" s="4"/>
      <c r="DGU914" s="4"/>
      <c r="DGV914" s="4"/>
      <c r="DGW914" s="4"/>
      <c r="DGX914" s="4"/>
      <c r="DGY914" s="4"/>
      <c r="DGZ914" s="4"/>
      <c r="DHA914" s="4"/>
      <c r="DHB914" s="4"/>
      <c r="DHC914" s="4"/>
      <c r="DHD914" s="4"/>
      <c r="DHE914" s="4"/>
      <c r="DHF914" s="4"/>
      <c r="DHG914" s="4"/>
      <c r="DHH914" s="4"/>
      <c r="DHI914" s="4"/>
      <c r="DHJ914" s="4"/>
      <c r="DHK914" s="4"/>
      <c r="DHL914" s="4"/>
      <c r="DHM914" s="4"/>
      <c r="DHN914" s="4"/>
      <c r="DHO914" s="4"/>
      <c r="DHP914" s="4"/>
      <c r="DHQ914" s="4"/>
      <c r="DHR914" s="4"/>
      <c r="DHS914" s="4"/>
      <c r="DHT914" s="4"/>
      <c r="DHU914" s="4"/>
      <c r="DHV914" s="4"/>
      <c r="DHW914" s="4"/>
      <c r="DHX914" s="4"/>
      <c r="DHY914" s="4"/>
      <c r="DHZ914" s="4"/>
      <c r="DIA914" s="4"/>
      <c r="DIB914" s="4"/>
      <c r="DIC914" s="4"/>
      <c r="DID914" s="4"/>
      <c r="DIE914" s="4"/>
      <c r="DIF914" s="4"/>
      <c r="DIG914" s="4"/>
      <c r="DIH914" s="4"/>
      <c r="DII914" s="4"/>
      <c r="DIJ914" s="4"/>
      <c r="DIK914" s="4"/>
      <c r="DIL914" s="4"/>
      <c r="DIM914" s="4"/>
      <c r="DIN914" s="4"/>
      <c r="DIO914" s="4"/>
      <c r="DIP914" s="4"/>
      <c r="DIQ914" s="4"/>
      <c r="DIR914" s="4"/>
      <c r="DIS914" s="4"/>
      <c r="DIT914" s="4"/>
      <c r="DIU914" s="4"/>
      <c r="DIV914" s="4"/>
      <c r="DIW914" s="4"/>
      <c r="DIX914" s="4"/>
      <c r="DIY914" s="4"/>
      <c r="DIZ914" s="4"/>
      <c r="DJA914" s="4"/>
      <c r="DJB914" s="4"/>
      <c r="DJC914" s="4"/>
      <c r="DJD914" s="4"/>
      <c r="DJE914" s="4"/>
      <c r="DJF914" s="4"/>
      <c r="DJG914" s="4"/>
      <c r="DJH914" s="4"/>
      <c r="DJI914" s="4"/>
      <c r="DJJ914" s="4"/>
      <c r="DJK914" s="4"/>
      <c r="DJL914" s="4"/>
      <c r="DJM914" s="4"/>
      <c r="DJN914" s="4"/>
      <c r="DJO914" s="4"/>
      <c r="DJP914" s="4"/>
      <c r="DJQ914" s="4"/>
      <c r="DJR914" s="4"/>
      <c r="DJS914" s="4"/>
      <c r="DJT914" s="4"/>
      <c r="DJU914" s="4"/>
      <c r="DJV914" s="4"/>
      <c r="DJW914" s="4"/>
      <c r="DJX914" s="4"/>
      <c r="DJY914" s="4"/>
      <c r="DJZ914" s="4"/>
      <c r="DKA914" s="4"/>
      <c r="DKB914" s="4"/>
      <c r="DKC914" s="4"/>
      <c r="DKD914" s="4"/>
      <c r="DKE914" s="4"/>
      <c r="DKF914" s="4"/>
      <c r="DKG914" s="4"/>
      <c r="DKH914" s="4"/>
      <c r="DKI914" s="4"/>
      <c r="DKJ914" s="4"/>
      <c r="DKK914" s="4"/>
      <c r="DKL914" s="4"/>
      <c r="DKM914" s="4"/>
      <c r="DKN914" s="4"/>
      <c r="DKO914" s="4"/>
      <c r="DKP914" s="4"/>
      <c r="DKQ914" s="4"/>
      <c r="DKR914" s="4"/>
      <c r="DKS914" s="4"/>
      <c r="DKT914" s="4"/>
      <c r="DKU914" s="4"/>
      <c r="DKV914" s="4"/>
      <c r="DKW914" s="4"/>
      <c r="DKX914" s="4"/>
      <c r="DKY914" s="4"/>
      <c r="DKZ914" s="4"/>
      <c r="DLA914" s="4"/>
      <c r="DLB914" s="4"/>
      <c r="DLC914" s="4"/>
      <c r="DLD914" s="4"/>
      <c r="DLE914" s="4"/>
      <c r="DLF914" s="4"/>
      <c r="DLG914" s="4"/>
      <c r="DLH914" s="4"/>
      <c r="DLI914" s="4"/>
      <c r="DLJ914" s="4"/>
      <c r="DLK914" s="4"/>
      <c r="DLL914" s="4"/>
      <c r="DLM914" s="4"/>
      <c r="DLN914" s="4"/>
      <c r="DLO914" s="4"/>
      <c r="DLP914" s="4"/>
      <c r="DLQ914" s="4"/>
      <c r="DLR914" s="4"/>
      <c r="DLS914" s="4"/>
      <c r="DLT914" s="4"/>
      <c r="DLU914" s="4"/>
      <c r="DLV914" s="4"/>
      <c r="DLW914" s="4"/>
      <c r="DLX914" s="4"/>
      <c r="DLY914" s="4"/>
      <c r="DLZ914" s="4"/>
      <c r="DMA914" s="4"/>
      <c r="DMB914" s="4"/>
      <c r="DMC914" s="4"/>
      <c r="DMD914" s="4"/>
      <c r="DME914" s="4"/>
      <c r="DMF914" s="4"/>
      <c r="DMG914" s="4"/>
      <c r="DMH914" s="4"/>
      <c r="DMI914" s="4"/>
      <c r="DMJ914" s="4"/>
      <c r="DMK914" s="4"/>
      <c r="DML914" s="4"/>
      <c r="DMM914" s="4"/>
      <c r="DMN914" s="4"/>
      <c r="DMO914" s="4"/>
      <c r="DMP914" s="4"/>
      <c r="DMQ914" s="4"/>
      <c r="DMR914" s="4"/>
      <c r="DMS914" s="4"/>
      <c r="DMT914" s="4"/>
      <c r="DMU914" s="4"/>
      <c r="DMV914" s="4"/>
      <c r="DMW914" s="4"/>
      <c r="DMX914" s="4"/>
      <c r="DMZ914" s="4"/>
      <c r="DNB914" s="4"/>
      <c r="DNC914" s="4"/>
      <c r="DND914" s="4"/>
      <c r="DNE914" s="4"/>
      <c r="DNF914" s="4"/>
      <c r="DNG914" s="4"/>
      <c r="DNH914" s="4"/>
      <c r="DNI914" s="4"/>
      <c r="DNN914" s="4"/>
      <c r="DNO914" s="4"/>
      <c r="DNP914" s="4"/>
      <c r="DNQ914" s="4"/>
      <c r="DNR914" s="4"/>
      <c r="DNS914" s="4"/>
      <c r="DNT914" s="4"/>
      <c r="DNU914" s="4"/>
      <c r="DNV914" s="4"/>
      <c r="DNW914" s="4"/>
      <c r="DNX914" s="4"/>
      <c r="DNY914" s="4"/>
      <c r="DNZ914" s="4"/>
      <c r="DOA914" s="4"/>
      <c r="DOB914" s="4"/>
      <c r="DOC914" s="4"/>
      <c r="DOD914" s="4"/>
      <c r="DOE914" s="4"/>
      <c r="DOF914" s="4"/>
      <c r="DOG914" s="4"/>
      <c r="DOH914" s="4"/>
      <c r="DOI914" s="4"/>
      <c r="DOJ914" s="4"/>
      <c r="DOK914" s="4"/>
      <c r="DOL914" s="4"/>
      <c r="DOM914" s="4"/>
      <c r="DON914" s="4"/>
      <c r="DOO914" s="4"/>
      <c r="DOP914" s="4"/>
      <c r="DOQ914" s="4"/>
      <c r="DOR914" s="4"/>
      <c r="DOS914" s="4"/>
      <c r="DOT914" s="4"/>
      <c r="DOU914" s="4"/>
      <c r="DOV914" s="4"/>
      <c r="DOW914" s="4"/>
      <c r="DOX914" s="4"/>
      <c r="DOY914" s="4"/>
      <c r="DOZ914" s="4"/>
      <c r="DPA914" s="4"/>
      <c r="DPB914" s="4"/>
      <c r="DPC914" s="4"/>
      <c r="DPD914" s="4"/>
      <c r="DPE914" s="4"/>
      <c r="DPF914" s="4"/>
      <c r="DPG914" s="4"/>
      <c r="DPH914" s="4"/>
      <c r="DPI914" s="4"/>
      <c r="DPJ914" s="4"/>
      <c r="DPK914" s="4"/>
      <c r="DPL914" s="4"/>
      <c r="DPM914" s="4"/>
      <c r="DPN914" s="4"/>
      <c r="DPO914" s="4"/>
      <c r="DPP914" s="4"/>
      <c r="DPQ914" s="4"/>
      <c r="DPR914" s="4"/>
      <c r="DPS914" s="4"/>
      <c r="DPT914" s="4"/>
      <c r="DPU914" s="4"/>
      <c r="DPV914" s="4"/>
      <c r="DPW914" s="4"/>
      <c r="DPX914" s="4"/>
      <c r="DPY914" s="4"/>
      <c r="DPZ914" s="4"/>
      <c r="DQA914" s="4"/>
      <c r="DQB914" s="4"/>
      <c r="DQC914" s="4"/>
      <c r="DQD914" s="4"/>
      <c r="DQE914" s="4"/>
      <c r="DQF914" s="4"/>
      <c r="DQG914" s="4"/>
      <c r="DQH914" s="4"/>
      <c r="DQI914" s="4"/>
      <c r="DQJ914" s="4"/>
      <c r="DQK914" s="4"/>
      <c r="DQL914" s="4"/>
      <c r="DQM914" s="4"/>
      <c r="DQN914" s="4"/>
      <c r="DQO914" s="4"/>
      <c r="DQP914" s="4"/>
      <c r="DQQ914" s="4"/>
      <c r="DQR914" s="4"/>
      <c r="DQS914" s="4"/>
      <c r="DQT914" s="4"/>
      <c r="DQU914" s="4"/>
      <c r="DQV914" s="4"/>
      <c r="DQW914" s="4"/>
      <c r="DQX914" s="4"/>
      <c r="DQY914" s="4"/>
      <c r="DQZ914" s="4"/>
      <c r="DRA914" s="4"/>
      <c r="DRB914" s="4"/>
      <c r="DRC914" s="4"/>
      <c r="DRD914" s="4"/>
      <c r="DRE914" s="4"/>
      <c r="DRF914" s="4"/>
      <c r="DRG914" s="4"/>
      <c r="DRH914" s="4"/>
      <c r="DRI914" s="4"/>
      <c r="DRJ914" s="4"/>
      <c r="DRK914" s="4"/>
      <c r="DRL914" s="4"/>
      <c r="DRM914" s="4"/>
      <c r="DRN914" s="4"/>
      <c r="DRO914" s="4"/>
      <c r="DRP914" s="4"/>
      <c r="DRQ914" s="4"/>
      <c r="DRR914" s="4"/>
      <c r="DRS914" s="4"/>
      <c r="DRT914" s="4"/>
      <c r="DRU914" s="4"/>
      <c r="DRV914" s="4"/>
      <c r="DRW914" s="4"/>
      <c r="DRX914" s="4"/>
      <c r="DRY914" s="4"/>
      <c r="DRZ914" s="4"/>
      <c r="DSA914" s="4"/>
      <c r="DSB914" s="4"/>
      <c r="DSC914" s="4"/>
      <c r="DSD914" s="4"/>
      <c r="DSE914" s="4"/>
      <c r="DSF914" s="4"/>
      <c r="DSG914" s="4"/>
      <c r="DSH914" s="4"/>
      <c r="DSI914" s="4"/>
      <c r="DSJ914" s="4"/>
      <c r="DSK914" s="4"/>
      <c r="DSL914" s="4"/>
      <c r="DSM914" s="4"/>
      <c r="DSN914" s="4"/>
      <c r="DSO914" s="4"/>
      <c r="DSP914" s="4"/>
      <c r="DSQ914" s="4"/>
      <c r="DSR914" s="4"/>
      <c r="DSS914" s="4"/>
      <c r="DST914" s="4"/>
      <c r="DSU914" s="4"/>
      <c r="DSV914" s="4"/>
      <c r="DSW914" s="4"/>
      <c r="DSX914" s="4"/>
      <c r="DSY914" s="4"/>
      <c r="DSZ914" s="4"/>
      <c r="DTA914" s="4"/>
      <c r="DTB914" s="4"/>
      <c r="DTC914" s="4"/>
      <c r="DTD914" s="4"/>
      <c r="DTE914" s="4"/>
      <c r="DTF914" s="4"/>
      <c r="DTG914" s="4"/>
      <c r="DTH914" s="4"/>
      <c r="DTI914" s="4"/>
      <c r="DTJ914" s="4"/>
      <c r="DTK914" s="4"/>
      <c r="DTL914" s="4"/>
      <c r="DTM914" s="4"/>
      <c r="DTN914" s="4"/>
      <c r="DTO914" s="4"/>
      <c r="DTP914" s="4"/>
      <c r="DTQ914" s="4"/>
      <c r="DTR914" s="4"/>
      <c r="DTS914" s="4"/>
      <c r="DTT914" s="4"/>
      <c r="DTU914" s="4"/>
      <c r="DTV914" s="4"/>
      <c r="DTW914" s="4"/>
      <c r="DTX914" s="4"/>
      <c r="DTY914" s="4"/>
      <c r="DTZ914" s="4"/>
      <c r="DUA914" s="4"/>
      <c r="DUB914" s="4"/>
      <c r="DUC914" s="4"/>
      <c r="DUD914" s="4"/>
      <c r="DUE914" s="4"/>
      <c r="DUF914" s="4"/>
      <c r="DUG914" s="4"/>
      <c r="DUH914" s="4"/>
      <c r="DUI914" s="4"/>
      <c r="DUJ914" s="4"/>
      <c r="DUK914" s="4"/>
      <c r="DUL914" s="4"/>
      <c r="DUM914" s="4"/>
      <c r="DUN914" s="4"/>
      <c r="DUO914" s="4"/>
      <c r="DUP914" s="4"/>
      <c r="DUQ914" s="4"/>
      <c r="DUR914" s="4"/>
      <c r="DUS914" s="4"/>
      <c r="DUT914" s="4"/>
      <c r="DUU914" s="4"/>
      <c r="DUV914" s="4"/>
      <c r="DUW914" s="4"/>
      <c r="DUX914" s="4"/>
      <c r="DUY914" s="4"/>
      <c r="DUZ914" s="4"/>
      <c r="DVA914" s="4"/>
      <c r="DVB914" s="4"/>
      <c r="DVC914" s="4"/>
      <c r="DVD914" s="4"/>
      <c r="DVE914" s="4"/>
      <c r="DVF914" s="4"/>
      <c r="DVG914" s="4"/>
      <c r="DVH914" s="4"/>
      <c r="DVI914" s="4"/>
      <c r="DVJ914" s="4"/>
      <c r="DVK914" s="4"/>
      <c r="DVL914" s="4"/>
      <c r="DVM914" s="4"/>
      <c r="DVN914" s="4"/>
      <c r="DVO914" s="4"/>
      <c r="DVP914" s="4"/>
      <c r="DVQ914" s="4"/>
      <c r="DVR914" s="4"/>
      <c r="DVS914" s="4"/>
      <c r="DVT914" s="4"/>
      <c r="DVU914" s="4"/>
      <c r="DVV914" s="4"/>
      <c r="DVW914" s="4"/>
      <c r="DVX914" s="4"/>
      <c r="DVY914" s="4"/>
      <c r="DVZ914" s="4"/>
      <c r="DWA914" s="4"/>
      <c r="DWB914" s="4"/>
      <c r="DWC914" s="4"/>
      <c r="DWD914" s="4"/>
      <c r="DWE914" s="4"/>
      <c r="DWF914" s="4"/>
      <c r="DWG914" s="4"/>
      <c r="DWH914" s="4"/>
      <c r="DWI914" s="4"/>
      <c r="DWJ914" s="4"/>
      <c r="DWK914" s="4"/>
      <c r="DWL914" s="4"/>
      <c r="DWM914" s="4"/>
      <c r="DWN914" s="4"/>
      <c r="DWO914" s="4"/>
      <c r="DWP914" s="4"/>
      <c r="DWQ914" s="4"/>
      <c r="DWR914" s="4"/>
      <c r="DWS914" s="4"/>
      <c r="DWT914" s="4"/>
      <c r="DWV914" s="4"/>
      <c r="DWX914" s="4"/>
      <c r="DWY914" s="4"/>
      <c r="DWZ914" s="4"/>
      <c r="DXA914" s="4"/>
      <c r="DXB914" s="4"/>
      <c r="DXC914" s="4"/>
      <c r="DXD914" s="4"/>
      <c r="DXE914" s="4"/>
      <c r="DXJ914" s="4"/>
      <c r="DXK914" s="4"/>
      <c r="DXL914" s="4"/>
      <c r="DXM914" s="4"/>
      <c r="DXN914" s="4"/>
      <c r="DXO914" s="4"/>
      <c r="DXP914" s="4"/>
      <c r="DXQ914" s="4"/>
      <c r="DXR914" s="4"/>
      <c r="DXS914" s="4"/>
      <c r="DXT914" s="4"/>
      <c r="DXU914" s="4"/>
      <c r="DXV914" s="4"/>
      <c r="DXW914" s="4"/>
      <c r="DXX914" s="4"/>
      <c r="DXY914" s="4"/>
      <c r="DXZ914" s="4"/>
      <c r="DYA914" s="4"/>
      <c r="DYB914" s="4"/>
      <c r="DYC914" s="4"/>
      <c r="DYD914" s="4"/>
      <c r="DYE914" s="4"/>
      <c r="DYF914" s="4"/>
      <c r="DYG914" s="4"/>
      <c r="DYH914" s="4"/>
      <c r="DYI914" s="4"/>
      <c r="DYJ914" s="4"/>
      <c r="DYK914" s="4"/>
      <c r="DYL914" s="4"/>
      <c r="DYM914" s="4"/>
      <c r="DYN914" s="4"/>
      <c r="DYO914" s="4"/>
      <c r="DYP914" s="4"/>
      <c r="DYQ914" s="4"/>
      <c r="DYR914" s="4"/>
      <c r="DYS914" s="4"/>
      <c r="DYT914" s="4"/>
      <c r="DYU914" s="4"/>
      <c r="DYV914" s="4"/>
      <c r="DYW914" s="4"/>
      <c r="DYX914" s="4"/>
      <c r="DYY914" s="4"/>
      <c r="DYZ914" s="4"/>
      <c r="DZA914" s="4"/>
      <c r="DZB914" s="4"/>
      <c r="DZC914" s="4"/>
      <c r="DZD914" s="4"/>
      <c r="DZE914" s="4"/>
      <c r="DZF914" s="4"/>
      <c r="DZG914" s="4"/>
      <c r="DZH914" s="4"/>
      <c r="DZI914" s="4"/>
      <c r="DZJ914" s="4"/>
      <c r="DZK914" s="4"/>
      <c r="DZL914" s="4"/>
      <c r="DZM914" s="4"/>
      <c r="DZN914" s="4"/>
      <c r="DZO914" s="4"/>
      <c r="DZP914" s="4"/>
      <c r="DZQ914" s="4"/>
      <c r="DZR914" s="4"/>
      <c r="DZS914" s="4"/>
      <c r="DZT914" s="4"/>
      <c r="DZU914" s="4"/>
      <c r="DZV914" s="4"/>
      <c r="DZW914" s="4"/>
      <c r="DZX914" s="4"/>
      <c r="DZY914" s="4"/>
      <c r="DZZ914" s="4"/>
      <c r="EAA914" s="4"/>
      <c r="EAB914" s="4"/>
      <c r="EAC914" s="4"/>
      <c r="EAD914" s="4"/>
      <c r="EAE914" s="4"/>
      <c r="EAF914" s="4"/>
      <c r="EAG914" s="4"/>
      <c r="EAH914" s="4"/>
      <c r="EAI914" s="4"/>
      <c r="EAJ914" s="4"/>
      <c r="EAK914" s="4"/>
      <c r="EAL914" s="4"/>
      <c r="EAM914" s="4"/>
      <c r="EAN914" s="4"/>
      <c r="EAO914" s="4"/>
      <c r="EAP914" s="4"/>
      <c r="EAQ914" s="4"/>
      <c r="EAR914" s="4"/>
      <c r="EAS914" s="4"/>
      <c r="EAT914" s="4"/>
      <c r="EAU914" s="4"/>
      <c r="EAV914" s="4"/>
      <c r="EAW914" s="4"/>
      <c r="EAX914" s="4"/>
      <c r="EAY914" s="4"/>
      <c r="EAZ914" s="4"/>
      <c r="EBA914" s="4"/>
      <c r="EBB914" s="4"/>
      <c r="EBC914" s="4"/>
      <c r="EBD914" s="4"/>
      <c r="EBE914" s="4"/>
      <c r="EBF914" s="4"/>
      <c r="EBG914" s="4"/>
      <c r="EBH914" s="4"/>
      <c r="EBI914" s="4"/>
      <c r="EBJ914" s="4"/>
      <c r="EBK914" s="4"/>
      <c r="EBL914" s="4"/>
      <c r="EBM914" s="4"/>
      <c r="EBN914" s="4"/>
      <c r="EBO914" s="4"/>
      <c r="EBP914" s="4"/>
      <c r="EBQ914" s="4"/>
      <c r="EBR914" s="4"/>
      <c r="EBS914" s="4"/>
      <c r="EBT914" s="4"/>
      <c r="EBU914" s="4"/>
      <c r="EBV914" s="4"/>
      <c r="EBW914" s="4"/>
      <c r="EBX914" s="4"/>
      <c r="EBY914" s="4"/>
      <c r="EBZ914" s="4"/>
      <c r="ECA914" s="4"/>
      <c r="ECB914" s="4"/>
      <c r="ECC914" s="4"/>
      <c r="ECD914" s="4"/>
      <c r="ECE914" s="4"/>
      <c r="ECF914" s="4"/>
      <c r="ECG914" s="4"/>
      <c r="ECH914" s="4"/>
      <c r="ECI914" s="4"/>
      <c r="ECJ914" s="4"/>
      <c r="ECK914" s="4"/>
      <c r="ECL914" s="4"/>
      <c r="ECM914" s="4"/>
      <c r="ECN914" s="4"/>
      <c r="ECO914" s="4"/>
      <c r="ECP914" s="4"/>
      <c r="ECQ914" s="4"/>
      <c r="ECR914" s="4"/>
      <c r="ECS914" s="4"/>
      <c r="ECT914" s="4"/>
      <c r="ECU914" s="4"/>
      <c r="ECV914" s="4"/>
      <c r="ECW914" s="4"/>
      <c r="ECX914" s="4"/>
      <c r="ECY914" s="4"/>
      <c r="ECZ914" s="4"/>
      <c r="EDA914" s="4"/>
      <c r="EDB914" s="4"/>
      <c r="EDC914" s="4"/>
      <c r="EDD914" s="4"/>
      <c r="EDE914" s="4"/>
      <c r="EDF914" s="4"/>
      <c r="EDG914" s="4"/>
      <c r="EDH914" s="4"/>
      <c r="EDI914" s="4"/>
      <c r="EDJ914" s="4"/>
      <c r="EDK914" s="4"/>
      <c r="EDL914" s="4"/>
      <c r="EDM914" s="4"/>
      <c r="EDN914" s="4"/>
      <c r="EDO914" s="4"/>
      <c r="EDP914" s="4"/>
      <c r="EDQ914" s="4"/>
      <c r="EDR914" s="4"/>
      <c r="EDS914" s="4"/>
      <c r="EDT914" s="4"/>
      <c r="EDU914" s="4"/>
      <c r="EDV914" s="4"/>
      <c r="EDW914" s="4"/>
      <c r="EDX914" s="4"/>
      <c r="EDY914" s="4"/>
      <c r="EDZ914" s="4"/>
      <c r="EEA914" s="4"/>
      <c r="EEB914" s="4"/>
      <c r="EEC914" s="4"/>
      <c r="EED914" s="4"/>
      <c r="EEE914" s="4"/>
      <c r="EEF914" s="4"/>
      <c r="EEG914" s="4"/>
      <c r="EEH914" s="4"/>
      <c r="EEI914" s="4"/>
      <c r="EEJ914" s="4"/>
      <c r="EEK914" s="4"/>
      <c r="EEL914" s="4"/>
      <c r="EEM914" s="4"/>
      <c r="EEN914" s="4"/>
      <c r="EEO914" s="4"/>
      <c r="EEP914" s="4"/>
      <c r="EEQ914" s="4"/>
      <c r="EER914" s="4"/>
      <c r="EES914" s="4"/>
      <c r="EET914" s="4"/>
      <c r="EEU914" s="4"/>
      <c r="EEV914" s="4"/>
      <c r="EEW914" s="4"/>
      <c r="EEX914" s="4"/>
      <c r="EEY914" s="4"/>
      <c r="EEZ914" s="4"/>
      <c r="EFA914" s="4"/>
      <c r="EFB914" s="4"/>
      <c r="EFC914" s="4"/>
      <c r="EFD914" s="4"/>
      <c r="EFE914" s="4"/>
      <c r="EFF914" s="4"/>
      <c r="EFG914" s="4"/>
      <c r="EFH914" s="4"/>
      <c r="EFI914" s="4"/>
      <c r="EFJ914" s="4"/>
      <c r="EFK914" s="4"/>
      <c r="EFL914" s="4"/>
      <c r="EFM914" s="4"/>
      <c r="EFN914" s="4"/>
      <c r="EFO914" s="4"/>
      <c r="EFP914" s="4"/>
      <c r="EFQ914" s="4"/>
      <c r="EFR914" s="4"/>
      <c r="EFS914" s="4"/>
      <c r="EFT914" s="4"/>
      <c r="EFU914" s="4"/>
      <c r="EFV914" s="4"/>
      <c r="EFW914" s="4"/>
      <c r="EFX914" s="4"/>
      <c r="EFY914" s="4"/>
      <c r="EFZ914" s="4"/>
      <c r="EGA914" s="4"/>
      <c r="EGB914" s="4"/>
      <c r="EGC914" s="4"/>
      <c r="EGD914" s="4"/>
      <c r="EGE914" s="4"/>
      <c r="EGF914" s="4"/>
      <c r="EGG914" s="4"/>
      <c r="EGH914" s="4"/>
      <c r="EGI914" s="4"/>
      <c r="EGJ914" s="4"/>
      <c r="EGK914" s="4"/>
      <c r="EGL914" s="4"/>
      <c r="EGM914" s="4"/>
      <c r="EGN914" s="4"/>
      <c r="EGO914" s="4"/>
      <c r="EGP914" s="4"/>
      <c r="EGR914" s="4"/>
      <c r="EGT914" s="4"/>
      <c r="EGU914" s="4"/>
      <c r="EGV914" s="4"/>
      <c r="EGW914" s="4"/>
      <c r="EGX914" s="4"/>
      <c r="EGY914" s="4"/>
      <c r="EGZ914" s="4"/>
      <c r="EHA914" s="4"/>
      <c r="EHF914" s="4"/>
      <c r="EHG914" s="4"/>
      <c r="EHH914" s="4"/>
      <c r="EHI914" s="4"/>
      <c r="EHJ914" s="4"/>
      <c r="EHK914" s="4"/>
      <c r="EHL914" s="4"/>
      <c r="EHM914" s="4"/>
      <c r="EHN914" s="4"/>
      <c r="EHO914" s="4"/>
      <c r="EHP914" s="4"/>
      <c r="EHQ914" s="4"/>
      <c r="EHR914" s="4"/>
      <c r="EHS914" s="4"/>
      <c r="EHT914" s="4"/>
      <c r="EHU914" s="4"/>
      <c r="EHV914" s="4"/>
      <c r="EHW914" s="4"/>
      <c r="EHX914" s="4"/>
      <c r="EHY914" s="4"/>
      <c r="EHZ914" s="4"/>
      <c r="EIA914" s="4"/>
      <c r="EIB914" s="4"/>
      <c r="EIC914" s="4"/>
      <c r="EID914" s="4"/>
      <c r="EIE914" s="4"/>
      <c r="EIF914" s="4"/>
      <c r="EIG914" s="4"/>
      <c r="EIH914" s="4"/>
      <c r="EII914" s="4"/>
      <c r="EIJ914" s="4"/>
      <c r="EIK914" s="4"/>
      <c r="EIL914" s="4"/>
      <c r="EIM914" s="4"/>
      <c r="EIN914" s="4"/>
      <c r="EIO914" s="4"/>
      <c r="EIP914" s="4"/>
      <c r="EIQ914" s="4"/>
      <c r="EIR914" s="4"/>
      <c r="EIS914" s="4"/>
      <c r="EIT914" s="4"/>
      <c r="EIU914" s="4"/>
      <c r="EIV914" s="4"/>
      <c r="EIW914" s="4"/>
      <c r="EIX914" s="4"/>
      <c r="EIY914" s="4"/>
      <c r="EIZ914" s="4"/>
      <c r="EJA914" s="4"/>
      <c r="EJB914" s="4"/>
      <c r="EJC914" s="4"/>
      <c r="EJD914" s="4"/>
      <c r="EJE914" s="4"/>
      <c r="EJF914" s="4"/>
      <c r="EJG914" s="4"/>
      <c r="EJH914" s="4"/>
      <c r="EJI914" s="4"/>
      <c r="EJJ914" s="4"/>
      <c r="EJK914" s="4"/>
      <c r="EJL914" s="4"/>
      <c r="EJM914" s="4"/>
      <c r="EJN914" s="4"/>
      <c r="EJO914" s="4"/>
      <c r="EJP914" s="4"/>
      <c r="EJQ914" s="4"/>
      <c r="EJR914" s="4"/>
      <c r="EJS914" s="4"/>
      <c r="EJT914" s="4"/>
      <c r="EJU914" s="4"/>
      <c r="EJV914" s="4"/>
      <c r="EJW914" s="4"/>
      <c r="EJX914" s="4"/>
      <c r="EJY914" s="4"/>
      <c r="EJZ914" s="4"/>
      <c r="EKA914" s="4"/>
      <c r="EKB914" s="4"/>
      <c r="EKC914" s="4"/>
      <c r="EKD914" s="4"/>
      <c r="EKE914" s="4"/>
      <c r="EKF914" s="4"/>
      <c r="EKG914" s="4"/>
      <c r="EKH914" s="4"/>
      <c r="EKI914" s="4"/>
      <c r="EKJ914" s="4"/>
      <c r="EKK914" s="4"/>
      <c r="EKL914" s="4"/>
      <c r="EKM914" s="4"/>
      <c r="EKN914" s="4"/>
      <c r="EKO914" s="4"/>
      <c r="EKP914" s="4"/>
      <c r="EKQ914" s="4"/>
      <c r="EKR914" s="4"/>
      <c r="EKS914" s="4"/>
      <c r="EKT914" s="4"/>
      <c r="EKU914" s="4"/>
      <c r="EKV914" s="4"/>
      <c r="EKW914" s="4"/>
      <c r="EKX914" s="4"/>
      <c r="EKY914" s="4"/>
      <c r="EKZ914" s="4"/>
      <c r="ELA914" s="4"/>
      <c r="ELB914" s="4"/>
      <c r="ELC914" s="4"/>
      <c r="ELD914" s="4"/>
      <c r="ELE914" s="4"/>
      <c r="ELF914" s="4"/>
      <c r="ELG914" s="4"/>
      <c r="ELH914" s="4"/>
      <c r="ELI914" s="4"/>
      <c r="ELJ914" s="4"/>
      <c r="ELK914" s="4"/>
      <c r="ELL914" s="4"/>
      <c r="ELM914" s="4"/>
      <c r="ELN914" s="4"/>
      <c r="ELO914" s="4"/>
      <c r="ELP914" s="4"/>
      <c r="ELQ914" s="4"/>
      <c r="ELR914" s="4"/>
      <c r="ELS914" s="4"/>
      <c r="ELT914" s="4"/>
      <c r="ELU914" s="4"/>
      <c r="ELV914" s="4"/>
      <c r="ELW914" s="4"/>
      <c r="ELX914" s="4"/>
      <c r="ELY914" s="4"/>
      <c r="ELZ914" s="4"/>
      <c r="EMA914" s="4"/>
      <c r="EMB914" s="4"/>
      <c r="EMC914" s="4"/>
      <c r="EMD914" s="4"/>
      <c r="EME914" s="4"/>
      <c r="EMF914" s="4"/>
      <c r="EMG914" s="4"/>
      <c r="EMH914" s="4"/>
      <c r="EMI914" s="4"/>
      <c r="EMJ914" s="4"/>
      <c r="EMK914" s="4"/>
      <c r="EML914" s="4"/>
      <c r="EMM914" s="4"/>
      <c r="EMN914" s="4"/>
      <c r="EMO914" s="4"/>
      <c r="EMP914" s="4"/>
      <c r="EMQ914" s="4"/>
      <c r="EMR914" s="4"/>
      <c r="EMS914" s="4"/>
      <c r="EMT914" s="4"/>
      <c r="EMU914" s="4"/>
      <c r="EMV914" s="4"/>
      <c r="EMW914" s="4"/>
      <c r="EMX914" s="4"/>
      <c r="EMY914" s="4"/>
      <c r="EMZ914" s="4"/>
      <c r="ENA914" s="4"/>
      <c r="ENB914" s="4"/>
      <c r="ENC914" s="4"/>
      <c r="END914" s="4"/>
      <c r="ENE914" s="4"/>
      <c r="ENF914" s="4"/>
      <c r="ENG914" s="4"/>
      <c r="ENH914" s="4"/>
      <c r="ENI914" s="4"/>
      <c r="ENJ914" s="4"/>
      <c r="ENK914" s="4"/>
      <c r="ENL914" s="4"/>
      <c r="ENM914" s="4"/>
      <c r="ENN914" s="4"/>
      <c r="ENO914" s="4"/>
      <c r="ENP914" s="4"/>
      <c r="ENQ914" s="4"/>
      <c r="ENR914" s="4"/>
      <c r="ENS914" s="4"/>
      <c r="ENT914" s="4"/>
      <c r="ENU914" s="4"/>
      <c r="ENV914" s="4"/>
      <c r="ENW914" s="4"/>
      <c r="ENX914" s="4"/>
      <c r="ENY914" s="4"/>
      <c r="ENZ914" s="4"/>
      <c r="EOA914" s="4"/>
      <c r="EOB914" s="4"/>
      <c r="EOC914" s="4"/>
      <c r="EOD914" s="4"/>
      <c r="EOE914" s="4"/>
      <c r="EOF914" s="4"/>
      <c r="EOG914" s="4"/>
      <c r="EOH914" s="4"/>
      <c r="EOI914" s="4"/>
      <c r="EOJ914" s="4"/>
      <c r="EOK914" s="4"/>
      <c r="EOL914" s="4"/>
      <c r="EOM914" s="4"/>
      <c r="EON914" s="4"/>
      <c r="EOO914" s="4"/>
      <c r="EOP914" s="4"/>
      <c r="EOQ914" s="4"/>
      <c r="EOR914" s="4"/>
      <c r="EOS914" s="4"/>
      <c r="EOT914" s="4"/>
      <c r="EOU914" s="4"/>
      <c r="EOV914" s="4"/>
      <c r="EOW914" s="4"/>
      <c r="EOX914" s="4"/>
      <c r="EOY914" s="4"/>
      <c r="EOZ914" s="4"/>
      <c r="EPA914" s="4"/>
      <c r="EPB914" s="4"/>
      <c r="EPC914" s="4"/>
      <c r="EPD914" s="4"/>
      <c r="EPE914" s="4"/>
      <c r="EPF914" s="4"/>
      <c r="EPG914" s="4"/>
      <c r="EPH914" s="4"/>
      <c r="EPI914" s="4"/>
      <c r="EPJ914" s="4"/>
      <c r="EPK914" s="4"/>
      <c r="EPL914" s="4"/>
      <c r="EPM914" s="4"/>
      <c r="EPN914" s="4"/>
      <c r="EPO914" s="4"/>
      <c r="EPP914" s="4"/>
      <c r="EPQ914" s="4"/>
      <c r="EPR914" s="4"/>
      <c r="EPS914" s="4"/>
      <c r="EPT914" s="4"/>
      <c r="EPU914" s="4"/>
      <c r="EPV914" s="4"/>
      <c r="EPW914" s="4"/>
      <c r="EPX914" s="4"/>
      <c r="EPY914" s="4"/>
      <c r="EPZ914" s="4"/>
      <c r="EQA914" s="4"/>
      <c r="EQB914" s="4"/>
      <c r="EQC914" s="4"/>
      <c r="EQD914" s="4"/>
      <c r="EQE914" s="4"/>
      <c r="EQF914" s="4"/>
      <c r="EQG914" s="4"/>
      <c r="EQH914" s="4"/>
      <c r="EQI914" s="4"/>
      <c r="EQJ914" s="4"/>
      <c r="EQK914" s="4"/>
      <c r="EQL914" s="4"/>
      <c r="EQN914" s="4"/>
      <c r="EQP914" s="4"/>
      <c r="EQQ914" s="4"/>
      <c r="EQR914" s="4"/>
      <c r="EQS914" s="4"/>
      <c r="EQT914" s="4"/>
      <c r="EQU914" s="4"/>
      <c r="EQV914" s="4"/>
      <c r="EQW914" s="4"/>
      <c r="ERB914" s="4"/>
      <c r="ERC914" s="4"/>
      <c r="ERD914" s="4"/>
      <c r="ERE914" s="4"/>
      <c r="ERF914" s="4"/>
      <c r="ERG914" s="4"/>
      <c r="ERH914" s="4"/>
      <c r="ERI914" s="4"/>
      <c r="ERJ914" s="4"/>
      <c r="ERK914" s="4"/>
      <c r="ERL914" s="4"/>
      <c r="ERM914" s="4"/>
      <c r="ERN914" s="4"/>
      <c r="ERO914" s="4"/>
      <c r="ERP914" s="4"/>
      <c r="ERQ914" s="4"/>
      <c r="ERR914" s="4"/>
      <c r="ERS914" s="4"/>
      <c r="ERT914" s="4"/>
      <c r="ERU914" s="4"/>
      <c r="ERV914" s="4"/>
      <c r="ERW914" s="4"/>
      <c r="ERX914" s="4"/>
      <c r="ERY914" s="4"/>
      <c r="ERZ914" s="4"/>
      <c r="ESA914" s="4"/>
      <c r="ESB914" s="4"/>
      <c r="ESC914" s="4"/>
      <c r="ESD914" s="4"/>
      <c r="ESE914" s="4"/>
      <c r="ESF914" s="4"/>
      <c r="ESG914" s="4"/>
      <c r="ESH914" s="4"/>
      <c r="ESI914" s="4"/>
      <c r="ESJ914" s="4"/>
      <c r="ESK914" s="4"/>
      <c r="ESL914" s="4"/>
      <c r="ESM914" s="4"/>
      <c r="ESN914" s="4"/>
      <c r="ESO914" s="4"/>
      <c r="ESP914" s="4"/>
      <c r="ESQ914" s="4"/>
      <c r="ESR914" s="4"/>
      <c r="ESS914" s="4"/>
      <c r="EST914" s="4"/>
      <c r="ESU914" s="4"/>
      <c r="ESV914" s="4"/>
      <c r="ESW914" s="4"/>
      <c r="ESX914" s="4"/>
      <c r="ESY914" s="4"/>
      <c r="ESZ914" s="4"/>
      <c r="ETA914" s="4"/>
      <c r="ETB914" s="4"/>
      <c r="ETC914" s="4"/>
      <c r="ETD914" s="4"/>
      <c r="ETE914" s="4"/>
      <c r="ETF914" s="4"/>
      <c r="ETG914" s="4"/>
      <c r="ETH914" s="4"/>
      <c r="ETI914" s="4"/>
      <c r="ETJ914" s="4"/>
      <c r="ETK914" s="4"/>
      <c r="ETL914" s="4"/>
      <c r="ETM914" s="4"/>
      <c r="ETN914" s="4"/>
      <c r="ETO914" s="4"/>
      <c r="ETP914" s="4"/>
      <c r="ETQ914" s="4"/>
      <c r="ETR914" s="4"/>
      <c r="ETS914" s="4"/>
      <c r="ETT914" s="4"/>
      <c r="ETU914" s="4"/>
      <c r="ETV914" s="4"/>
      <c r="ETW914" s="4"/>
      <c r="ETX914" s="4"/>
      <c r="ETY914" s="4"/>
      <c r="ETZ914" s="4"/>
      <c r="EUA914" s="4"/>
      <c r="EUB914" s="4"/>
      <c r="EUC914" s="4"/>
      <c r="EUD914" s="4"/>
      <c r="EUE914" s="4"/>
      <c r="EUF914" s="4"/>
      <c r="EUG914" s="4"/>
      <c r="EUH914" s="4"/>
      <c r="EUI914" s="4"/>
      <c r="EUJ914" s="4"/>
      <c r="EUK914" s="4"/>
      <c r="EUL914" s="4"/>
      <c r="EUM914" s="4"/>
      <c r="EUN914" s="4"/>
      <c r="EUO914" s="4"/>
      <c r="EUP914" s="4"/>
      <c r="EUQ914" s="4"/>
      <c r="EUR914" s="4"/>
      <c r="EUS914" s="4"/>
      <c r="EUT914" s="4"/>
      <c r="EUU914" s="4"/>
      <c r="EUV914" s="4"/>
      <c r="EUW914" s="4"/>
      <c r="EUX914" s="4"/>
      <c r="EUY914" s="4"/>
      <c r="EUZ914" s="4"/>
      <c r="EVA914" s="4"/>
      <c r="EVB914" s="4"/>
      <c r="EVC914" s="4"/>
      <c r="EVD914" s="4"/>
      <c r="EVE914" s="4"/>
      <c r="EVF914" s="4"/>
      <c r="EVG914" s="4"/>
      <c r="EVH914" s="4"/>
      <c r="EVI914" s="4"/>
      <c r="EVJ914" s="4"/>
      <c r="EVK914" s="4"/>
      <c r="EVL914" s="4"/>
      <c r="EVM914" s="4"/>
      <c r="EVN914" s="4"/>
      <c r="EVO914" s="4"/>
      <c r="EVP914" s="4"/>
      <c r="EVQ914" s="4"/>
      <c r="EVR914" s="4"/>
      <c r="EVS914" s="4"/>
      <c r="EVT914" s="4"/>
      <c r="EVU914" s="4"/>
      <c r="EVV914" s="4"/>
      <c r="EVW914" s="4"/>
      <c r="EVX914" s="4"/>
      <c r="EVY914" s="4"/>
      <c r="EVZ914" s="4"/>
      <c r="EWA914" s="4"/>
      <c r="EWB914" s="4"/>
      <c r="EWC914" s="4"/>
      <c r="EWD914" s="4"/>
      <c r="EWE914" s="4"/>
      <c r="EWF914" s="4"/>
      <c r="EWG914" s="4"/>
      <c r="EWH914" s="4"/>
      <c r="EWI914" s="4"/>
      <c r="EWJ914" s="4"/>
      <c r="EWK914" s="4"/>
      <c r="EWL914" s="4"/>
      <c r="EWM914" s="4"/>
      <c r="EWN914" s="4"/>
      <c r="EWO914" s="4"/>
      <c r="EWP914" s="4"/>
      <c r="EWQ914" s="4"/>
      <c r="EWR914" s="4"/>
      <c r="EWS914" s="4"/>
      <c r="EWT914" s="4"/>
      <c r="EWU914" s="4"/>
      <c r="EWV914" s="4"/>
      <c r="EWW914" s="4"/>
      <c r="EWX914" s="4"/>
      <c r="EWY914" s="4"/>
      <c r="EWZ914" s="4"/>
      <c r="EXA914" s="4"/>
      <c r="EXB914" s="4"/>
      <c r="EXC914" s="4"/>
      <c r="EXD914" s="4"/>
      <c r="EXE914" s="4"/>
      <c r="EXF914" s="4"/>
      <c r="EXG914" s="4"/>
      <c r="EXH914" s="4"/>
      <c r="EXI914" s="4"/>
      <c r="EXJ914" s="4"/>
      <c r="EXK914" s="4"/>
      <c r="EXL914" s="4"/>
      <c r="EXM914" s="4"/>
      <c r="EXN914" s="4"/>
      <c r="EXO914" s="4"/>
      <c r="EXP914" s="4"/>
      <c r="EXQ914" s="4"/>
      <c r="EXR914" s="4"/>
      <c r="EXS914" s="4"/>
      <c r="EXT914" s="4"/>
      <c r="EXU914" s="4"/>
      <c r="EXV914" s="4"/>
      <c r="EXW914" s="4"/>
      <c r="EXX914" s="4"/>
      <c r="EXY914" s="4"/>
      <c r="EXZ914" s="4"/>
      <c r="EYA914" s="4"/>
      <c r="EYB914" s="4"/>
      <c r="EYC914" s="4"/>
      <c r="EYD914" s="4"/>
      <c r="EYE914" s="4"/>
      <c r="EYF914" s="4"/>
      <c r="EYG914" s="4"/>
      <c r="EYH914" s="4"/>
      <c r="EYI914" s="4"/>
      <c r="EYJ914" s="4"/>
      <c r="EYK914" s="4"/>
      <c r="EYL914" s="4"/>
      <c r="EYM914" s="4"/>
      <c r="EYN914" s="4"/>
      <c r="EYO914" s="4"/>
      <c r="EYP914" s="4"/>
      <c r="EYQ914" s="4"/>
      <c r="EYR914" s="4"/>
      <c r="EYS914" s="4"/>
      <c r="EYT914" s="4"/>
      <c r="EYU914" s="4"/>
      <c r="EYV914" s="4"/>
      <c r="EYW914" s="4"/>
      <c r="EYX914" s="4"/>
      <c r="EYY914" s="4"/>
      <c r="EYZ914" s="4"/>
      <c r="EZA914" s="4"/>
      <c r="EZB914" s="4"/>
      <c r="EZC914" s="4"/>
      <c r="EZD914" s="4"/>
      <c r="EZE914" s="4"/>
      <c r="EZF914" s="4"/>
      <c r="EZG914" s="4"/>
      <c r="EZH914" s="4"/>
      <c r="EZI914" s="4"/>
      <c r="EZJ914" s="4"/>
      <c r="EZK914" s="4"/>
      <c r="EZL914" s="4"/>
      <c r="EZM914" s="4"/>
      <c r="EZN914" s="4"/>
      <c r="EZO914" s="4"/>
      <c r="EZP914" s="4"/>
      <c r="EZQ914" s="4"/>
      <c r="EZR914" s="4"/>
      <c r="EZS914" s="4"/>
      <c r="EZT914" s="4"/>
      <c r="EZU914" s="4"/>
      <c r="EZV914" s="4"/>
      <c r="EZW914" s="4"/>
      <c r="EZX914" s="4"/>
      <c r="EZY914" s="4"/>
      <c r="EZZ914" s="4"/>
      <c r="FAA914" s="4"/>
      <c r="FAB914" s="4"/>
      <c r="FAC914" s="4"/>
      <c r="FAD914" s="4"/>
      <c r="FAE914" s="4"/>
      <c r="FAF914" s="4"/>
      <c r="FAG914" s="4"/>
      <c r="FAH914" s="4"/>
      <c r="FAJ914" s="4"/>
      <c r="FAL914" s="4"/>
      <c r="FAM914" s="4"/>
      <c r="FAN914" s="4"/>
      <c r="FAO914" s="4"/>
      <c r="FAP914" s="4"/>
      <c r="FAQ914" s="4"/>
      <c r="FAR914" s="4"/>
      <c r="FAS914" s="4"/>
      <c r="FAX914" s="4"/>
      <c r="FAY914" s="4"/>
      <c r="FAZ914" s="4"/>
      <c r="FBA914" s="4"/>
      <c r="FBB914" s="4"/>
      <c r="FBC914" s="4"/>
      <c r="FBD914" s="4"/>
      <c r="FBE914" s="4"/>
      <c r="FBF914" s="4"/>
      <c r="FBG914" s="4"/>
      <c r="FBH914" s="4"/>
      <c r="FBI914" s="4"/>
      <c r="FBJ914" s="4"/>
      <c r="FBK914" s="4"/>
      <c r="FBL914" s="4"/>
      <c r="FBM914" s="4"/>
      <c r="FBN914" s="4"/>
      <c r="FBO914" s="4"/>
      <c r="FBP914" s="4"/>
      <c r="FBQ914" s="4"/>
      <c r="FBR914" s="4"/>
      <c r="FBS914" s="4"/>
      <c r="FBT914" s="4"/>
      <c r="FBU914" s="4"/>
      <c r="FBV914" s="4"/>
      <c r="FBW914" s="4"/>
      <c r="FBX914" s="4"/>
      <c r="FBY914" s="4"/>
      <c r="FBZ914" s="4"/>
      <c r="FCA914" s="4"/>
      <c r="FCB914" s="4"/>
      <c r="FCC914" s="4"/>
      <c r="FCD914" s="4"/>
      <c r="FCE914" s="4"/>
      <c r="FCF914" s="4"/>
      <c r="FCG914" s="4"/>
      <c r="FCH914" s="4"/>
      <c r="FCI914" s="4"/>
      <c r="FCJ914" s="4"/>
      <c r="FCK914" s="4"/>
      <c r="FCL914" s="4"/>
      <c r="FCM914" s="4"/>
      <c r="FCN914" s="4"/>
      <c r="FCO914" s="4"/>
      <c r="FCP914" s="4"/>
      <c r="FCQ914" s="4"/>
      <c r="FCR914" s="4"/>
      <c r="FCS914" s="4"/>
      <c r="FCT914" s="4"/>
      <c r="FCU914" s="4"/>
      <c r="FCV914" s="4"/>
      <c r="FCW914" s="4"/>
      <c r="FCX914" s="4"/>
      <c r="FCY914" s="4"/>
      <c r="FCZ914" s="4"/>
      <c r="FDA914" s="4"/>
      <c r="FDB914" s="4"/>
      <c r="FDC914" s="4"/>
      <c r="FDD914" s="4"/>
      <c r="FDE914" s="4"/>
      <c r="FDF914" s="4"/>
      <c r="FDG914" s="4"/>
      <c r="FDH914" s="4"/>
      <c r="FDI914" s="4"/>
      <c r="FDJ914" s="4"/>
      <c r="FDK914" s="4"/>
      <c r="FDL914" s="4"/>
      <c r="FDM914" s="4"/>
      <c r="FDN914" s="4"/>
      <c r="FDO914" s="4"/>
      <c r="FDP914" s="4"/>
      <c r="FDQ914" s="4"/>
      <c r="FDR914" s="4"/>
      <c r="FDS914" s="4"/>
      <c r="FDT914" s="4"/>
      <c r="FDU914" s="4"/>
      <c r="FDV914" s="4"/>
      <c r="FDW914" s="4"/>
      <c r="FDX914" s="4"/>
      <c r="FDY914" s="4"/>
      <c r="FDZ914" s="4"/>
      <c r="FEA914" s="4"/>
      <c r="FEB914" s="4"/>
      <c r="FEC914" s="4"/>
      <c r="FED914" s="4"/>
      <c r="FEE914" s="4"/>
      <c r="FEF914" s="4"/>
      <c r="FEG914" s="4"/>
      <c r="FEH914" s="4"/>
      <c r="FEI914" s="4"/>
      <c r="FEJ914" s="4"/>
      <c r="FEK914" s="4"/>
      <c r="FEL914" s="4"/>
      <c r="FEM914" s="4"/>
      <c r="FEN914" s="4"/>
      <c r="FEO914" s="4"/>
      <c r="FEP914" s="4"/>
      <c r="FEQ914" s="4"/>
      <c r="FER914" s="4"/>
      <c r="FES914" s="4"/>
      <c r="FET914" s="4"/>
      <c r="FEU914" s="4"/>
      <c r="FEV914" s="4"/>
      <c r="FEW914" s="4"/>
      <c r="FEX914" s="4"/>
      <c r="FEY914" s="4"/>
      <c r="FEZ914" s="4"/>
      <c r="FFA914" s="4"/>
      <c r="FFB914" s="4"/>
      <c r="FFC914" s="4"/>
      <c r="FFD914" s="4"/>
      <c r="FFE914" s="4"/>
      <c r="FFF914" s="4"/>
      <c r="FFG914" s="4"/>
      <c r="FFH914" s="4"/>
      <c r="FFI914" s="4"/>
      <c r="FFJ914" s="4"/>
      <c r="FFK914" s="4"/>
      <c r="FFL914" s="4"/>
      <c r="FFM914" s="4"/>
      <c r="FFN914" s="4"/>
      <c r="FFO914" s="4"/>
      <c r="FFP914" s="4"/>
      <c r="FFQ914" s="4"/>
      <c r="FFR914" s="4"/>
      <c r="FFS914" s="4"/>
      <c r="FFT914" s="4"/>
      <c r="FFU914" s="4"/>
      <c r="FFV914" s="4"/>
      <c r="FFW914" s="4"/>
      <c r="FFX914" s="4"/>
      <c r="FFY914" s="4"/>
      <c r="FFZ914" s="4"/>
      <c r="FGA914" s="4"/>
      <c r="FGB914" s="4"/>
      <c r="FGC914" s="4"/>
      <c r="FGD914" s="4"/>
      <c r="FGE914" s="4"/>
      <c r="FGF914" s="4"/>
      <c r="FGG914" s="4"/>
      <c r="FGH914" s="4"/>
      <c r="FGI914" s="4"/>
      <c r="FGJ914" s="4"/>
      <c r="FGK914" s="4"/>
      <c r="FGL914" s="4"/>
      <c r="FGM914" s="4"/>
      <c r="FGN914" s="4"/>
      <c r="FGO914" s="4"/>
      <c r="FGP914" s="4"/>
      <c r="FGQ914" s="4"/>
      <c r="FGR914" s="4"/>
      <c r="FGS914" s="4"/>
      <c r="FGT914" s="4"/>
      <c r="FGU914" s="4"/>
      <c r="FGV914" s="4"/>
      <c r="FGW914" s="4"/>
      <c r="FGX914" s="4"/>
      <c r="FGY914" s="4"/>
      <c r="FGZ914" s="4"/>
      <c r="FHA914" s="4"/>
      <c r="FHB914" s="4"/>
      <c r="FHC914" s="4"/>
      <c r="FHD914" s="4"/>
      <c r="FHE914" s="4"/>
      <c r="FHF914" s="4"/>
      <c r="FHG914" s="4"/>
      <c r="FHH914" s="4"/>
      <c r="FHI914" s="4"/>
      <c r="FHJ914" s="4"/>
      <c r="FHK914" s="4"/>
      <c r="FHL914" s="4"/>
      <c r="FHM914" s="4"/>
      <c r="FHN914" s="4"/>
      <c r="FHO914" s="4"/>
      <c r="FHP914" s="4"/>
      <c r="FHQ914" s="4"/>
      <c r="FHR914" s="4"/>
      <c r="FHS914" s="4"/>
      <c r="FHT914" s="4"/>
      <c r="FHU914" s="4"/>
      <c r="FHV914" s="4"/>
      <c r="FHW914" s="4"/>
      <c r="FHX914" s="4"/>
      <c r="FHY914" s="4"/>
      <c r="FHZ914" s="4"/>
      <c r="FIA914" s="4"/>
      <c r="FIB914" s="4"/>
      <c r="FIC914" s="4"/>
      <c r="FID914" s="4"/>
      <c r="FIE914" s="4"/>
      <c r="FIF914" s="4"/>
      <c r="FIG914" s="4"/>
      <c r="FIH914" s="4"/>
      <c r="FII914" s="4"/>
      <c r="FIJ914" s="4"/>
      <c r="FIK914" s="4"/>
      <c r="FIL914" s="4"/>
      <c r="FIM914" s="4"/>
      <c r="FIN914" s="4"/>
      <c r="FIO914" s="4"/>
      <c r="FIP914" s="4"/>
      <c r="FIQ914" s="4"/>
      <c r="FIR914" s="4"/>
      <c r="FIS914" s="4"/>
      <c r="FIT914" s="4"/>
      <c r="FIU914" s="4"/>
      <c r="FIV914" s="4"/>
      <c r="FIW914" s="4"/>
      <c r="FIX914" s="4"/>
      <c r="FIY914" s="4"/>
      <c r="FIZ914" s="4"/>
      <c r="FJA914" s="4"/>
      <c r="FJB914" s="4"/>
      <c r="FJC914" s="4"/>
      <c r="FJD914" s="4"/>
      <c r="FJE914" s="4"/>
      <c r="FJF914" s="4"/>
      <c r="FJG914" s="4"/>
      <c r="FJH914" s="4"/>
      <c r="FJI914" s="4"/>
      <c r="FJJ914" s="4"/>
      <c r="FJK914" s="4"/>
      <c r="FJL914" s="4"/>
      <c r="FJM914" s="4"/>
      <c r="FJN914" s="4"/>
      <c r="FJO914" s="4"/>
      <c r="FJP914" s="4"/>
      <c r="FJQ914" s="4"/>
      <c r="FJR914" s="4"/>
      <c r="FJS914" s="4"/>
      <c r="FJT914" s="4"/>
      <c r="FJU914" s="4"/>
      <c r="FJV914" s="4"/>
      <c r="FJW914" s="4"/>
      <c r="FJX914" s="4"/>
      <c r="FJY914" s="4"/>
      <c r="FJZ914" s="4"/>
      <c r="FKA914" s="4"/>
      <c r="FKB914" s="4"/>
      <c r="FKC914" s="4"/>
      <c r="FKD914" s="4"/>
      <c r="FKF914" s="4"/>
      <c r="FKH914" s="4"/>
      <c r="FKI914" s="4"/>
      <c r="FKJ914" s="4"/>
      <c r="FKK914" s="4"/>
      <c r="FKL914" s="4"/>
      <c r="FKM914" s="4"/>
      <c r="FKN914" s="4"/>
      <c r="FKO914" s="4"/>
      <c r="FKT914" s="4"/>
      <c r="FKU914" s="4"/>
      <c r="FKV914" s="4"/>
      <c r="FKW914" s="4"/>
      <c r="FKX914" s="4"/>
      <c r="FKY914" s="4"/>
      <c r="FKZ914" s="4"/>
      <c r="FLA914" s="4"/>
      <c r="FLB914" s="4"/>
      <c r="FLC914" s="4"/>
      <c r="FLD914" s="4"/>
      <c r="FLE914" s="4"/>
      <c r="FLF914" s="4"/>
      <c r="FLG914" s="4"/>
      <c r="FLH914" s="4"/>
      <c r="FLI914" s="4"/>
      <c r="FLJ914" s="4"/>
      <c r="FLK914" s="4"/>
      <c r="FLL914" s="4"/>
      <c r="FLM914" s="4"/>
      <c r="FLN914" s="4"/>
      <c r="FLO914" s="4"/>
      <c r="FLP914" s="4"/>
      <c r="FLQ914" s="4"/>
      <c r="FLR914" s="4"/>
      <c r="FLS914" s="4"/>
      <c r="FLT914" s="4"/>
      <c r="FLU914" s="4"/>
      <c r="FLV914" s="4"/>
      <c r="FLW914" s="4"/>
      <c r="FLX914" s="4"/>
      <c r="FLY914" s="4"/>
      <c r="FLZ914" s="4"/>
      <c r="FMA914" s="4"/>
      <c r="FMB914" s="4"/>
      <c r="FMC914" s="4"/>
      <c r="FMD914" s="4"/>
      <c r="FME914" s="4"/>
      <c r="FMF914" s="4"/>
      <c r="FMG914" s="4"/>
      <c r="FMH914" s="4"/>
      <c r="FMI914" s="4"/>
      <c r="FMJ914" s="4"/>
      <c r="FMK914" s="4"/>
      <c r="FML914" s="4"/>
      <c r="FMM914" s="4"/>
      <c r="FMN914" s="4"/>
      <c r="FMO914" s="4"/>
      <c r="FMP914" s="4"/>
      <c r="FMQ914" s="4"/>
      <c r="FMR914" s="4"/>
      <c r="FMS914" s="4"/>
      <c r="FMT914" s="4"/>
      <c r="FMU914" s="4"/>
      <c r="FMV914" s="4"/>
      <c r="FMW914" s="4"/>
      <c r="FMX914" s="4"/>
      <c r="FMY914" s="4"/>
      <c r="FMZ914" s="4"/>
      <c r="FNA914" s="4"/>
      <c r="FNB914" s="4"/>
      <c r="FNC914" s="4"/>
      <c r="FND914" s="4"/>
      <c r="FNE914" s="4"/>
      <c r="FNF914" s="4"/>
      <c r="FNG914" s="4"/>
      <c r="FNH914" s="4"/>
      <c r="FNI914" s="4"/>
      <c r="FNJ914" s="4"/>
      <c r="FNK914" s="4"/>
      <c r="FNL914" s="4"/>
      <c r="FNM914" s="4"/>
      <c r="FNN914" s="4"/>
      <c r="FNO914" s="4"/>
      <c r="FNP914" s="4"/>
      <c r="FNQ914" s="4"/>
      <c r="FNR914" s="4"/>
      <c r="FNS914" s="4"/>
      <c r="FNT914" s="4"/>
      <c r="FNU914" s="4"/>
      <c r="FNV914" s="4"/>
      <c r="FNW914" s="4"/>
      <c r="FNX914" s="4"/>
      <c r="FNY914" s="4"/>
      <c r="FNZ914" s="4"/>
      <c r="FOA914" s="4"/>
      <c r="FOB914" s="4"/>
      <c r="FOC914" s="4"/>
      <c r="FOD914" s="4"/>
      <c r="FOE914" s="4"/>
      <c r="FOF914" s="4"/>
      <c r="FOG914" s="4"/>
      <c r="FOH914" s="4"/>
      <c r="FOI914" s="4"/>
      <c r="FOJ914" s="4"/>
      <c r="FOK914" s="4"/>
      <c r="FOL914" s="4"/>
      <c r="FOM914" s="4"/>
      <c r="FON914" s="4"/>
      <c r="FOO914" s="4"/>
      <c r="FOP914" s="4"/>
      <c r="FOQ914" s="4"/>
      <c r="FOR914" s="4"/>
      <c r="FOS914" s="4"/>
      <c r="FOT914" s="4"/>
      <c r="FOU914" s="4"/>
      <c r="FOV914" s="4"/>
      <c r="FOW914" s="4"/>
      <c r="FOX914" s="4"/>
      <c r="FOY914" s="4"/>
      <c r="FOZ914" s="4"/>
      <c r="FPA914" s="4"/>
      <c r="FPB914" s="4"/>
      <c r="FPC914" s="4"/>
      <c r="FPD914" s="4"/>
      <c r="FPE914" s="4"/>
      <c r="FPF914" s="4"/>
      <c r="FPG914" s="4"/>
      <c r="FPH914" s="4"/>
      <c r="FPI914" s="4"/>
      <c r="FPJ914" s="4"/>
      <c r="FPK914" s="4"/>
      <c r="FPL914" s="4"/>
      <c r="FPM914" s="4"/>
      <c r="FPN914" s="4"/>
      <c r="FPO914" s="4"/>
      <c r="FPP914" s="4"/>
      <c r="FPQ914" s="4"/>
      <c r="FPR914" s="4"/>
      <c r="FPS914" s="4"/>
      <c r="FPT914" s="4"/>
      <c r="FPU914" s="4"/>
      <c r="FPV914" s="4"/>
      <c r="FPW914" s="4"/>
      <c r="FPX914" s="4"/>
      <c r="FPY914" s="4"/>
      <c r="FPZ914" s="4"/>
      <c r="FQA914" s="4"/>
      <c r="FQB914" s="4"/>
      <c r="FQC914" s="4"/>
      <c r="FQD914" s="4"/>
      <c r="FQE914" s="4"/>
      <c r="FQF914" s="4"/>
      <c r="FQG914" s="4"/>
      <c r="FQH914" s="4"/>
      <c r="FQI914" s="4"/>
      <c r="FQJ914" s="4"/>
      <c r="FQK914" s="4"/>
      <c r="FQL914" s="4"/>
      <c r="FQM914" s="4"/>
      <c r="FQN914" s="4"/>
      <c r="FQO914" s="4"/>
      <c r="FQP914" s="4"/>
      <c r="FQQ914" s="4"/>
      <c r="FQR914" s="4"/>
      <c r="FQS914" s="4"/>
      <c r="FQT914" s="4"/>
      <c r="FQU914" s="4"/>
      <c r="FQV914" s="4"/>
      <c r="FQW914" s="4"/>
      <c r="FQX914" s="4"/>
      <c r="FQY914" s="4"/>
      <c r="FQZ914" s="4"/>
      <c r="FRA914" s="4"/>
      <c r="FRB914" s="4"/>
      <c r="FRC914" s="4"/>
      <c r="FRD914" s="4"/>
      <c r="FRE914" s="4"/>
      <c r="FRF914" s="4"/>
      <c r="FRG914" s="4"/>
      <c r="FRH914" s="4"/>
      <c r="FRI914" s="4"/>
      <c r="FRJ914" s="4"/>
      <c r="FRK914" s="4"/>
      <c r="FRL914" s="4"/>
      <c r="FRM914" s="4"/>
      <c r="FRN914" s="4"/>
      <c r="FRO914" s="4"/>
      <c r="FRP914" s="4"/>
      <c r="FRQ914" s="4"/>
      <c r="FRR914" s="4"/>
      <c r="FRS914" s="4"/>
      <c r="FRT914" s="4"/>
      <c r="FRU914" s="4"/>
      <c r="FRV914" s="4"/>
      <c r="FRW914" s="4"/>
      <c r="FRX914" s="4"/>
      <c r="FRY914" s="4"/>
      <c r="FRZ914" s="4"/>
      <c r="FSA914" s="4"/>
      <c r="FSB914" s="4"/>
      <c r="FSC914" s="4"/>
      <c r="FSD914" s="4"/>
      <c r="FSE914" s="4"/>
      <c r="FSF914" s="4"/>
      <c r="FSG914" s="4"/>
      <c r="FSH914" s="4"/>
      <c r="FSI914" s="4"/>
      <c r="FSJ914" s="4"/>
      <c r="FSK914" s="4"/>
      <c r="FSL914" s="4"/>
      <c r="FSM914" s="4"/>
      <c r="FSN914" s="4"/>
      <c r="FSO914" s="4"/>
      <c r="FSP914" s="4"/>
      <c r="FSQ914" s="4"/>
      <c r="FSR914" s="4"/>
      <c r="FSS914" s="4"/>
      <c r="FST914" s="4"/>
      <c r="FSU914" s="4"/>
      <c r="FSV914" s="4"/>
      <c r="FSW914" s="4"/>
      <c r="FSX914" s="4"/>
      <c r="FSY914" s="4"/>
      <c r="FSZ914" s="4"/>
      <c r="FTA914" s="4"/>
      <c r="FTB914" s="4"/>
      <c r="FTC914" s="4"/>
      <c r="FTD914" s="4"/>
      <c r="FTE914" s="4"/>
      <c r="FTF914" s="4"/>
      <c r="FTG914" s="4"/>
      <c r="FTH914" s="4"/>
      <c r="FTI914" s="4"/>
      <c r="FTJ914" s="4"/>
      <c r="FTK914" s="4"/>
      <c r="FTL914" s="4"/>
      <c r="FTM914" s="4"/>
      <c r="FTN914" s="4"/>
      <c r="FTO914" s="4"/>
      <c r="FTP914" s="4"/>
      <c r="FTQ914" s="4"/>
      <c r="FTR914" s="4"/>
      <c r="FTS914" s="4"/>
      <c r="FTT914" s="4"/>
      <c r="FTU914" s="4"/>
      <c r="FTV914" s="4"/>
      <c r="FTW914" s="4"/>
      <c r="FTX914" s="4"/>
      <c r="FTY914" s="4"/>
      <c r="FTZ914" s="4"/>
      <c r="FUB914" s="4"/>
      <c r="FUD914" s="4"/>
      <c r="FUE914" s="4"/>
      <c r="FUF914" s="4"/>
      <c r="FUG914" s="4"/>
      <c r="FUH914" s="4"/>
      <c r="FUI914" s="4"/>
      <c r="FUJ914" s="4"/>
      <c r="FUK914" s="4"/>
      <c r="FUP914" s="4"/>
      <c r="FUQ914" s="4"/>
      <c r="FUR914" s="4"/>
      <c r="FUS914" s="4"/>
      <c r="FUT914" s="4"/>
      <c r="FUU914" s="4"/>
      <c r="FUV914" s="4"/>
      <c r="FUW914" s="4"/>
      <c r="FUX914" s="4"/>
      <c r="FUY914" s="4"/>
      <c r="FUZ914" s="4"/>
      <c r="FVA914" s="4"/>
      <c r="FVB914" s="4"/>
      <c r="FVC914" s="4"/>
      <c r="FVD914" s="4"/>
      <c r="FVE914" s="4"/>
      <c r="FVF914" s="4"/>
      <c r="FVG914" s="4"/>
      <c r="FVH914" s="4"/>
      <c r="FVI914" s="4"/>
      <c r="FVJ914" s="4"/>
      <c r="FVK914" s="4"/>
      <c r="FVL914" s="4"/>
      <c r="FVM914" s="4"/>
      <c r="FVN914" s="4"/>
      <c r="FVO914" s="4"/>
      <c r="FVP914" s="4"/>
      <c r="FVQ914" s="4"/>
      <c r="FVR914" s="4"/>
      <c r="FVS914" s="4"/>
      <c r="FVT914" s="4"/>
      <c r="FVU914" s="4"/>
      <c r="FVV914" s="4"/>
      <c r="FVW914" s="4"/>
      <c r="FVX914" s="4"/>
      <c r="FVY914" s="4"/>
      <c r="FVZ914" s="4"/>
      <c r="FWA914" s="4"/>
      <c r="FWB914" s="4"/>
      <c r="FWC914" s="4"/>
      <c r="FWD914" s="4"/>
      <c r="FWE914" s="4"/>
      <c r="FWF914" s="4"/>
      <c r="FWG914" s="4"/>
      <c r="FWH914" s="4"/>
      <c r="FWI914" s="4"/>
      <c r="FWJ914" s="4"/>
      <c r="FWK914" s="4"/>
      <c r="FWL914" s="4"/>
      <c r="FWM914" s="4"/>
      <c r="FWN914" s="4"/>
      <c r="FWO914" s="4"/>
      <c r="FWP914" s="4"/>
      <c r="FWQ914" s="4"/>
      <c r="FWR914" s="4"/>
      <c r="FWS914" s="4"/>
      <c r="FWT914" s="4"/>
      <c r="FWU914" s="4"/>
      <c r="FWV914" s="4"/>
      <c r="FWW914" s="4"/>
      <c r="FWX914" s="4"/>
      <c r="FWY914" s="4"/>
      <c r="FWZ914" s="4"/>
      <c r="FXA914" s="4"/>
      <c r="FXB914" s="4"/>
      <c r="FXC914" s="4"/>
      <c r="FXD914" s="4"/>
      <c r="FXE914" s="4"/>
      <c r="FXF914" s="4"/>
      <c r="FXG914" s="4"/>
      <c r="FXH914" s="4"/>
      <c r="FXI914" s="4"/>
      <c r="FXJ914" s="4"/>
      <c r="FXK914" s="4"/>
      <c r="FXL914" s="4"/>
      <c r="FXM914" s="4"/>
      <c r="FXN914" s="4"/>
      <c r="FXO914" s="4"/>
      <c r="FXP914" s="4"/>
      <c r="FXQ914" s="4"/>
      <c r="FXR914" s="4"/>
      <c r="FXS914" s="4"/>
      <c r="FXT914" s="4"/>
      <c r="FXU914" s="4"/>
      <c r="FXV914" s="4"/>
      <c r="FXW914" s="4"/>
      <c r="FXX914" s="4"/>
      <c r="FXY914" s="4"/>
      <c r="FXZ914" s="4"/>
      <c r="FYA914" s="4"/>
      <c r="FYB914" s="4"/>
      <c r="FYC914" s="4"/>
      <c r="FYD914" s="4"/>
      <c r="FYE914" s="4"/>
      <c r="FYF914" s="4"/>
      <c r="FYG914" s="4"/>
      <c r="FYH914" s="4"/>
      <c r="FYI914" s="4"/>
      <c r="FYJ914" s="4"/>
      <c r="FYK914" s="4"/>
      <c r="FYL914" s="4"/>
      <c r="FYM914" s="4"/>
      <c r="FYN914" s="4"/>
      <c r="FYO914" s="4"/>
      <c r="FYP914" s="4"/>
      <c r="FYQ914" s="4"/>
      <c r="FYR914" s="4"/>
      <c r="FYS914" s="4"/>
      <c r="FYT914" s="4"/>
      <c r="FYU914" s="4"/>
      <c r="FYV914" s="4"/>
      <c r="FYW914" s="4"/>
      <c r="FYX914" s="4"/>
      <c r="FYY914" s="4"/>
      <c r="FYZ914" s="4"/>
      <c r="FZA914" s="4"/>
      <c r="FZB914" s="4"/>
      <c r="FZC914" s="4"/>
      <c r="FZD914" s="4"/>
      <c r="FZE914" s="4"/>
      <c r="FZF914" s="4"/>
      <c r="FZG914" s="4"/>
      <c r="FZH914" s="4"/>
      <c r="FZI914" s="4"/>
      <c r="FZJ914" s="4"/>
      <c r="FZK914" s="4"/>
      <c r="FZL914" s="4"/>
      <c r="FZM914" s="4"/>
      <c r="FZN914" s="4"/>
      <c r="FZO914" s="4"/>
      <c r="FZP914" s="4"/>
      <c r="FZQ914" s="4"/>
      <c r="FZR914" s="4"/>
      <c r="FZS914" s="4"/>
      <c r="FZT914" s="4"/>
      <c r="FZU914" s="4"/>
      <c r="FZV914" s="4"/>
      <c r="FZW914" s="4"/>
      <c r="FZX914" s="4"/>
      <c r="FZY914" s="4"/>
      <c r="FZZ914" s="4"/>
      <c r="GAA914" s="4"/>
      <c r="GAB914" s="4"/>
      <c r="GAC914" s="4"/>
      <c r="GAD914" s="4"/>
      <c r="GAE914" s="4"/>
      <c r="GAF914" s="4"/>
      <c r="GAG914" s="4"/>
      <c r="GAH914" s="4"/>
      <c r="GAI914" s="4"/>
      <c r="GAJ914" s="4"/>
      <c r="GAK914" s="4"/>
      <c r="GAL914" s="4"/>
      <c r="GAM914" s="4"/>
      <c r="GAN914" s="4"/>
      <c r="GAO914" s="4"/>
      <c r="GAP914" s="4"/>
      <c r="GAQ914" s="4"/>
      <c r="GAR914" s="4"/>
      <c r="GAS914" s="4"/>
      <c r="GAT914" s="4"/>
      <c r="GAU914" s="4"/>
      <c r="GAV914" s="4"/>
      <c r="GAW914" s="4"/>
      <c r="GAX914" s="4"/>
      <c r="GAY914" s="4"/>
      <c r="GAZ914" s="4"/>
      <c r="GBA914" s="4"/>
      <c r="GBB914" s="4"/>
      <c r="GBC914" s="4"/>
      <c r="GBD914" s="4"/>
      <c r="GBE914" s="4"/>
      <c r="GBF914" s="4"/>
      <c r="GBG914" s="4"/>
      <c r="GBH914" s="4"/>
      <c r="GBI914" s="4"/>
      <c r="GBJ914" s="4"/>
      <c r="GBK914" s="4"/>
      <c r="GBL914" s="4"/>
      <c r="GBM914" s="4"/>
      <c r="GBN914" s="4"/>
      <c r="GBO914" s="4"/>
      <c r="GBP914" s="4"/>
      <c r="GBQ914" s="4"/>
      <c r="GBR914" s="4"/>
      <c r="GBS914" s="4"/>
      <c r="GBT914" s="4"/>
      <c r="GBU914" s="4"/>
      <c r="GBV914" s="4"/>
      <c r="GBW914" s="4"/>
      <c r="GBX914" s="4"/>
      <c r="GBY914" s="4"/>
      <c r="GBZ914" s="4"/>
      <c r="GCA914" s="4"/>
      <c r="GCB914" s="4"/>
      <c r="GCC914" s="4"/>
      <c r="GCD914" s="4"/>
      <c r="GCE914" s="4"/>
      <c r="GCF914" s="4"/>
      <c r="GCG914" s="4"/>
      <c r="GCH914" s="4"/>
      <c r="GCI914" s="4"/>
      <c r="GCJ914" s="4"/>
      <c r="GCK914" s="4"/>
      <c r="GCL914" s="4"/>
      <c r="GCM914" s="4"/>
      <c r="GCN914" s="4"/>
      <c r="GCO914" s="4"/>
      <c r="GCP914" s="4"/>
      <c r="GCQ914" s="4"/>
      <c r="GCR914" s="4"/>
      <c r="GCS914" s="4"/>
      <c r="GCT914" s="4"/>
      <c r="GCU914" s="4"/>
      <c r="GCV914" s="4"/>
      <c r="GCW914" s="4"/>
      <c r="GCX914" s="4"/>
      <c r="GCY914" s="4"/>
      <c r="GCZ914" s="4"/>
      <c r="GDA914" s="4"/>
      <c r="GDB914" s="4"/>
      <c r="GDC914" s="4"/>
      <c r="GDD914" s="4"/>
      <c r="GDE914" s="4"/>
      <c r="GDF914" s="4"/>
      <c r="GDG914" s="4"/>
      <c r="GDH914" s="4"/>
      <c r="GDI914" s="4"/>
      <c r="GDJ914" s="4"/>
      <c r="GDK914" s="4"/>
      <c r="GDL914" s="4"/>
      <c r="GDM914" s="4"/>
      <c r="GDN914" s="4"/>
      <c r="GDO914" s="4"/>
      <c r="GDP914" s="4"/>
      <c r="GDQ914" s="4"/>
      <c r="GDR914" s="4"/>
      <c r="GDS914" s="4"/>
      <c r="GDT914" s="4"/>
      <c r="GDU914" s="4"/>
      <c r="GDV914" s="4"/>
      <c r="GDX914" s="4"/>
      <c r="GDZ914" s="4"/>
      <c r="GEA914" s="4"/>
      <c r="GEB914" s="4"/>
      <c r="GEC914" s="4"/>
      <c r="GED914" s="4"/>
      <c r="GEE914" s="4"/>
      <c r="GEF914" s="4"/>
      <c r="GEG914" s="4"/>
      <c r="GEL914" s="4"/>
      <c r="GEM914" s="4"/>
      <c r="GEN914" s="4"/>
      <c r="GEO914" s="4"/>
      <c r="GEP914" s="4"/>
      <c r="GEQ914" s="4"/>
      <c r="GER914" s="4"/>
      <c r="GES914" s="4"/>
      <c r="GET914" s="4"/>
      <c r="GEU914" s="4"/>
      <c r="GEV914" s="4"/>
      <c r="GEW914" s="4"/>
      <c r="GEX914" s="4"/>
      <c r="GEY914" s="4"/>
      <c r="GEZ914" s="4"/>
      <c r="GFA914" s="4"/>
      <c r="GFB914" s="4"/>
      <c r="GFC914" s="4"/>
      <c r="GFD914" s="4"/>
      <c r="GFE914" s="4"/>
      <c r="GFF914" s="4"/>
      <c r="GFG914" s="4"/>
      <c r="GFH914" s="4"/>
      <c r="GFI914" s="4"/>
      <c r="GFJ914" s="4"/>
      <c r="GFK914" s="4"/>
      <c r="GFL914" s="4"/>
      <c r="GFM914" s="4"/>
      <c r="GFN914" s="4"/>
      <c r="GFO914" s="4"/>
      <c r="GFP914" s="4"/>
      <c r="GFQ914" s="4"/>
      <c r="GFR914" s="4"/>
      <c r="GFS914" s="4"/>
      <c r="GFT914" s="4"/>
      <c r="GFU914" s="4"/>
      <c r="GFV914" s="4"/>
      <c r="GFW914" s="4"/>
      <c r="GFX914" s="4"/>
      <c r="GFY914" s="4"/>
      <c r="GFZ914" s="4"/>
      <c r="GGA914" s="4"/>
      <c r="GGB914" s="4"/>
      <c r="GGC914" s="4"/>
      <c r="GGD914" s="4"/>
      <c r="GGE914" s="4"/>
      <c r="GGF914" s="4"/>
      <c r="GGG914" s="4"/>
      <c r="GGH914" s="4"/>
      <c r="GGI914" s="4"/>
      <c r="GGJ914" s="4"/>
      <c r="GGK914" s="4"/>
      <c r="GGL914" s="4"/>
      <c r="GGM914" s="4"/>
      <c r="GGN914" s="4"/>
      <c r="GGO914" s="4"/>
      <c r="GGP914" s="4"/>
      <c r="GGQ914" s="4"/>
      <c r="GGR914" s="4"/>
      <c r="GGS914" s="4"/>
      <c r="GGT914" s="4"/>
      <c r="GGU914" s="4"/>
      <c r="GGV914" s="4"/>
      <c r="GGW914" s="4"/>
      <c r="GGX914" s="4"/>
      <c r="GGY914" s="4"/>
      <c r="GGZ914" s="4"/>
      <c r="GHA914" s="4"/>
      <c r="GHB914" s="4"/>
      <c r="GHC914" s="4"/>
      <c r="GHD914" s="4"/>
      <c r="GHE914" s="4"/>
      <c r="GHF914" s="4"/>
      <c r="GHG914" s="4"/>
      <c r="GHH914" s="4"/>
      <c r="GHI914" s="4"/>
      <c r="GHJ914" s="4"/>
      <c r="GHK914" s="4"/>
      <c r="GHL914" s="4"/>
      <c r="GHM914" s="4"/>
      <c r="GHN914" s="4"/>
      <c r="GHO914" s="4"/>
      <c r="GHP914" s="4"/>
      <c r="GHQ914" s="4"/>
      <c r="GHR914" s="4"/>
      <c r="GHS914" s="4"/>
      <c r="GHT914" s="4"/>
      <c r="GHU914" s="4"/>
      <c r="GHV914" s="4"/>
      <c r="GHW914" s="4"/>
      <c r="GHX914" s="4"/>
      <c r="GHY914" s="4"/>
      <c r="GHZ914" s="4"/>
      <c r="GIA914" s="4"/>
      <c r="GIB914" s="4"/>
      <c r="GIC914" s="4"/>
      <c r="GID914" s="4"/>
      <c r="GIE914" s="4"/>
      <c r="GIF914" s="4"/>
      <c r="GIG914" s="4"/>
      <c r="GIH914" s="4"/>
      <c r="GII914" s="4"/>
      <c r="GIJ914" s="4"/>
      <c r="GIK914" s="4"/>
      <c r="GIL914" s="4"/>
      <c r="GIM914" s="4"/>
      <c r="GIN914" s="4"/>
      <c r="GIO914" s="4"/>
      <c r="GIP914" s="4"/>
      <c r="GIQ914" s="4"/>
      <c r="GIR914" s="4"/>
      <c r="GIS914" s="4"/>
      <c r="GIT914" s="4"/>
      <c r="GIU914" s="4"/>
      <c r="GIV914" s="4"/>
      <c r="GIW914" s="4"/>
      <c r="GIX914" s="4"/>
      <c r="GIY914" s="4"/>
      <c r="GIZ914" s="4"/>
      <c r="GJA914" s="4"/>
      <c r="GJB914" s="4"/>
      <c r="GJC914" s="4"/>
      <c r="GJD914" s="4"/>
      <c r="GJE914" s="4"/>
      <c r="GJF914" s="4"/>
      <c r="GJG914" s="4"/>
      <c r="GJH914" s="4"/>
      <c r="GJI914" s="4"/>
      <c r="GJJ914" s="4"/>
      <c r="GJK914" s="4"/>
      <c r="GJL914" s="4"/>
      <c r="GJM914" s="4"/>
      <c r="GJN914" s="4"/>
      <c r="GJO914" s="4"/>
      <c r="GJP914" s="4"/>
      <c r="GJQ914" s="4"/>
      <c r="GJR914" s="4"/>
      <c r="GJS914" s="4"/>
      <c r="GJT914" s="4"/>
      <c r="GJU914" s="4"/>
      <c r="GJV914" s="4"/>
      <c r="GJW914" s="4"/>
      <c r="GJX914" s="4"/>
      <c r="GJY914" s="4"/>
      <c r="GJZ914" s="4"/>
      <c r="GKA914" s="4"/>
      <c r="GKB914" s="4"/>
      <c r="GKC914" s="4"/>
      <c r="GKD914" s="4"/>
      <c r="GKE914" s="4"/>
      <c r="GKF914" s="4"/>
      <c r="GKG914" s="4"/>
      <c r="GKH914" s="4"/>
      <c r="GKI914" s="4"/>
      <c r="GKJ914" s="4"/>
      <c r="GKK914" s="4"/>
      <c r="GKL914" s="4"/>
      <c r="GKM914" s="4"/>
      <c r="GKN914" s="4"/>
      <c r="GKO914" s="4"/>
      <c r="GKP914" s="4"/>
      <c r="GKQ914" s="4"/>
      <c r="GKR914" s="4"/>
      <c r="GKS914" s="4"/>
      <c r="GKT914" s="4"/>
      <c r="GKU914" s="4"/>
      <c r="GKV914" s="4"/>
      <c r="GKW914" s="4"/>
      <c r="GKX914" s="4"/>
      <c r="GKY914" s="4"/>
      <c r="GKZ914" s="4"/>
      <c r="GLA914" s="4"/>
      <c r="GLB914" s="4"/>
      <c r="GLC914" s="4"/>
      <c r="GLD914" s="4"/>
      <c r="GLE914" s="4"/>
      <c r="GLF914" s="4"/>
      <c r="GLG914" s="4"/>
      <c r="GLH914" s="4"/>
      <c r="GLI914" s="4"/>
      <c r="GLJ914" s="4"/>
      <c r="GLK914" s="4"/>
      <c r="GLL914" s="4"/>
      <c r="GLM914" s="4"/>
      <c r="GLN914" s="4"/>
      <c r="GLO914" s="4"/>
      <c r="GLP914" s="4"/>
      <c r="GLQ914" s="4"/>
      <c r="GLR914" s="4"/>
      <c r="GLS914" s="4"/>
      <c r="GLT914" s="4"/>
      <c r="GLU914" s="4"/>
      <c r="GLV914" s="4"/>
      <c r="GLW914" s="4"/>
      <c r="GLX914" s="4"/>
      <c r="GLY914" s="4"/>
      <c r="GLZ914" s="4"/>
      <c r="GMA914" s="4"/>
      <c r="GMB914" s="4"/>
      <c r="GMC914" s="4"/>
      <c r="GMD914" s="4"/>
      <c r="GME914" s="4"/>
      <c r="GMF914" s="4"/>
      <c r="GMG914" s="4"/>
      <c r="GMH914" s="4"/>
      <c r="GMI914" s="4"/>
      <c r="GMJ914" s="4"/>
      <c r="GMK914" s="4"/>
      <c r="GML914" s="4"/>
      <c r="GMM914" s="4"/>
      <c r="GMN914" s="4"/>
      <c r="GMO914" s="4"/>
      <c r="GMP914" s="4"/>
      <c r="GMQ914" s="4"/>
      <c r="GMR914" s="4"/>
      <c r="GMS914" s="4"/>
      <c r="GMT914" s="4"/>
      <c r="GMU914" s="4"/>
      <c r="GMV914" s="4"/>
      <c r="GMW914" s="4"/>
      <c r="GMX914" s="4"/>
      <c r="GMY914" s="4"/>
      <c r="GMZ914" s="4"/>
      <c r="GNA914" s="4"/>
      <c r="GNB914" s="4"/>
      <c r="GNC914" s="4"/>
      <c r="GND914" s="4"/>
      <c r="GNE914" s="4"/>
      <c r="GNF914" s="4"/>
      <c r="GNG914" s="4"/>
      <c r="GNH914" s="4"/>
      <c r="GNI914" s="4"/>
      <c r="GNJ914" s="4"/>
      <c r="GNK914" s="4"/>
      <c r="GNL914" s="4"/>
      <c r="GNM914" s="4"/>
      <c r="GNN914" s="4"/>
      <c r="GNO914" s="4"/>
      <c r="GNP914" s="4"/>
      <c r="GNQ914" s="4"/>
      <c r="GNR914" s="4"/>
      <c r="GNT914" s="4"/>
      <c r="GNV914" s="4"/>
      <c r="GNW914" s="4"/>
      <c r="GNX914" s="4"/>
      <c r="GNY914" s="4"/>
      <c r="GNZ914" s="4"/>
      <c r="GOA914" s="4"/>
      <c r="GOB914" s="4"/>
      <c r="GOC914" s="4"/>
      <c r="GOH914" s="4"/>
      <c r="GOI914" s="4"/>
      <c r="GOJ914" s="4"/>
      <c r="GOK914" s="4"/>
      <c r="GOL914" s="4"/>
      <c r="GOM914" s="4"/>
      <c r="GON914" s="4"/>
      <c r="GOO914" s="4"/>
      <c r="GOP914" s="4"/>
      <c r="GOQ914" s="4"/>
      <c r="GOR914" s="4"/>
      <c r="GOS914" s="4"/>
      <c r="GOT914" s="4"/>
      <c r="GOU914" s="4"/>
      <c r="GOV914" s="4"/>
      <c r="GOW914" s="4"/>
      <c r="GOX914" s="4"/>
      <c r="GOY914" s="4"/>
      <c r="GOZ914" s="4"/>
      <c r="GPA914" s="4"/>
      <c r="GPB914" s="4"/>
      <c r="GPC914" s="4"/>
      <c r="GPD914" s="4"/>
      <c r="GPE914" s="4"/>
      <c r="GPF914" s="4"/>
      <c r="GPG914" s="4"/>
      <c r="GPH914" s="4"/>
      <c r="GPI914" s="4"/>
      <c r="GPJ914" s="4"/>
      <c r="GPK914" s="4"/>
      <c r="GPL914" s="4"/>
      <c r="GPM914" s="4"/>
      <c r="GPN914" s="4"/>
      <c r="GPO914" s="4"/>
      <c r="GPP914" s="4"/>
      <c r="GPQ914" s="4"/>
      <c r="GPR914" s="4"/>
      <c r="GPS914" s="4"/>
      <c r="GPT914" s="4"/>
      <c r="GPU914" s="4"/>
      <c r="GPV914" s="4"/>
      <c r="GPW914" s="4"/>
      <c r="GPX914" s="4"/>
      <c r="GPY914" s="4"/>
      <c r="GPZ914" s="4"/>
      <c r="GQA914" s="4"/>
      <c r="GQB914" s="4"/>
      <c r="GQC914" s="4"/>
      <c r="GQD914" s="4"/>
      <c r="GQE914" s="4"/>
      <c r="GQF914" s="4"/>
      <c r="GQG914" s="4"/>
      <c r="GQH914" s="4"/>
      <c r="GQI914" s="4"/>
      <c r="GQJ914" s="4"/>
      <c r="GQK914" s="4"/>
      <c r="GQL914" s="4"/>
      <c r="GQM914" s="4"/>
      <c r="GQN914" s="4"/>
      <c r="GQO914" s="4"/>
      <c r="GQP914" s="4"/>
      <c r="GQQ914" s="4"/>
      <c r="GQR914" s="4"/>
      <c r="GQS914" s="4"/>
      <c r="GQT914" s="4"/>
      <c r="GQU914" s="4"/>
      <c r="GQV914" s="4"/>
      <c r="GQW914" s="4"/>
      <c r="GQX914" s="4"/>
      <c r="GQY914" s="4"/>
      <c r="GQZ914" s="4"/>
      <c r="GRA914" s="4"/>
      <c r="GRB914" s="4"/>
      <c r="GRC914" s="4"/>
      <c r="GRD914" s="4"/>
      <c r="GRE914" s="4"/>
      <c r="GRF914" s="4"/>
      <c r="GRG914" s="4"/>
      <c r="GRH914" s="4"/>
      <c r="GRI914" s="4"/>
      <c r="GRJ914" s="4"/>
      <c r="GRK914" s="4"/>
      <c r="GRL914" s="4"/>
      <c r="GRM914" s="4"/>
      <c r="GRN914" s="4"/>
      <c r="GRO914" s="4"/>
      <c r="GRP914" s="4"/>
      <c r="GRQ914" s="4"/>
      <c r="GRR914" s="4"/>
      <c r="GRS914" s="4"/>
      <c r="GRT914" s="4"/>
      <c r="GRU914" s="4"/>
      <c r="GRV914" s="4"/>
      <c r="GRW914" s="4"/>
      <c r="GRX914" s="4"/>
      <c r="GRY914" s="4"/>
      <c r="GRZ914" s="4"/>
      <c r="GSA914" s="4"/>
      <c r="GSB914" s="4"/>
      <c r="GSC914" s="4"/>
      <c r="GSD914" s="4"/>
      <c r="GSE914" s="4"/>
      <c r="GSF914" s="4"/>
      <c r="GSG914" s="4"/>
      <c r="GSH914" s="4"/>
      <c r="GSI914" s="4"/>
      <c r="GSJ914" s="4"/>
      <c r="GSK914" s="4"/>
      <c r="GSL914" s="4"/>
      <c r="GSM914" s="4"/>
      <c r="GSN914" s="4"/>
      <c r="GSO914" s="4"/>
      <c r="GSP914" s="4"/>
      <c r="GSQ914" s="4"/>
      <c r="GSR914" s="4"/>
      <c r="GSS914" s="4"/>
      <c r="GST914" s="4"/>
      <c r="GSU914" s="4"/>
      <c r="GSV914" s="4"/>
      <c r="GSW914" s="4"/>
      <c r="GSX914" s="4"/>
      <c r="GSY914" s="4"/>
      <c r="GSZ914" s="4"/>
      <c r="GTA914" s="4"/>
      <c r="GTB914" s="4"/>
      <c r="GTC914" s="4"/>
      <c r="GTD914" s="4"/>
      <c r="GTE914" s="4"/>
      <c r="GTF914" s="4"/>
      <c r="GTG914" s="4"/>
      <c r="GTH914" s="4"/>
      <c r="GTI914" s="4"/>
      <c r="GTJ914" s="4"/>
      <c r="GTK914" s="4"/>
      <c r="GTL914" s="4"/>
      <c r="GTM914" s="4"/>
      <c r="GTN914" s="4"/>
      <c r="GTO914" s="4"/>
      <c r="GTP914" s="4"/>
      <c r="GTQ914" s="4"/>
      <c r="GTR914" s="4"/>
      <c r="GTS914" s="4"/>
      <c r="GTT914" s="4"/>
      <c r="GTU914" s="4"/>
      <c r="GTV914" s="4"/>
      <c r="GTW914" s="4"/>
      <c r="GTX914" s="4"/>
      <c r="GTY914" s="4"/>
      <c r="GTZ914" s="4"/>
      <c r="GUA914" s="4"/>
      <c r="GUB914" s="4"/>
      <c r="GUC914" s="4"/>
      <c r="GUD914" s="4"/>
      <c r="GUE914" s="4"/>
      <c r="GUF914" s="4"/>
      <c r="GUG914" s="4"/>
      <c r="GUH914" s="4"/>
      <c r="GUI914" s="4"/>
      <c r="GUJ914" s="4"/>
      <c r="GUK914" s="4"/>
      <c r="GUL914" s="4"/>
      <c r="GUM914" s="4"/>
      <c r="GUN914" s="4"/>
      <c r="GUO914" s="4"/>
      <c r="GUP914" s="4"/>
      <c r="GUQ914" s="4"/>
      <c r="GUR914" s="4"/>
      <c r="GUS914" s="4"/>
      <c r="GUT914" s="4"/>
      <c r="GUU914" s="4"/>
      <c r="GUV914" s="4"/>
      <c r="GUW914" s="4"/>
      <c r="GUX914" s="4"/>
      <c r="GUY914" s="4"/>
      <c r="GUZ914" s="4"/>
      <c r="GVA914" s="4"/>
      <c r="GVB914" s="4"/>
      <c r="GVC914" s="4"/>
      <c r="GVD914" s="4"/>
      <c r="GVE914" s="4"/>
      <c r="GVF914" s="4"/>
      <c r="GVG914" s="4"/>
      <c r="GVH914" s="4"/>
      <c r="GVI914" s="4"/>
      <c r="GVJ914" s="4"/>
      <c r="GVK914" s="4"/>
      <c r="GVL914" s="4"/>
      <c r="GVM914" s="4"/>
      <c r="GVN914" s="4"/>
      <c r="GVO914" s="4"/>
      <c r="GVP914" s="4"/>
      <c r="GVQ914" s="4"/>
      <c r="GVR914" s="4"/>
      <c r="GVS914" s="4"/>
      <c r="GVT914" s="4"/>
      <c r="GVU914" s="4"/>
      <c r="GVV914" s="4"/>
      <c r="GVW914" s="4"/>
      <c r="GVX914" s="4"/>
      <c r="GVY914" s="4"/>
      <c r="GVZ914" s="4"/>
      <c r="GWA914" s="4"/>
      <c r="GWB914" s="4"/>
      <c r="GWC914" s="4"/>
      <c r="GWD914" s="4"/>
      <c r="GWE914" s="4"/>
      <c r="GWF914" s="4"/>
      <c r="GWG914" s="4"/>
      <c r="GWH914" s="4"/>
      <c r="GWI914" s="4"/>
      <c r="GWJ914" s="4"/>
      <c r="GWK914" s="4"/>
      <c r="GWL914" s="4"/>
      <c r="GWM914" s="4"/>
      <c r="GWN914" s="4"/>
      <c r="GWO914" s="4"/>
      <c r="GWP914" s="4"/>
      <c r="GWQ914" s="4"/>
      <c r="GWR914" s="4"/>
      <c r="GWS914" s="4"/>
      <c r="GWT914" s="4"/>
      <c r="GWU914" s="4"/>
      <c r="GWV914" s="4"/>
      <c r="GWW914" s="4"/>
      <c r="GWX914" s="4"/>
      <c r="GWY914" s="4"/>
      <c r="GWZ914" s="4"/>
      <c r="GXA914" s="4"/>
      <c r="GXB914" s="4"/>
      <c r="GXC914" s="4"/>
      <c r="GXD914" s="4"/>
      <c r="GXE914" s="4"/>
      <c r="GXF914" s="4"/>
      <c r="GXG914" s="4"/>
      <c r="GXH914" s="4"/>
      <c r="GXI914" s="4"/>
      <c r="GXJ914" s="4"/>
      <c r="GXK914" s="4"/>
      <c r="GXL914" s="4"/>
      <c r="GXM914" s="4"/>
      <c r="GXN914" s="4"/>
      <c r="GXP914" s="4"/>
      <c r="GXR914" s="4"/>
      <c r="GXS914" s="4"/>
      <c r="GXT914" s="4"/>
      <c r="GXU914" s="4"/>
      <c r="GXV914" s="4"/>
      <c r="GXW914" s="4"/>
      <c r="GXX914" s="4"/>
      <c r="GXY914" s="4"/>
      <c r="GYD914" s="4"/>
      <c r="GYE914" s="4"/>
      <c r="GYF914" s="4"/>
      <c r="GYG914" s="4"/>
      <c r="GYH914" s="4"/>
      <c r="GYI914" s="4"/>
      <c r="GYJ914" s="4"/>
      <c r="GYK914" s="4"/>
      <c r="GYL914" s="4"/>
      <c r="GYM914" s="4"/>
      <c r="GYN914" s="4"/>
      <c r="GYO914" s="4"/>
      <c r="GYP914" s="4"/>
      <c r="GYQ914" s="4"/>
      <c r="GYR914" s="4"/>
      <c r="GYS914" s="4"/>
      <c r="GYT914" s="4"/>
      <c r="GYU914" s="4"/>
      <c r="GYV914" s="4"/>
      <c r="GYW914" s="4"/>
      <c r="GYX914" s="4"/>
      <c r="GYY914" s="4"/>
      <c r="GYZ914" s="4"/>
      <c r="GZA914" s="4"/>
      <c r="GZB914" s="4"/>
      <c r="GZC914" s="4"/>
      <c r="GZD914" s="4"/>
      <c r="GZE914" s="4"/>
      <c r="GZF914" s="4"/>
      <c r="GZG914" s="4"/>
      <c r="GZH914" s="4"/>
      <c r="GZI914" s="4"/>
      <c r="GZJ914" s="4"/>
      <c r="GZK914" s="4"/>
      <c r="GZL914" s="4"/>
      <c r="GZM914" s="4"/>
      <c r="GZN914" s="4"/>
      <c r="GZO914" s="4"/>
      <c r="GZP914" s="4"/>
      <c r="GZQ914" s="4"/>
      <c r="GZR914" s="4"/>
      <c r="GZS914" s="4"/>
      <c r="GZT914" s="4"/>
      <c r="GZU914" s="4"/>
      <c r="GZV914" s="4"/>
      <c r="GZW914" s="4"/>
      <c r="GZX914" s="4"/>
      <c r="GZY914" s="4"/>
      <c r="GZZ914" s="4"/>
      <c r="HAA914" s="4"/>
      <c r="HAB914" s="4"/>
      <c r="HAC914" s="4"/>
      <c r="HAD914" s="4"/>
      <c r="HAE914" s="4"/>
      <c r="HAF914" s="4"/>
      <c r="HAG914" s="4"/>
      <c r="HAH914" s="4"/>
      <c r="HAI914" s="4"/>
      <c r="HAJ914" s="4"/>
      <c r="HAK914" s="4"/>
      <c r="HAL914" s="4"/>
      <c r="HAM914" s="4"/>
      <c r="HAN914" s="4"/>
      <c r="HAO914" s="4"/>
      <c r="HAP914" s="4"/>
      <c r="HAQ914" s="4"/>
      <c r="HAR914" s="4"/>
      <c r="HAS914" s="4"/>
      <c r="HAT914" s="4"/>
      <c r="HAU914" s="4"/>
      <c r="HAV914" s="4"/>
      <c r="HAW914" s="4"/>
      <c r="HAX914" s="4"/>
      <c r="HAY914" s="4"/>
      <c r="HAZ914" s="4"/>
      <c r="HBA914" s="4"/>
      <c r="HBB914" s="4"/>
      <c r="HBC914" s="4"/>
      <c r="HBD914" s="4"/>
      <c r="HBE914" s="4"/>
      <c r="HBF914" s="4"/>
      <c r="HBG914" s="4"/>
      <c r="HBH914" s="4"/>
      <c r="HBI914" s="4"/>
      <c r="HBJ914" s="4"/>
      <c r="HBK914" s="4"/>
      <c r="HBL914" s="4"/>
      <c r="HBM914" s="4"/>
      <c r="HBN914" s="4"/>
      <c r="HBO914" s="4"/>
      <c r="HBP914" s="4"/>
      <c r="HBQ914" s="4"/>
      <c r="HBR914" s="4"/>
      <c r="HBS914" s="4"/>
      <c r="HBT914" s="4"/>
      <c r="HBU914" s="4"/>
      <c r="HBV914" s="4"/>
      <c r="HBW914" s="4"/>
      <c r="HBX914" s="4"/>
      <c r="HBY914" s="4"/>
      <c r="HBZ914" s="4"/>
      <c r="HCA914" s="4"/>
      <c r="HCB914" s="4"/>
      <c r="HCC914" s="4"/>
      <c r="HCD914" s="4"/>
      <c r="HCE914" s="4"/>
      <c r="HCF914" s="4"/>
      <c r="HCG914" s="4"/>
      <c r="HCH914" s="4"/>
      <c r="HCI914" s="4"/>
      <c r="HCJ914" s="4"/>
      <c r="HCK914" s="4"/>
      <c r="HCL914" s="4"/>
      <c r="HCM914" s="4"/>
      <c r="HCN914" s="4"/>
      <c r="HCO914" s="4"/>
      <c r="HCP914" s="4"/>
      <c r="HCQ914" s="4"/>
      <c r="HCR914" s="4"/>
      <c r="HCS914" s="4"/>
      <c r="HCT914" s="4"/>
      <c r="HCU914" s="4"/>
      <c r="HCV914" s="4"/>
      <c r="HCW914" s="4"/>
      <c r="HCX914" s="4"/>
      <c r="HCY914" s="4"/>
      <c r="HCZ914" s="4"/>
      <c r="HDA914" s="4"/>
      <c r="HDB914" s="4"/>
      <c r="HDC914" s="4"/>
      <c r="HDD914" s="4"/>
      <c r="HDE914" s="4"/>
      <c r="HDF914" s="4"/>
      <c r="HDG914" s="4"/>
      <c r="HDH914" s="4"/>
      <c r="HDI914" s="4"/>
      <c r="HDJ914" s="4"/>
      <c r="HDK914" s="4"/>
      <c r="HDL914" s="4"/>
      <c r="HDM914" s="4"/>
      <c r="HDN914" s="4"/>
      <c r="HDO914" s="4"/>
      <c r="HDP914" s="4"/>
      <c r="HDQ914" s="4"/>
      <c r="HDR914" s="4"/>
      <c r="HDS914" s="4"/>
      <c r="HDT914" s="4"/>
      <c r="HDU914" s="4"/>
      <c r="HDV914" s="4"/>
      <c r="HDW914" s="4"/>
      <c r="HDX914" s="4"/>
      <c r="HDY914" s="4"/>
      <c r="HDZ914" s="4"/>
      <c r="HEA914" s="4"/>
      <c r="HEB914" s="4"/>
      <c r="HEC914" s="4"/>
      <c r="HED914" s="4"/>
      <c r="HEE914" s="4"/>
      <c r="HEF914" s="4"/>
      <c r="HEG914" s="4"/>
      <c r="HEH914" s="4"/>
      <c r="HEI914" s="4"/>
      <c r="HEJ914" s="4"/>
      <c r="HEK914" s="4"/>
      <c r="HEL914" s="4"/>
      <c r="HEM914" s="4"/>
      <c r="HEN914" s="4"/>
      <c r="HEO914" s="4"/>
      <c r="HEP914" s="4"/>
      <c r="HEQ914" s="4"/>
      <c r="HER914" s="4"/>
      <c r="HES914" s="4"/>
      <c r="HET914" s="4"/>
      <c r="HEU914" s="4"/>
      <c r="HEV914" s="4"/>
      <c r="HEW914" s="4"/>
      <c r="HEX914" s="4"/>
      <c r="HEY914" s="4"/>
      <c r="HEZ914" s="4"/>
      <c r="HFA914" s="4"/>
      <c r="HFB914" s="4"/>
      <c r="HFC914" s="4"/>
      <c r="HFD914" s="4"/>
      <c r="HFE914" s="4"/>
      <c r="HFF914" s="4"/>
      <c r="HFG914" s="4"/>
      <c r="HFH914" s="4"/>
      <c r="HFI914" s="4"/>
      <c r="HFJ914" s="4"/>
      <c r="HFK914" s="4"/>
      <c r="HFL914" s="4"/>
      <c r="HFM914" s="4"/>
      <c r="HFN914" s="4"/>
      <c r="HFO914" s="4"/>
      <c r="HFP914" s="4"/>
      <c r="HFQ914" s="4"/>
      <c r="HFR914" s="4"/>
      <c r="HFS914" s="4"/>
      <c r="HFT914" s="4"/>
      <c r="HFU914" s="4"/>
      <c r="HFV914" s="4"/>
      <c r="HFW914" s="4"/>
      <c r="HFX914" s="4"/>
      <c r="HFY914" s="4"/>
      <c r="HFZ914" s="4"/>
      <c r="HGA914" s="4"/>
      <c r="HGB914" s="4"/>
      <c r="HGC914" s="4"/>
      <c r="HGD914" s="4"/>
      <c r="HGE914" s="4"/>
      <c r="HGF914" s="4"/>
      <c r="HGG914" s="4"/>
      <c r="HGH914" s="4"/>
      <c r="HGI914" s="4"/>
      <c r="HGJ914" s="4"/>
      <c r="HGK914" s="4"/>
      <c r="HGL914" s="4"/>
      <c r="HGM914" s="4"/>
      <c r="HGN914" s="4"/>
      <c r="HGO914" s="4"/>
      <c r="HGP914" s="4"/>
      <c r="HGQ914" s="4"/>
      <c r="HGR914" s="4"/>
      <c r="HGS914" s="4"/>
      <c r="HGT914" s="4"/>
      <c r="HGU914" s="4"/>
      <c r="HGV914" s="4"/>
      <c r="HGW914" s="4"/>
      <c r="HGX914" s="4"/>
      <c r="HGY914" s="4"/>
      <c r="HGZ914" s="4"/>
      <c r="HHA914" s="4"/>
      <c r="HHB914" s="4"/>
      <c r="HHC914" s="4"/>
      <c r="HHD914" s="4"/>
      <c r="HHE914" s="4"/>
      <c r="HHF914" s="4"/>
      <c r="HHG914" s="4"/>
      <c r="HHH914" s="4"/>
      <c r="HHI914" s="4"/>
      <c r="HHJ914" s="4"/>
      <c r="HHL914" s="4"/>
      <c r="HHN914" s="4"/>
      <c r="HHO914" s="4"/>
      <c r="HHP914" s="4"/>
      <c r="HHQ914" s="4"/>
      <c r="HHR914" s="4"/>
      <c r="HHS914" s="4"/>
      <c r="HHT914" s="4"/>
      <c r="HHU914" s="4"/>
      <c r="HHZ914" s="4"/>
      <c r="HIA914" s="4"/>
      <c r="HIB914" s="4"/>
      <c r="HIC914" s="4"/>
      <c r="HID914" s="4"/>
      <c r="HIE914" s="4"/>
      <c r="HIF914" s="4"/>
      <c r="HIG914" s="4"/>
      <c r="HIH914" s="4"/>
      <c r="HII914" s="4"/>
      <c r="HIJ914" s="4"/>
      <c r="HIK914" s="4"/>
      <c r="HIL914" s="4"/>
      <c r="HIM914" s="4"/>
      <c r="HIN914" s="4"/>
      <c r="HIO914" s="4"/>
      <c r="HIP914" s="4"/>
      <c r="HIQ914" s="4"/>
      <c r="HIR914" s="4"/>
      <c r="HIS914" s="4"/>
      <c r="HIT914" s="4"/>
      <c r="HIU914" s="4"/>
      <c r="HIV914" s="4"/>
      <c r="HIW914" s="4"/>
      <c r="HIX914" s="4"/>
      <c r="HIY914" s="4"/>
      <c r="HIZ914" s="4"/>
      <c r="HJA914" s="4"/>
      <c r="HJB914" s="4"/>
      <c r="HJC914" s="4"/>
      <c r="HJD914" s="4"/>
      <c r="HJE914" s="4"/>
      <c r="HJF914" s="4"/>
      <c r="HJG914" s="4"/>
      <c r="HJH914" s="4"/>
      <c r="HJI914" s="4"/>
      <c r="HJJ914" s="4"/>
      <c r="HJK914" s="4"/>
      <c r="HJL914" s="4"/>
      <c r="HJM914" s="4"/>
      <c r="HJN914" s="4"/>
      <c r="HJO914" s="4"/>
      <c r="HJP914" s="4"/>
      <c r="HJQ914" s="4"/>
      <c r="HJR914" s="4"/>
      <c r="HJS914" s="4"/>
      <c r="HJT914" s="4"/>
      <c r="HJU914" s="4"/>
      <c r="HJV914" s="4"/>
      <c r="HJW914" s="4"/>
      <c r="HJX914" s="4"/>
      <c r="HJY914" s="4"/>
      <c r="HJZ914" s="4"/>
      <c r="HKA914" s="4"/>
      <c r="HKB914" s="4"/>
      <c r="HKC914" s="4"/>
      <c r="HKD914" s="4"/>
      <c r="HKE914" s="4"/>
      <c r="HKF914" s="4"/>
      <c r="HKG914" s="4"/>
      <c r="HKH914" s="4"/>
      <c r="HKI914" s="4"/>
      <c r="HKJ914" s="4"/>
      <c r="HKK914" s="4"/>
      <c r="HKL914" s="4"/>
      <c r="HKM914" s="4"/>
      <c r="HKN914" s="4"/>
      <c r="HKO914" s="4"/>
      <c r="HKP914" s="4"/>
      <c r="HKQ914" s="4"/>
      <c r="HKR914" s="4"/>
      <c r="HKS914" s="4"/>
      <c r="HKT914" s="4"/>
      <c r="HKU914" s="4"/>
      <c r="HKV914" s="4"/>
      <c r="HKW914" s="4"/>
      <c r="HKX914" s="4"/>
      <c r="HKY914" s="4"/>
      <c r="HKZ914" s="4"/>
      <c r="HLA914" s="4"/>
      <c r="HLB914" s="4"/>
      <c r="HLC914" s="4"/>
      <c r="HLD914" s="4"/>
      <c r="HLE914" s="4"/>
      <c r="HLF914" s="4"/>
      <c r="HLG914" s="4"/>
      <c r="HLH914" s="4"/>
      <c r="HLI914" s="4"/>
      <c r="HLJ914" s="4"/>
      <c r="HLK914" s="4"/>
      <c r="HLL914" s="4"/>
      <c r="HLM914" s="4"/>
      <c r="HLN914" s="4"/>
      <c r="HLO914" s="4"/>
      <c r="HLP914" s="4"/>
      <c r="HLQ914" s="4"/>
      <c r="HLR914" s="4"/>
      <c r="HLS914" s="4"/>
      <c r="HLT914" s="4"/>
      <c r="HLU914" s="4"/>
      <c r="HLV914" s="4"/>
      <c r="HLW914" s="4"/>
      <c r="HLX914" s="4"/>
      <c r="HLY914" s="4"/>
      <c r="HLZ914" s="4"/>
      <c r="HMA914" s="4"/>
      <c r="HMB914" s="4"/>
      <c r="HMC914" s="4"/>
      <c r="HMD914" s="4"/>
      <c r="HME914" s="4"/>
      <c r="HMF914" s="4"/>
      <c r="HMG914" s="4"/>
      <c r="HMH914" s="4"/>
      <c r="HMI914" s="4"/>
      <c r="HMJ914" s="4"/>
      <c r="HMK914" s="4"/>
      <c r="HML914" s="4"/>
      <c r="HMM914" s="4"/>
      <c r="HMN914" s="4"/>
      <c r="HMO914" s="4"/>
      <c r="HMP914" s="4"/>
      <c r="HMQ914" s="4"/>
      <c r="HMR914" s="4"/>
      <c r="HMS914" s="4"/>
      <c r="HMT914" s="4"/>
      <c r="HMU914" s="4"/>
      <c r="HMV914" s="4"/>
      <c r="HMW914" s="4"/>
      <c r="HMX914" s="4"/>
      <c r="HMY914" s="4"/>
      <c r="HMZ914" s="4"/>
      <c r="HNA914" s="4"/>
      <c r="HNB914" s="4"/>
      <c r="HNC914" s="4"/>
      <c r="HND914" s="4"/>
      <c r="HNE914" s="4"/>
      <c r="HNF914" s="4"/>
      <c r="HNG914" s="4"/>
      <c r="HNH914" s="4"/>
      <c r="HNI914" s="4"/>
      <c r="HNJ914" s="4"/>
      <c r="HNK914" s="4"/>
      <c r="HNL914" s="4"/>
      <c r="HNM914" s="4"/>
      <c r="HNN914" s="4"/>
      <c r="HNO914" s="4"/>
      <c r="HNP914" s="4"/>
      <c r="HNQ914" s="4"/>
      <c r="HNR914" s="4"/>
      <c r="HNS914" s="4"/>
      <c r="HNT914" s="4"/>
      <c r="HNU914" s="4"/>
      <c r="HNV914" s="4"/>
      <c r="HNW914" s="4"/>
      <c r="HNX914" s="4"/>
      <c r="HNY914" s="4"/>
      <c r="HNZ914" s="4"/>
      <c r="HOA914" s="4"/>
      <c r="HOB914" s="4"/>
      <c r="HOC914" s="4"/>
      <c r="HOD914" s="4"/>
      <c r="HOE914" s="4"/>
      <c r="HOF914" s="4"/>
      <c r="HOG914" s="4"/>
      <c r="HOH914" s="4"/>
      <c r="HOI914" s="4"/>
      <c r="HOJ914" s="4"/>
      <c r="HOK914" s="4"/>
      <c r="HOL914" s="4"/>
      <c r="HOM914" s="4"/>
      <c r="HON914" s="4"/>
      <c r="HOO914" s="4"/>
      <c r="HOP914" s="4"/>
      <c r="HOQ914" s="4"/>
      <c r="HOR914" s="4"/>
      <c r="HOS914" s="4"/>
      <c r="HOT914" s="4"/>
      <c r="HOU914" s="4"/>
      <c r="HOV914" s="4"/>
      <c r="HOW914" s="4"/>
      <c r="HOX914" s="4"/>
      <c r="HOY914" s="4"/>
      <c r="HOZ914" s="4"/>
      <c r="HPA914" s="4"/>
      <c r="HPB914" s="4"/>
      <c r="HPC914" s="4"/>
      <c r="HPD914" s="4"/>
      <c r="HPE914" s="4"/>
      <c r="HPF914" s="4"/>
      <c r="HPG914" s="4"/>
      <c r="HPH914" s="4"/>
      <c r="HPI914" s="4"/>
      <c r="HPJ914" s="4"/>
      <c r="HPK914" s="4"/>
      <c r="HPL914" s="4"/>
      <c r="HPM914" s="4"/>
      <c r="HPN914" s="4"/>
      <c r="HPO914" s="4"/>
      <c r="HPP914" s="4"/>
      <c r="HPQ914" s="4"/>
      <c r="HPR914" s="4"/>
      <c r="HPS914" s="4"/>
      <c r="HPT914" s="4"/>
      <c r="HPU914" s="4"/>
      <c r="HPV914" s="4"/>
      <c r="HPW914" s="4"/>
      <c r="HPX914" s="4"/>
      <c r="HPY914" s="4"/>
      <c r="HPZ914" s="4"/>
      <c r="HQA914" s="4"/>
      <c r="HQB914" s="4"/>
      <c r="HQC914" s="4"/>
      <c r="HQD914" s="4"/>
      <c r="HQE914" s="4"/>
      <c r="HQF914" s="4"/>
      <c r="HQG914" s="4"/>
      <c r="HQH914" s="4"/>
      <c r="HQI914" s="4"/>
      <c r="HQJ914" s="4"/>
      <c r="HQK914" s="4"/>
      <c r="HQL914" s="4"/>
      <c r="HQM914" s="4"/>
      <c r="HQN914" s="4"/>
      <c r="HQO914" s="4"/>
      <c r="HQP914" s="4"/>
      <c r="HQQ914" s="4"/>
      <c r="HQR914" s="4"/>
      <c r="HQS914" s="4"/>
      <c r="HQT914" s="4"/>
      <c r="HQU914" s="4"/>
      <c r="HQV914" s="4"/>
      <c r="HQW914" s="4"/>
      <c r="HQX914" s="4"/>
      <c r="HQY914" s="4"/>
      <c r="HQZ914" s="4"/>
      <c r="HRA914" s="4"/>
      <c r="HRB914" s="4"/>
      <c r="HRC914" s="4"/>
      <c r="HRD914" s="4"/>
      <c r="HRE914" s="4"/>
      <c r="HRF914" s="4"/>
      <c r="HRH914" s="4"/>
      <c r="HRJ914" s="4"/>
      <c r="HRK914" s="4"/>
      <c r="HRL914" s="4"/>
      <c r="HRM914" s="4"/>
      <c r="HRN914" s="4"/>
      <c r="HRO914" s="4"/>
      <c r="HRP914" s="4"/>
      <c r="HRQ914" s="4"/>
      <c r="HRV914" s="4"/>
      <c r="HRW914" s="4"/>
      <c r="HRX914" s="4"/>
      <c r="HRY914" s="4"/>
      <c r="HRZ914" s="4"/>
      <c r="HSA914" s="4"/>
      <c r="HSB914" s="4"/>
      <c r="HSC914" s="4"/>
      <c r="HSD914" s="4"/>
      <c r="HSE914" s="4"/>
      <c r="HSF914" s="4"/>
      <c r="HSG914" s="4"/>
      <c r="HSH914" s="4"/>
      <c r="HSI914" s="4"/>
      <c r="HSJ914" s="4"/>
      <c r="HSK914" s="4"/>
      <c r="HSL914" s="4"/>
      <c r="HSM914" s="4"/>
      <c r="HSN914" s="4"/>
      <c r="HSO914" s="4"/>
      <c r="HSP914" s="4"/>
      <c r="HSQ914" s="4"/>
      <c r="HSR914" s="4"/>
      <c r="HSS914" s="4"/>
      <c r="HST914" s="4"/>
      <c r="HSU914" s="4"/>
      <c r="HSV914" s="4"/>
      <c r="HSW914" s="4"/>
      <c r="HSX914" s="4"/>
      <c r="HSY914" s="4"/>
      <c r="HSZ914" s="4"/>
      <c r="HTA914" s="4"/>
      <c r="HTB914" s="4"/>
      <c r="HTC914" s="4"/>
      <c r="HTD914" s="4"/>
      <c r="HTE914" s="4"/>
      <c r="HTF914" s="4"/>
      <c r="HTG914" s="4"/>
      <c r="HTH914" s="4"/>
      <c r="HTI914" s="4"/>
      <c r="HTJ914" s="4"/>
      <c r="HTK914" s="4"/>
      <c r="HTL914" s="4"/>
      <c r="HTM914" s="4"/>
      <c r="HTN914" s="4"/>
      <c r="HTO914" s="4"/>
      <c r="HTP914" s="4"/>
      <c r="HTQ914" s="4"/>
      <c r="HTR914" s="4"/>
      <c r="HTS914" s="4"/>
      <c r="HTT914" s="4"/>
      <c r="HTU914" s="4"/>
      <c r="HTV914" s="4"/>
      <c r="HTW914" s="4"/>
      <c r="HTX914" s="4"/>
      <c r="HTY914" s="4"/>
      <c r="HTZ914" s="4"/>
      <c r="HUA914" s="4"/>
      <c r="HUB914" s="4"/>
      <c r="HUC914" s="4"/>
      <c r="HUD914" s="4"/>
      <c r="HUE914" s="4"/>
      <c r="HUF914" s="4"/>
      <c r="HUG914" s="4"/>
      <c r="HUH914" s="4"/>
      <c r="HUI914" s="4"/>
      <c r="HUJ914" s="4"/>
      <c r="HUK914" s="4"/>
      <c r="HUL914" s="4"/>
      <c r="HUM914" s="4"/>
      <c r="HUN914" s="4"/>
      <c r="HUO914" s="4"/>
      <c r="HUP914" s="4"/>
      <c r="HUQ914" s="4"/>
      <c r="HUR914" s="4"/>
      <c r="HUS914" s="4"/>
      <c r="HUT914" s="4"/>
      <c r="HUU914" s="4"/>
      <c r="HUV914" s="4"/>
      <c r="HUW914" s="4"/>
      <c r="HUX914" s="4"/>
      <c r="HUY914" s="4"/>
      <c r="HUZ914" s="4"/>
      <c r="HVA914" s="4"/>
      <c r="HVB914" s="4"/>
      <c r="HVC914" s="4"/>
      <c r="HVD914" s="4"/>
      <c r="HVE914" s="4"/>
      <c r="HVF914" s="4"/>
      <c r="HVG914" s="4"/>
      <c r="HVH914" s="4"/>
      <c r="HVI914" s="4"/>
      <c r="HVJ914" s="4"/>
      <c r="HVK914" s="4"/>
      <c r="HVL914" s="4"/>
      <c r="HVM914" s="4"/>
      <c r="HVN914" s="4"/>
      <c r="HVO914" s="4"/>
      <c r="HVP914" s="4"/>
      <c r="HVQ914" s="4"/>
      <c r="HVR914" s="4"/>
      <c r="HVS914" s="4"/>
      <c r="HVT914" s="4"/>
      <c r="HVU914" s="4"/>
      <c r="HVV914" s="4"/>
      <c r="HVW914" s="4"/>
      <c r="HVX914" s="4"/>
      <c r="HVY914" s="4"/>
      <c r="HVZ914" s="4"/>
      <c r="HWA914" s="4"/>
      <c r="HWB914" s="4"/>
      <c r="HWC914" s="4"/>
      <c r="HWD914" s="4"/>
      <c r="HWE914" s="4"/>
      <c r="HWF914" s="4"/>
      <c r="HWG914" s="4"/>
      <c r="HWH914" s="4"/>
      <c r="HWI914" s="4"/>
      <c r="HWJ914" s="4"/>
      <c r="HWK914" s="4"/>
      <c r="HWL914" s="4"/>
      <c r="HWM914" s="4"/>
      <c r="HWN914" s="4"/>
      <c r="HWO914" s="4"/>
      <c r="HWP914" s="4"/>
      <c r="HWQ914" s="4"/>
      <c r="HWR914" s="4"/>
      <c r="HWS914" s="4"/>
      <c r="HWT914" s="4"/>
      <c r="HWU914" s="4"/>
      <c r="HWV914" s="4"/>
      <c r="HWW914" s="4"/>
      <c r="HWX914" s="4"/>
      <c r="HWY914" s="4"/>
      <c r="HWZ914" s="4"/>
      <c r="HXA914" s="4"/>
      <c r="HXB914" s="4"/>
      <c r="HXC914" s="4"/>
      <c r="HXD914" s="4"/>
      <c r="HXE914" s="4"/>
      <c r="HXF914" s="4"/>
      <c r="HXG914" s="4"/>
      <c r="HXH914" s="4"/>
      <c r="HXI914" s="4"/>
      <c r="HXJ914" s="4"/>
      <c r="HXK914" s="4"/>
      <c r="HXL914" s="4"/>
      <c r="HXM914" s="4"/>
      <c r="HXN914" s="4"/>
      <c r="HXO914" s="4"/>
      <c r="HXP914" s="4"/>
      <c r="HXQ914" s="4"/>
      <c r="HXR914" s="4"/>
      <c r="HXS914" s="4"/>
      <c r="HXT914" s="4"/>
      <c r="HXU914" s="4"/>
      <c r="HXV914" s="4"/>
      <c r="HXW914" s="4"/>
      <c r="HXX914" s="4"/>
      <c r="HXY914" s="4"/>
      <c r="HXZ914" s="4"/>
      <c r="HYA914" s="4"/>
      <c r="HYB914" s="4"/>
      <c r="HYC914" s="4"/>
      <c r="HYD914" s="4"/>
      <c r="HYE914" s="4"/>
      <c r="HYF914" s="4"/>
      <c r="HYG914" s="4"/>
      <c r="HYH914" s="4"/>
      <c r="HYI914" s="4"/>
      <c r="HYJ914" s="4"/>
      <c r="HYK914" s="4"/>
      <c r="HYL914" s="4"/>
      <c r="HYM914" s="4"/>
      <c r="HYN914" s="4"/>
      <c r="HYO914" s="4"/>
      <c r="HYP914" s="4"/>
      <c r="HYQ914" s="4"/>
      <c r="HYR914" s="4"/>
      <c r="HYS914" s="4"/>
      <c r="HYT914" s="4"/>
      <c r="HYU914" s="4"/>
      <c r="HYV914" s="4"/>
      <c r="HYW914" s="4"/>
      <c r="HYX914" s="4"/>
      <c r="HYY914" s="4"/>
      <c r="HYZ914" s="4"/>
      <c r="HZA914" s="4"/>
      <c r="HZB914" s="4"/>
      <c r="HZC914" s="4"/>
      <c r="HZD914" s="4"/>
      <c r="HZE914" s="4"/>
      <c r="HZF914" s="4"/>
      <c r="HZG914" s="4"/>
      <c r="HZH914" s="4"/>
      <c r="HZI914" s="4"/>
      <c r="HZJ914" s="4"/>
      <c r="HZK914" s="4"/>
      <c r="HZL914" s="4"/>
      <c r="HZM914" s="4"/>
      <c r="HZN914" s="4"/>
      <c r="HZO914" s="4"/>
      <c r="HZP914" s="4"/>
      <c r="HZQ914" s="4"/>
      <c r="HZR914" s="4"/>
      <c r="HZS914" s="4"/>
      <c r="HZT914" s="4"/>
      <c r="HZU914" s="4"/>
      <c r="HZV914" s="4"/>
      <c r="HZW914" s="4"/>
      <c r="HZX914" s="4"/>
      <c r="HZY914" s="4"/>
      <c r="HZZ914" s="4"/>
      <c r="IAA914" s="4"/>
      <c r="IAB914" s="4"/>
      <c r="IAC914" s="4"/>
      <c r="IAD914" s="4"/>
      <c r="IAE914" s="4"/>
      <c r="IAF914" s="4"/>
      <c r="IAG914" s="4"/>
      <c r="IAH914" s="4"/>
      <c r="IAI914" s="4"/>
      <c r="IAJ914" s="4"/>
      <c r="IAK914" s="4"/>
      <c r="IAL914" s="4"/>
      <c r="IAM914" s="4"/>
      <c r="IAN914" s="4"/>
      <c r="IAO914" s="4"/>
      <c r="IAP914" s="4"/>
      <c r="IAQ914" s="4"/>
      <c r="IAR914" s="4"/>
      <c r="IAS914" s="4"/>
      <c r="IAT914" s="4"/>
      <c r="IAU914" s="4"/>
      <c r="IAV914" s="4"/>
      <c r="IAW914" s="4"/>
      <c r="IAX914" s="4"/>
      <c r="IAY914" s="4"/>
      <c r="IAZ914" s="4"/>
      <c r="IBA914" s="4"/>
      <c r="IBB914" s="4"/>
      <c r="IBD914" s="4"/>
      <c r="IBF914" s="4"/>
      <c r="IBG914" s="4"/>
      <c r="IBH914" s="4"/>
      <c r="IBI914" s="4"/>
      <c r="IBJ914" s="4"/>
      <c r="IBK914" s="4"/>
      <c r="IBL914" s="4"/>
      <c r="IBM914" s="4"/>
      <c r="IBR914" s="4"/>
      <c r="IBS914" s="4"/>
      <c r="IBT914" s="4"/>
      <c r="IBU914" s="4"/>
      <c r="IBV914" s="4"/>
      <c r="IBW914" s="4"/>
      <c r="IBX914" s="4"/>
      <c r="IBY914" s="4"/>
      <c r="IBZ914" s="4"/>
      <c r="ICA914" s="4"/>
      <c r="ICB914" s="4"/>
      <c r="ICC914" s="4"/>
      <c r="ICD914" s="4"/>
      <c r="ICE914" s="4"/>
      <c r="ICF914" s="4"/>
      <c r="ICG914" s="4"/>
      <c r="ICH914" s="4"/>
      <c r="ICI914" s="4"/>
      <c r="ICJ914" s="4"/>
      <c r="ICK914" s="4"/>
      <c r="ICL914" s="4"/>
      <c r="ICM914" s="4"/>
      <c r="ICN914" s="4"/>
      <c r="ICO914" s="4"/>
      <c r="ICP914" s="4"/>
      <c r="ICQ914" s="4"/>
      <c r="ICR914" s="4"/>
      <c r="ICS914" s="4"/>
      <c r="ICT914" s="4"/>
      <c r="ICU914" s="4"/>
      <c r="ICV914" s="4"/>
      <c r="ICW914" s="4"/>
      <c r="ICX914" s="4"/>
      <c r="ICY914" s="4"/>
      <c r="ICZ914" s="4"/>
      <c r="IDA914" s="4"/>
      <c r="IDB914" s="4"/>
      <c r="IDC914" s="4"/>
      <c r="IDD914" s="4"/>
      <c r="IDE914" s="4"/>
      <c r="IDF914" s="4"/>
      <c r="IDG914" s="4"/>
      <c r="IDH914" s="4"/>
      <c r="IDI914" s="4"/>
      <c r="IDJ914" s="4"/>
      <c r="IDK914" s="4"/>
      <c r="IDL914" s="4"/>
      <c r="IDM914" s="4"/>
      <c r="IDN914" s="4"/>
      <c r="IDO914" s="4"/>
      <c r="IDP914" s="4"/>
      <c r="IDQ914" s="4"/>
      <c r="IDR914" s="4"/>
      <c r="IDS914" s="4"/>
      <c r="IDT914" s="4"/>
      <c r="IDU914" s="4"/>
      <c r="IDV914" s="4"/>
      <c r="IDW914" s="4"/>
      <c r="IDX914" s="4"/>
      <c r="IDY914" s="4"/>
      <c r="IDZ914" s="4"/>
      <c r="IEA914" s="4"/>
      <c r="IEB914" s="4"/>
      <c r="IEC914" s="4"/>
      <c r="IED914" s="4"/>
      <c r="IEE914" s="4"/>
      <c r="IEF914" s="4"/>
      <c r="IEG914" s="4"/>
      <c r="IEH914" s="4"/>
      <c r="IEI914" s="4"/>
      <c r="IEJ914" s="4"/>
      <c r="IEK914" s="4"/>
      <c r="IEL914" s="4"/>
      <c r="IEM914" s="4"/>
      <c r="IEN914" s="4"/>
      <c r="IEO914" s="4"/>
      <c r="IEP914" s="4"/>
      <c r="IEQ914" s="4"/>
      <c r="IER914" s="4"/>
      <c r="IES914" s="4"/>
      <c r="IET914" s="4"/>
      <c r="IEU914" s="4"/>
      <c r="IEV914" s="4"/>
      <c r="IEW914" s="4"/>
      <c r="IEX914" s="4"/>
      <c r="IEY914" s="4"/>
      <c r="IEZ914" s="4"/>
      <c r="IFA914" s="4"/>
      <c r="IFB914" s="4"/>
      <c r="IFC914" s="4"/>
      <c r="IFD914" s="4"/>
      <c r="IFE914" s="4"/>
      <c r="IFF914" s="4"/>
      <c r="IFG914" s="4"/>
      <c r="IFH914" s="4"/>
      <c r="IFI914" s="4"/>
      <c r="IFJ914" s="4"/>
      <c r="IFK914" s="4"/>
      <c r="IFL914" s="4"/>
      <c r="IFM914" s="4"/>
      <c r="IFN914" s="4"/>
      <c r="IFO914" s="4"/>
      <c r="IFP914" s="4"/>
      <c r="IFQ914" s="4"/>
      <c r="IFR914" s="4"/>
      <c r="IFS914" s="4"/>
      <c r="IFT914" s="4"/>
      <c r="IFU914" s="4"/>
      <c r="IFV914" s="4"/>
      <c r="IFW914" s="4"/>
      <c r="IFX914" s="4"/>
      <c r="IFY914" s="4"/>
      <c r="IFZ914" s="4"/>
      <c r="IGA914" s="4"/>
      <c r="IGB914" s="4"/>
      <c r="IGC914" s="4"/>
      <c r="IGD914" s="4"/>
      <c r="IGE914" s="4"/>
      <c r="IGF914" s="4"/>
      <c r="IGG914" s="4"/>
      <c r="IGH914" s="4"/>
      <c r="IGI914" s="4"/>
      <c r="IGJ914" s="4"/>
      <c r="IGK914" s="4"/>
      <c r="IGL914" s="4"/>
      <c r="IGM914" s="4"/>
      <c r="IGN914" s="4"/>
      <c r="IGO914" s="4"/>
      <c r="IGP914" s="4"/>
      <c r="IGQ914" s="4"/>
      <c r="IGR914" s="4"/>
      <c r="IGS914" s="4"/>
      <c r="IGT914" s="4"/>
      <c r="IGU914" s="4"/>
      <c r="IGV914" s="4"/>
      <c r="IGW914" s="4"/>
      <c r="IGX914" s="4"/>
      <c r="IGY914" s="4"/>
      <c r="IGZ914" s="4"/>
      <c r="IHA914" s="4"/>
      <c r="IHB914" s="4"/>
      <c r="IHC914" s="4"/>
      <c r="IHD914" s="4"/>
      <c r="IHE914" s="4"/>
      <c r="IHF914" s="4"/>
      <c r="IHG914" s="4"/>
      <c r="IHH914" s="4"/>
      <c r="IHI914" s="4"/>
      <c r="IHJ914" s="4"/>
      <c r="IHK914" s="4"/>
      <c r="IHL914" s="4"/>
      <c r="IHM914" s="4"/>
      <c r="IHN914" s="4"/>
      <c r="IHO914" s="4"/>
      <c r="IHP914" s="4"/>
      <c r="IHQ914" s="4"/>
      <c r="IHR914" s="4"/>
      <c r="IHS914" s="4"/>
      <c r="IHT914" s="4"/>
      <c r="IHU914" s="4"/>
      <c r="IHV914" s="4"/>
      <c r="IHW914" s="4"/>
      <c r="IHX914" s="4"/>
      <c r="IHY914" s="4"/>
      <c r="IHZ914" s="4"/>
      <c r="IIA914" s="4"/>
      <c r="IIB914" s="4"/>
      <c r="IIC914" s="4"/>
      <c r="IID914" s="4"/>
      <c r="IIE914" s="4"/>
      <c r="IIF914" s="4"/>
      <c r="IIG914" s="4"/>
      <c r="IIH914" s="4"/>
      <c r="III914" s="4"/>
      <c r="IIJ914" s="4"/>
      <c r="IIK914" s="4"/>
      <c r="IIL914" s="4"/>
      <c r="IIM914" s="4"/>
      <c r="IIN914" s="4"/>
      <c r="IIO914" s="4"/>
      <c r="IIP914" s="4"/>
      <c r="IIQ914" s="4"/>
      <c r="IIR914" s="4"/>
      <c r="IIS914" s="4"/>
      <c r="IIT914" s="4"/>
      <c r="IIU914" s="4"/>
      <c r="IIV914" s="4"/>
      <c r="IIW914" s="4"/>
      <c r="IIX914" s="4"/>
      <c r="IIY914" s="4"/>
      <c r="IIZ914" s="4"/>
      <c r="IJA914" s="4"/>
      <c r="IJB914" s="4"/>
      <c r="IJC914" s="4"/>
      <c r="IJD914" s="4"/>
      <c r="IJE914" s="4"/>
      <c r="IJF914" s="4"/>
      <c r="IJG914" s="4"/>
      <c r="IJH914" s="4"/>
      <c r="IJI914" s="4"/>
      <c r="IJJ914" s="4"/>
      <c r="IJK914" s="4"/>
      <c r="IJL914" s="4"/>
      <c r="IJM914" s="4"/>
      <c r="IJN914" s="4"/>
      <c r="IJO914" s="4"/>
      <c r="IJP914" s="4"/>
      <c r="IJQ914" s="4"/>
      <c r="IJR914" s="4"/>
      <c r="IJS914" s="4"/>
      <c r="IJT914" s="4"/>
      <c r="IJU914" s="4"/>
      <c r="IJV914" s="4"/>
      <c r="IJW914" s="4"/>
      <c r="IJX914" s="4"/>
      <c r="IJY914" s="4"/>
      <c r="IJZ914" s="4"/>
      <c r="IKA914" s="4"/>
      <c r="IKB914" s="4"/>
      <c r="IKC914" s="4"/>
      <c r="IKD914" s="4"/>
      <c r="IKE914" s="4"/>
      <c r="IKF914" s="4"/>
      <c r="IKG914" s="4"/>
      <c r="IKH914" s="4"/>
      <c r="IKI914" s="4"/>
      <c r="IKJ914" s="4"/>
      <c r="IKK914" s="4"/>
      <c r="IKL914" s="4"/>
      <c r="IKM914" s="4"/>
      <c r="IKN914" s="4"/>
      <c r="IKO914" s="4"/>
      <c r="IKP914" s="4"/>
      <c r="IKQ914" s="4"/>
      <c r="IKR914" s="4"/>
      <c r="IKS914" s="4"/>
      <c r="IKT914" s="4"/>
      <c r="IKU914" s="4"/>
      <c r="IKV914" s="4"/>
      <c r="IKW914" s="4"/>
      <c r="IKX914" s="4"/>
      <c r="IKZ914" s="4"/>
      <c r="ILB914" s="4"/>
      <c r="ILC914" s="4"/>
      <c r="ILD914" s="4"/>
      <c r="ILE914" s="4"/>
      <c r="ILF914" s="4"/>
      <c r="ILG914" s="4"/>
      <c r="ILH914" s="4"/>
      <c r="ILI914" s="4"/>
      <c r="ILN914" s="4"/>
      <c r="ILO914" s="4"/>
      <c r="ILP914" s="4"/>
      <c r="ILQ914" s="4"/>
      <c r="ILR914" s="4"/>
      <c r="ILS914" s="4"/>
      <c r="ILT914" s="4"/>
      <c r="ILU914" s="4"/>
      <c r="ILV914" s="4"/>
      <c r="ILW914" s="4"/>
      <c r="ILX914" s="4"/>
      <c r="ILY914" s="4"/>
      <c r="ILZ914" s="4"/>
      <c r="IMA914" s="4"/>
      <c r="IMB914" s="4"/>
      <c r="IMC914" s="4"/>
      <c r="IMD914" s="4"/>
      <c r="IME914" s="4"/>
      <c r="IMF914" s="4"/>
      <c r="IMG914" s="4"/>
      <c r="IMH914" s="4"/>
      <c r="IMI914" s="4"/>
      <c r="IMJ914" s="4"/>
      <c r="IMK914" s="4"/>
      <c r="IML914" s="4"/>
      <c r="IMM914" s="4"/>
      <c r="IMN914" s="4"/>
      <c r="IMO914" s="4"/>
      <c r="IMP914" s="4"/>
      <c r="IMQ914" s="4"/>
      <c r="IMR914" s="4"/>
      <c r="IMS914" s="4"/>
      <c r="IMT914" s="4"/>
      <c r="IMU914" s="4"/>
      <c r="IMV914" s="4"/>
      <c r="IMW914" s="4"/>
      <c r="IMX914" s="4"/>
      <c r="IMY914" s="4"/>
      <c r="IMZ914" s="4"/>
      <c r="INA914" s="4"/>
      <c r="INB914" s="4"/>
      <c r="INC914" s="4"/>
      <c r="IND914" s="4"/>
      <c r="INE914" s="4"/>
      <c r="INF914" s="4"/>
      <c r="ING914" s="4"/>
      <c r="INH914" s="4"/>
      <c r="INI914" s="4"/>
      <c r="INJ914" s="4"/>
      <c r="INK914" s="4"/>
      <c r="INL914" s="4"/>
      <c r="INM914" s="4"/>
      <c r="INN914" s="4"/>
      <c r="INO914" s="4"/>
      <c r="INP914" s="4"/>
      <c r="INQ914" s="4"/>
      <c r="INR914" s="4"/>
      <c r="INS914" s="4"/>
      <c r="INT914" s="4"/>
      <c r="INU914" s="4"/>
      <c r="INV914" s="4"/>
      <c r="INW914" s="4"/>
      <c r="INX914" s="4"/>
      <c r="INY914" s="4"/>
      <c r="INZ914" s="4"/>
      <c r="IOA914" s="4"/>
      <c r="IOB914" s="4"/>
      <c r="IOC914" s="4"/>
      <c r="IOD914" s="4"/>
      <c r="IOE914" s="4"/>
      <c r="IOF914" s="4"/>
      <c r="IOG914" s="4"/>
      <c r="IOH914" s="4"/>
      <c r="IOI914" s="4"/>
      <c r="IOJ914" s="4"/>
      <c r="IOK914" s="4"/>
      <c r="IOL914" s="4"/>
      <c r="IOM914" s="4"/>
      <c r="ION914" s="4"/>
      <c r="IOO914" s="4"/>
      <c r="IOP914" s="4"/>
      <c r="IOQ914" s="4"/>
      <c r="IOR914" s="4"/>
      <c r="IOS914" s="4"/>
      <c r="IOT914" s="4"/>
      <c r="IOU914" s="4"/>
      <c r="IOV914" s="4"/>
      <c r="IOW914" s="4"/>
      <c r="IOX914" s="4"/>
      <c r="IOY914" s="4"/>
      <c r="IOZ914" s="4"/>
      <c r="IPA914" s="4"/>
      <c r="IPB914" s="4"/>
      <c r="IPC914" s="4"/>
      <c r="IPD914" s="4"/>
      <c r="IPE914" s="4"/>
      <c r="IPF914" s="4"/>
      <c r="IPG914" s="4"/>
      <c r="IPH914" s="4"/>
      <c r="IPI914" s="4"/>
      <c r="IPJ914" s="4"/>
      <c r="IPK914" s="4"/>
      <c r="IPL914" s="4"/>
      <c r="IPM914" s="4"/>
      <c r="IPN914" s="4"/>
      <c r="IPO914" s="4"/>
      <c r="IPP914" s="4"/>
      <c r="IPQ914" s="4"/>
      <c r="IPR914" s="4"/>
      <c r="IPS914" s="4"/>
      <c r="IPT914" s="4"/>
      <c r="IPU914" s="4"/>
      <c r="IPV914" s="4"/>
      <c r="IPW914" s="4"/>
      <c r="IPX914" s="4"/>
      <c r="IPY914" s="4"/>
      <c r="IPZ914" s="4"/>
      <c r="IQA914" s="4"/>
      <c r="IQB914" s="4"/>
      <c r="IQC914" s="4"/>
      <c r="IQD914" s="4"/>
      <c r="IQE914" s="4"/>
      <c r="IQF914" s="4"/>
      <c r="IQG914" s="4"/>
      <c r="IQH914" s="4"/>
      <c r="IQI914" s="4"/>
      <c r="IQJ914" s="4"/>
      <c r="IQK914" s="4"/>
      <c r="IQL914" s="4"/>
      <c r="IQM914" s="4"/>
      <c r="IQN914" s="4"/>
      <c r="IQO914" s="4"/>
      <c r="IQP914" s="4"/>
      <c r="IQQ914" s="4"/>
      <c r="IQR914" s="4"/>
      <c r="IQS914" s="4"/>
      <c r="IQT914" s="4"/>
      <c r="IQU914" s="4"/>
      <c r="IQV914" s="4"/>
      <c r="IQW914" s="4"/>
      <c r="IQX914" s="4"/>
      <c r="IQY914" s="4"/>
      <c r="IQZ914" s="4"/>
      <c r="IRA914" s="4"/>
      <c r="IRB914" s="4"/>
      <c r="IRC914" s="4"/>
      <c r="IRD914" s="4"/>
      <c r="IRE914" s="4"/>
      <c r="IRF914" s="4"/>
      <c r="IRG914" s="4"/>
      <c r="IRH914" s="4"/>
      <c r="IRI914" s="4"/>
      <c r="IRJ914" s="4"/>
      <c r="IRK914" s="4"/>
      <c r="IRL914" s="4"/>
      <c r="IRM914" s="4"/>
      <c r="IRN914" s="4"/>
      <c r="IRO914" s="4"/>
      <c r="IRP914" s="4"/>
      <c r="IRQ914" s="4"/>
      <c r="IRR914" s="4"/>
      <c r="IRS914" s="4"/>
      <c r="IRT914" s="4"/>
      <c r="IRU914" s="4"/>
      <c r="IRV914" s="4"/>
      <c r="IRW914" s="4"/>
      <c r="IRX914" s="4"/>
      <c r="IRY914" s="4"/>
      <c r="IRZ914" s="4"/>
      <c r="ISA914" s="4"/>
      <c r="ISB914" s="4"/>
      <c r="ISC914" s="4"/>
      <c r="ISD914" s="4"/>
      <c r="ISE914" s="4"/>
      <c r="ISF914" s="4"/>
      <c r="ISG914" s="4"/>
      <c r="ISH914" s="4"/>
      <c r="ISI914" s="4"/>
      <c r="ISJ914" s="4"/>
      <c r="ISK914" s="4"/>
      <c r="ISL914" s="4"/>
      <c r="ISM914" s="4"/>
      <c r="ISN914" s="4"/>
      <c r="ISO914" s="4"/>
      <c r="ISP914" s="4"/>
      <c r="ISQ914" s="4"/>
      <c r="ISR914" s="4"/>
      <c r="ISS914" s="4"/>
      <c r="IST914" s="4"/>
      <c r="ISU914" s="4"/>
      <c r="ISV914" s="4"/>
      <c r="ISW914" s="4"/>
      <c r="ISX914" s="4"/>
      <c r="ISY914" s="4"/>
      <c r="ISZ914" s="4"/>
      <c r="ITA914" s="4"/>
      <c r="ITB914" s="4"/>
      <c r="ITC914" s="4"/>
      <c r="ITD914" s="4"/>
      <c r="ITE914" s="4"/>
      <c r="ITF914" s="4"/>
      <c r="ITG914" s="4"/>
      <c r="ITH914" s="4"/>
      <c r="ITI914" s="4"/>
      <c r="ITJ914" s="4"/>
      <c r="ITK914" s="4"/>
      <c r="ITL914" s="4"/>
      <c r="ITM914" s="4"/>
      <c r="ITN914" s="4"/>
      <c r="ITO914" s="4"/>
      <c r="ITP914" s="4"/>
      <c r="ITQ914" s="4"/>
      <c r="ITR914" s="4"/>
      <c r="ITS914" s="4"/>
      <c r="ITT914" s="4"/>
      <c r="ITU914" s="4"/>
      <c r="ITV914" s="4"/>
      <c r="ITW914" s="4"/>
      <c r="ITX914" s="4"/>
      <c r="ITY914" s="4"/>
      <c r="ITZ914" s="4"/>
      <c r="IUA914" s="4"/>
      <c r="IUB914" s="4"/>
      <c r="IUC914" s="4"/>
      <c r="IUD914" s="4"/>
      <c r="IUE914" s="4"/>
      <c r="IUF914" s="4"/>
      <c r="IUG914" s="4"/>
      <c r="IUH914" s="4"/>
      <c r="IUI914" s="4"/>
      <c r="IUJ914" s="4"/>
      <c r="IUK914" s="4"/>
      <c r="IUL914" s="4"/>
      <c r="IUM914" s="4"/>
      <c r="IUN914" s="4"/>
      <c r="IUO914" s="4"/>
      <c r="IUP914" s="4"/>
      <c r="IUQ914" s="4"/>
      <c r="IUR914" s="4"/>
      <c r="IUS914" s="4"/>
      <c r="IUT914" s="4"/>
      <c r="IUV914" s="4"/>
      <c r="IUX914" s="4"/>
      <c r="IUY914" s="4"/>
      <c r="IUZ914" s="4"/>
      <c r="IVA914" s="4"/>
      <c r="IVB914" s="4"/>
      <c r="IVC914" s="4"/>
      <c r="IVD914" s="4"/>
      <c r="IVE914" s="4"/>
      <c r="IVJ914" s="4"/>
      <c r="IVK914" s="4"/>
      <c r="IVL914" s="4"/>
      <c r="IVM914" s="4"/>
      <c r="IVN914" s="4"/>
      <c r="IVO914" s="4"/>
      <c r="IVP914" s="4"/>
      <c r="IVQ914" s="4"/>
      <c r="IVR914" s="4"/>
      <c r="IVS914" s="4"/>
      <c r="IVT914" s="4"/>
      <c r="IVU914" s="4"/>
      <c r="IVV914" s="4"/>
      <c r="IVW914" s="4"/>
      <c r="IVX914" s="4"/>
      <c r="IVY914" s="4"/>
      <c r="IVZ914" s="4"/>
      <c r="IWA914" s="4"/>
      <c r="IWB914" s="4"/>
      <c r="IWC914" s="4"/>
      <c r="IWD914" s="4"/>
      <c r="IWE914" s="4"/>
      <c r="IWF914" s="4"/>
      <c r="IWG914" s="4"/>
      <c r="IWH914" s="4"/>
      <c r="IWI914" s="4"/>
      <c r="IWJ914" s="4"/>
      <c r="IWK914" s="4"/>
      <c r="IWL914" s="4"/>
      <c r="IWM914" s="4"/>
      <c r="IWN914" s="4"/>
      <c r="IWO914" s="4"/>
      <c r="IWP914" s="4"/>
      <c r="IWQ914" s="4"/>
      <c r="IWR914" s="4"/>
      <c r="IWS914" s="4"/>
      <c r="IWT914" s="4"/>
      <c r="IWU914" s="4"/>
      <c r="IWV914" s="4"/>
      <c r="IWW914" s="4"/>
      <c r="IWX914" s="4"/>
      <c r="IWY914" s="4"/>
      <c r="IWZ914" s="4"/>
      <c r="IXA914" s="4"/>
      <c r="IXB914" s="4"/>
      <c r="IXC914" s="4"/>
      <c r="IXD914" s="4"/>
      <c r="IXE914" s="4"/>
      <c r="IXF914" s="4"/>
      <c r="IXG914" s="4"/>
      <c r="IXH914" s="4"/>
      <c r="IXI914" s="4"/>
      <c r="IXJ914" s="4"/>
      <c r="IXK914" s="4"/>
      <c r="IXL914" s="4"/>
      <c r="IXM914" s="4"/>
      <c r="IXN914" s="4"/>
      <c r="IXO914" s="4"/>
      <c r="IXP914" s="4"/>
      <c r="IXQ914" s="4"/>
      <c r="IXR914" s="4"/>
      <c r="IXS914" s="4"/>
      <c r="IXT914" s="4"/>
      <c r="IXU914" s="4"/>
      <c r="IXV914" s="4"/>
      <c r="IXW914" s="4"/>
      <c r="IXX914" s="4"/>
      <c r="IXY914" s="4"/>
      <c r="IXZ914" s="4"/>
      <c r="IYA914" s="4"/>
      <c r="IYB914" s="4"/>
      <c r="IYC914" s="4"/>
      <c r="IYD914" s="4"/>
      <c r="IYE914" s="4"/>
      <c r="IYF914" s="4"/>
      <c r="IYG914" s="4"/>
      <c r="IYH914" s="4"/>
      <c r="IYI914" s="4"/>
      <c r="IYJ914" s="4"/>
      <c r="IYK914" s="4"/>
      <c r="IYL914" s="4"/>
      <c r="IYM914" s="4"/>
      <c r="IYN914" s="4"/>
      <c r="IYO914" s="4"/>
      <c r="IYP914" s="4"/>
      <c r="IYQ914" s="4"/>
      <c r="IYR914" s="4"/>
      <c r="IYS914" s="4"/>
      <c r="IYT914" s="4"/>
      <c r="IYU914" s="4"/>
      <c r="IYV914" s="4"/>
      <c r="IYW914" s="4"/>
      <c r="IYX914" s="4"/>
      <c r="IYY914" s="4"/>
      <c r="IYZ914" s="4"/>
      <c r="IZA914" s="4"/>
      <c r="IZB914" s="4"/>
      <c r="IZC914" s="4"/>
      <c r="IZD914" s="4"/>
      <c r="IZE914" s="4"/>
      <c r="IZF914" s="4"/>
      <c r="IZG914" s="4"/>
      <c r="IZH914" s="4"/>
      <c r="IZI914" s="4"/>
      <c r="IZJ914" s="4"/>
      <c r="IZK914" s="4"/>
      <c r="IZL914" s="4"/>
      <c r="IZM914" s="4"/>
      <c r="IZN914" s="4"/>
      <c r="IZO914" s="4"/>
      <c r="IZP914" s="4"/>
      <c r="IZQ914" s="4"/>
      <c r="IZR914" s="4"/>
      <c r="IZS914" s="4"/>
      <c r="IZT914" s="4"/>
      <c r="IZU914" s="4"/>
      <c r="IZV914" s="4"/>
      <c r="IZW914" s="4"/>
      <c r="IZX914" s="4"/>
      <c r="IZY914" s="4"/>
      <c r="IZZ914" s="4"/>
      <c r="JAA914" s="4"/>
      <c r="JAB914" s="4"/>
      <c r="JAC914" s="4"/>
      <c r="JAD914" s="4"/>
      <c r="JAE914" s="4"/>
      <c r="JAF914" s="4"/>
      <c r="JAG914" s="4"/>
      <c r="JAH914" s="4"/>
      <c r="JAI914" s="4"/>
      <c r="JAJ914" s="4"/>
      <c r="JAK914" s="4"/>
      <c r="JAL914" s="4"/>
      <c r="JAM914" s="4"/>
      <c r="JAN914" s="4"/>
      <c r="JAO914" s="4"/>
      <c r="JAP914" s="4"/>
      <c r="JAQ914" s="4"/>
      <c r="JAR914" s="4"/>
      <c r="JAS914" s="4"/>
      <c r="JAT914" s="4"/>
      <c r="JAU914" s="4"/>
      <c r="JAV914" s="4"/>
      <c r="JAW914" s="4"/>
      <c r="JAX914" s="4"/>
      <c r="JAY914" s="4"/>
      <c r="JAZ914" s="4"/>
      <c r="JBA914" s="4"/>
      <c r="JBB914" s="4"/>
      <c r="JBC914" s="4"/>
      <c r="JBD914" s="4"/>
      <c r="JBE914" s="4"/>
      <c r="JBF914" s="4"/>
      <c r="JBG914" s="4"/>
      <c r="JBH914" s="4"/>
      <c r="JBI914" s="4"/>
      <c r="JBJ914" s="4"/>
      <c r="JBK914" s="4"/>
      <c r="JBL914" s="4"/>
      <c r="JBM914" s="4"/>
      <c r="JBN914" s="4"/>
      <c r="JBO914" s="4"/>
      <c r="JBP914" s="4"/>
      <c r="JBQ914" s="4"/>
      <c r="JBR914" s="4"/>
      <c r="JBS914" s="4"/>
      <c r="JBT914" s="4"/>
      <c r="JBU914" s="4"/>
      <c r="JBV914" s="4"/>
      <c r="JBW914" s="4"/>
      <c r="JBX914" s="4"/>
      <c r="JBY914" s="4"/>
      <c r="JBZ914" s="4"/>
      <c r="JCA914" s="4"/>
      <c r="JCB914" s="4"/>
      <c r="JCC914" s="4"/>
      <c r="JCD914" s="4"/>
      <c r="JCE914" s="4"/>
      <c r="JCF914" s="4"/>
      <c r="JCG914" s="4"/>
      <c r="JCH914" s="4"/>
      <c r="JCI914" s="4"/>
      <c r="JCJ914" s="4"/>
      <c r="JCK914" s="4"/>
      <c r="JCL914" s="4"/>
      <c r="JCM914" s="4"/>
      <c r="JCN914" s="4"/>
      <c r="JCO914" s="4"/>
      <c r="JCP914" s="4"/>
      <c r="JCQ914" s="4"/>
      <c r="JCR914" s="4"/>
      <c r="JCS914" s="4"/>
      <c r="JCT914" s="4"/>
      <c r="JCU914" s="4"/>
      <c r="JCV914" s="4"/>
      <c r="JCW914" s="4"/>
      <c r="JCX914" s="4"/>
      <c r="JCY914" s="4"/>
      <c r="JCZ914" s="4"/>
      <c r="JDA914" s="4"/>
      <c r="JDB914" s="4"/>
      <c r="JDC914" s="4"/>
      <c r="JDD914" s="4"/>
      <c r="JDE914" s="4"/>
      <c r="JDF914" s="4"/>
      <c r="JDG914" s="4"/>
      <c r="JDH914" s="4"/>
      <c r="JDI914" s="4"/>
      <c r="JDJ914" s="4"/>
      <c r="JDK914" s="4"/>
      <c r="JDL914" s="4"/>
      <c r="JDM914" s="4"/>
      <c r="JDN914" s="4"/>
      <c r="JDO914" s="4"/>
      <c r="JDP914" s="4"/>
      <c r="JDQ914" s="4"/>
      <c r="JDR914" s="4"/>
      <c r="JDS914" s="4"/>
      <c r="JDT914" s="4"/>
      <c r="JDU914" s="4"/>
      <c r="JDV914" s="4"/>
      <c r="JDW914" s="4"/>
      <c r="JDX914" s="4"/>
      <c r="JDY914" s="4"/>
      <c r="JDZ914" s="4"/>
      <c r="JEA914" s="4"/>
      <c r="JEB914" s="4"/>
      <c r="JEC914" s="4"/>
      <c r="JED914" s="4"/>
      <c r="JEE914" s="4"/>
      <c r="JEF914" s="4"/>
      <c r="JEG914" s="4"/>
      <c r="JEH914" s="4"/>
      <c r="JEI914" s="4"/>
      <c r="JEJ914" s="4"/>
      <c r="JEK914" s="4"/>
      <c r="JEL914" s="4"/>
      <c r="JEM914" s="4"/>
      <c r="JEN914" s="4"/>
      <c r="JEO914" s="4"/>
      <c r="JEP914" s="4"/>
      <c r="JER914" s="4"/>
      <c r="JET914" s="4"/>
      <c r="JEU914" s="4"/>
      <c r="JEV914" s="4"/>
      <c r="JEW914" s="4"/>
      <c r="JEX914" s="4"/>
      <c r="JEY914" s="4"/>
      <c r="JEZ914" s="4"/>
      <c r="JFA914" s="4"/>
      <c r="JFF914" s="4"/>
      <c r="JFG914" s="4"/>
      <c r="JFH914" s="4"/>
      <c r="JFI914" s="4"/>
      <c r="JFJ914" s="4"/>
      <c r="JFK914" s="4"/>
      <c r="JFL914" s="4"/>
      <c r="JFM914" s="4"/>
      <c r="JFN914" s="4"/>
      <c r="JFO914" s="4"/>
      <c r="JFP914" s="4"/>
      <c r="JFQ914" s="4"/>
      <c r="JFR914" s="4"/>
      <c r="JFS914" s="4"/>
      <c r="JFT914" s="4"/>
      <c r="JFU914" s="4"/>
      <c r="JFV914" s="4"/>
      <c r="JFW914" s="4"/>
      <c r="JFX914" s="4"/>
      <c r="JFY914" s="4"/>
      <c r="JFZ914" s="4"/>
      <c r="JGA914" s="4"/>
      <c r="JGB914" s="4"/>
      <c r="JGC914" s="4"/>
      <c r="JGD914" s="4"/>
      <c r="JGE914" s="4"/>
      <c r="JGF914" s="4"/>
      <c r="JGG914" s="4"/>
      <c r="JGH914" s="4"/>
      <c r="JGI914" s="4"/>
      <c r="JGJ914" s="4"/>
      <c r="JGK914" s="4"/>
      <c r="JGL914" s="4"/>
      <c r="JGM914" s="4"/>
      <c r="JGN914" s="4"/>
      <c r="JGO914" s="4"/>
      <c r="JGP914" s="4"/>
      <c r="JGQ914" s="4"/>
      <c r="JGR914" s="4"/>
      <c r="JGS914" s="4"/>
      <c r="JGT914" s="4"/>
      <c r="JGU914" s="4"/>
      <c r="JGV914" s="4"/>
      <c r="JGW914" s="4"/>
      <c r="JGX914" s="4"/>
      <c r="JGY914" s="4"/>
      <c r="JGZ914" s="4"/>
      <c r="JHA914" s="4"/>
      <c r="JHB914" s="4"/>
      <c r="JHC914" s="4"/>
      <c r="JHD914" s="4"/>
      <c r="JHE914" s="4"/>
      <c r="JHF914" s="4"/>
      <c r="JHG914" s="4"/>
      <c r="JHH914" s="4"/>
      <c r="JHI914" s="4"/>
      <c r="JHJ914" s="4"/>
      <c r="JHK914" s="4"/>
      <c r="JHL914" s="4"/>
      <c r="JHM914" s="4"/>
      <c r="JHN914" s="4"/>
      <c r="JHO914" s="4"/>
      <c r="JHP914" s="4"/>
      <c r="JHQ914" s="4"/>
      <c r="JHR914" s="4"/>
      <c r="JHS914" s="4"/>
      <c r="JHT914" s="4"/>
      <c r="JHU914" s="4"/>
      <c r="JHV914" s="4"/>
      <c r="JHW914" s="4"/>
      <c r="JHX914" s="4"/>
      <c r="JHY914" s="4"/>
      <c r="JHZ914" s="4"/>
      <c r="JIA914" s="4"/>
      <c r="JIB914" s="4"/>
      <c r="JIC914" s="4"/>
      <c r="JID914" s="4"/>
      <c r="JIE914" s="4"/>
      <c r="JIF914" s="4"/>
      <c r="JIG914" s="4"/>
      <c r="JIH914" s="4"/>
      <c r="JII914" s="4"/>
      <c r="JIJ914" s="4"/>
      <c r="JIK914" s="4"/>
      <c r="JIL914" s="4"/>
      <c r="JIM914" s="4"/>
      <c r="JIN914" s="4"/>
      <c r="JIO914" s="4"/>
      <c r="JIP914" s="4"/>
      <c r="JIQ914" s="4"/>
      <c r="JIR914" s="4"/>
      <c r="JIS914" s="4"/>
      <c r="JIT914" s="4"/>
      <c r="JIU914" s="4"/>
      <c r="JIV914" s="4"/>
      <c r="JIW914" s="4"/>
      <c r="JIX914" s="4"/>
      <c r="JIY914" s="4"/>
      <c r="JIZ914" s="4"/>
      <c r="JJA914" s="4"/>
      <c r="JJB914" s="4"/>
      <c r="JJC914" s="4"/>
      <c r="JJD914" s="4"/>
      <c r="JJE914" s="4"/>
      <c r="JJF914" s="4"/>
      <c r="JJG914" s="4"/>
      <c r="JJH914" s="4"/>
      <c r="JJI914" s="4"/>
      <c r="JJJ914" s="4"/>
      <c r="JJK914" s="4"/>
      <c r="JJL914" s="4"/>
      <c r="JJM914" s="4"/>
      <c r="JJN914" s="4"/>
      <c r="JJO914" s="4"/>
      <c r="JJP914" s="4"/>
      <c r="JJQ914" s="4"/>
      <c r="JJR914" s="4"/>
      <c r="JJS914" s="4"/>
      <c r="JJT914" s="4"/>
      <c r="JJU914" s="4"/>
      <c r="JJV914" s="4"/>
      <c r="JJW914" s="4"/>
      <c r="JJX914" s="4"/>
      <c r="JJY914" s="4"/>
      <c r="JJZ914" s="4"/>
      <c r="JKA914" s="4"/>
      <c r="JKB914" s="4"/>
      <c r="JKC914" s="4"/>
      <c r="JKD914" s="4"/>
      <c r="JKE914" s="4"/>
      <c r="JKF914" s="4"/>
      <c r="JKG914" s="4"/>
      <c r="JKH914" s="4"/>
      <c r="JKI914" s="4"/>
      <c r="JKJ914" s="4"/>
      <c r="JKK914" s="4"/>
      <c r="JKL914" s="4"/>
      <c r="JKM914" s="4"/>
      <c r="JKN914" s="4"/>
      <c r="JKO914" s="4"/>
      <c r="JKP914" s="4"/>
      <c r="JKQ914" s="4"/>
      <c r="JKR914" s="4"/>
      <c r="JKS914" s="4"/>
      <c r="JKT914" s="4"/>
      <c r="JKU914" s="4"/>
      <c r="JKV914" s="4"/>
      <c r="JKW914" s="4"/>
      <c r="JKX914" s="4"/>
      <c r="JKY914" s="4"/>
      <c r="JKZ914" s="4"/>
      <c r="JLA914" s="4"/>
      <c r="JLB914" s="4"/>
      <c r="JLC914" s="4"/>
      <c r="JLD914" s="4"/>
      <c r="JLE914" s="4"/>
      <c r="JLF914" s="4"/>
      <c r="JLG914" s="4"/>
      <c r="JLH914" s="4"/>
      <c r="JLI914" s="4"/>
      <c r="JLJ914" s="4"/>
      <c r="JLK914" s="4"/>
      <c r="JLL914" s="4"/>
      <c r="JLM914" s="4"/>
      <c r="JLN914" s="4"/>
      <c r="JLO914" s="4"/>
      <c r="JLP914" s="4"/>
      <c r="JLQ914" s="4"/>
      <c r="JLR914" s="4"/>
      <c r="JLS914" s="4"/>
      <c r="JLT914" s="4"/>
      <c r="JLU914" s="4"/>
      <c r="JLV914" s="4"/>
      <c r="JLW914" s="4"/>
      <c r="JLX914" s="4"/>
      <c r="JLY914" s="4"/>
      <c r="JLZ914" s="4"/>
      <c r="JMA914" s="4"/>
      <c r="JMB914" s="4"/>
      <c r="JMC914" s="4"/>
      <c r="JMD914" s="4"/>
      <c r="JME914" s="4"/>
      <c r="JMF914" s="4"/>
      <c r="JMG914" s="4"/>
      <c r="JMH914" s="4"/>
      <c r="JMI914" s="4"/>
      <c r="JMJ914" s="4"/>
      <c r="JMK914" s="4"/>
      <c r="JML914" s="4"/>
      <c r="JMM914" s="4"/>
      <c r="JMN914" s="4"/>
      <c r="JMO914" s="4"/>
      <c r="JMP914" s="4"/>
      <c r="JMQ914" s="4"/>
      <c r="JMR914" s="4"/>
      <c r="JMS914" s="4"/>
      <c r="JMT914" s="4"/>
      <c r="JMU914" s="4"/>
      <c r="JMV914" s="4"/>
      <c r="JMW914" s="4"/>
      <c r="JMX914" s="4"/>
      <c r="JMY914" s="4"/>
      <c r="JMZ914" s="4"/>
      <c r="JNA914" s="4"/>
      <c r="JNB914" s="4"/>
      <c r="JNC914" s="4"/>
      <c r="JND914" s="4"/>
      <c r="JNE914" s="4"/>
      <c r="JNF914" s="4"/>
      <c r="JNG914" s="4"/>
      <c r="JNH914" s="4"/>
      <c r="JNI914" s="4"/>
      <c r="JNJ914" s="4"/>
      <c r="JNK914" s="4"/>
      <c r="JNL914" s="4"/>
      <c r="JNM914" s="4"/>
      <c r="JNN914" s="4"/>
      <c r="JNO914" s="4"/>
      <c r="JNP914" s="4"/>
      <c r="JNQ914" s="4"/>
      <c r="JNR914" s="4"/>
      <c r="JNS914" s="4"/>
      <c r="JNT914" s="4"/>
      <c r="JNU914" s="4"/>
      <c r="JNV914" s="4"/>
      <c r="JNW914" s="4"/>
      <c r="JNX914" s="4"/>
      <c r="JNY914" s="4"/>
      <c r="JNZ914" s="4"/>
      <c r="JOA914" s="4"/>
      <c r="JOB914" s="4"/>
      <c r="JOC914" s="4"/>
      <c r="JOD914" s="4"/>
      <c r="JOE914" s="4"/>
      <c r="JOF914" s="4"/>
      <c r="JOG914" s="4"/>
      <c r="JOH914" s="4"/>
      <c r="JOI914" s="4"/>
      <c r="JOJ914" s="4"/>
      <c r="JOK914" s="4"/>
      <c r="JOL914" s="4"/>
      <c r="JON914" s="4"/>
      <c r="JOP914" s="4"/>
      <c r="JOQ914" s="4"/>
      <c r="JOR914" s="4"/>
      <c r="JOS914" s="4"/>
      <c r="JOT914" s="4"/>
      <c r="JOU914" s="4"/>
      <c r="JOV914" s="4"/>
      <c r="JOW914" s="4"/>
      <c r="JPB914" s="4"/>
      <c r="JPC914" s="4"/>
      <c r="JPD914" s="4"/>
      <c r="JPE914" s="4"/>
      <c r="JPF914" s="4"/>
      <c r="JPG914" s="4"/>
      <c r="JPH914" s="4"/>
      <c r="JPI914" s="4"/>
      <c r="JPJ914" s="4"/>
      <c r="JPK914" s="4"/>
      <c r="JPL914" s="4"/>
      <c r="JPM914" s="4"/>
      <c r="JPN914" s="4"/>
      <c r="JPO914" s="4"/>
      <c r="JPP914" s="4"/>
      <c r="JPQ914" s="4"/>
      <c r="JPR914" s="4"/>
      <c r="JPS914" s="4"/>
      <c r="JPT914" s="4"/>
      <c r="JPU914" s="4"/>
      <c r="JPV914" s="4"/>
      <c r="JPW914" s="4"/>
      <c r="JPX914" s="4"/>
      <c r="JPY914" s="4"/>
      <c r="JPZ914" s="4"/>
      <c r="JQA914" s="4"/>
      <c r="JQB914" s="4"/>
      <c r="JQC914" s="4"/>
      <c r="JQD914" s="4"/>
      <c r="JQE914" s="4"/>
      <c r="JQF914" s="4"/>
      <c r="JQG914" s="4"/>
      <c r="JQH914" s="4"/>
      <c r="JQI914" s="4"/>
      <c r="JQJ914" s="4"/>
      <c r="JQK914" s="4"/>
      <c r="JQL914" s="4"/>
      <c r="JQM914" s="4"/>
      <c r="JQN914" s="4"/>
      <c r="JQO914" s="4"/>
      <c r="JQP914" s="4"/>
      <c r="JQQ914" s="4"/>
      <c r="JQR914" s="4"/>
      <c r="JQS914" s="4"/>
      <c r="JQT914" s="4"/>
      <c r="JQU914" s="4"/>
      <c r="JQV914" s="4"/>
      <c r="JQW914" s="4"/>
      <c r="JQX914" s="4"/>
      <c r="JQY914" s="4"/>
      <c r="JQZ914" s="4"/>
      <c r="JRA914" s="4"/>
      <c r="JRB914" s="4"/>
      <c r="JRC914" s="4"/>
      <c r="JRD914" s="4"/>
      <c r="JRE914" s="4"/>
      <c r="JRF914" s="4"/>
      <c r="JRG914" s="4"/>
      <c r="JRH914" s="4"/>
      <c r="JRI914" s="4"/>
      <c r="JRJ914" s="4"/>
      <c r="JRK914" s="4"/>
      <c r="JRL914" s="4"/>
      <c r="JRM914" s="4"/>
      <c r="JRN914" s="4"/>
      <c r="JRO914" s="4"/>
      <c r="JRP914" s="4"/>
      <c r="JRQ914" s="4"/>
      <c r="JRR914" s="4"/>
      <c r="JRS914" s="4"/>
      <c r="JRT914" s="4"/>
      <c r="JRU914" s="4"/>
      <c r="JRV914" s="4"/>
      <c r="JRW914" s="4"/>
      <c r="JRX914" s="4"/>
      <c r="JRY914" s="4"/>
      <c r="JRZ914" s="4"/>
      <c r="JSA914" s="4"/>
      <c r="JSB914" s="4"/>
      <c r="JSC914" s="4"/>
      <c r="JSD914" s="4"/>
      <c r="JSE914" s="4"/>
      <c r="JSF914" s="4"/>
      <c r="JSG914" s="4"/>
      <c r="JSH914" s="4"/>
      <c r="JSI914" s="4"/>
      <c r="JSJ914" s="4"/>
      <c r="JSK914" s="4"/>
      <c r="JSL914" s="4"/>
      <c r="JSM914" s="4"/>
      <c r="JSN914" s="4"/>
      <c r="JSO914" s="4"/>
      <c r="JSP914" s="4"/>
      <c r="JSQ914" s="4"/>
      <c r="JSR914" s="4"/>
      <c r="JSS914" s="4"/>
      <c r="JST914" s="4"/>
      <c r="JSU914" s="4"/>
      <c r="JSV914" s="4"/>
      <c r="JSW914" s="4"/>
      <c r="JSX914" s="4"/>
      <c r="JSY914" s="4"/>
      <c r="JSZ914" s="4"/>
      <c r="JTA914" s="4"/>
      <c r="JTB914" s="4"/>
      <c r="JTC914" s="4"/>
      <c r="JTD914" s="4"/>
      <c r="JTE914" s="4"/>
      <c r="JTF914" s="4"/>
      <c r="JTG914" s="4"/>
      <c r="JTH914" s="4"/>
      <c r="JTI914" s="4"/>
      <c r="JTJ914" s="4"/>
      <c r="JTK914" s="4"/>
      <c r="JTL914" s="4"/>
      <c r="JTM914" s="4"/>
      <c r="JTN914" s="4"/>
      <c r="JTO914" s="4"/>
      <c r="JTP914" s="4"/>
      <c r="JTQ914" s="4"/>
      <c r="JTR914" s="4"/>
      <c r="JTS914" s="4"/>
      <c r="JTT914" s="4"/>
      <c r="JTU914" s="4"/>
      <c r="JTV914" s="4"/>
      <c r="JTW914" s="4"/>
      <c r="JTX914" s="4"/>
      <c r="JTY914" s="4"/>
      <c r="JTZ914" s="4"/>
      <c r="JUA914" s="4"/>
      <c r="JUB914" s="4"/>
      <c r="JUC914" s="4"/>
      <c r="JUD914" s="4"/>
      <c r="JUE914" s="4"/>
      <c r="JUF914" s="4"/>
      <c r="JUG914" s="4"/>
      <c r="JUH914" s="4"/>
      <c r="JUI914" s="4"/>
      <c r="JUJ914" s="4"/>
      <c r="JUK914" s="4"/>
      <c r="JUL914" s="4"/>
      <c r="JUM914" s="4"/>
      <c r="JUN914" s="4"/>
      <c r="JUO914" s="4"/>
      <c r="JUP914" s="4"/>
      <c r="JUQ914" s="4"/>
      <c r="JUR914" s="4"/>
      <c r="JUS914" s="4"/>
      <c r="JUT914" s="4"/>
      <c r="JUU914" s="4"/>
      <c r="JUV914" s="4"/>
      <c r="JUW914" s="4"/>
      <c r="JUX914" s="4"/>
      <c r="JUY914" s="4"/>
      <c r="JUZ914" s="4"/>
      <c r="JVA914" s="4"/>
      <c r="JVB914" s="4"/>
      <c r="JVC914" s="4"/>
      <c r="JVD914" s="4"/>
      <c r="JVE914" s="4"/>
      <c r="JVF914" s="4"/>
      <c r="JVG914" s="4"/>
      <c r="JVH914" s="4"/>
      <c r="JVI914" s="4"/>
      <c r="JVJ914" s="4"/>
      <c r="JVK914" s="4"/>
      <c r="JVL914" s="4"/>
      <c r="JVM914" s="4"/>
      <c r="JVN914" s="4"/>
      <c r="JVO914" s="4"/>
      <c r="JVP914" s="4"/>
      <c r="JVQ914" s="4"/>
      <c r="JVR914" s="4"/>
      <c r="JVS914" s="4"/>
      <c r="JVT914" s="4"/>
      <c r="JVU914" s="4"/>
      <c r="JVV914" s="4"/>
      <c r="JVW914" s="4"/>
      <c r="JVX914" s="4"/>
      <c r="JVY914" s="4"/>
      <c r="JVZ914" s="4"/>
      <c r="JWA914" s="4"/>
      <c r="JWB914" s="4"/>
      <c r="JWC914" s="4"/>
      <c r="JWD914" s="4"/>
      <c r="JWE914" s="4"/>
      <c r="JWF914" s="4"/>
      <c r="JWG914" s="4"/>
      <c r="JWH914" s="4"/>
      <c r="JWI914" s="4"/>
      <c r="JWJ914" s="4"/>
      <c r="JWK914" s="4"/>
      <c r="JWL914" s="4"/>
      <c r="JWM914" s="4"/>
      <c r="JWN914" s="4"/>
      <c r="JWO914" s="4"/>
      <c r="JWP914" s="4"/>
      <c r="JWQ914" s="4"/>
      <c r="JWR914" s="4"/>
      <c r="JWS914" s="4"/>
      <c r="JWT914" s="4"/>
      <c r="JWU914" s="4"/>
      <c r="JWV914" s="4"/>
      <c r="JWW914" s="4"/>
      <c r="JWX914" s="4"/>
      <c r="JWY914" s="4"/>
      <c r="JWZ914" s="4"/>
      <c r="JXA914" s="4"/>
      <c r="JXB914" s="4"/>
      <c r="JXC914" s="4"/>
      <c r="JXD914" s="4"/>
      <c r="JXE914" s="4"/>
      <c r="JXF914" s="4"/>
      <c r="JXG914" s="4"/>
      <c r="JXH914" s="4"/>
      <c r="JXI914" s="4"/>
      <c r="JXJ914" s="4"/>
      <c r="JXK914" s="4"/>
      <c r="JXL914" s="4"/>
      <c r="JXM914" s="4"/>
      <c r="JXN914" s="4"/>
      <c r="JXO914" s="4"/>
      <c r="JXP914" s="4"/>
      <c r="JXQ914" s="4"/>
      <c r="JXR914" s="4"/>
      <c r="JXS914" s="4"/>
      <c r="JXT914" s="4"/>
      <c r="JXU914" s="4"/>
      <c r="JXV914" s="4"/>
      <c r="JXW914" s="4"/>
      <c r="JXX914" s="4"/>
      <c r="JXY914" s="4"/>
      <c r="JXZ914" s="4"/>
      <c r="JYA914" s="4"/>
      <c r="JYB914" s="4"/>
      <c r="JYC914" s="4"/>
      <c r="JYD914" s="4"/>
      <c r="JYE914" s="4"/>
      <c r="JYF914" s="4"/>
      <c r="JYG914" s="4"/>
      <c r="JYH914" s="4"/>
      <c r="JYJ914" s="4"/>
      <c r="JYL914" s="4"/>
      <c r="JYM914" s="4"/>
      <c r="JYN914" s="4"/>
      <c r="JYO914" s="4"/>
      <c r="JYP914" s="4"/>
      <c r="JYQ914" s="4"/>
      <c r="JYR914" s="4"/>
      <c r="JYS914" s="4"/>
      <c r="JYX914" s="4"/>
      <c r="JYY914" s="4"/>
      <c r="JYZ914" s="4"/>
      <c r="JZA914" s="4"/>
      <c r="JZB914" s="4"/>
      <c r="JZC914" s="4"/>
      <c r="JZD914" s="4"/>
      <c r="JZE914" s="4"/>
      <c r="JZF914" s="4"/>
      <c r="JZG914" s="4"/>
      <c r="JZH914" s="4"/>
      <c r="JZI914" s="4"/>
      <c r="JZJ914" s="4"/>
      <c r="JZK914" s="4"/>
      <c r="JZL914" s="4"/>
      <c r="JZM914" s="4"/>
      <c r="JZN914" s="4"/>
      <c r="JZO914" s="4"/>
      <c r="JZP914" s="4"/>
      <c r="JZQ914" s="4"/>
      <c r="JZR914" s="4"/>
      <c r="JZS914" s="4"/>
      <c r="JZT914" s="4"/>
      <c r="JZU914" s="4"/>
      <c r="JZV914" s="4"/>
      <c r="JZW914" s="4"/>
      <c r="JZX914" s="4"/>
      <c r="JZY914" s="4"/>
      <c r="JZZ914" s="4"/>
      <c r="KAA914" s="4"/>
      <c r="KAB914" s="4"/>
      <c r="KAC914" s="4"/>
      <c r="KAD914" s="4"/>
      <c r="KAE914" s="4"/>
      <c r="KAF914" s="4"/>
      <c r="KAG914" s="4"/>
      <c r="KAH914" s="4"/>
      <c r="KAI914" s="4"/>
      <c r="KAJ914" s="4"/>
      <c r="KAK914" s="4"/>
      <c r="KAL914" s="4"/>
      <c r="KAM914" s="4"/>
      <c r="KAN914" s="4"/>
      <c r="KAO914" s="4"/>
      <c r="KAP914" s="4"/>
      <c r="KAQ914" s="4"/>
      <c r="KAR914" s="4"/>
      <c r="KAS914" s="4"/>
      <c r="KAT914" s="4"/>
      <c r="KAU914" s="4"/>
      <c r="KAV914" s="4"/>
      <c r="KAW914" s="4"/>
      <c r="KAX914" s="4"/>
      <c r="KAY914" s="4"/>
      <c r="KAZ914" s="4"/>
      <c r="KBA914" s="4"/>
      <c r="KBB914" s="4"/>
      <c r="KBC914" s="4"/>
      <c r="KBD914" s="4"/>
      <c r="KBE914" s="4"/>
      <c r="KBF914" s="4"/>
      <c r="KBG914" s="4"/>
      <c r="KBH914" s="4"/>
      <c r="KBI914" s="4"/>
      <c r="KBJ914" s="4"/>
      <c r="KBK914" s="4"/>
      <c r="KBL914" s="4"/>
      <c r="KBM914" s="4"/>
      <c r="KBN914" s="4"/>
      <c r="KBO914" s="4"/>
      <c r="KBP914" s="4"/>
      <c r="KBQ914" s="4"/>
      <c r="KBR914" s="4"/>
      <c r="KBS914" s="4"/>
      <c r="KBT914" s="4"/>
      <c r="KBU914" s="4"/>
      <c r="KBV914" s="4"/>
      <c r="KBW914" s="4"/>
      <c r="KBX914" s="4"/>
      <c r="KBY914" s="4"/>
      <c r="KBZ914" s="4"/>
      <c r="KCA914" s="4"/>
      <c r="KCB914" s="4"/>
      <c r="KCC914" s="4"/>
      <c r="KCD914" s="4"/>
      <c r="KCE914" s="4"/>
      <c r="KCF914" s="4"/>
      <c r="KCG914" s="4"/>
      <c r="KCH914" s="4"/>
      <c r="KCI914" s="4"/>
      <c r="KCJ914" s="4"/>
      <c r="KCK914" s="4"/>
      <c r="KCL914" s="4"/>
      <c r="KCM914" s="4"/>
      <c r="KCN914" s="4"/>
      <c r="KCO914" s="4"/>
      <c r="KCP914" s="4"/>
      <c r="KCQ914" s="4"/>
      <c r="KCR914" s="4"/>
      <c r="KCS914" s="4"/>
      <c r="KCT914" s="4"/>
      <c r="KCU914" s="4"/>
      <c r="KCV914" s="4"/>
      <c r="KCW914" s="4"/>
      <c r="KCX914" s="4"/>
      <c r="KCY914" s="4"/>
      <c r="KCZ914" s="4"/>
      <c r="KDA914" s="4"/>
      <c r="KDB914" s="4"/>
      <c r="KDC914" s="4"/>
      <c r="KDD914" s="4"/>
      <c r="KDE914" s="4"/>
      <c r="KDF914" s="4"/>
      <c r="KDG914" s="4"/>
      <c r="KDH914" s="4"/>
      <c r="KDI914" s="4"/>
      <c r="KDJ914" s="4"/>
      <c r="KDK914" s="4"/>
      <c r="KDL914" s="4"/>
      <c r="KDM914" s="4"/>
      <c r="KDN914" s="4"/>
      <c r="KDO914" s="4"/>
      <c r="KDP914" s="4"/>
      <c r="KDQ914" s="4"/>
      <c r="KDR914" s="4"/>
      <c r="KDS914" s="4"/>
      <c r="KDT914" s="4"/>
      <c r="KDU914" s="4"/>
      <c r="KDV914" s="4"/>
      <c r="KDW914" s="4"/>
      <c r="KDX914" s="4"/>
      <c r="KDY914" s="4"/>
      <c r="KDZ914" s="4"/>
      <c r="KEA914" s="4"/>
      <c r="KEB914" s="4"/>
      <c r="KEC914" s="4"/>
      <c r="KED914" s="4"/>
      <c r="KEE914" s="4"/>
      <c r="KEF914" s="4"/>
      <c r="KEG914" s="4"/>
      <c r="KEH914" s="4"/>
      <c r="KEI914" s="4"/>
      <c r="KEJ914" s="4"/>
      <c r="KEK914" s="4"/>
      <c r="KEL914" s="4"/>
      <c r="KEM914" s="4"/>
      <c r="KEN914" s="4"/>
      <c r="KEO914" s="4"/>
      <c r="KEP914" s="4"/>
      <c r="KEQ914" s="4"/>
      <c r="KER914" s="4"/>
      <c r="KES914" s="4"/>
      <c r="KET914" s="4"/>
      <c r="KEU914" s="4"/>
      <c r="KEV914" s="4"/>
      <c r="KEW914" s="4"/>
      <c r="KEX914" s="4"/>
      <c r="KEY914" s="4"/>
      <c r="KEZ914" s="4"/>
      <c r="KFA914" s="4"/>
      <c r="KFB914" s="4"/>
      <c r="KFC914" s="4"/>
      <c r="KFD914" s="4"/>
      <c r="KFE914" s="4"/>
      <c r="KFF914" s="4"/>
      <c r="KFG914" s="4"/>
      <c r="KFH914" s="4"/>
      <c r="KFI914" s="4"/>
      <c r="KFJ914" s="4"/>
      <c r="KFK914" s="4"/>
      <c r="KFL914" s="4"/>
      <c r="KFM914" s="4"/>
      <c r="KFN914" s="4"/>
      <c r="KFO914" s="4"/>
      <c r="KFP914" s="4"/>
      <c r="KFQ914" s="4"/>
      <c r="KFR914" s="4"/>
      <c r="KFS914" s="4"/>
      <c r="KFT914" s="4"/>
      <c r="KFU914" s="4"/>
      <c r="KFV914" s="4"/>
      <c r="KFW914" s="4"/>
      <c r="KFX914" s="4"/>
      <c r="KFY914" s="4"/>
      <c r="KFZ914" s="4"/>
      <c r="KGA914" s="4"/>
      <c r="KGB914" s="4"/>
      <c r="KGC914" s="4"/>
      <c r="KGD914" s="4"/>
      <c r="KGE914" s="4"/>
      <c r="KGF914" s="4"/>
      <c r="KGG914" s="4"/>
      <c r="KGH914" s="4"/>
      <c r="KGI914" s="4"/>
      <c r="KGJ914" s="4"/>
      <c r="KGK914" s="4"/>
      <c r="KGL914" s="4"/>
      <c r="KGM914" s="4"/>
      <c r="KGN914" s="4"/>
      <c r="KGO914" s="4"/>
      <c r="KGP914" s="4"/>
      <c r="KGQ914" s="4"/>
      <c r="KGR914" s="4"/>
      <c r="KGS914" s="4"/>
      <c r="KGT914" s="4"/>
      <c r="KGU914" s="4"/>
      <c r="KGV914" s="4"/>
      <c r="KGW914" s="4"/>
      <c r="KGX914" s="4"/>
      <c r="KGY914" s="4"/>
      <c r="KGZ914" s="4"/>
      <c r="KHA914" s="4"/>
      <c r="KHB914" s="4"/>
      <c r="KHC914" s="4"/>
      <c r="KHD914" s="4"/>
      <c r="KHE914" s="4"/>
      <c r="KHF914" s="4"/>
      <c r="KHG914" s="4"/>
      <c r="KHH914" s="4"/>
      <c r="KHI914" s="4"/>
      <c r="KHJ914" s="4"/>
      <c r="KHK914" s="4"/>
      <c r="KHL914" s="4"/>
      <c r="KHM914" s="4"/>
      <c r="KHN914" s="4"/>
      <c r="KHO914" s="4"/>
      <c r="KHP914" s="4"/>
      <c r="KHQ914" s="4"/>
      <c r="KHR914" s="4"/>
      <c r="KHS914" s="4"/>
      <c r="KHT914" s="4"/>
      <c r="KHU914" s="4"/>
      <c r="KHV914" s="4"/>
      <c r="KHW914" s="4"/>
      <c r="KHX914" s="4"/>
      <c r="KHY914" s="4"/>
      <c r="KHZ914" s="4"/>
      <c r="KIA914" s="4"/>
      <c r="KIB914" s="4"/>
      <c r="KIC914" s="4"/>
      <c r="KID914" s="4"/>
      <c r="KIF914" s="4"/>
      <c r="KIH914" s="4"/>
      <c r="KII914" s="4"/>
      <c r="KIJ914" s="4"/>
      <c r="KIK914" s="4"/>
      <c r="KIL914" s="4"/>
      <c r="KIM914" s="4"/>
      <c r="KIN914" s="4"/>
      <c r="KIO914" s="4"/>
      <c r="KIT914" s="4"/>
      <c r="KIU914" s="4"/>
      <c r="KIV914" s="4"/>
      <c r="KIW914" s="4"/>
      <c r="KIX914" s="4"/>
      <c r="KIY914" s="4"/>
      <c r="KIZ914" s="4"/>
      <c r="KJA914" s="4"/>
      <c r="KJB914" s="4"/>
      <c r="KJC914" s="4"/>
      <c r="KJD914" s="4"/>
      <c r="KJE914" s="4"/>
      <c r="KJF914" s="4"/>
      <c r="KJG914" s="4"/>
      <c r="KJH914" s="4"/>
      <c r="KJI914" s="4"/>
      <c r="KJJ914" s="4"/>
      <c r="KJK914" s="4"/>
      <c r="KJL914" s="4"/>
      <c r="KJM914" s="4"/>
      <c r="KJN914" s="4"/>
      <c r="KJO914" s="4"/>
      <c r="KJP914" s="4"/>
      <c r="KJQ914" s="4"/>
      <c r="KJR914" s="4"/>
      <c r="KJS914" s="4"/>
      <c r="KJT914" s="4"/>
      <c r="KJU914" s="4"/>
      <c r="KJV914" s="4"/>
      <c r="KJW914" s="4"/>
      <c r="KJX914" s="4"/>
      <c r="KJY914" s="4"/>
      <c r="KJZ914" s="4"/>
      <c r="KKA914" s="4"/>
      <c r="KKB914" s="4"/>
      <c r="KKC914" s="4"/>
      <c r="KKD914" s="4"/>
      <c r="KKE914" s="4"/>
      <c r="KKF914" s="4"/>
      <c r="KKG914" s="4"/>
      <c r="KKH914" s="4"/>
      <c r="KKI914" s="4"/>
      <c r="KKJ914" s="4"/>
      <c r="KKK914" s="4"/>
      <c r="KKL914" s="4"/>
      <c r="KKM914" s="4"/>
      <c r="KKN914" s="4"/>
      <c r="KKO914" s="4"/>
      <c r="KKP914" s="4"/>
      <c r="KKQ914" s="4"/>
      <c r="KKR914" s="4"/>
      <c r="KKS914" s="4"/>
      <c r="KKT914" s="4"/>
      <c r="KKU914" s="4"/>
      <c r="KKV914" s="4"/>
      <c r="KKW914" s="4"/>
      <c r="KKX914" s="4"/>
      <c r="KKY914" s="4"/>
      <c r="KKZ914" s="4"/>
      <c r="KLA914" s="4"/>
      <c r="KLB914" s="4"/>
      <c r="KLC914" s="4"/>
      <c r="KLD914" s="4"/>
      <c r="KLE914" s="4"/>
      <c r="KLF914" s="4"/>
      <c r="KLG914" s="4"/>
      <c r="KLH914" s="4"/>
      <c r="KLI914" s="4"/>
      <c r="KLJ914" s="4"/>
      <c r="KLK914" s="4"/>
      <c r="KLL914" s="4"/>
      <c r="KLM914" s="4"/>
      <c r="KLN914" s="4"/>
      <c r="KLO914" s="4"/>
      <c r="KLP914" s="4"/>
      <c r="KLQ914" s="4"/>
      <c r="KLR914" s="4"/>
      <c r="KLS914" s="4"/>
      <c r="KLT914" s="4"/>
      <c r="KLU914" s="4"/>
      <c r="KLV914" s="4"/>
      <c r="KLW914" s="4"/>
      <c r="KLX914" s="4"/>
      <c r="KLY914" s="4"/>
      <c r="KLZ914" s="4"/>
      <c r="KMA914" s="4"/>
      <c r="KMB914" s="4"/>
      <c r="KMC914" s="4"/>
      <c r="KMD914" s="4"/>
      <c r="KME914" s="4"/>
      <c r="KMF914" s="4"/>
      <c r="KMG914" s="4"/>
      <c r="KMH914" s="4"/>
      <c r="KMI914" s="4"/>
      <c r="KMJ914" s="4"/>
      <c r="KMK914" s="4"/>
      <c r="KML914" s="4"/>
      <c r="KMM914" s="4"/>
      <c r="KMN914" s="4"/>
      <c r="KMO914" s="4"/>
      <c r="KMP914" s="4"/>
      <c r="KMQ914" s="4"/>
      <c r="KMR914" s="4"/>
      <c r="KMS914" s="4"/>
      <c r="KMT914" s="4"/>
      <c r="KMU914" s="4"/>
      <c r="KMV914" s="4"/>
      <c r="KMW914" s="4"/>
      <c r="KMX914" s="4"/>
      <c r="KMY914" s="4"/>
      <c r="KMZ914" s="4"/>
      <c r="KNA914" s="4"/>
      <c r="KNB914" s="4"/>
      <c r="KNC914" s="4"/>
      <c r="KND914" s="4"/>
      <c r="KNE914" s="4"/>
      <c r="KNF914" s="4"/>
      <c r="KNG914" s="4"/>
      <c r="KNH914" s="4"/>
      <c r="KNI914" s="4"/>
      <c r="KNJ914" s="4"/>
      <c r="KNK914" s="4"/>
      <c r="KNL914" s="4"/>
      <c r="KNM914" s="4"/>
      <c r="KNN914" s="4"/>
      <c r="KNO914" s="4"/>
      <c r="KNP914" s="4"/>
      <c r="KNQ914" s="4"/>
      <c r="KNR914" s="4"/>
      <c r="KNS914" s="4"/>
      <c r="KNT914" s="4"/>
      <c r="KNU914" s="4"/>
      <c r="KNV914" s="4"/>
      <c r="KNW914" s="4"/>
      <c r="KNX914" s="4"/>
      <c r="KNY914" s="4"/>
      <c r="KNZ914" s="4"/>
      <c r="KOA914" s="4"/>
      <c r="KOB914" s="4"/>
      <c r="KOC914" s="4"/>
      <c r="KOD914" s="4"/>
      <c r="KOE914" s="4"/>
      <c r="KOF914" s="4"/>
      <c r="KOG914" s="4"/>
      <c r="KOH914" s="4"/>
      <c r="KOI914" s="4"/>
      <c r="KOJ914" s="4"/>
      <c r="KOK914" s="4"/>
      <c r="KOL914" s="4"/>
      <c r="KOM914" s="4"/>
      <c r="KON914" s="4"/>
      <c r="KOO914" s="4"/>
      <c r="KOP914" s="4"/>
      <c r="KOQ914" s="4"/>
      <c r="KOR914" s="4"/>
      <c r="KOS914" s="4"/>
      <c r="KOT914" s="4"/>
      <c r="KOU914" s="4"/>
      <c r="KOV914" s="4"/>
      <c r="KOW914" s="4"/>
      <c r="KOX914" s="4"/>
      <c r="KOY914" s="4"/>
      <c r="KOZ914" s="4"/>
      <c r="KPA914" s="4"/>
      <c r="KPB914" s="4"/>
      <c r="KPC914" s="4"/>
      <c r="KPD914" s="4"/>
      <c r="KPE914" s="4"/>
      <c r="KPF914" s="4"/>
      <c r="KPG914" s="4"/>
      <c r="KPH914" s="4"/>
      <c r="KPI914" s="4"/>
      <c r="KPJ914" s="4"/>
      <c r="KPK914" s="4"/>
      <c r="KPL914" s="4"/>
      <c r="KPM914" s="4"/>
      <c r="KPN914" s="4"/>
      <c r="KPO914" s="4"/>
      <c r="KPP914" s="4"/>
      <c r="KPQ914" s="4"/>
      <c r="KPR914" s="4"/>
      <c r="KPS914" s="4"/>
      <c r="KPT914" s="4"/>
      <c r="KPU914" s="4"/>
      <c r="KPV914" s="4"/>
      <c r="KPW914" s="4"/>
      <c r="KPX914" s="4"/>
      <c r="KPY914" s="4"/>
      <c r="KPZ914" s="4"/>
      <c r="KQA914" s="4"/>
      <c r="KQB914" s="4"/>
      <c r="KQC914" s="4"/>
      <c r="KQD914" s="4"/>
      <c r="KQE914" s="4"/>
      <c r="KQF914" s="4"/>
      <c r="KQG914" s="4"/>
      <c r="KQH914" s="4"/>
      <c r="KQI914" s="4"/>
      <c r="KQJ914" s="4"/>
      <c r="KQK914" s="4"/>
      <c r="KQL914" s="4"/>
      <c r="KQM914" s="4"/>
      <c r="KQN914" s="4"/>
      <c r="KQO914" s="4"/>
      <c r="KQP914" s="4"/>
      <c r="KQQ914" s="4"/>
      <c r="KQR914" s="4"/>
      <c r="KQS914" s="4"/>
      <c r="KQT914" s="4"/>
      <c r="KQU914" s="4"/>
      <c r="KQV914" s="4"/>
      <c r="KQW914" s="4"/>
      <c r="KQX914" s="4"/>
      <c r="KQY914" s="4"/>
      <c r="KQZ914" s="4"/>
      <c r="KRA914" s="4"/>
      <c r="KRB914" s="4"/>
      <c r="KRC914" s="4"/>
      <c r="KRD914" s="4"/>
      <c r="KRE914" s="4"/>
      <c r="KRF914" s="4"/>
      <c r="KRG914" s="4"/>
      <c r="KRH914" s="4"/>
      <c r="KRI914" s="4"/>
      <c r="KRJ914" s="4"/>
      <c r="KRK914" s="4"/>
      <c r="KRL914" s="4"/>
      <c r="KRM914" s="4"/>
      <c r="KRN914" s="4"/>
      <c r="KRO914" s="4"/>
      <c r="KRP914" s="4"/>
      <c r="KRQ914" s="4"/>
      <c r="KRR914" s="4"/>
      <c r="KRS914" s="4"/>
      <c r="KRT914" s="4"/>
      <c r="KRU914" s="4"/>
      <c r="KRV914" s="4"/>
      <c r="KRW914" s="4"/>
      <c r="KRX914" s="4"/>
      <c r="KRY914" s="4"/>
      <c r="KRZ914" s="4"/>
      <c r="KSB914" s="4"/>
      <c r="KSD914" s="4"/>
      <c r="KSE914" s="4"/>
      <c r="KSF914" s="4"/>
      <c r="KSG914" s="4"/>
      <c r="KSH914" s="4"/>
      <c r="KSI914" s="4"/>
      <c r="KSJ914" s="4"/>
      <c r="KSK914" s="4"/>
      <c r="KSP914" s="4"/>
      <c r="KSQ914" s="4"/>
      <c r="KSR914" s="4"/>
      <c r="KSS914" s="4"/>
      <c r="KST914" s="4"/>
      <c r="KSU914" s="4"/>
      <c r="KSV914" s="4"/>
      <c r="KSW914" s="4"/>
      <c r="KSX914" s="4"/>
      <c r="KSY914" s="4"/>
      <c r="KSZ914" s="4"/>
      <c r="KTA914" s="4"/>
      <c r="KTB914" s="4"/>
      <c r="KTC914" s="4"/>
      <c r="KTD914" s="4"/>
      <c r="KTE914" s="4"/>
      <c r="KTF914" s="4"/>
      <c r="KTG914" s="4"/>
      <c r="KTH914" s="4"/>
      <c r="KTI914" s="4"/>
      <c r="KTJ914" s="4"/>
      <c r="KTK914" s="4"/>
      <c r="KTL914" s="4"/>
      <c r="KTM914" s="4"/>
      <c r="KTN914" s="4"/>
      <c r="KTO914" s="4"/>
      <c r="KTP914" s="4"/>
      <c r="KTQ914" s="4"/>
      <c r="KTR914" s="4"/>
      <c r="KTS914" s="4"/>
      <c r="KTT914" s="4"/>
      <c r="KTU914" s="4"/>
      <c r="KTV914" s="4"/>
      <c r="KTW914" s="4"/>
      <c r="KTX914" s="4"/>
      <c r="KTY914" s="4"/>
      <c r="KTZ914" s="4"/>
      <c r="KUA914" s="4"/>
      <c r="KUB914" s="4"/>
      <c r="KUC914" s="4"/>
      <c r="KUD914" s="4"/>
      <c r="KUE914" s="4"/>
      <c r="KUF914" s="4"/>
      <c r="KUG914" s="4"/>
      <c r="KUH914" s="4"/>
      <c r="KUI914" s="4"/>
      <c r="KUJ914" s="4"/>
      <c r="KUK914" s="4"/>
      <c r="KUL914" s="4"/>
      <c r="KUM914" s="4"/>
      <c r="KUN914" s="4"/>
      <c r="KUO914" s="4"/>
      <c r="KUP914" s="4"/>
      <c r="KUQ914" s="4"/>
      <c r="KUR914" s="4"/>
      <c r="KUS914" s="4"/>
      <c r="KUT914" s="4"/>
      <c r="KUU914" s="4"/>
      <c r="KUV914" s="4"/>
      <c r="KUW914" s="4"/>
      <c r="KUX914" s="4"/>
      <c r="KUY914" s="4"/>
      <c r="KUZ914" s="4"/>
      <c r="KVA914" s="4"/>
      <c r="KVB914" s="4"/>
      <c r="KVC914" s="4"/>
      <c r="KVD914" s="4"/>
      <c r="KVE914" s="4"/>
      <c r="KVF914" s="4"/>
      <c r="KVG914" s="4"/>
      <c r="KVH914" s="4"/>
      <c r="KVI914" s="4"/>
      <c r="KVJ914" s="4"/>
      <c r="KVK914" s="4"/>
      <c r="KVL914" s="4"/>
      <c r="KVM914" s="4"/>
      <c r="KVN914" s="4"/>
      <c r="KVO914" s="4"/>
      <c r="KVP914" s="4"/>
      <c r="KVQ914" s="4"/>
      <c r="KVR914" s="4"/>
      <c r="KVS914" s="4"/>
      <c r="KVT914" s="4"/>
      <c r="KVU914" s="4"/>
      <c r="KVV914" s="4"/>
      <c r="KVW914" s="4"/>
      <c r="KVX914" s="4"/>
      <c r="KVY914" s="4"/>
      <c r="KVZ914" s="4"/>
      <c r="KWA914" s="4"/>
      <c r="KWB914" s="4"/>
      <c r="KWC914" s="4"/>
      <c r="KWD914" s="4"/>
      <c r="KWE914" s="4"/>
      <c r="KWF914" s="4"/>
      <c r="KWG914" s="4"/>
      <c r="KWH914" s="4"/>
      <c r="KWI914" s="4"/>
      <c r="KWJ914" s="4"/>
      <c r="KWK914" s="4"/>
      <c r="KWL914" s="4"/>
      <c r="KWM914" s="4"/>
      <c r="KWN914" s="4"/>
      <c r="KWO914" s="4"/>
      <c r="KWP914" s="4"/>
      <c r="KWQ914" s="4"/>
      <c r="KWR914" s="4"/>
      <c r="KWS914" s="4"/>
      <c r="KWT914" s="4"/>
      <c r="KWU914" s="4"/>
      <c r="KWV914" s="4"/>
      <c r="KWW914" s="4"/>
      <c r="KWX914" s="4"/>
      <c r="KWY914" s="4"/>
      <c r="KWZ914" s="4"/>
      <c r="KXA914" s="4"/>
      <c r="KXB914" s="4"/>
      <c r="KXC914" s="4"/>
      <c r="KXD914" s="4"/>
      <c r="KXE914" s="4"/>
      <c r="KXF914" s="4"/>
      <c r="KXG914" s="4"/>
      <c r="KXH914" s="4"/>
      <c r="KXI914" s="4"/>
      <c r="KXJ914" s="4"/>
      <c r="KXK914" s="4"/>
      <c r="KXL914" s="4"/>
      <c r="KXM914" s="4"/>
      <c r="KXN914" s="4"/>
      <c r="KXO914" s="4"/>
      <c r="KXP914" s="4"/>
      <c r="KXQ914" s="4"/>
      <c r="KXR914" s="4"/>
      <c r="KXS914" s="4"/>
      <c r="KXT914" s="4"/>
      <c r="KXU914" s="4"/>
      <c r="KXV914" s="4"/>
      <c r="KXW914" s="4"/>
      <c r="KXX914" s="4"/>
      <c r="KXY914" s="4"/>
      <c r="KXZ914" s="4"/>
      <c r="KYA914" s="4"/>
      <c r="KYB914" s="4"/>
      <c r="KYC914" s="4"/>
      <c r="KYD914" s="4"/>
      <c r="KYE914" s="4"/>
      <c r="KYF914" s="4"/>
      <c r="KYG914" s="4"/>
      <c r="KYH914" s="4"/>
      <c r="KYI914" s="4"/>
      <c r="KYJ914" s="4"/>
      <c r="KYK914" s="4"/>
      <c r="KYL914" s="4"/>
      <c r="KYM914" s="4"/>
      <c r="KYN914" s="4"/>
      <c r="KYO914" s="4"/>
      <c r="KYP914" s="4"/>
      <c r="KYQ914" s="4"/>
      <c r="KYR914" s="4"/>
      <c r="KYS914" s="4"/>
      <c r="KYT914" s="4"/>
      <c r="KYU914" s="4"/>
      <c r="KYV914" s="4"/>
      <c r="KYW914" s="4"/>
      <c r="KYX914" s="4"/>
      <c r="KYY914" s="4"/>
      <c r="KYZ914" s="4"/>
      <c r="KZA914" s="4"/>
      <c r="KZB914" s="4"/>
      <c r="KZC914" s="4"/>
      <c r="KZD914" s="4"/>
      <c r="KZE914" s="4"/>
      <c r="KZF914" s="4"/>
      <c r="KZG914" s="4"/>
      <c r="KZH914" s="4"/>
      <c r="KZI914" s="4"/>
      <c r="KZJ914" s="4"/>
      <c r="KZK914" s="4"/>
      <c r="KZL914" s="4"/>
      <c r="KZM914" s="4"/>
      <c r="KZN914" s="4"/>
      <c r="KZO914" s="4"/>
      <c r="KZP914" s="4"/>
      <c r="KZQ914" s="4"/>
      <c r="KZR914" s="4"/>
      <c r="KZS914" s="4"/>
      <c r="KZT914" s="4"/>
      <c r="KZU914" s="4"/>
      <c r="KZV914" s="4"/>
      <c r="KZW914" s="4"/>
      <c r="KZX914" s="4"/>
      <c r="KZY914" s="4"/>
      <c r="KZZ914" s="4"/>
      <c r="LAA914" s="4"/>
      <c r="LAB914" s="4"/>
      <c r="LAC914" s="4"/>
      <c r="LAD914" s="4"/>
      <c r="LAE914" s="4"/>
      <c r="LAF914" s="4"/>
      <c r="LAG914" s="4"/>
      <c r="LAH914" s="4"/>
      <c r="LAI914" s="4"/>
      <c r="LAJ914" s="4"/>
      <c r="LAK914" s="4"/>
      <c r="LAL914" s="4"/>
      <c r="LAM914" s="4"/>
      <c r="LAN914" s="4"/>
      <c r="LAO914" s="4"/>
      <c r="LAP914" s="4"/>
      <c r="LAQ914" s="4"/>
      <c r="LAR914" s="4"/>
      <c r="LAS914" s="4"/>
      <c r="LAT914" s="4"/>
      <c r="LAU914" s="4"/>
      <c r="LAV914" s="4"/>
      <c r="LAW914" s="4"/>
      <c r="LAX914" s="4"/>
      <c r="LAY914" s="4"/>
      <c r="LAZ914" s="4"/>
      <c r="LBA914" s="4"/>
      <c r="LBB914" s="4"/>
      <c r="LBC914" s="4"/>
      <c r="LBD914" s="4"/>
      <c r="LBE914" s="4"/>
      <c r="LBF914" s="4"/>
      <c r="LBG914" s="4"/>
      <c r="LBH914" s="4"/>
      <c r="LBI914" s="4"/>
      <c r="LBJ914" s="4"/>
      <c r="LBK914" s="4"/>
      <c r="LBL914" s="4"/>
      <c r="LBM914" s="4"/>
      <c r="LBN914" s="4"/>
      <c r="LBO914" s="4"/>
      <c r="LBP914" s="4"/>
      <c r="LBQ914" s="4"/>
      <c r="LBR914" s="4"/>
      <c r="LBS914" s="4"/>
      <c r="LBT914" s="4"/>
      <c r="LBU914" s="4"/>
      <c r="LBV914" s="4"/>
      <c r="LBX914" s="4"/>
      <c r="LBZ914" s="4"/>
      <c r="LCA914" s="4"/>
      <c r="LCB914" s="4"/>
      <c r="LCC914" s="4"/>
      <c r="LCD914" s="4"/>
      <c r="LCE914" s="4"/>
      <c r="LCF914" s="4"/>
      <c r="LCG914" s="4"/>
      <c r="LCL914" s="4"/>
      <c r="LCM914" s="4"/>
      <c r="LCN914" s="4"/>
      <c r="LCO914" s="4"/>
      <c r="LCP914" s="4"/>
      <c r="LCQ914" s="4"/>
      <c r="LCR914" s="4"/>
      <c r="LCS914" s="4"/>
      <c r="LCT914" s="4"/>
      <c r="LCU914" s="4"/>
      <c r="LCV914" s="4"/>
      <c r="LCW914" s="4"/>
      <c r="LCX914" s="4"/>
      <c r="LCY914" s="4"/>
      <c r="LCZ914" s="4"/>
      <c r="LDA914" s="4"/>
      <c r="LDB914" s="4"/>
      <c r="LDC914" s="4"/>
      <c r="LDD914" s="4"/>
      <c r="LDE914" s="4"/>
      <c r="LDF914" s="4"/>
      <c r="LDG914" s="4"/>
      <c r="LDH914" s="4"/>
      <c r="LDI914" s="4"/>
      <c r="LDJ914" s="4"/>
      <c r="LDK914" s="4"/>
      <c r="LDL914" s="4"/>
      <c r="LDM914" s="4"/>
      <c r="LDN914" s="4"/>
      <c r="LDO914" s="4"/>
      <c r="LDP914" s="4"/>
      <c r="LDQ914" s="4"/>
      <c r="LDR914" s="4"/>
      <c r="LDS914" s="4"/>
      <c r="LDT914" s="4"/>
      <c r="LDU914" s="4"/>
      <c r="LDV914" s="4"/>
      <c r="LDW914" s="4"/>
      <c r="LDX914" s="4"/>
      <c r="LDY914" s="4"/>
      <c r="LDZ914" s="4"/>
      <c r="LEA914" s="4"/>
      <c r="LEB914" s="4"/>
      <c r="LEC914" s="4"/>
      <c r="LED914" s="4"/>
      <c r="LEE914" s="4"/>
      <c r="LEF914" s="4"/>
      <c r="LEG914" s="4"/>
      <c r="LEH914" s="4"/>
      <c r="LEI914" s="4"/>
      <c r="LEJ914" s="4"/>
      <c r="LEK914" s="4"/>
      <c r="LEL914" s="4"/>
      <c r="LEM914" s="4"/>
      <c r="LEN914" s="4"/>
      <c r="LEO914" s="4"/>
      <c r="LEP914" s="4"/>
      <c r="LEQ914" s="4"/>
      <c r="LER914" s="4"/>
      <c r="LES914" s="4"/>
      <c r="LET914" s="4"/>
      <c r="LEU914" s="4"/>
      <c r="LEV914" s="4"/>
      <c r="LEW914" s="4"/>
      <c r="LEX914" s="4"/>
      <c r="LEY914" s="4"/>
      <c r="LEZ914" s="4"/>
      <c r="LFA914" s="4"/>
      <c r="LFB914" s="4"/>
      <c r="LFC914" s="4"/>
      <c r="LFD914" s="4"/>
      <c r="LFE914" s="4"/>
      <c r="LFF914" s="4"/>
      <c r="LFG914" s="4"/>
      <c r="LFH914" s="4"/>
      <c r="LFI914" s="4"/>
      <c r="LFJ914" s="4"/>
      <c r="LFK914" s="4"/>
      <c r="LFL914" s="4"/>
      <c r="LFM914" s="4"/>
      <c r="LFN914" s="4"/>
      <c r="LFO914" s="4"/>
      <c r="LFP914" s="4"/>
      <c r="LFQ914" s="4"/>
      <c r="LFR914" s="4"/>
      <c r="LFS914" s="4"/>
      <c r="LFT914" s="4"/>
      <c r="LFU914" s="4"/>
      <c r="LFV914" s="4"/>
      <c r="LFW914" s="4"/>
      <c r="LFX914" s="4"/>
      <c r="LFY914" s="4"/>
      <c r="LFZ914" s="4"/>
      <c r="LGA914" s="4"/>
      <c r="LGB914" s="4"/>
      <c r="LGC914" s="4"/>
      <c r="LGD914" s="4"/>
      <c r="LGE914" s="4"/>
      <c r="LGF914" s="4"/>
      <c r="LGG914" s="4"/>
      <c r="LGH914" s="4"/>
      <c r="LGI914" s="4"/>
      <c r="LGJ914" s="4"/>
      <c r="LGK914" s="4"/>
      <c r="LGL914" s="4"/>
      <c r="LGM914" s="4"/>
      <c r="LGN914" s="4"/>
      <c r="LGO914" s="4"/>
      <c r="LGP914" s="4"/>
      <c r="LGQ914" s="4"/>
      <c r="LGR914" s="4"/>
      <c r="LGS914" s="4"/>
      <c r="LGT914" s="4"/>
      <c r="LGU914" s="4"/>
      <c r="LGV914" s="4"/>
      <c r="LGW914" s="4"/>
      <c r="LGX914" s="4"/>
      <c r="LGY914" s="4"/>
      <c r="LGZ914" s="4"/>
      <c r="LHA914" s="4"/>
      <c r="LHB914" s="4"/>
      <c r="LHC914" s="4"/>
      <c r="LHD914" s="4"/>
      <c r="LHE914" s="4"/>
      <c r="LHF914" s="4"/>
      <c r="LHG914" s="4"/>
      <c r="LHH914" s="4"/>
      <c r="LHI914" s="4"/>
      <c r="LHJ914" s="4"/>
      <c r="LHK914" s="4"/>
      <c r="LHL914" s="4"/>
      <c r="LHM914" s="4"/>
      <c r="LHN914" s="4"/>
      <c r="LHO914" s="4"/>
      <c r="LHP914" s="4"/>
      <c r="LHQ914" s="4"/>
      <c r="LHR914" s="4"/>
      <c r="LHS914" s="4"/>
      <c r="LHT914" s="4"/>
      <c r="LHU914" s="4"/>
      <c r="LHV914" s="4"/>
      <c r="LHW914" s="4"/>
      <c r="LHX914" s="4"/>
      <c r="LHY914" s="4"/>
      <c r="LHZ914" s="4"/>
      <c r="LIA914" s="4"/>
      <c r="LIB914" s="4"/>
      <c r="LIC914" s="4"/>
      <c r="LID914" s="4"/>
      <c r="LIE914" s="4"/>
      <c r="LIF914" s="4"/>
      <c r="LIG914" s="4"/>
      <c r="LIH914" s="4"/>
      <c r="LII914" s="4"/>
      <c r="LIJ914" s="4"/>
      <c r="LIK914" s="4"/>
      <c r="LIL914" s="4"/>
      <c r="LIM914" s="4"/>
      <c r="LIN914" s="4"/>
      <c r="LIO914" s="4"/>
      <c r="LIP914" s="4"/>
      <c r="LIQ914" s="4"/>
      <c r="LIR914" s="4"/>
      <c r="LIS914" s="4"/>
      <c r="LIT914" s="4"/>
      <c r="LIU914" s="4"/>
      <c r="LIV914" s="4"/>
      <c r="LIW914" s="4"/>
      <c r="LIX914" s="4"/>
      <c r="LIY914" s="4"/>
      <c r="LIZ914" s="4"/>
      <c r="LJA914" s="4"/>
      <c r="LJB914" s="4"/>
      <c r="LJC914" s="4"/>
      <c r="LJD914" s="4"/>
      <c r="LJE914" s="4"/>
      <c r="LJF914" s="4"/>
      <c r="LJG914" s="4"/>
      <c r="LJH914" s="4"/>
      <c r="LJI914" s="4"/>
      <c r="LJJ914" s="4"/>
      <c r="LJK914" s="4"/>
      <c r="LJL914" s="4"/>
      <c r="LJM914" s="4"/>
      <c r="LJN914" s="4"/>
      <c r="LJO914" s="4"/>
      <c r="LJP914" s="4"/>
      <c r="LJQ914" s="4"/>
      <c r="LJR914" s="4"/>
      <c r="LJS914" s="4"/>
      <c r="LJT914" s="4"/>
      <c r="LJU914" s="4"/>
      <c r="LJV914" s="4"/>
      <c r="LJW914" s="4"/>
      <c r="LJX914" s="4"/>
      <c r="LJY914" s="4"/>
      <c r="LJZ914" s="4"/>
      <c r="LKA914" s="4"/>
      <c r="LKB914" s="4"/>
      <c r="LKC914" s="4"/>
      <c r="LKD914" s="4"/>
      <c r="LKE914" s="4"/>
      <c r="LKF914" s="4"/>
      <c r="LKG914" s="4"/>
      <c r="LKH914" s="4"/>
      <c r="LKI914" s="4"/>
      <c r="LKJ914" s="4"/>
      <c r="LKK914" s="4"/>
      <c r="LKL914" s="4"/>
      <c r="LKM914" s="4"/>
      <c r="LKN914" s="4"/>
      <c r="LKO914" s="4"/>
      <c r="LKP914" s="4"/>
      <c r="LKQ914" s="4"/>
      <c r="LKR914" s="4"/>
      <c r="LKS914" s="4"/>
      <c r="LKT914" s="4"/>
      <c r="LKU914" s="4"/>
      <c r="LKV914" s="4"/>
      <c r="LKW914" s="4"/>
      <c r="LKX914" s="4"/>
      <c r="LKY914" s="4"/>
      <c r="LKZ914" s="4"/>
      <c r="LLA914" s="4"/>
      <c r="LLB914" s="4"/>
      <c r="LLC914" s="4"/>
      <c r="LLD914" s="4"/>
      <c r="LLE914" s="4"/>
      <c r="LLF914" s="4"/>
      <c r="LLG914" s="4"/>
      <c r="LLH914" s="4"/>
      <c r="LLI914" s="4"/>
      <c r="LLJ914" s="4"/>
      <c r="LLK914" s="4"/>
      <c r="LLL914" s="4"/>
      <c r="LLM914" s="4"/>
      <c r="LLN914" s="4"/>
      <c r="LLO914" s="4"/>
      <c r="LLP914" s="4"/>
      <c r="LLQ914" s="4"/>
      <c r="LLR914" s="4"/>
      <c r="LLT914" s="4"/>
      <c r="LLV914" s="4"/>
      <c r="LLW914" s="4"/>
      <c r="LLX914" s="4"/>
      <c r="LLY914" s="4"/>
      <c r="LLZ914" s="4"/>
      <c r="LMA914" s="4"/>
      <c r="LMB914" s="4"/>
      <c r="LMC914" s="4"/>
      <c r="LMH914" s="4"/>
      <c r="LMI914" s="4"/>
      <c r="LMJ914" s="4"/>
      <c r="LMK914" s="4"/>
      <c r="LML914" s="4"/>
      <c r="LMM914" s="4"/>
      <c r="LMN914" s="4"/>
      <c r="LMO914" s="4"/>
      <c r="LMP914" s="4"/>
      <c r="LMQ914" s="4"/>
      <c r="LMR914" s="4"/>
      <c r="LMS914" s="4"/>
      <c r="LMT914" s="4"/>
      <c r="LMU914" s="4"/>
      <c r="LMV914" s="4"/>
      <c r="LMW914" s="4"/>
      <c r="LMX914" s="4"/>
      <c r="LMY914" s="4"/>
      <c r="LMZ914" s="4"/>
      <c r="LNA914" s="4"/>
      <c r="LNB914" s="4"/>
      <c r="LNC914" s="4"/>
      <c r="LND914" s="4"/>
      <c r="LNE914" s="4"/>
      <c r="LNF914" s="4"/>
      <c r="LNG914" s="4"/>
      <c r="LNH914" s="4"/>
      <c r="LNI914" s="4"/>
      <c r="LNJ914" s="4"/>
      <c r="LNK914" s="4"/>
      <c r="LNL914" s="4"/>
      <c r="LNM914" s="4"/>
      <c r="LNN914" s="4"/>
      <c r="LNO914" s="4"/>
      <c r="LNP914" s="4"/>
      <c r="LNQ914" s="4"/>
      <c r="LNR914" s="4"/>
      <c r="LNS914" s="4"/>
      <c r="LNT914" s="4"/>
      <c r="LNU914" s="4"/>
      <c r="LNV914" s="4"/>
      <c r="LNW914" s="4"/>
      <c r="LNX914" s="4"/>
      <c r="LNY914" s="4"/>
      <c r="LNZ914" s="4"/>
      <c r="LOA914" s="4"/>
      <c r="LOB914" s="4"/>
      <c r="LOC914" s="4"/>
      <c r="LOD914" s="4"/>
      <c r="LOE914" s="4"/>
      <c r="LOF914" s="4"/>
      <c r="LOG914" s="4"/>
      <c r="LOH914" s="4"/>
      <c r="LOI914" s="4"/>
      <c r="LOJ914" s="4"/>
      <c r="LOK914" s="4"/>
      <c r="LOL914" s="4"/>
      <c r="LOM914" s="4"/>
      <c r="LON914" s="4"/>
      <c r="LOO914" s="4"/>
      <c r="LOP914" s="4"/>
      <c r="LOQ914" s="4"/>
      <c r="LOR914" s="4"/>
      <c r="LOS914" s="4"/>
      <c r="LOT914" s="4"/>
      <c r="LOU914" s="4"/>
      <c r="LOV914" s="4"/>
      <c r="LOW914" s="4"/>
      <c r="LOX914" s="4"/>
      <c r="LOY914" s="4"/>
      <c r="LOZ914" s="4"/>
      <c r="LPA914" s="4"/>
      <c r="LPB914" s="4"/>
      <c r="LPC914" s="4"/>
      <c r="LPD914" s="4"/>
      <c r="LPE914" s="4"/>
      <c r="LPF914" s="4"/>
      <c r="LPG914" s="4"/>
      <c r="LPH914" s="4"/>
      <c r="LPI914" s="4"/>
      <c r="LPJ914" s="4"/>
      <c r="LPK914" s="4"/>
      <c r="LPL914" s="4"/>
      <c r="LPM914" s="4"/>
      <c r="LPN914" s="4"/>
      <c r="LPO914" s="4"/>
      <c r="LPP914" s="4"/>
      <c r="LPQ914" s="4"/>
      <c r="LPR914" s="4"/>
      <c r="LPS914" s="4"/>
      <c r="LPT914" s="4"/>
      <c r="LPU914" s="4"/>
      <c r="LPV914" s="4"/>
      <c r="LPW914" s="4"/>
      <c r="LPX914" s="4"/>
      <c r="LPY914" s="4"/>
      <c r="LPZ914" s="4"/>
      <c r="LQA914" s="4"/>
      <c r="LQB914" s="4"/>
      <c r="LQC914" s="4"/>
      <c r="LQD914" s="4"/>
      <c r="LQE914" s="4"/>
      <c r="LQF914" s="4"/>
      <c r="LQG914" s="4"/>
      <c r="LQH914" s="4"/>
      <c r="LQI914" s="4"/>
      <c r="LQJ914" s="4"/>
      <c r="LQK914" s="4"/>
      <c r="LQL914" s="4"/>
      <c r="LQM914" s="4"/>
      <c r="LQN914" s="4"/>
      <c r="LQO914" s="4"/>
      <c r="LQP914" s="4"/>
      <c r="LQQ914" s="4"/>
      <c r="LQR914" s="4"/>
      <c r="LQS914" s="4"/>
      <c r="LQT914" s="4"/>
      <c r="LQU914" s="4"/>
      <c r="LQV914" s="4"/>
      <c r="LQW914" s="4"/>
      <c r="LQX914" s="4"/>
      <c r="LQY914" s="4"/>
      <c r="LQZ914" s="4"/>
      <c r="LRA914" s="4"/>
      <c r="LRB914" s="4"/>
      <c r="LRC914" s="4"/>
      <c r="LRD914" s="4"/>
      <c r="LRE914" s="4"/>
      <c r="LRF914" s="4"/>
      <c r="LRG914" s="4"/>
      <c r="LRH914" s="4"/>
      <c r="LRI914" s="4"/>
      <c r="LRJ914" s="4"/>
      <c r="LRK914" s="4"/>
      <c r="LRL914" s="4"/>
      <c r="LRM914" s="4"/>
      <c r="LRN914" s="4"/>
      <c r="LRO914" s="4"/>
      <c r="LRP914" s="4"/>
      <c r="LRQ914" s="4"/>
      <c r="LRR914" s="4"/>
      <c r="LRS914" s="4"/>
      <c r="LRT914" s="4"/>
      <c r="LRU914" s="4"/>
      <c r="LRV914" s="4"/>
      <c r="LRW914" s="4"/>
      <c r="LRX914" s="4"/>
      <c r="LRY914" s="4"/>
      <c r="LRZ914" s="4"/>
      <c r="LSA914" s="4"/>
      <c r="LSB914" s="4"/>
      <c r="LSC914" s="4"/>
      <c r="LSD914" s="4"/>
      <c r="LSE914" s="4"/>
      <c r="LSF914" s="4"/>
      <c r="LSG914" s="4"/>
      <c r="LSH914" s="4"/>
      <c r="LSI914" s="4"/>
      <c r="LSJ914" s="4"/>
      <c r="LSK914" s="4"/>
      <c r="LSL914" s="4"/>
      <c r="LSM914" s="4"/>
      <c r="LSN914" s="4"/>
      <c r="LSO914" s="4"/>
      <c r="LSP914" s="4"/>
      <c r="LSQ914" s="4"/>
      <c r="LSR914" s="4"/>
      <c r="LSS914" s="4"/>
      <c r="LST914" s="4"/>
      <c r="LSU914" s="4"/>
      <c r="LSV914" s="4"/>
      <c r="LSW914" s="4"/>
      <c r="LSX914" s="4"/>
      <c r="LSY914" s="4"/>
      <c r="LSZ914" s="4"/>
      <c r="LTA914" s="4"/>
      <c r="LTB914" s="4"/>
      <c r="LTC914" s="4"/>
      <c r="LTD914" s="4"/>
      <c r="LTE914" s="4"/>
      <c r="LTF914" s="4"/>
      <c r="LTG914" s="4"/>
      <c r="LTH914" s="4"/>
      <c r="LTI914" s="4"/>
      <c r="LTJ914" s="4"/>
      <c r="LTK914" s="4"/>
      <c r="LTL914" s="4"/>
      <c r="LTM914" s="4"/>
      <c r="LTN914" s="4"/>
      <c r="LTO914" s="4"/>
      <c r="LTP914" s="4"/>
      <c r="LTQ914" s="4"/>
      <c r="LTR914" s="4"/>
      <c r="LTS914" s="4"/>
      <c r="LTT914" s="4"/>
      <c r="LTU914" s="4"/>
      <c r="LTV914" s="4"/>
      <c r="LTW914" s="4"/>
      <c r="LTX914" s="4"/>
      <c r="LTY914" s="4"/>
      <c r="LTZ914" s="4"/>
      <c r="LUA914" s="4"/>
      <c r="LUB914" s="4"/>
      <c r="LUC914" s="4"/>
      <c r="LUD914" s="4"/>
      <c r="LUE914" s="4"/>
      <c r="LUF914" s="4"/>
      <c r="LUG914" s="4"/>
      <c r="LUH914" s="4"/>
      <c r="LUI914" s="4"/>
      <c r="LUJ914" s="4"/>
      <c r="LUK914" s="4"/>
      <c r="LUL914" s="4"/>
      <c r="LUM914" s="4"/>
      <c r="LUN914" s="4"/>
      <c r="LUO914" s="4"/>
      <c r="LUP914" s="4"/>
      <c r="LUQ914" s="4"/>
      <c r="LUR914" s="4"/>
      <c r="LUS914" s="4"/>
      <c r="LUT914" s="4"/>
      <c r="LUU914" s="4"/>
      <c r="LUV914" s="4"/>
      <c r="LUW914" s="4"/>
      <c r="LUX914" s="4"/>
      <c r="LUY914" s="4"/>
      <c r="LUZ914" s="4"/>
      <c r="LVA914" s="4"/>
      <c r="LVB914" s="4"/>
      <c r="LVC914" s="4"/>
      <c r="LVD914" s="4"/>
      <c r="LVE914" s="4"/>
      <c r="LVF914" s="4"/>
      <c r="LVG914" s="4"/>
      <c r="LVH914" s="4"/>
      <c r="LVI914" s="4"/>
      <c r="LVJ914" s="4"/>
      <c r="LVK914" s="4"/>
      <c r="LVL914" s="4"/>
      <c r="LVM914" s="4"/>
      <c r="LVN914" s="4"/>
      <c r="LVP914" s="4"/>
      <c r="LVR914" s="4"/>
      <c r="LVS914" s="4"/>
      <c r="LVT914" s="4"/>
      <c r="LVU914" s="4"/>
      <c r="LVV914" s="4"/>
      <c r="LVW914" s="4"/>
      <c r="LVX914" s="4"/>
      <c r="LVY914" s="4"/>
      <c r="LWD914" s="4"/>
      <c r="LWE914" s="4"/>
      <c r="LWF914" s="4"/>
      <c r="LWG914" s="4"/>
      <c r="LWH914" s="4"/>
      <c r="LWI914" s="4"/>
      <c r="LWJ914" s="4"/>
      <c r="LWK914" s="4"/>
      <c r="LWL914" s="4"/>
      <c r="LWM914" s="4"/>
      <c r="LWN914" s="4"/>
      <c r="LWO914" s="4"/>
      <c r="LWP914" s="4"/>
      <c r="LWQ914" s="4"/>
      <c r="LWR914" s="4"/>
      <c r="LWS914" s="4"/>
      <c r="LWT914" s="4"/>
      <c r="LWU914" s="4"/>
      <c r="LWV914" s="4"/>
      <c r="LWW914" s="4"/>
      <c r="LWX914" s="4"/>
      <c r="LWY914" s="4"/>
      <c r="LWZ914" s="4"/>
      <c r="LXA914" s="4"/>
      <c r="LXB914" s="4"/>
      <c r="LXC914" s="4"/>
      <c r="LXD914" s="4"/>
      <c r="LXE914" s="4"/>
      <c r="LXF914" s="4"/>
      <c r="LXG914" s="4"/>
      <c r="LXH914" s="4"/>
      <c r="LXI914" s="4"/>
      <c r="LXJ914" s="4"/>
      <c r="LXK914" s="4"/>
      <c r="LXL914" s="4"/>
      <c r="LXM914" s="4"/>
      <c r="LXN914" s="4"/>
      <c r="LXO914" s="4"/>
      <c r="LXP914" s="4"/>
      <c r="LXQ914" s="4"/>
      <c r="LXR914" s="4"/>
      <c r="LXS914" s="4"/>
      <c r="LXT914" s="4"/>
      <c r="LXU914" s="4"/>
      <c r="LXV914" s="4"/>
      <c r="LXW914" s="4"/>
      <c r="LXX914" s="4"/>
      <c r="LXY914" s="4"/>
      <c r="LXZ914" s="4"/>
      <c r="LYA914" s="4"/>
      <c r="LYB914" s="4"/>
      <c r="LYC914" s="4"/>
      <c r="LYD914" s="4"/>
      <c r="LYE914" s="4"/>
      <c r="LYF914" s="4"/>
      <c r="LYG914" s="4"/>
      <c r="LYH914" s="4"/>
      <c r="LYI914" s="4"/>
      <c r="LYJ914" s="4"/>
      <c r="LYK914" s="4"/>
      <c r="LYL914" s="4"/>
      <c r="LYM914" s="4"/>
      <c r="LYN914" s="4"/>
      <c r="LYO914" s="4"/>
      <c r="LYP914" s="4"/>
      <c r="LYQ914" s="4"/>
      <c r="LYR914" s="4"/>
      <c r="LYS914" s="4"/>
      <c r="LYT914" s="4"/>
      <c r="LYU914" s="4"/>
      <c r="LYV914" s="4"/>
      <c r="LYW914" s="4"/>
      <c r="LYX914" s="4"/>
      <c r="LYY914" s="4"/>
      <c r="LYZ914" s="4"/>
      <c r="LZA914" s="4"/>
      <c r="LZB914" s="4"/>
      <c r="LZC914" s="4"/>
      <c r="LZD914" s="4"/>
      <c r="LZE914" s="4"/>
      <c r="LZF914" s="4"/>
      <c r="LZG914" s="4"/>
      <c r="LZH914" s="4"/>
      <c r="LZI914" s="4"/>
      <c r="LZJ914" s="4"/>
      <c r="LZK914" s="4"/>
      <c r="LZL914" s="4"/>
      <c r="LZM914" s="4"/>
      <c r="LZN914" s="4"/>
      <c r="LZO914" s="4"/>
      <c r="LZP914" s="4"/>
      <c r="LZQ914" s="4"/>
      <c r="LZR914" s="4"/>
      <c r="LZS914" s="4"/>
      <c r="LZT914" s="4"/>
      <c r="LZU914" s="4"/>
      <c r="LZV914" s="4"/>
      <c r="LZW914" s="4"/>
      <c r="LZX914" s="4"/>
      <c r="LZY914" s="4"/>
      <c r="LZZ914" s="4"/>
      <c r="MAA914" s="4"/>
      <c r="MAB914" s="4"/>
      <c r="MAC914" s="4"/>
      <c r="MAD914" s="4"/>
      <c r="MAE914" s="4"/>
      <c r="MAF914" s="4"/>
      <c r="MAG914" s="4"/>
      <c r="MAH914" s="4"/>
      <c r="MAI914" s="4"/>
      <c r="MAJ914" s="4"/>
      <c r="MAK914" s="4"/>
      <c r="MAL914" s="4"/>
      <c r="MAM914" s="4"/>
      <c r="MAN914" s="4"/>
      <c r="MAO914" s="4"/>
      <c r="MAP914" s="4"/>
      <c r="MAQ914" s="4"/>
      <c r="MAR914" s="4"/>
      <c r="MAS914" s="4"/>
      <c r="MAT914" s="4"/>
      <c r="MAU914" s="4"/>
      <c r="MAV914" s="4"/>
      <c r="MAW914" s="4"/>
      <c r="MAX914" s="4"/>
      <c r="MAY914" s="4"/>
      <c r="MAZ914" s="4"/>
      <c r="MBA914" s="4"/>
      <c r="MBB914" s="4"/>
      <c r="MBC914" s="4"/>
      <c r="MBD914" s="4"/>
      <c r="MBE914" s="4"/>
      <c r="MBF914" s="4"/>
      <c r="MBG914" s="4"/>
      <c r="MBH914" s="4"/>
      <c r="MBI914" s="4"/>
      <c r="MBJ914" s="4"/>
      <c r="MBK914" s="4"/>
      <c r="MBL914" s="4"/>
      <c r="MBM914" s="4"/>
      <c r="MBN914" s="4"/>
      <c r="MBO914" s="4"/>
      <c r="MBP914" s="4"/>
      <c r="MBQ914" s="4"/>
      <c r="MBR914" s="4"/>
      <c r="MBS914" s="4"/>
      <c r="MBT914" s="4"/>
      <c r="MBU914" s="4"/>
      <c r="MBV914" s="4"/>
      <c r="MBW914" s="4"/>
      <c r="MBX914" s="4"/>
      <c r="MBY914" s="4"/>
      <c r="MBZ914" s="4"/>
      <c r="MCA914" s="4"/>
      <c r="MCB914" s="4"/>
      <c r="MCC914" s="4"/>
      <c r="MCD914" s="4"/>
      <c r="MCE914" s="4"/>
      <c r="MCF914" s="4"/>
      <c r="MCG914" s="4"/>
      <c r="MCH914" s="4"/>
      <c r="MCI914" s="4"/>
      <c r="MCJ914" s="4"/>
      <c r="MCK914" s="4"/>
      <c r="MCL914" s="4"/>
      <c r="MCM914" s="4"/>
      <c r="MCN914" s="4"/>
      <c r="MCO914" s="4"/>
      <c r="MCP914" s="4"/>
      <c r="MCQ914" s="4"/>
      <c r="MCR914" s="4"/>
      <c r="MCS914" s="4"/>
      <c r="MCT914" s="4"/>
      <c r="MCU914" s="4"/>
      <c r="MCV914" s="4"/>
      <c r="MCW914" s="4"/>
      <c r="MCX914" s="4"/>
      <c r="MCY914" s="4"/>
      <c r="MCZ914" s="4"/>
      <c r="MDA914" s="4"/>
      <c r="MDB914" s="4"/>
      <c r="MDC914" s="4"/>
      <c r="MDD914" s="4"/>
      <c r="MDE914" s="4"/>
      <c r="MDF914" s="4"/>
      <c r="MDG914" s="4"/>
      <c r="MDH914" s="4"/>
      <c r="MDI914" s="4"/>
      <c r="MDJ914" s="4"/>
      <c r="MDK914" s="4"/>
      <c r="MDL914" s="4"/>
      <c r="MDM914" s="4"/>
      <c r="MDN914" s="4"/>
      <c r="MDO914" s="4"/>
      <c r="MDP914" s="4"/>
      <c r="MDQ914" s="4"/>
      <c r="MDR914" s="4"/>
      <c r="MDS914" s="4"/>
      <c r="MDT914" s="4"/>
      <c r="MDU914" s="4"/>
      <c r="MDV914" s="4"/>
      <c r="MDW914" s="4"/>
      <c r="MDX914" s="4"/>
      <c r="MDY914" s="4"/>
      <c r="MDZ914" s="4"/>
      <c r="MEA914" s="4"/>
      <c r="MEB914" s="4"/>
      <c r="MEC914" s="4"/>
      <c r="MED914" s="4"/>
      <c r="MEE914" s="4"/>
      <c r="MEF914" s="4"/>
      <c r="MEG914" s="4"/>
      <c r="MEH914" s="4"/>
      <c r="MEI914" s="4"/>
      <c r="MEJ914" s="4"/>
      <c r="MEK914" s="4"/>
      <c r="MEL914" s="4"/>
      <c r="MEM914" s="4"/>
      <c r="MEN914" s="4"/>
      <c r="MEO914" s="4"/>
      <c r="MEP914" s="4"/>
      <c r="MEQ914" s="4"/>
      <c r="MER914" s="4"/>
      <c r="MES914" s="4"/>
      <c r="MET914" s="4"/>
      <c r="MEU914" s="4"/>
      <c r="MEV914" s="4"/>
      <c r="MEW914" s="4"/>
      <c r="MEX914" s="4"/>
      <c r="MEY914" s="4"/>
      <c r="MEZ914" s="4"/>
      <c r="MFA914" s="4"/>
      <c r="MFB914" s="4"/>
      <c r="MFC914" s="4"/>
      <c r="MFD914" s="4"/>
      <c r="MFE914" s="4"/>
      <c r="MFF914" s="4"/>
      <c r="MFG914" s="4"/>
      <c r="MFH914" s="4"/>
      <c r="MFI914" s="4"/>
      <c r="MFJ914" s="4"/>
      <c r="MFL914" s="4"/>
      <c r="MFN914" s="4"/>
      <c r="MFO914" s="4"/>
      <c r="MFP914" s="4"/>
      <c r="MFQ914" s="4"/>
      <c r="MFR914" s="4"/>
      <c r="MFS914" s="4"/>
      <c r="MFT914" s="4"/>
      <c r="MFU914" s="4"/>
      <c r="MFZ914" s="4"/>
      <c r="MGA914" s="4"/>
      <c r="MGB914" s="4"/>
      <c r="MGC914" s="4"/>
      <c r="MGD914" s="4"/>
      <c r="MGE914" s="4"/>
      <c r="MGF914" s="4"/>
      <c r="MGG914" s="4"/>
      <c r="MGH914" s="4"/>
      <c r="MGI914" s="4"/>
      <c r="MGJ914" s="4"/>
      <c r="MGK914" s="4"/>
      <c r="MGL914" s="4"/>
      <c r="MGM914" s="4"/>
      <c r="MGN914" s="4"/>
      <c r="MGO914" s="4"/>
      <c r="MGP914" s="4"/>
      <c r="MGQ914" s="4"/>
      <c r="MGR914" s="4"/>
      <c r="MGS914" s="4"/>
      <c r="MGT914" s="4"/>
      <c r="MGU914" s="4"/>
      <c r="MGV914" s="4"/>
      <c r="MGW914" s="4"/>
      <c r="MGX914" s="4"/>
      <c r="MGY914" s="4"/>
      <c r="MGZ914" s="4"/>
      <c r="MHA914" s="4"/>
      <c r="MHB914" s="4"/>
      <c r="MHC914" s="4"/>
      <c r="MHD914" s="4"/>
      <c r="MHE914" s="4"/>
      <c r="MHF914" s="4"/>
      <c r="MHG914" s="4"/>
      <c r="MHH914" s="4"/>
      <c r="MHI914" s="4"/>
      <c r="MHJ914" s="4"/>
      <c r="MHK914" s="4"/>
      <c r="MHL914" s="4"/>
      <c r="MHM914" s="4"/>
      <c r="MHN914" s="4"/>
      <c r="MHO914" s="4"/>
      <c r="MHP914" s="4"/>
      <c r="MHQ914" s="4"/>
      <c r="MHR914" s="4"/>
      <c r="MHS914" s="4"/>
      <c r="MHT914" s="4"/>
      <c r="MHU914" s="4"/>
      <c r="MHV914" s="4"/>
      <c r="MHW914" s="4"/>
      <c r="MHX914" s="4"/>
      <c r="MHY914" s="4"/>
      <c r="MHZ914" s="4"/>
      <c r="MIA914" s="4"/>
      <c r="MIB914" s="4"/>
      <c r="MIC914" s="4"/>
      <c r="MID914" s="4"/>
      <c r="MIE914" s="4"/>
      <c r="MIF914" s="4"/>
      <c r="MIG914" s="4"/>
      <c r="MIH914" s="4"/>
      <c r="MII914" s="4"/>
      <c r="MIJ914" s="4"/>
      <c r="MIK914" s="4"/>
      <c r="MIL914" s="4"/>
      <c r="MIM914" s="4"/>
      <c r="MIN914" s="4"/>
      <c r="MIO914" s="4"/>
      <c r="MIP914" s="4"/>
      <c r="MIQ914" s="4"/>
      <c r="MIR914" s="4"/>
      <c r="MIS914" s="4"/>
      <c r="MIT914" s="4"/>
      <c r="MIU914" s="4"/>
      <c r="MIV914" s="4"/>
      <c r="MIW914" s="4"/>
      <c r="MIX914" s="4"/>
      <c r="MIY914" s="4"/>
      <c r="MIZ914" s="4"/>
      <c r="MJA914" s="4"/>
      <c r="MJB914" s="4"/>
      <c r="MJC914" s="4"/>
      <c r="MJD914" s="4"/>
      <c r="MJE914" s="4"/>
      <c r="MJF914" s="4"/>
      <c r="MJG914" s="4"/>
      <c r="MJH914" s="4"/>
      <c r="MJI914" s="4"/>
      <c r="MJJ914" s="4"/>
      <c r="MJK914" s="4"/>
      <c r="MJL914" s="4"/>
      <c r="MJM914" s="4"/>
      <c r="MJN914" s="4"/>
      <c r="MJO914" s="4"/>
      <c r="MJP914" s="4"/>
      <c r="MJQ914" s="4"/>
      <c r="MJR914" s="4"/>
      <c r="MJS914" s="4"/>
      <c r="MJT914" s="4"/>
      <c r="MJU914" s="4"/>
      <c r="MJV914" s="4"/>
      <c r="MJW914" s="4"/>
      <c r="MJX914" s="4"/>
      <c r="MJY914" s="4"/>
      <c r="MJZ914" s="4"/>
      <c r="MKA914" s="4"/>
      <c r="MKB914" s="4"/>
      <c r="MKC914" s="4"/>
      <c r="MKD914" s="4"/>
      <c r="MKE914" s="4"/>
      <c r="MKF914" s="4"/>
      <c r="MKG914" s="4"/>
      <c r="MKH914" s="4"/>
      <c r="MKI914" s="4"/>
      <c r="MKJ914" s="4"/>
      <c r="MKK914" s="4"/>
      <c r="MKL914" s="4"/>
      <c r="MKM914" s="4"/>
      <c r="MKN914" s="4"/>
      <c r="MKO914" s="4"/>
      <c r="MKP914" s="4"/>
      <c r="MKQ914" s="4"/>
      <c r="MKR914" s="4"/>
      <c r="MKS914" s="4"/>
      <c r="MKT914" s="4"/>
      <c r="MKU914" s="4"/>
      <c r="MKV914" s="4"/>
      <c r="MKW914" s="4"/>
      <c r="MKX914" s="4"/>
      <c r="MKY914" s="4"/>
      <c r="MKZ914" s="4"/>
      <c r="MLA914" s="4"/>
      <c r="MLB914" s="4"/>
      <c r="MLC914" s="4"/>
      <c r="MLD914" s="4"/>
      <c r="MLE914" s="4"/>
      <c r="MLF914" s="4"/>
      <c r="MLG914" s="4"/>
      <c r="MLH914" s="4"/>
      <c r="MLI914" s="4"/>
      <c r="MLJ914" s="4"/>
      <c r="MLK914" s="4"/>
      <c r="MLL914" s="4"/>
      <c r="MLM914" s="4"/>
      <c r="MLN914" s="4"/>
      <c r="MLO914" s="4"/>
      <c r="MLP914" s="4"/>
      <c r="MLQ914" s="4"/>
      <c r="MLR914" s="4"/>
      <c r="MLS914" s="4"/>
      <c r="MLT914" s="4"/>
      <c r="MLU914" s="4"/>
      <c r="MLV914" s="4"/>
      <c r="MLW914" s="4"/>
      <c r="MLX914" s="4"/>
      <c r="MLY914" s="4"/>
      <c r="MLZ914" s="4"/>
      <c r="MMA914" s="4"/>
      <c r="MMB914" s="4"/>
      <c r="MMC914" s="4"/>
      <c r="MMD914" s="4"/>
      <c r="MME914" s="4"/>
      <c r="MMF914" s="4"/>
      <c r="MMG914" s="4"/>
      <c r="MMH914" s="4"/>
      <c r="MMI914" s="4"/>
      <c r="MMJ914" s="4"/>
      <c r="MMK914" s="4"/>
      <c r="MML914" s="4"/>
      <c r="MMM914" s="4"/>
      <c r="MMN914" s="4"/>
      <c r="MMO914" s="4"/>
      <c r="MMP914" s="4"/>
      <c r="MMQ914" s="4"/>
      <c r="MMR914" s="4"/>
      <c r="MMS914" s="4"/>
      <c r="MMT914" s="4"/>
      <c r="MMU914" s="4"/>
      <c r="MMV914" s="4"/>
      <c r="MMW914" s="4"/>
      <c r="MMX914" s="4"/>
      <c r="MMY914" s="4"/>
      <c r="MMZ914" s="4"/>
      <c r="MNA914" s="4"/>
      <c r="MNB914" s="4"/>
      <c r="MNC914" s="4"/>
      <c r="MND914" s="4"/>
      <c r="MNE914" s="4"/>
      <c r="MNF914" s="4"/>
      <c r="MNG914" s="4"/>
      <c r="MNH914" s="4"/>
      <c r="MNI914" s="4"/>
      <c r="MNJ914" s="4"/>
      <c r="MNK914" s="4"/>
      <c r="MNL914" s="4"/>
      <c r="MNM914" s="4"/>
      <c r="MNN914" s="4"/>
      <c r="MNO914" s="4"/>
      <c r="MNP914" s="4"/>
      <c r="MNQ914" s="4"/>
      <c r="MNR914" s="4"/>
      <c r="MNS914" s="4"/>
      <c r="MNT914" s="4"/>
      <c r="MNU914" s="4"/>
      <c r="MNV914" s="4"/>
      <c r="MNW914" s="4"/>
      <c r="MNX914" s="4"/>
      <c r="MNY914" s="4"/>
      <c r="MNZ914" s="4"/>
      <c r="MOA914" s="4"/>
      <c r="MOB914" s="4"/>
      <c r="MOC914" s="4"/>
      <c r="MOD914" s="4"/>
      <c r="MOE914" s="4"/>
      <c r="MOF914" s="4"/>
      <c r="MOG914" s="4"/>
      <c r="MOH914" s="4"/>
      <c r="MOI914" s="4"/>
      <c r="MOJ914" s="4"/>
      <c r="MOK914" s="4"/>
      <c r="MOL914" s="4"/>
      <c r="MOM914" s="4"/>
      <c r="MON914" s="4"/>
      <c r="MOO914" s="4"/>
      <c r="MOP914" s="4"/>
      <c r="MOQ914" s="4"/>
      <c r="MOR914" s="4"/>
      <c r="MOS914" s="4"/>
      <c r="MOT914" s="4"/>
      <c r="MOU914" s="4"/>
      <c r="MOV914" s="4"/>
      <c r="MOW914" s="4"/>
      <c r="MOX914" s="4"/>
      <c r="MOY914" s="4"/>
      <c r="MOZ914" s="4"/>
      <c r="MPA914" s="4"/>
      <c r="MPB914" s="4"/>
      <c r="MPC914" s="4"/>
      <c r="MPD914" s="4"/>
      <c r="MPE914" s="4"/>
      <c r="MPF914" s="4"/>
      <c r="MPH914" s="4"/>
      <c r="MPJ914" s="4"/>
      <c r="MPK914" s="4"/>
      <c r="MPL914" s="4"/>
      <c r="MPM914" s="4"/>
      <c r="MPN914" s="4"/>
      <c r="MPO914" s="4"/>
      <c r="MPP914" s="4"/>
      <c r="MPQ914" s="4"/>
      <c r="MPV914" s="4"/>
      <c r="MPW914" s="4"/>
      <c r="MPX914" s="4"/>
      <c r="MPY914" s="4"/>
      <c r="MPZ914" s="4"/>
      <c r="MQA914" s="4"/>
      <c r="MQB914" s="4"/>
      <c r="MQC914" s="4"/>
      <c r="MQD914" s="4"/>
      <c r="MQE914" s="4"/>
      <c r="MQF914" s="4"/>
      <c r="MQG914" s="4"/>
      <c r="MQH914" s="4"/>
      <c r="MQI914" s="4"/>
      <c r="MQJ914" s="4"/>
      <c r="MQK914" s="4"/>
      <c r="MQL914" s="4"/>
      <c r="MQM914" s="4"/>
      <c r="MQN914" s="4"/>
      <c r="MQO914" s="4"/>
      <c r="MQP914" s="4"/>
      <c r="MQQ914" s="4"/>
      <c r="MQR914" s="4"/>
      <c r="MQS914" s="4"/>
      <c r="MQT914" s="4"/>
      <c r="MQU914" s="4"/>
      <c r="MQV914" s="4"/>
      <c r="MQW914" s="4"/>
      <c r="MQX914" s="4"/>
      <c r="MQY914" s="4"/>
      <c r="MQZ914" s="4"/>
      <c r="MRA914" s="4"/>
      <c r="MRB914" s="4"/>
      <c r="MRC914" s="4"/>
      <c r="MRD914" s="4"/>
      <c r="MRE914" s="4"/>
      <c r="MRF914" s="4"/>
      <c r="MRG914" s="4"/>
      <c r="MRH914" s="4"/>
      <c r="MRI914" s="4"/>
      <c r="MRJ914" s="4"/>
      <c r="MRK914" s="4"/>
      <c r="MRL914" s="4"/>
      <c r="MRM914" s="4"/>
      <c r="MRN914" s="4"/>
      <c r="MRO914" s="4"/>
      <c r="MRP914" s="4"/>
      <c r="MRQ914" s="4"/>
      <c r="MRR914" s="4"/>
      <c r="MRS914" s="4"/>
      <c r="MRT914" s="4"/>
      <c r="MRU914" s="4"/>
      <c r="MRV914" s="4"/>
      <c r="MRW914" s="4"/>
      <c r="MRX914" s="4"/>
      <c r="MRY914" s="4"/>
      <c r="MRZ914" s="4"/>
      <c r="MSA914" s="4"/>
      <c r="MSB914" s="4"/>
      <c r="MSC914" s="4"/>
      <c r="MSD914" s="4"/>
      <c r="MSE914" s="4"/>
      <c r="MSF914" s="4"/>
      <c r="MSG914" s="4"/>
      <c r="MSH914" s="4"/>
      <c r="MSI914" s="4"/>
      <c r="MSJ914" s="4"/>
      <c r="MSK914" s="4"/>
      <c r="MSL914" s="4"/>
      <c r="MSM914" s="4"/>
      <c r="MSN914" s="4"/>
      <c r="MSO914" s="4"/>
      <c r="MSP914" s="4"/>
      <c r="MSQ914" s="4"/>
      <c r="MSR914" s="4"/>
      <c r="MSS914" s="4"/>
      <c r="MST914" s="4"/>
      <c r="MSU914" s="4"/>
      <c r="MSV914" s="4"/>
      <c r="MSW914" s="4"/>
      <c r="MSX914" s="4"/>
      <c r="MSY914" s="4"/>
      <c r="MSZ914" s="4"/>
      <c r="MTA914" s="4"/>
      <c r="MTB914" s="4"/>
      <c r="MTC914" s="4"/>
      <c r="MTD914" s="4"/>
      <c r="MTE914" s="4"/>
      <c r="MTF914" s="4"/>
      <c r="MTG914" s="4"/>
      <c r="MTH914" s="4"/>
      <c r="MTI914" s="4"/>
      <c r="MTJ914" s="4"/>
      <c r="MTK914" s="4"/>
      <c r="MTL914" s="4"/>
      <c r="MTM914" s="4"/>
      <c r="MTN914" s="4"/>
      <c r="MTO914" s="4"/>
      <c r="MTP914" s="4"/>
      <c r="MTQ914" s="4"/>
      <c r="MTR914" s="4"/>
      <c r="MTS914" s="4"/>
      <c r="MTT914" s="4"/>
      <c r="MTU914" s="4"/>
      <c r="MTV914" s="4"/>
      <c r="MTW914" s="4"/>
      <c r="MTX914" s="4"/>
      <c r="MTY914" s="4"/>
      <c r="MTZ914" s="4"/>
      <c r="MUA914" s="4"/>
      <c r="MUB914" s="4"/>
      <c r="MUC914" s="4"/>
      <c r="MUD914" s="4"/>
      <c r="MUE914" s="4"/>
      <c r="MUF914" s="4"/>
      <c r="MUG914" s="4"/>
      <c r="MUH914" s="4"/>
      <c r="MUI914" s="4"/>
      <c r="MUJ914" s="4"/>
      <c r="MUK914" s="4"/>
      <c r="MUL914" s="4"/>
      <c r="MUM914" s="4"/>
      <c r="MUN914" s="4"/>
      <c r="MUO914" s="4"/>
      <c r="MUP914" s="4"/>
      <c r="MUQ914" s="4"/>
      <c r="MUR914" s="4"/>
      <c r="MUS914" s="4"/>
      <c r="MUT914" s="4"/>
      <c r="MUU914" s="4"/>
      <c r="MUV914" s="4"/>
      <c r="MUW914" s="4"/>
      <c r="MUX914" s="4"/>
      <c r="MUY914" s="4"/>
      <c r="MUZ914" s="4"/>
      <c r="MVA914" s="4"/>
      <c r="MVB914" s="4"/>
      <c r="MVC914" s="4"/>
      <c r="MVD914" s="4"/>
      <c r="MVE914" s="4"/>
      <c r="MVF914" s="4"/>
      <c r="MVG914" s="4"/>
      <c r="MVH914" s="4"/>
      <c r="MVI914" s="4"/>
      <c r="MVJ914" s="4"/>
      <c r="MVK914" s="4"/>
      <c r="MVL914" s="4"/>
      <c r="MVM914" s="4"/>
      <c r="MVN914" s="4"/>
      <c r="MVO914" s="4"/>
      <c r="MVP914" s="4"/>
      <c r="MVQ914" s="4"/>
      <c r="MVR914" s="4"/>
      <c r="MVS914" s="4"/>
      <c r="MVT914" s="4"/>
      <c r="MVU914" s="4"/>
      <c r="MVV914" s="4"/>
      <c r="MVW914" s="4"/>
      <c r="MVX914" s="4"/>
      <c r="MVY914" s="4"/>
      <c r="MVZ914" s="4"/>
      <c r="MWA914" s="4"/>
      <c r="MWB914" s="4"/>
      <c r="MWC914" s="4"/>
      <c r="MWD914" s="4"/>
      <c r="MWE914" s="4"/>
      <c r="MWF914" s="4"/>
      <c r="MWG914" s="4"/>
      <c r="MWH914" s="4"/>
      <c r="MWI914" s="4"/>
      <c r="MWJ914" s="4"/>
      <c r="MWK914" s="4"/>
      <c r="MWL914" s="4"/>
      <c r="MWM914" s="4"/>
      <c r="MWN914" s="4"/>
      <c r="MWO914" s="4"/>
      <c r="MWP914" s="4"/>
      <c r="MWQ914" s="4"/>
      <c r="MWR914" s="4"/>
      <c r="MWS914" s="4"/>
      <c r="MWT914" s="4"/>
      <c r="MWU914" s="4"/>
      <c r="MWV914" s="4"/>
      <c r="MWW914" s="4"/>
      <c r="MWX914" s="4"/>
      <c r="MWY914" s="4"/>
      <c r="MWZ914" s="4"/>
      <c r="MXA914" s="4"/>
      <c r="MXB914" s="4"/>
      <c r="MXC914" s="4"/>
      <c r="MXD914" s="4"/>
      <c r="MXE914" s="4"/>
      <c r="MXF914" s="4"/>
      <c r="MXG914" s="4"/>
      <c r="MXH914" s="4"/>
      <c r="MXI914" s="4"/>
      <c r="MXJ914" s="4"/>
      <c r="MXK914" s="4"/>
      <c r="MXL914" s="4"/>
      <c r="MXM914" s="4"/>
      <c r="MXN914" s="4"/>
      <c r="MXO914" s="4"/>
      <c r="MXP914" s="4"/>
      <c r="MXQ914" s="4"/>
      <c r="MXR914" s="4"/>
      <c r="MXS914" s="4"/>
      <c r="MXT914" s="4"/>
      <c r="MXU914" s="4"/>
      <c r="MXV914" s="4"/>
      <c r="MXW914" s="4"/>
      <c r="MXX914" s="4"/>
      <c r="MXY914" s="4"/>
      <c r="MXZ914" s="4"/>
      <c r="MYA914" s="4"/>
      <c r="MYB914" s="4"/>
      <c r="MYC914" s="4"/>
      <c r="MYD914" s="4"/>
      <c r="MYE914" s="4"/>
      <c r="MYF914" s="4"/>
      <c r="MYG914" s="4"/>
      <c r="MYH914" s="4"/>
      <c r="MYI914" s="4"/>
      <c r="MYJ914" s="4"/>
      <c r="MYK914" s="4"/>
      <c r="MYL914" s="4"/>
      <c r="MYM914" s="4"/>
      <c r="MYN914" s="4"/>
      <c r="MYO914" s="4"/>
      <c r="MYP914" s="4"/>
      <c r="MYQ914" s="4"/>
      <c r="MYR914" s="4"/>
      <c r="MYS914" s="4"/>
      <c r="MYT914" s="4"/>
      <c r="MYU914" s="4"/>
      <c r="MYV914" s="4"/>
      <c r="MYW914" s="4"/>
      <c r="MYX914" s="4"/>
      <c r="MYY914" s="4"/>
      <c r="MYZ914" s="4"/>
      <c r="MZA914" s="4"/>
      <c r="MZB914" s="4"/>
      <c r="MZD914" s="4"/>
      <c r="MZF914" s="4"/>
      <c r="MZG914" s="4"/>
      <c r="MZH914" s="4"/>
      <c r="MZI914" s="4"/>
      <c r="MZJ914" s="4"/>
      <c r="MZK914" s="4"/>
      <c r="MZL914" s="4"/>
      <c r="MZM914" s="4"/>
      <c r="MZR914" s="4"/>
      <c r="MZS914" s="4"/>
      <c r="MZT914" s="4"/>
      <c r="MZU914" s="4"/>
      <c r="MZV914" s="4"/>
      <c r="MZW914" s="4"/>
      <c r="MZX914" s="4"/>
      <c r="MZY914" s="4"/>
      <c r="MZZ914" s="4"/>
      <c r="NAA914" s="4"/>
      <c r="NAB914" s="4"/>
      <c r="NAC914" s="4"/>
      <c r="NAD914" s="4"/>
      <c r="NAE914" s="4"/>
      <c r="NAF914" s="4"/>
      <c r="NAG914" s="4"/>
      <c r="NAH914" s="4"/>
      <c r="NAI914" s="4"/>
      <c r="NAJ914" s="4"/>
      <c r="NAK914" s="4"/>
      <c r="NAL914" s="4"/>
      <c r="NAM914" s="4"/>
      <c r="NAN914" s="4"/>
      <c r="NAO914" s="4"/>
      <c r="NAP914" s="4"/>
      <c r="NAQ914" s="4"/>
      <c r="NAR914" s="4"/>
      <c r="NAS914" s="4"/>
      <c r="NAT914" s="4"/>
      <c r="NAU914" s="4"/>
      <c r="NAV914" s="4"/>
      <c r="NAW914" s="4"/>
      <c r="NAX914" s="4"/>
      <c r="NAY914" s="4"/>
      <c r="NAZ914" s="4"/>
      <c r="NBA914" s="4"/>
      <c r="NBB914" s="4"/>
      <c r="NBC914" s="4"/>
      <c r="NBD914" s="4"/>
      <c r="NBE914" s="4"/>
      <c r="NBF914" s="4"/>
      <c r="NBG914" s="4"/>
      <c r="NBH914" s="4"/>
      <c r="NBI914" s="4"/>
      <c r="NBJ914" s="4"/>
      <c r="NBK914" s="4"/>
      <c r="NBL914" s="4"/>
      <c r="NBM914" s="4"/>
      <c r="NBN914" s="4"/>
      <c r="NBO914" s="4"/>
      <c r="NBP914" s="4"/>
      <c r="NBQ914" s="4"/>
      <c r="NBR914" s="4"/>
      <c r="NBS914" s="4"/>
      <c r="NBT914" s="4"/>
      <c r="NBU914" s="4"/>
      <c r="NBV914" s="4"/>
      <c r="NBW914" s="4"/>
      <c r="NBX914" s="4"/>
      <c r="NBY914" s="4"/>
      <c r="NBZ914" s="4"/>
      <c r="NCA914" s="4"/>
      <c r="NCB914" s="4"/>
      <c r="NCC914" s="4"/>
      <c r="NCD914" s="4"/>
      <c r="NCE914" s="4"/>
      <c r="NCF914" s="4"/>
      <c r="NCG914" s="4"/>
      <c r="NCH914" s="4"/>
      <c r="NCI914" s="4"/>
      <c r="NCJ914" s="4"/>
      <c r="NCK914" s="4"/>
      <c r="NCL914" s="4"/>
      <c r="NCM914" s="4"/>
      <c r="NCN914" s="4"/>
      <c r="NCO914" s="4"/>
      <c r="NCP914" s="4"/>
      <c r="NCQ914" s="4"/>
      <c r="NCR914" s="4"/>
      <c r="NCS914" s="4"/>
      <c r="NCT914" s="4"/>
      <c r="NCU914" s="4"/>
      <c r="NCV914" s="4"/>
      <c r="NCW914" s="4"/>
      <c r="NCX914" s="4"/>
      <c r="NCY914" s="4"/>
      <c r="NCZ914" s="4"/>
      <c r="NDA914" s="4"/>
      <c r="NDB914" s="4"/>
      <c r="NDC914" s="4"/>
      <c r="NDD914" s="4"/>
      <c r="NDE914" s="4"/>
      <c r="NDF914" s="4"/>
      <c r="NDG914" s="4"/>
      <c r="NDH914" s="4"/>
      <c r="NDI914" s="4"/>
      <c r="NDJ914" s="4"/>
      <c r="NDK914" s="4"/>
      <c r="NDL914" s="4"/>
      <c r="NDM914" s="4"/>
      <c r="NDN914" s="4"/>
      <c r="NDO914" s="4"/>
      <c r="NDP914" s="4"/>
      <c r="NDQ914" s="4"/>
      <c r="NDR914" s="4"/>
      <c r="NDS914" s="4"/>
      <c r="NDT914" s="4"/>
      <c r="NDU914" s="4"/>
      <c r="NDV914" s="4"/>
      <c r="NDW914" s="4"/>
      <c r="NDX914" s="4"/>
      <c r="NDY914" s="4"/>
      <c r="NDZ914" s="4"/>
      <c r="NEA914" s="4"/>
      <c r="NEB914" s="4"/>
      <c r="NEC914" s="4"/>
      <c r="NED914" s="4"/>
      <c r="NEE914" s="4"/>
      <c r="NEF914" s="4"/>
      <c r="NEG914" s="4"/>
      <c r="NEH914" s="4"/>
      <c r="NEI914" s="4"/>
      <c r="NEJ914" s="4"/>
      <c r="NEK914" s="4"/>
      <c r="NEL914" s="4"/>
      <c r="NEM914" s="4"/>
      <c r="NEN914" s="4"/>
      <c r="NEO914" s="4"/>
      <c r="NEP914" s="4"/>
      <c r="NEQ914" s="4"/>
      <c r="NER914" s="4"/>
      <c r="NES914" s="4"/>
      <c r="NET914" s="4"/>
      <c r="NEU914" s="4"/>
      <c r="NEV914" s="4"/>
      <c r="NEW914" s="4"/>
      <c r="NEX914" s="4"/>
      <c r="NEY914" s="4"/>
      <c r="NEZ914" s="4"/>
      <c r="NFA914" s="4"/>
      <c r="NFB914" s="4"/>
      <c r="NFC914" s="4"/>
      <c r="NFD914" s="4"/>
      <c r="NFE914" s="4"/>
      <c r="NFF914" s="4"/>
      <c r="NFG914" s="4"/>
      <c r="NFH914" s="4"/>
      <c r="NFI914" s="4"/>
      <c r="NFJ914" s="4"/>
      <c r="NFK914" s="4"/>
      <c r="NFL914" s="4"/>
      <c r="NFM914" s="4"/>
      <c r="NFN914" s="4"/>
      <c r="NFO914" s="4"/>
      <c r="NFP914" s="4"/>
      <c r="NFQ914" s="4"/>
      <c r="NFR914" s="4"/>
      <c r="NFS914" s="4"/>
      <c r="NFT914" s="4"/>
      <c r="NFU914" s="4"/>
      <c r="NFV914" s="4"/>
      <c r="NFW914" s="4"/>
      <c r="NFX914" s="4"/>
      <c r="NFY914" s="4"/>
      <c r="NFZ914" s="4"/>
      <c r="NGA914" s="4"/>
      <c r="NGB914" s="4"/>
      <c r="NGC914" s="4"/>
      <c r="NGD914" s="4"/>
      <c r="NGE914" s="4"/>
      <c r="NGF914" s="4"/>
      <c r="NGG914" s="4"/>
      <c r="NGH914" s="4"/>
      <c r="NGI914" s="4"/>
      <c r="NGJ914" s="4"/>
      <c r="NGK914" s="4"/>
      <c r="NGL914" s="4"/>
      <c r="NGM914" s="4"/>
      <c r="NGN914" s="4"/>
      <c r="NGO914" s="4"/>
      <c r="NGP914" s="4"/>
      <c r="NGQ914" s="4"/>
      <c r="NGR914" s="4"/>
      <c r="NGS914" s="4"/>
      <c r="NGT914" s="4"/>
      <c r="NGU914" s="4"/>
      <c r="NGV914" s="4"/>
      <c r="NGW914" s="4"/>
      <c r="NGX914" s="4"/>
      <c r="NGY914" s="4"/>
      <c r="NGZ914" s="4"/>
      <c r="NHA914" s="4"/>
      <c r="NHB914" s="4"/>
      <c r="NHC914" s="4"/>
      <c r="NHD914" s="4"/>
      <c r="NHE914" s="4"/>
      <c r="NHF914" s="4"/>
      <c r="NHG914" s="4"/>
      <c r="NHH914" s="4"/>
      <c r="NHI914" s="4"/>
      <c r="NHJ914" s="4"/>
      <c r="NHK914" s="4"/>
      <c r="NHL914" s="4"/>
      <c r="NHM914" s="4"/>
      <c r="NHN914" s="4"/>
      <c r="NHO914" s="4"/>
      <c r="NHP914" s="4"/>
      <c r="NHQ914" s="4"/>
      <c r="NHR914" s="4"/>
      <c r="NHS914" s="4"/>
      <c r="NHT914" s="4"/>
      <c r="NHU914" s="4"/>
      <c r="NHV914" s="4"/>
      <c r="NHW914" s="4"/>
      <c r="NHX914" s="4"/>
      <c r="NHY914" s="4"/>
      <c r="NHZ914" s="4"/>
      <c r="NIA914" s="4"/>
      <c r="NIB914" s="4"/>
      <c r="NIC914" s="4"/>
      <c r="NID914" s="4"/>
      <c r="NIE914" s="4"/>
      <c r="NIF914" s="4"/>
      <c r="NIG914" s="4"/>
      <c r="NIH914" s="4"/>
      <c r="NII914" s="4"/>
      <c r="NIJ914" s="4"/>
      <c r="NIK914" s="4"/>
      <c r="NIL914" s="4"/>
      <c r="NIM914" s="4"/>
      <c r="NIN914" s="4"/>
      <c r="NIO914" s="4"/>
      <c r="NIP914" s="4"/>
      <c r="NIQ914" s="4"/>
      <c r="NIR914" s="4"/>
      <c r="NIS914" s="4"/>
      <c r="NIT914" s="4"/>
      <c r="NIU914" s="4"/>
      <c r="NIV914" s="4"/>
      <c r="NIW914" s="4"/>
      <c r="NIX914" s="4"/>
      <c r="NIZ914" s="4"/>
      <c r="NJB914" s="4"/>
      <c r="NJC914" s="4"/>
      <c r="NJD914" s="4"/>
      <c r="NJE914" s="4"/>
      <c r="NJF914" s="4"/>
      <c r="NJG914" s="4"/>
      <c r="NJH914" s="4"/>
      <c r="NJI914" s="4"/>
      <c r="NJN914" s="4"/>
      <c r="NJO914" s="4"/>
      <c r="NJP914" s="4"/>
      <c r="NJQ914" s="4"/>
      <c r="NJR914" s="4"/>
      <c r="NJS914" s="4"/>
      <c r="NJT914" s="4"/>
      <c r="NJU914" s="4"/>
      <c r="NJV914" s="4"/>
      <c r="NJW914" s="4"/>
      <c r="NJX914" s="4"/>
      <c r="NJY914" s="4"/>
      <c r="NJZ914" s="4"/>
      <c r="NKA914" s="4"/>
      <c r="NKB914" s="4"/>
      <c r="NKC914" s="4"/>
      <c r="NKD914" s="4"/>
      <c r="NKE914" s="4"/>
      <c r="NKF914" s="4"/>
      <c r="NKG914" s="4"/>
      <c r="NKH914" s="4"/>
      <c r="NKI914" s="4"/>
      <c r="NKJ914" s="4"/>
      <c r="NKK914" s="4"/>
      <c r="NKL914" s="4"/>
      <c r="NKM914" s="4"/>
      <c r="NKN914" s="4"/>
      <c r="NKO914" s="4"/>
      <c r="NKP914" s="4"/>
      <c r="NKQ914" s="4"/>
      <c r="NKR914" s="4"/>
      <c r="NKS914" s="4"/>
      <c r="NKT914" s="4"/>
      <c r="NKU914" s="4"/>
      <c r="NKV914" s="4"/>
      <c r="NKW914" s="4"/>
      <c r="NKX914" s="4"/>
      <c r="NKY914" s="4"/>
      <c r="NKZ914" s="4"/>
      <c r="NLA914" s="4"/>
      <c r="NLB914" s="4"/>
      <c r="NLC914" s="4"/>
      <c r="NLD914" s="4"/>
      <c r="NLE914" s="4"/>
      <c r="NLF914" s="4"/>
      <c r="NLG914" s="4"/>
      <c r="NLH914" s="4"/>
      <c r="NLI914" s="4"/>
      <c r="NLJ914" s="4"/>
      <c r="NLK914" s="4"/>
      <c r="NLL914" s="4"/>
      <c r="NLM914" s="4"/>
      <c r="NLN914" s="4"/>
      <c r="NLO914" s="4"/>
      <c r="NLP914" s="4"/>
      <c r="NLQ914" s="4"/>
      <c r="NLR914" s="4"/>
      <c r="NLS914" s="4"/>
      <c r="NLT914" s="4"/>
      <c r="NLU914" s="4"/>
      <c r="NLV914" s="4"/>
      <c r="NLW914" s="4"/>
      <c r="NLX914" s="4"/>
      <c r="NLY914" s="4"/>
      <c r="NLZ914" s="4"/>
      <c r="NMA914" s="4"/>
      <c r="NMB914" s="4"/>
      <c r="NMC914" s="4"/>
      <c r="NMD914" s="4"/>
      <c r="NME914" s="4"/>
      <c r="NMF914" s="4"/>
      <c r="NMG914" s="4"/>
      <c r="NMH914" s="4"/>
      <c r="NMI914" s="4"/>
      <c r="NMJ914" s="4"/>
      <c r="NMK914" s="4"/>
      <c r="NML914" s="4"/>
      <c r="NMM914" s="4"/>
      <c r="NMN914" s="4"/>
      <c r="NMO914" s="4"/>
      <c r="NMP914" s="4"/>
      <c r="NMQ914" s="4"/>
      <c r="NMR914" s="4"/>
      <c r="NMS914" s="4"/>
      <c r="NMT914" s="4"/>
      <c r="NMU914" s="4"/>
      <c r="NMV914" s="4"/>
      <c r="NMW914" s="4"/>
      <c r="NMX914" s="4"/>
      <c r="NMY914" s="4"/>
      <c r="NMZ914" s="4"/>
      <c r="NNA914" s="4"/>
      <c r="NNB914" s="4"/>
      <c r="NNC914" s="4"/>
      <c r="NND914" s="4"/>
      <c r="NNE914" s="4"/>
      <c r="NNF914" s="4"/>
      <c r="NNG914" s="4"/>
      <c r="NNH914" s="4"/>
      <c r="NNI914" s="4"/>
      <c r="NNJ914" s="4"/>
      <c r="NNK914" s="4"/>
      <c r="NNL914" s="4"/>
      <c r="NNM914" s="4"/>
      <c r="NNN914" s="4"/>
      <c r="NNO914" s="4"/>
      <c r="NNP914" s="4"/>
      <c r="NNQ914" s="4"/>
      <c r="NNR914" s="4"/>
      <c r="NNS914" s="4"/>
      <c r="NNT914" s="4"/>
      <c r="NNU914" s="4"/>
      <c r="NNV914" s="4"/>
      <c r="NNW914" s="4"/>
      <c r="NNX914" s="4"/>
      <c r="NNY914" s="4"/>
      <c r="NNZ914" s="4"/>
      <c r="NOA914" s="4"/>
      <c r="NOB914" s="4"/>
      <c r="NOC914" s="4"/>
      <c r="NOD914" s="4"/>
      <c r="NOE914" s="4"/>
      <c r="NOF914" s="4"/>
      <c r="NOG914" s="4"/>
      <c r="NOH914" s="4"/>
      <c r="NOI914" s="4"/>
      <c r="NOJ914" s="4"/>
      <c r="NOK914" s="4"/>
      <c r="NOL914" s="4"/>
      <c r="NOM914" s="4"/>
      <c r="NON914" s="4"/>
      <c r="NOO914" s="4"/>
      <c r="NOP914" s="4"/>
      <c r="NOQ914" s="4"/>
      <c r="NOR914" s="4"/>
      <c r="NOS914" s="4"/>
      <c r="NOT914" s="4"/>
      <c r="NOU914" s="4"/>
      <c r="NOV914" s="4"/>
      <c r="NOW914" s="4"/>
      <c r="NOX914" s="4"/>
      <c r="NOY914" s="4"/>
      <c r="NOZ914" s="4"/>
      <c r="NPA914" s="4"/>
      <c r="NPB914" s="4"/>
      <c r="NPC914" s="4"/>
      <c r="NPD914" s="4"/>
      <c r="NPE914" s="4"/>
      <c r="NPF914" s="4"/>
      <c r="NPG914" s="4"/>
      <c r="NPH914" s="4"/>
      <c r="NPI914" s="4"/>
      <c r="NPJ914" s="4"/>
      <c r="NPK914" s="4"/>
      <c r="NPL914" s="4"/>
      <c r="NPM914" s="4"/>
      <c r="NPN914" s="4"/>
      <c r="NPO914" s="4"/>
      <c r="NPP914" s="4"/>
      <c r="NPQ914" s="4"/>
      <c r="NPR914" s="4"/>
      <c r="NPS914" s="4"/>
      <c r="NPT914" s="4"/>
      <c r="NPU914" s="4"/>
      <c r="NPV914" s="4"/>
      <c r="NPW914" s="4"/>
      <c r="NPX914" s="4"/>
      <c r="NPY914" s="4"/>
      <c r="NPZ914" s="4"/>
      <c r="NQA914" s="4"/>
      <c r="NQB914" s="4"/>
      <c r="NQC914" s="4"/>
      <c r="NQD914" s="4"/>
      <c r="NQE914" s="4"/>
      <c r="NQF914" s="4"/>
      <c r="NQG914" s="4"/>
      <c r="NQH914" s="4"/>
      <c r="NQI914" s="4"/>
      <c r="NQJ914" s="4"/>
      <c r="NQK914" s="4"/>
      <c r="NQL914" s="4"/>
      <c r="NQM914" s="4"/>
      <c r="NQN914" s="4"/>
      <c r="NQO914" s="4"/>
      <c r="NQP914" s="4"/>
      <c r="NQQ914" s="4"/>
      <c r="NQR914" s="4"/>
      <c r="NQS914" s="4"/>
      <c r="NQT914" s="4"/>
      <c r="NQU914" s="4"/>
      <c r="NQV914" s="4"/>
      <c r="NQW914" s="4"/>
      <c r="NQX914" s="4"/>
      <c r="NQY914" s="4"/>
      <c r="NQZ914" s="4"/>
      <c r="NRA914" s="4"/>
      <c r="NRB914" s="4"/>
      <c r="NRC914" s="4"/>
      <c r="NRD914" s="4"/>
      <c r="NRE914" s="4"/>
      <c r="NRF914" s="4"/>
      <c r="NRG914" s="4"/>
      <c r="NRH914" s="4"/>
      <c r="NRI914" s="4"/>
      <c r="NRJ914" s="4"/>
      <c r="NRK914" s="4"/>
      <c r="NRL914" s="4"/>
      <c r="NRM914" s="4"/>
      <c r="NRN914" s="4"/>
      <c r="NRO914" s="4"/>
      <c r="NRP914" s="4"/>
      <c r="NRQ914" s="4"/>
      <c r="NRR914" s="4"/>
      <c r="NRS914" s="4"/>
      <c r="NRT914" s="4"/>
      <c r="NRU914" s="4"/>
      <c r="NRV914" s="4"/>
      <c r="NRW914" s="4"/>
      <c r="NRX914" s="4"/>
      <c r="NRY914" s="4"/>
      <c r="NRZ914" s="4"/>
      <c r="NSA914" s="4"/>
      <c r="NSB914" s="4"/>
      <c r="NSC914" s="4"/>
      <c r="NSD914" s="4"/>
      <c r="NSE914" s="4"/>
      <c r="NSF914" s="4"/>
      <c r="NSG914" s="4"/>
      <c r="NSH914" s="4"/>
      <c r="NSI914" s="4"/>
      <c r="NSJ914" s="4"/>
      <c r="NSK914" s="4"/>
      <c r="NSL914" s="4"/>
      <c r="NSM914" s="4"/>
      <c r="NSN914" s="4"/>
      <c r="NSO914" s="4"/>
      <c r="NSP914" s="4"/>
      <c r="NSQ914" s="4"/>
      <c r="NSR914" s="4"/>
      <c r="NSS914" s="4"/>
      <c r="NST914" s="4"/>
      <c r="NSV914" s="4"/>
      <c r="NSX914" s="4"/>
      <c r="NSY914" s="4"/>
      <c r="NSZ914" s="4"/>
      <c r="NTA914" s="4"/>
      <c r="NTB914" s="4"/>
      <c r="NTC914" s="4"/>
      <c r="NTD914" s="4"/>
      <c r="NTE914" s="4"/>
      <c r="NTJ914" s="4"/>
      <c r="NTK914" s="4"/>
      <c r="NTL914" s="4"/>
      <c r="NTM914" s="4"/>
      <c r="NTN914" s="4"/>
      <c r="NTO914" s="4"/>
      <c r="NTP914" s="4"/>
      <c r="NTQ914" s="4"/>
      <c r="NTR914" s="4"/>
      <c r="NTS914" s="4"/>
      <c r="NTT914" s="4"/>
      <c r="NTU914" s="4"/>
      <c r="NTV914" s="4"/>
      <c r="NTW914" s="4"/>
      <c r="NTX914" s="4"/>
      <c r="NTY914" s="4"/>
      <c r="NTZ914" s="4"/>
      <c r="NUA914" s="4"/>
      <c r="NUB914" s="4"/>
      <c r="NUC914" s="4"/>
      <c r="NUD914" s="4"/>
      <c r="NUE914" s="4"/>
      <c r="NUF914" s="4"/>
      <c r="NUG914" s="4"/>
      <c r="NUH914" s="4"/>
      <c r="NUI914" s="4"/>
      <c r="NUJ914" s="4"/>
      <c r="NUK914" s="4"/>
      <c r="NUL914" s="4"/>
      <c r="NUM914" s="4"/>
      <c r="NUN914" s="4"/>
      <c r="NUO914" s="4"/>
      <c r="NUP914" s="4"/>
      <c r="NUQ914" s="4"/>
      <c r="NUR914" s="4"/>
      <c r="NUS914" s="4"/>
      <c r="NUT914" s="4"/>
      <c r="NUU914" s="4"/>
      <c r="NUV914" s="4"/>
      <c r="NUW914" s="4"/>
      <c r="NUX914" s="4"/>
      <c r="NUY914" s="4"/>
      <c r="NUZ914" s="4"/>
      <c r="NVA914" s="4"/>
      <c r="NVB914" s="4"/>
      <c r="NVC914" s="4"/>
      <c r="NVD914" s="4"/>
      <c r="NVE914" s="4"/>
      <c r="NVF914" s="4"/>
      <c r="NVG914" s="4"/>
      <c r="NVH914" s="4"/>
      <c r="NVI914" s="4"/>
      <c r="NVJ914" s="4"/>
      <c r="NVK914" s="4"/>
      <c r="NVL914" s="4"/>
      <c r="NVM914" s="4"/>
      <c r="NVN914" s="4"/>
      <c r="NVO914" s="4"/>
      <c r="NVP914" s="4"/>
      <c r="NVQ914" s="4"/>
      <c r="NVR914" s="4"/>
      <c r="NVS914" s="4"/>
      <c r="NVT914" s="4"/>
      <c r="NVU914" s="4"/>
      <c r="NVV914" s="4"/>
      <c r="NVW914" s="4"/>
      <c r="NVX914" s="4"/>
      <c r="NVY914" s="4"/>
      <c r="NVZ914" s="4"/>
      <c r="NWA914" s="4"/>
      <c r="NWB914" s="4"/>
      <c r="NWC914" s="4"/>
      <c r="NWD914" s="4"/>
      <c r="NWE914" s="4"/>
      <c r="NWF914" s="4"/>
      <c r="NWG914" s="4"/>
      <c r="NWH914" s="4"/>
      <c r="NWI914" s="4"/>
      <c r="NWJ914" s="4"/>
      <c r="NWK914" s="4"/>
      <c r="NWL914" s="4"/>
      <c r="NWM914" s="4"/>
      <c r="NWN914" s="4"/>
      <c r="NWO914" s="4"/>
      <c r="NWP914" s="4"/>
      <c r="NWQ914" s="4"/>
      <c r="NWR914" s="4"/>
      <c r="NWS914" s="4"/>
      <c r="NWT914" s="4"/>
      <c r="NWU914" s="4"/>
      <c r="NWV914" s="4"/>
      <c r="NWW914" s="4"/>
      <c r="NWX914" s="4"/>
      <c r="NWY914" s="4"/>
      <c r="NWZ914" s="4"/>
      <c r="NXA914" s="4"/>
      <c r="NXB914" s="4"/>
      <c r="NXC914" s="4"/>
      <c r="NXD914" s="4"/>
      <c r="NXE914" s="4"/>
      <c r="NXF914" s="4"/>
      <c r="NXG914" s="4"/>
      <c r="NXH914" s="4"/>
      <c r="NXI914" s="4"/>
      <c r="NXJ914" s="4"/>
      <c r="NXK914" s="4"/>
      <c r="NXL914" s="4"/>
      <c r="NXM914" s="4"/>
      <c r="NXN914" s="4"/>
      <c r="NXO914" s="4"/>
      <c r="NXP914" s="4"/>
      <c r="NXQ914" s="4"/>
      <c r="NXR914" s="4"/>
      <c r="NXS914" s="4"/>
      <c r="NXT914" s="4"/>
      <c r="NXU914" s="4"/>
      <c r="NXV914" s="4"/>
      <c r="NXW914" s="4"/>
      <c r="NXX914" s="4"/>
      <c r="NXY914" s="4"/>
      <c r="NXZ914" s="4"/>
      <c r="NYA914" s="4"/>
      <c r="NYB914" s="4"/>
      <c r="NYC914" s="4"/>
      <c r="NYD914" s="4"/>
      <c r="NYE914" s="4"/>
      <c r="NYF914" s="4"/>
      <c r="NYG914" s="4"/>
      <c r="NYH914" s="4"/>
      <c r="NYI914" s="4"/>
      <c r="NYJ914" s="4"/>
      <c r="NYK914" s="4"/>
      <c r="NYL914" s="4"/>
      <c r="NYM914" s="4"/>
      <c r="NYN914" s="4"/>
      <c r="NYO914" s="4"/>
      <c r="NYP914" s="4"/>
      <c r="NYQ914" s="4"/>
      <c r="NYR914" s="4"/>
      <c r="NYS914" s="4"/>
      <c r="NYT914" s="4"/>
      <c r="NYU914" s="4"/>
      <c r="NYV914" s="4"/>
      <c r="NYW914" s="4"/>
      <c r="NYX914" s="4"/>
      <c r="NYY914" s="4"/>
      <c r="NYZ914" s="4"/>
      <c r="NZA914" s="4"/>
      <c r="NZB914" s="4"/>
      <c r="NZC914" s="4"/>
      <c r="NZD914" s="4"/>
      <c r="NZE914" s="4"/>
      <c r="NZF914" s="4"/>
      <c r="NZG914" s="4"/>
      <c r="NZH914" s="4"/>
      <c r="NZI914" s="4"/>
      <c r="NZJ914" s="4"/>
      <c r="NZK914" s="4"/>
      <c r="NZL914" s="4"/>
      <c r="NZM914" s="4"/>
      <c r="NZN914" s="4"/>
      <c r="NZO914" s="4"/>
      <c r="NZP914" s="4"/>
      <c r="NZQ914" s="4"/>
      <c r="NZR914" s="4"/>
      <c r="NZS914" s="4"/>
      <c r="NZT914" s="4"/>
      <c r="NZU914" s="4"/>
      <c r="NZV914" s="4"/>
      <c r="NZW914" s="4"/>
      <c r="NZX914" s="4"/>
      <c r="NZY914" s="4"/>
      <c r="NZZ914" s="4"/>
      <c r="OAA914" s="4"/>
      <c r="OAB914" s="4"/>
      <c r="OAC914" s="4"/>
      <c r="OAD914" s="4"/>
      <c r="OAE914" s="4"/>
      <c r="OAF914" s="4"/>
      <c r="OAG914" s="4"/>
      <c r="OAH914" s="4"/>
      <c r="OAI914" s="4"/>
      <c r="OAJ914" s="4"/>
      <c r="OAK914" s="4"/>
      <c r="OAL914" s="4"/>
      <c r="OAM914" s="4"/>
      <c r="OAN914" s="4"/>
      <c r="OAO914" s="4"/>
      <c r="OAP914" s="4"/>
      <c r="OAQ914" s="4"/>
      <c r="OAR914" s="4"/>
      <c r="OAS914" s="4"/>
      <c r="OAT914" s="4"/>
      <c r="OAU914" s="4"/>
      <c r="OAV914" s="4"/>
      <c r="OAW914" s="4"/>
      <c r="OAX914" s="4"/>
      <c r="OAY914" s="4"/>
      <c r="OAZ914" s="4"/>
      <c r="OBA914" s="4"/>
      <c r="OBB914" s="4"/>
      <c r="OBC914" s="4"/>
      <c r="OBD914" s="4"/>
      <c r="OBE914" s="4"/>
      <c r="OBF914" s="4"/>
      <c r="OBG914" s="4"/>
      <c r="OBH914" s="4"/>
      <c r="OBI914" s="4"/>
      <c r="OBJ914" s="4"/>
      <c r="OBK914" s="4"/>
      <c r="OBL914" s="4"/>
      <c r="OBM914" s="4"/>
      <c r="OBN914" s="4"/>
      <c r="OBO914" s="4"/>
      <c r="OBP914" s="4"/>
      <c r="OBQ914" s="4"/>
      <c r="OBR914" s="4"/>
      <c r="OBS914" s="4"/>
      <c r="OBT914" s="4"/>
      <c r="OBU914" s="4"/>
      <c r="OBV914" s="4"/>
      <c r="OBW914" s="4"/>
      <c r="OBX914" s="4"/>
      <c r="OBY914" s="4"/>
      <c r="OBZ914" s="4"/>
      <c r="OCA914" s="4"/>
      <c r="OCB914" s="4"/>
      <c r="OCC914" s="4"/>
      <c r="OCD914" s="4"/>
      <c r="OCE914" s="4"/>
      <c r="OCF914" s="4"/>
      <c r="OCG914" s="4"/>
      <c r="OCH914" s="4"/>
      <c r="OCI914" s="4"/>
      <c r="OCJ914" s="4"/>
      <c r="OCK914" s="4"/>
      <c r="OCL914" s="4"/>
      <c r="OCM914" s="4"/>
      <c r="OCN914" s="4"/>
      <c r="OCO914" s="4"/>
      <c r="OCP914" s="4"/>
      <c r="OCR914" s="4"/>
      <c r="OCT914" s="4"/>
      <c r="OCU914" s="4"/>
      <c r="OCV914" s="4"/>
      <c r="OCW914" s="4"/>
      <c r="OCX914" s="4"/>
      <c r="OCY914" s="4"/>
      <c r="OCZ914" s="4"/>
      <c r="ODA914" s="4"/>
      <c r="ODF914" s="4"/>
      <c r="ODG914" s="4"/>
      <c r="ODH914" s="4"/>
      <c r="ODI914" s="4"/>
      <c r="ODJ914" s="4"/>
      <c r="ODK914" s="4"/>
      <c r="ODL914" s="4"/>
      <c r="ODM914" s="4"/>
      <c r="ODN914" s="4"/>
      <c r="ODO914" s="4"/>
      <c r="ODP914" s="4"/>
      <c r="ODQ914" s="4"/>
      <c r="ODR914" s="4"/>
      <c r="ODS914" s="4"/>
      <c r="ODT914" s="4"/>
      <c r="ODU914" s="4"/>
      <c r="ODV914" s="4"/>
      <c r="ODW914" s="4"/>
      <c r="ODX914" s="4"/>
      <c r="ODY914" s="4"/>
      <c r="ODZ914" s="4"/>
      <c r="OEA914" s="4"/>
      <c r="OEB914" s="4"/>
      <c r="OEC914" s="4"/>
      <c r="OED914" s="4"/>
      <c r="OEE914" s="4"/>
      <c r="OEF914" s="4"/>
      <c r="OEG914" s="4"/>
      <c r="OEH914" s="4"/>
      <c r="OEI914" s="4"/>
      <c r="OEJ914" s="4"/>
      <c r="OEK914" s="4"/>
      <c r="OEL914" s="4"/>
      <c r="OEM914" s="4"/>
      <c r="OEN914" s="4"/>
      <c r="OEO914" s="4"/>
      <c r="OEP914" s="4"/>
      <c r="OEQ914" s="4"/>
      <c r="OER914" s="4"/>
      <c r="OES914" s="4"/>
      <c r="OET914" s="4"/>
      <c r="OEU914" s="4"/>
      <c r="OEV914" s="4"/>
      <c r="OEW914" s="4"/>
      <c r="OEX914" s="4"/>
      <c r="OEY914" s="4"/>
      <c r="OEZ914" s="4"/>
      <c r="OFA914" s="4"/>
      <c r="OFB914" s="4"/>
      <c r="OFC914" s="4"/>
      <c r="OFD914" s="4"/>
      <c r="OFE914" s="4"/>
      <c r="OFF914" s="4"/>
      <c r="OFG914" s="4"/>
      <c r="OFH914" s="4"/>
      <c r="OFI914" s="4"/>
      <c r="OFJ914" s="4"/>
      <c r="OFK914" s="4"/>
      <c r="OFL914" s="4"/>
      <c r="OFM914" s="4"/>
      <c r="OFN914" s="4"/>
      <c r="OFO914" s="4"/>
      <c r="OFP914" s="4"/>
      <c r="OFQ914" s="4"/>
      <c r="OFR914" s="4"/>
      <c r="OFS914" s="4"/>
      <c r="OFT914" s="4"/>
      <c r="OFU914" s="4"/>
      <c r="OFV914" s="4"/>
      <c r="OFW914" s="4"/>
      <c r="OFX914" s="4"/>
      <c r="OFY914" s="4"/>
      <c r="OFZ914" s="4"/>
      <c r="OGA914" s="4"/>
      <c r="OGB914" s="4"/>
      <c r="OGC914" s="4"/>
      <c r="OGD914" s="4"/>
      <c r="OGE914" s="4"/>
      <c r="OGF914" s="4"/>
      <c r="OGG914" s="4"/>
      <c r="OGH914" s="4"/>
      <c r="OGI914" s="4"/>
      <c r="OGJ914" s="4"/>
      <c r="OGK914" s="4"/>
      <c r="OGL914" s="4"/>
      <c r="OGM914" s="4"/>
      <c r="OGN914" s="4"/>
      <c r="OGO914" s="4"/>
      <c r="OGP914" s="4"/>
      <c r="OGQ914" s="4"/>
      <c r="OGR914" s="4"/>
      <c r="OGS914" s="4"/>
      <c r="OGT914" s="4"/>
      <c r="OGU914" s="4"/>
      <c r="OGV914" s="4"/>
      <c r="OGW914" s="4"/>
      <c r="OGX914" s="4"/>
      <c r="OGY914" s="4"/>
      <c r="OGZ914" s="4"/>
      <c r="OHA914" s="4"/>
      <c r="OHB914" s="4"/>
      <c r="OHC914" s="4"/>
      <c r="OHD914" s="4"/>
      <c r="OHE914" s="4"/>
      <c r="OHF914" s="4"/>
      <c r="OHG914" s="4"/>
      <c r="OHH914" s="4"/>
      <c r="OHI914" s="4"/>
      <c r="OHJ914" s="4"/>
      <c r="OHK914" s="4"/>
      <c r="OHL914" s="4"/>
      <c r="OHM914" s="4"/>
      <c r="OHN914" s="4"/>
      <c r="OHO914" s="4"/>
      <c r="OHP914" s="4"/>
      <c r="OHQ914" s="4"/>
      <c r="OHR914" s="4"/>
      <c r="OHS914" s="4"/>
      <c r="OHT914" s="4"/>
      <c r="OHU914" s="4"/>
      <c r="OHV914" s="4"/>
      <c r="OHW914" s="4"/>
      <c r="OHX914" s="4"/>
      <c r="OHY914" s="4"/>
      <c r="OHZ914" s="4"/>
      <c r="OIA914" s="4"/>
      <c r="OIB914" s="4"/>
      <c r="OIC914" s="4"/>
      <c r="OID914" s="4"/>
      <c r="OIE914" s="4"/>
      <c r="OIF914" s="4"/>
      <c r="OIG914" s="4"/>
      <c r="OIH914" s="4"/>
      <c r="OII914" s="4"/>
      <c r="OIJ914" s="4"/>
      <c r="OIK914" s="4"/>
      <c r="OIL914" s="4"/>
      <c r="OIM914" s="4"/>
      <c r="OIN914" s="4"/>
      <c r="OIO914" s="4"/>
      <c r="OIP914" s="4"/>
      <c r="OIQ914" s="4"/>
      <c r="OIR914" s="4"/>
      <c r="OIS914" s="4"/>
      <c r="OIT914" s="4"/>
      <c r="OIU914" s="4"/>
      <c r="OIV914" s="4"/>
      <c r="OIW914" s="4"/>
      <c r="OIX914" s="4"/>
      <c r="OIY914" s="4"/>
      <c r="OIZ914" s="4"/>
      <c r="OJA914" s="4"/>
      <c r="OJB914" s="4"/>
      <c r="OJC914" s="4"/>
      <c r="OJD914" s="4"/>
      <c r="OJE914" s="4"/>
      <c r="OJF914" s="4"/>
      <c r="OJG914" s="4"/>
      <c r="OJH914" s="4"/>
      <c r="OJI914" s="4"/>
      <c r="OJJ914" s="4"/>
      <c r="OJK914" s="4"/>
      <c r="OJL914" s="4"/>
      <c r="OJM914" s="4"/>
      <c r="OJN914" s="4"/>
      <c r="OJO914" s="4"/>
      <c r="OJP914" s="4"/>
      <c r="OJQ914" s="4"/>
      <c r="OJR914" s="4"/>
      <c r="OJS914" s="4"/>
      <c r="OJT914" s="4"/>
      <c r="OJU914" s="4"/>
      <c r="OJV914" s="4"/>
      <c r="OJW914" s="4"/>
      <c r="OJX914" s="4"/>
      <c r="OJY914" s="4"/>
      <c r="OJZ914" s="4"/>
      <c r="OKA914" s="4"/>
      <c r="OKB914" s="4"/>
      <c r="OKC914" s="4"/>
      <c r="OKD914" s="4"/>
      <c r="OKE914" s="4"/>
      <c r="OKF914" s="4"/>
      <c r="OKG914" s="4"/>
      <c r="OKH914" s="4"/>
      <c r="OKI914" s="4"/>
      <c r="OKJ914" s="4"/>
      <c r="OKK914" s="4"/>
      <c r="OKL914" s="4"/>
      <c r="OKM914" s="4"/>
      <c r="OKN914" s="4"/>
      <c r="OKO914" s="4"/>
      <c r="OKP914" s="4"/>
      <c r="OKQ914" s="4"/>
      <c r="OKR914" s="4"/>
      <c r="OKS914" s="4"/>
      <c r="OKT914" s="4"/>
      <c r="OKU914" s="4"/>
      <c r="OKV914" s="4"/>
      <c r="OKW914" s="4"/>
      <c r="OKX914" s="4"/>
      <c r="OKY914" s="4"/>
      <c r="OKZ914" s="4"/>
      <c r="OLA914" s="4"/>
      <c r="OLB914" s="4"/>
      <c r="OLC914" s="4"/>
      <c r="OLD914" s="4"/>
      <c r="OLE914" s="4"/>
      <c r="OLF914" s="4"/>
      <c r="OLG914" s="4"/>
      <c r="OLH914" s="4"/>
      <c r="OLI914" s="4"/>
      <c r="OLJ914" s="4"/>
      <c r="OLK914" s="4"/>
      <c r="OLL914" s="4"/>
      <c r="OLM914" s="4"/>
      <c r="OLN914" s="4"/>
      <c r="OLO914" s="4"/>
      <c r="OLP914" s="4"/>
      <c r="OLQ914" s="4"/>
      <c r="OLR914" s="4"/>
      <c r="OLS914" s="4"/>
      <c r="OLT914" s="4"/>
      <c r="OLU914" s="4"/>
      <c r="OLV914" s="4"/>
      <c r="OLW914" s="4"/>
      <c r="OLX914" s="4"/>
      <c r="OLY914" s="4"/>
      <c r="OLZ914" s="4"/>
      <c r="OMA914" s="4"/>
      <c r="OMB914" s="4"/>
      <c r="OMC914" s="4"/>
      <c r="OMD914" s="4"/>
      <c r="OME914" s="4"/>
      <c r="OMF914" s="4"/>
      <c r="OMG914" s="4"/>
      <c r="OMH914" s="4"/>
      <c r="OMI914" s="4"/>
      <c r="OMJ914" s="4"/>
      <c r="OMK914" s="4"/>
      <c r="OML914" s="4"/>
      <c r="OMN914" s="4"/>
      <c r="OMP914" s="4"/>
      <c r="OMQ914" s="4"/>
      <c r="OMR914" s="4"/>
      <c r="OMS914" s="4"/>
      <c r="OMT914" s="4"/>
      <c r="OMU914" s="4"/>
      <c r="OMV914" s="4"/>
      <c r="OMW914" s="4"/>
      <c r="ONB914" s="4"/>
      <c r="ONC914" s="4"/>
      <c r="OND914" s="4"/>
      <c r="ONE914" s="4"/>
      <c r="ONF914" s="4"/>
      <c r="ONG914" s="4"/>
      <c r="ONH914" s="4"/>
      <c r="ONI914" s="4"/>
      <c r="ONJ914" s="4"/>
      <c r="ONK914" s="4"/>
      <c r="ONL914" s="4"/>
      <c r="ONM914" s="4"/>
      <c r="ONN914" s="4"/>
      <c r="ONO914" s="4"/>
      <c r="ONP914" s="4"/>
      <c r="ONQ914" s="4"/>
      <c r="ONR914" s="4"/>
      <c r="ONS914" s="4"/>
      <c r="ONT914" s="4"/>
      <c r="ONU914" s="4"/>
      <c r="ONV914" s="4"/>
      <c r="ONW914" s="4"/>
      <c r="ONX914" s="4"/>
      <c r="ONY914" s="4"/>
      <c r="ONZ914" s="4"/>
      <c r="OOA914" s="4"/>
      <c r="OOB914" s="4"/>
      <c r="OOC914" s="4"/>
      <c r="OOD914" s="4"/>
      <c r="OOE914" s="4"/>
      <c r="OOF914" s="4"/>
      <c r="OOG914" s="4"/>
      <c r="OOH914" s="4"/>
      <c r="OOI914" s="4"/>
      <c r="OOJ914" s="4"/>
      <c r="OOK914" s="4"/>
      <c r="OOL914" s="4"/>
      <c r="OOM914" s="4"/>
      <c r="OON914" s="4"/>
      <c r="OOO914" s="4"/>
      <c r="OOP914" s="4"/>
      <c r="OOQ914" s="4"/>
      <c r="OOR914" s="4"/>
      <c r="OOS914" s="4"/>
      <c r="OOT914" s="4"/>
      <c r="OOU914" s="4"/>
      <c r="OOV914" s="4"/>
      <c r="OOW914" s="4"/>
      <c r="OOX914" s="4"/>
      <c r="OOY914" s="4"/>
      <c r="OOZ914" s="4"/>
      <c r="OPA914" s="4"/>
      <c r="OPB914" s="4"/>
      <c r="OPC914" s="4"/>
      <c r="OPD914" s="4"/>
      <c r="OPE914" s="4"/>
      <c r="OPF914" s="4"/>
      <c r="OPG914" s="4"/>
      <c r="OPH914" s="4"/>
      <c r="OPI914" s="4"/>
      <c r="OPJ914" s="4"/>
      <c r="OPK914" s="4"/>
      <c r="OPL914" s="4"/>
      <c r="OPM914" s="4"/>
      <c r="OPN914" s="4"/>
      <c r="OPO914" s="4"/>
      <c r="OPP914" s="4"/>
      <c r="OPQ914" s="4"/>
      <c r="OPR914" s="4"/>
      <c r="OPS914" s="4"/>
      <c r="OPT914" s="4"/>
      <c r="OPU914" s="4"/>
      <c r="OPV914" s="4"/>
      <c r="OPW914" s="4"/>
      <c r="OPX914" s="4"/>
      <c r="OPY914" s="4"/>
      <c r="OPZ914" s="4"/>
      <c r="OQA914" s="4"/>
      <c r="OQB914" s="4"/>
      <c r="OQC914" s="4"/>
      <c r="OQD914" s="4"/>
      <c r="OQE914" s="4"/>
      <c r="OQF914" s="4"/>
      <c r="OQG914" s="4"/>
      <c r="OQH914" s="4"/>
      <c r="OQI914" s="4"/>
      <c r="OQJ914" s="4"/>
      <c r="OQK914" s="4"/>
      <c r="OQL914" s="4"/>
      <c r="OQM914" s="4"/>
      <c r="OQN914" s="4"/>
      <c r="OQO914" s="4"/>
      <c r="OQP914" s="4"/>
      <c r="OQQ914" s="4"/>
      <c r="OQR914" s="4"/>
      <c r="OQS914" s="4"/>
      <c r="OQT914" s="4"/>
      <c r="OQU914" s="4"/>
      <c r="OQV914" s="4"/>
      <c r="OQW914" s="4"/>
      <c r="OQX914" s="4"/>
      <c r="OQY914" s="4"/>
      <c r="OQZ914" s="4"/>
      <c r="ORA914" s="4"/>
      <c r="ORB914" s="4"/>
      <c r="ORC914" s="4"/>
      <c r="ORD914" s="4"/>
      <c r="ORE914" s="4"/>
      <c r="ORF914" s="4"/>
      <c r="ORG914" s="4"/>
      <c r="ORH914" s="4"/>
      <c r="ORI914" s="4"/>
      <c r="ORJ914" s="4"/>
      <c r="ORK914" s="4"/>
      <c r="ORL914" s="4"/>
      <c r="ORM914" s="4"/>
      <c r="ORN914" s="4"/>
      <c r="ORO914" s="4"/>
      <c r="ORP914" s="4"/>
      <c r="ORQ914" s="4"/>
      <c r="ORR914" s="4"/>
      <c r="ORS914" s="4"/>
      <c r="ORT914" s="4"/>
      <c r="ORU914" s="4"/>
      <c r="ORV914" s="4"/>
      <c r="ORW914" s="4"/>
      <c r="ORX914" s="4"/>
      <c r="ORY914" s="4"/>
      <c r="ORZ914" s="4"/>
      <c r="OSA914" s="4"/>
      <c r="OSB914" s="4"/>
      <c r="OSC914" s="4"/>
      <c r="OSD914" s="4"/>
      <c r="OSE914" s="4"/>
      <c r="OSF914" s="4"/>
      <c r="OSG914" s="4"/>
      <c r="OSH914" s="4"/>
      <c r="OSI914" s="4"/>
      <c r="OSJ914" s="4"/>
      <c r="OSK914" s="4"/>
      <c r="OSL914" s="4"/>
      <c r="OSM914" s="4"/>
      <c r="OSN914" s="4"/>
      <c r="OSO914" s="4"/>
      <c r="OSP914" s="4"/>
      <c r="OSQ914" s="4"/>
      <c r="OSR914" s="4"/>
      <c r="OSS914" s="4"/>
      <c r="OST914" s="4"/>
      <c r="OSU914" s="4"/>
      <c r="OSV914" s="4"/>
      <c r="OSW914" s="4"/>
      <c r="OSX914" s="4"/>
      <c r="OSY914" s="4"/>
      <c r="OSZ914" s="4"/>
      <c r="OTA914" s="4"/>
      <c r="OTB914" s="4"/>
      <c r="OTC914" s="4"/>
      <c r="OTD914" s="4"/>
      <c r="OTE914" s="4"/>
      <c r="OTF914" s="4"/>
      <c r="OTG914" s="4"/>
      <c r="OTH914" s="4"/>
      <c r="OTI914" s="4"/>
      <c r="OTJ914" s="4"/>
      <c r="OTK914" s="4"/>
      <c r="OTL914" s="4"/>
      <c r="OTM914" s="4"/>
      <c r="OTN914" s="4"/>
      <c r="OTO914" s="4"/>
      <c r="OTP914" s="4"/>
      <c r="OTQ914" s="4"/>
      <c r="OTR914" s="4"/>
      <c r="OTS914" s="4"/>
      <c r="OTT914" s="4"/>
      <c r="OTU914" s="4"/>
      <c r="OTV914" s="4"/>
      <c r="OTW914" s="4"/>
      <c r="OTX914" s="4"/>
      <c r="OTY914" s="4"/>
      <c r="OTZ914" s="4"/>
      <c r="OUA914" s="4"/>
      <c r="OUB914" s="4"/>
      <c r="OUC914" s="4"/>
      <c r="OUD914" s="4"/>
      <c r="OUE914" s="4"/>
      <c r="OUF914" s="4"/>
      <c r="OUG914" s="4"/>
      <c r="OUH914" s="4"/>
      <c r="OUI914" s="4"/>
      <c r="OUJ914" s="4"/>
      <c r="OUK914" s="4"/>
      <c r="OUL914" s="4"/>
      <c r="OUM914" s="4"/>
      <c r="OUN914" s="4"/>
      <c r="OUO914" s="4"/>
      <c r="OUP914" s="4"/>
      <c r="OUQ914" s="4"/>
      <c r="OUR914" s="4"/>
      <c r="OUS914" s="4"/>
      <c r="OUT914" s="4"/>
      <c r="OUU914" s="4"/>
      <c r="OUV914" s="4"/>
      <c r="OUW914" s="4"/>
      <c r="OUX914" s="4"/>
      <c r="OUY914" s="4"/>
      <c r="OUZ914" s="4"/>
      <c r="OVA914" s="4"/>
      <c r="OVB914" s="4"/>
      <c r="OVC914" s="4"/>
      <c r="OVD914" s="4"/>
      <c r="OVE914" s="4"/>
      <c r="OVF914" s="4"/>
      <c r="OVG914" s="4"/>
      <c r="OVH914" s="4"/>
      <c r="OVI914" s="4"/>
      <c r="OVJ914" s="4"/>
      <c r="OVK914" s="4"/>
      <c r="OVL914" s="4"/>
      <c r="OVM914" s="4"/>
      <c r="OVN914" s="4"/>
      <c r="OVO914" s="4"/>
      <c r="OVP914" s="4"/>
      <c r="OVQ914" s="4"/>
      <c r="OVR914" s="4"/>
      <c r="OVS914" s="4"/>
      <c r="OVT914" s="4"/>
      <c r="OVU914" s="4"/>
      <c r="OVV914" s="4"/>
      <c r="OVW914" s="4"/>
      <c r="OVX914" s="4"/>
      <c r="OVY914" s="4"/>
      <c r="OVZ914" s="4"/>
      <c r="OWA914" s="4"/>
      <c r="OWB914" s="4"/>
      <c r="OWC914" s="4"/>
      <c r="OWD914" s="4"/>
      <c r="OWE914" s="4"/>
      <c r="OWF914" s="4"/>
      <c r="OWG914" s="4"/>
      <c r="OWH914" s="4"/>
      <c r="OWJ914" s="4"/>
      <c r="OWL914" s="4"/>
      <c r="OWM914" s="4"/>
      <c r="OWN914" s="4"/>
      <c r="OWO914" s="4"/>
      <c r="OWP914" s="4"/>
      <c r="OWQ914" s="4"/>
      <c r="OWR914" s="4"/>
      <c r="OWS914" s="4"/>
      <c r="OWX914" s="4"/>
      <c r="OWY914" s="4"/>
      <c r="OWZ914" s="4"/>
      <c r="OXA914" s="4"/>
      <c r="OXB914" s="4"/>
      <c r="OXC914" s="4"/>
      <c r="OXD914" s="4"/>
      <c r="OXE914" s="4"/>
      <c r="OXF914" s="4"/>
      <c r="OXG914" s="4"/>
      <c r="OXH914" s="4"/>
      <c r="OXI914" s="4"/>
      <c r="OXJ914" s="4"/>
      <c r="OXK914" s="4"/>
      <c r="OXL914" s="4"/>
      <c r="OXM914" s="4"/>
      <c r="OXN914" s="4"/>
      <c r="OXO914" s="4"/>
      <c r="OXP914" s="4"/>
      <c r="OXQ914" s="4"/>
      <c r="OXR914" s="4"/>
      <c r="OXS914" s="4"/>
      <c r="OXT914" s="4"/>
      <c r="OXU914" s="4"/>
      <c r="OXV914" s="4"/>
      <c r="OXW914" s="4"/>
      <c r="OXX914" s="4"/>
      <c r="OXY914" s="4"/>
      <c r="OXZ914" s="4"/>
      <c r="OYA914" s="4"/>
      <c r="OYB914" s="4"/>
      <c r="OYC914" s="4"/>
      <c r="OYD914" s="4"/>
      <c r="OYE914" s="4"/>
      <c r="OYF914" s="4"/>
      <c r="OYG914" s="4"/>
      <c r="OYH914" s="4"/>
      <c r="OYI914" s="4"/>
      <c r="OYJ914" s="4"/>
      <c r="OYK914" s="4"/>
      <c r="OYL914" s="4"/>
      <c r="OYM914" s="4"/>
      <c r="OYN914" s="4"/>
      <c r="OYO914" s="4"/>
      <c r="OYP914" s="4"/>
      <c r="OYQ914" s="4"/>
      <c r="OYR914" s="4"/>
      <c r="OYS914" s="4"/>
      <c r="OYT914" s="4"/>
      <c r="OYU914" s="4"/>
      <c r="OYV914" s="4"/>
      <c r="OYW914" s="4"/>
      <c r="OYX914" s="4"/>
      <c r="OYY914" s="4"/>
      <c r="OYZ914" s="4"/>
      <c r="OZA914" s="4"/>
      <c r="OZB914" s="4"/>
      <c r="OZC914" s="4"/>
      <c r="OZD914" s="4"/>
      <c r="OZE914" s="4"/>
      <c r="OZF914" s="4"/>
      <c r="OZG914" s="4"/>
      <c r="OZH914" s="4"/>
      <c r="OZI914" s="4"/>
      <c r="OZJ914" s="4"/>
      <c r="OZK914" s="4"/>
      <c r="OZL914" s="4"/>
      <c r="OZM914" s="4"/>
      <c r="OZN914" s="4"/>
      <c r="OZO914" s="4"/>
      <c r="OZP914" s="4"/>
      <c r="OZQ914" s="4"/>
      <c r="OZR914" s="4"/>
      <c r="OZS914" s="4"/>
      <c r="OZT914" s="4"/>
      <c r="OZU914" s="4"/>
      <c r="OZV914" s="4"/>
      <c r="OZW914" s="4"/>
      <c r="OZX914" s="4"/>
      <c r="OZY914" s="4"/>
      <c r="OZZ914" s="4"/>
      <c r="PAA914" s="4"/>
      <c r="PAB914" s="4"/>
      <c r="PAC914" s="4"/>
      <c r="PAD914" s="4"/>
      <c r="PAE914" s="4"/>
      <c r="PAF914" s="4"/>
      <c r="PAG914" s="4"/>
      <c r="PAH914" s="4"/>
      <c r="PAI914" s="4"/>
      <c r="PAJ914" s="4"/>
      <c r="PAK914" s="4"/>
      <c r="PAL914" s="4"/>
      <c r="PAM914" s="4"/>
      <c r="PAN914" s="4"/>
      <c r="PAO914" s="4"/>
      <c r="PAP914" s="4"/>
      <c r="PAQ914" s="4"/>
      <c r="PAR914" s="4"/>
      <c r="PAS914" s="4"/>
      <c r="PAT914" s="4"/>
      <c r="PAU914" s="4"/>
      <c r="PAV914" s="4"/>
      <c r="PAW914" s="4"/>
      <c r="PAX914" s="4"/>
      <c r="PAY914" s="4"/>
      <c r="PAZ914" s="4"/>
      <c r="PBA914" s="4"/>
      <c r="PBB914" s="4"/>
      <c r="PBC914" s="4"/>
      <c r="PBD914" s="4"/>
      <c r="PBE914" s="4"/>
      <c r="PBF914" s="4"/>
      <c r="PBG914" s="4"/>
      <c r="PBH914" s="4"/>
      <c r="PBI914" s="4"/>
      <c r="PBJ914" s="4"/>
      <c r="PBK914" s="4"/>
      <c r="PBL914" s="4"/>
      <c r="PBM914" s="4"/>
      <c r="PBN914" s="4"/>
      <c r="PBO914" s="4"/>
      <c r="PBP914" s="4"/>
      <c r="PBQ914" s="4"/>
      <c r="PBR914" s="4"/>
      <c r="PBS914" s="4"/>
      <c r="PBT914" s="4"/>
      <c r="PBU914" s="4"/>
      <c r="PBV914" s="4"/>
      <c r="PBW914" s="4"/>
      <c r="PBX914" s="4"/>
      <c r="PBY914" s="4"/>
      <c r="PBZ914" s="4"/>
      <c r="PCA914" s="4"/>
      <c r="PCB914" s="4"/>
      <c r="PCC914" s="4"/>
      <c r="PCD914" s="4"/>
      <c r="PCE914" s="4"/>
      <c r="PCF914" s="4"/>
      <c r="PCG914" s="4"/>
      <c r="PCH914" s="4"/>
      <c r="PCI914" s="4"/>
      <c r="PCJ914" s="4"/>
      <c r="PCK914" s="4"/>
      <c r="PCL914" s="4"/>
      <c r="PCM914" s="4"/>
      <c r="PCN914" s="4"/>
      <c r="PCO914" s="4"/>
      <c r="PCP914" s="4"/>
      <c r="PCQ914" s="4"/>
      <c r="PCR914" s="4"/>
      <c r="PCS914" s="4"/>
      <c r="PCT914" s="4"/>
      <c r="PCU914" s="4"/>
      <c r="PCV914" s="4"/>
      <c r="PCW914" s="4"/>
      <c r="PCX914" s="4"/>
      <c r="PCY914" s="4"/>
      <c r="PCZ914" s="4"/>
      <c r="PDA914" s="4"/>
      <c r="PDB914" s="4"/>
      <c r="PDC914" s="4"/>
      <c r="PDD914" s="4"/>
      <c r="PDE914" s="4"/>
      <c r="PDF914" s="4"/>
      <c r="PDG914" s="4"/>
      <c r="PDH914" s="4"/>
      <c r="PDI914" s="4"/>
      <c r="PDJ914" s="4"/>
      <c r="PDK914" s="4"/>
      <c r="PDL914" s="4"/>
      <c r="PDM914" s="4"/>
      <c r="PDN914" s="4"/>
      <c r="PDO914" s="4"/>
      <c r="PDP914" s="4"/>
      <c r="PDQ914" s="4"/>
      <c r="PDR914" s="4"/>
      <c r="PDS914" s="4"/>
      <c r="PDT914" s="4"/>
      <c r="PDU914" s="4"/>
      <c r="PDV914" s="4"/>
      <c r="PDW914" s="4"/>
      <c r="PDX914" s="4"/>
      <c r="PDY914" s="4"/>
      <c r="PDZ914" s="4"/>
      <c r="PEA914" s="4"/>
      <c r="PEB914" s="4"/>
      <c r="PEC914" s="4"/>
      <c r="PED914" s="4"/>
      <c r="PEE914" s="4"/>
      <c r="PEF914" s="4"/>
      <c r="PEG914" s="4"/>
      <c r="PEH914" s="4"/>
      <c r="PEI914" s="4"/>
      <c r="PEJ914" s="4"/>
      <c r="PEK914" s="4"/>
      <c r="PEL914" s="4"/>
      <c r="PEM914" s="4"/>
      <c r="PEN914" s="4"/>
      <c r="PEO914" s="4"/>
      <c r="PEP914" s="4"/>
      <c r="PEQ914" s="4"/>
      <c r="PER914" s="4"/>
      <c r="PES914" s="4"/>
      <c r="PET914" s="4"/>
      <c r="PEU914" s="4"/>
      <c r="PEV914" s="4"/>
      <c r="PEW914" s="4"/>
      <c r="PEX914" s="4"/>
      <c r="PEY914" s="4"/>
      <c r="PEZ914" s="4"/>
      <c r="PFA914" s="4"/>
      <c r="PFB914" s="4"/>
      <c r="PFC914" s="4"/>
      <c r="PFD914" s="4"/>
      <c r="PFE914" s="4"/>
      <c r="PFF914" s="4"/>
      <c r="PFG914" s="4"/>
      <c r="PFH914" s="4"/>
      <c r="PFI914" s="4"/>
      <c r="PFJ914" s="4"/>
      <c r="PFK914" s="4"/>
      <c r="PFL914" s="4"/>
      <c r="PFM914" s="4"/>
      <c r="PFN914" s="4"/>
      <c r="PFO914" s="4"/>
      <c r="PFP914" s="4"/>
      <c r="PFQ914" s="4"/>
      <c r="PFR914" s="4"/>
      <c r="PFS914" s="4"/>
      <c r="PFT914" s="4"/>
      <c r="PFU914" s="4"/>
      <c r="PFV914" s="4"/>
      <c r="PFW914" s="4"/>
      <c r="PFX914" s="4"/>
      <c r="PFY914" s="4"/>
      <c r="PFZ914" s="4"/>
      <c r="PGA914" s="4"/>
      <c r="PGB914" s="4"/>
      <c r="PGC914" s="4"/>
      <c r="PGD914" s="4"/>
      <c r="PGF914" s="4"/>
      <c r="PGH914" s="4"/>
      <c r="PGI914" s="4"/>
      <c r="PGJ914" s="4"/>
      <c r="PGK914" s="4"/>
      <c r="PGL914" s="4"/>
      <c r="PGM914" s="4"/>
      <c r="PGN914" s="4"/>
      <c r="PGO914" s="4"/>
      <c r="PGT914" s="4"/>
      <c r="PGU914" s="4"/>
      <c r="PGV914" s="4"/>
      <c r="PGW914" s="4"/>
      <c r="PGX914" s="4"/>
      <c r="PGY914" s="4"/>
      <c r="PGZ914" s="4"/>
      <c r="PHA914" s="4"/>
      <c r="PHB914" s="4"/>
      <c r="PHC914" s="4"/>
      <c r="PHD914" s="4"/>
      <c r="PHE914" s="4"/>
      <c r="PHF914" s="4"/>
      <c r="PHG914" s="4"/>
      <c r="PHH914" s="4"/>
      <c r="PHI914" s="4"/>
      <c r="PHJ914" s="4"/>
      <c r="PHK914" s="4"/>
      <c r="PHL914" s="4"/>
      <c r="PHM914" s="4"/>
      <c r="PHN914" s="4"/>
      <c r="PHO914" s="4"/>
      <c r="PHP914" s="4"/>
      <c r="PHQ914" s="4"/>
      <c r="PHR914" s="4"/>
      <c r="PHS914" s="4"/>
      <c r="PHT914" s="4"/>
      <c r="PHU914" s="4"/>
      <c r="PHV914" s="4"/>
      <c r="PHW914" s="4"/>
      <c r="PHX914" s="4"/>
      <c r="PHY914" s="4"/>
      <c r="PHZ914" s="4"/>
      <c r="PIA914" s="4"/>
      <c r="PIB914" s="4"/>
      <c r="PIC914" s="4"/>
      <c r="PID914" s="4"/>
      <c r="PIE914" s="4"/>
      <c r="PIF914" s="4"/>
      <c r="PIG914" s="4"/>
      <c r="PIH914" s="4"/>
      <c r="PII914" s="4"/>
      <c r="PIJ914" s="4"/>
      <c r="PIK914" s="4"/>
      <c r="PIL914" s="4"/>
      <c r="PIM914" s="4"/>
      <c r="PIN914" s="4"/>
      <c r="PIO914" s="4"/>
      <c r="PIP914" s="4"/>
      <c r="PIQ914" s="4"/>
      <c r="PIR914" s="4"/>
      <c r="PIS914" s="4"/>
      <c r="PIT914" s="4"/>
      <c r="PIU914" s="4"/>
      <c r="PIV914" s="4"/>
      <c r="PIW914" s="4"/>
      <c r="PIX914" s="4"/>
      <c r="PIY914" s="4"/>
      <c r="PIZ914" s="4"/>
      <c r="PJA914" s="4"/>
      <c r="PJB914" s="4"/>
      <c r="PJC914" s="4"/>
      <c r="PJD914" s="4"/>
      <c r="PJE914" s="4"/>
      <c r="PJF914" s="4"/>
      <c r="PJG914" s="4"/>
      <c r="PJH914" s="4"/>
      <c r="PJI914" s="4"/>
      <c r="PJJ914" s="4"/>
      <c r="PJK914" s="4"/>
      <c r="PJL914" s="4"/>
      <c r="PJM914" s="4"/>
      <c r="PJN914" s="4"/>
      <c r="PJO914" s="4"/>
      <c r="PJP914" s="4"/>
      <c r="PJQ914" s="4"/>
      <c r="PJR914" s="4"/>
      <c r="PJS914" s="4"/>
      <c r="PJT914" s="4"/>
      <c r="PJU914" s="4"/>
      <c r="PJV914" s="4"/>
      <c r="PJW914" s="4"/>
      <c r="PJX914" s="4"/>
      <c r="PJY914" s="4"/>
      <c r="PJZ914" s="4"/>
      <c r="PKA914" s="4"/>
      <c r="PKB914" s="4"/>
      <c r="PKC914" s="4"/>
      <c r="PKD914" s="4"/>
      <c r="PKE914" s="4"/>
      <c r="PKF914" s="4"/>
      <c r="PKG914" s="4"/>
      <c r="PKH914" s="4"/>
      <c r="PKI914" s="4"/>
      <c r="PKJ914" s="4"/>
      <c r="PKK914" s="4"/>
      <c r="PKL914" s="4"/>
      <c r="PKM914" s="4"/>
      <c r="PKN914" s="4"/>
      <c r="PKO914" s="4"/>
      <c r="PKP914" s="4"/>
      <c r="PKQ914" s="4"/>
      <c r="PKR914" s="4"/>
      <c r="PKS914" s="4"/>
      <c r="PKT914" s="4"/>
      <c r="PKU914" s="4"/>
      <c r="PKV914" s="4"/>
      <c r="PKW914" s="4"/>
      <c r="PKX914" s="4"/>
      <c r="PKY914" s="4"/>
      <c r="PKZ914" s="4"/>
      <c r="PLA914" s="4"/>
      <c r="PLB914" s="4"/>
      <c r="PLC914" s="4"/>
      <c r="PLD914" s="4"/>
      <c r="PLE914" s="4"/>
      <c r="PLF914" s="4"/>
      <c r="PLG914" s="4"/>
      <c r="PLH914" s="4"/>
      <c r="PLI914" s="4"/>
      <c r="PLJ914" s="4"/>
      <c r="PLK914" s="4"/>
      <c r="PLL914" s="4"/>
      <c r="PLM914" s="4"/>
      <c r="PLN914" s="4"/>
      <c r="PLO914" s="4"/>
      <c r="PLP914" s="4"/>
      <c r="PLQ914" s="4"/>
      <c r="PLR914" s="4"/>
      <c r="PLS914" s="4"/>
      <c r="PLT914" s="4"/>
      <c r="PLU914" s="4"/>
      <c r="PLV914" s="4"/>
      <c r="PLW914" s="4"/>
      <c r="PLX914" s="4"/>
      <c r="PLY914" s="4"/>
      <c r="PLZ914" s="4"/>
      <c r="PMA914" s="4"/>
      <c r="PMB914" s="4"/>
      <c r="PMC914" s="4"/>
      <c r="PMD914" s="4"/>
      <c r="PME914" s="4"/>
      <c r="PMF914" s="4"/>
      <c r="PMG914" s="4"/>
      <c r="PMH914" s="4"/>
      <c r="PMI914" s="4"/>
      <c r="PMJ914" s="4"/>
      <c r="PMK914" s="4"/>
      <c r="PML914" s="4"/>
      <c r="PMM914" s="4"/>
      <c r="PMN914" s="4"/>
      <c r="PMO914" s="4"/>
      <c r="PMP914" s="4"/>
      <c r="PMQ914" s="4"/>
      <c r="PMR914" s="4"/>
      <c r="PMS914" s="4"/>
      <c r="PMT914" s="4"/>
      <c r="PMU914" s="4"/>
      <c r="PMV914" s="4"/>
      <c r="PMW914" s="4"/>
      <c r="PMX914" s="4"/>
      <c r="PMY914" s="4"/>
      <c r="PMZ914" s="4"/>
      <c r="PNA914" s="4"/>
      <c r="PNB914" s="4"/>
      <c r="PNC914" s="4"/>
      <c r="PND914" s="4"/>
      <c r="PNE914" s="4"/>
      <c r="PNF914" s="4"/>
      <c r="PNG914" s="4"/>
      <c r="PNH914" s="4"/>
      <c r="PNI914" s="4"/>
      <c r="PNJ914" s="4"/>
      <c r="PNK914" s="4"/>
      <c r="PNL914" s="4"/>
      <c r="PNM914" s="4"/>
      <c r="PNN914" s="4"/>
      <c r="PNO914" s="4"/>
      <c r="PNP914" s="4"/>
      <c r="PNQ914" s="4"/>
      <c r="PNR914" s="4"/>
      <c r="PNS914" s="4"/>
      <c r="PNT914" s="4"/>
      <c r="PNU914" s="4"/>
      <c r="PNV914" s="4"/>
      <c r="PNW914" s="4"/>
      <c r="PNX914" s="4"/>
      <c r="PNY914" s="4"/>
      <c r="PNZ914" s="4"/>
      <c r="POA914" s="4"/>
      <c r="POB914" s="4"/>
      <c r="POC914" s="4"/>
      <c r="POD914" s="4"/>
      <c r="POE914" s="4"/>
      <c r="POF914" s="4"/>
      <c r="POG914" s="4"/>
      <c r="POH914" s="4"/>
      <c r="POI914" s="4"/>
      <c r="POJ914" s="4"/>
      <c r="POK914" s="4"/>
      <c r="POL914" s="4"/>
      <c r="POM914" s="4"/>
      <c r="PON914" s="4"/>
      <c r="POO914" s="4"/>
      <c r="POP914" s="4"/>
      <c r="POQ914" s="4"/>
      <c r="POR914" s="4"/>
      <c r="POS914" s="4"/>
      <c r="POT914" s="4"/>
      <c r="POU914" s="4"/>
      <c r="POV914" s="4"/>
      <c r="POW914" s="4"/>
      <c r="POX914" s="4"/>
      <c r="POY914" s="4"/>
      <c r="POZ914" s="4"/>
      <c r="PPA914" s="4"/>
      <c r="PPB914" s="4"/>
      <c r="PPC914" s="4"/>
      <c r="PPD914" s="4"/>
      <c r="PPE914" s="4"/>
      <c r="PPF914" s="4"/>
      <c r="PPG914" s="4"/>
      <c r="PPH914" s="4"/>
      <c r="PPI914" s="4"/>
      <c r="PPJ914" s="4"/>
      <c r="PPK914" s="4"/>
      <c r="PPL914" s="4"/>
      <c r="PPM914" s="4"/>
      <c r="PPN914" s="4"/>
      <c r="PPO914" s="4"/>
      <c r="PPP914" s="4"/>
      <c r="PPQ914" s="4"/>
      <c r="PPR914" s="4"/>
      <c r="PPS914" s="4"/>
      <c r="PPT914" s="4"/>
      <c r="PPU914" s="4"/>
      <c r="PPV914" s="4"/>
      <c r="PPW914" s="4"/>
      <c r="PPX914" s="4"/>
      <c r="PPY914" s="4"/>
      <c r="PPZ914" s="4"/>
      <c r="PQB914" s="4"/>
      <c r="PQD914" s="4"/>
      <c r="PQE914" s="4"/>
      <c r="PQF914" s="4"/>
      <c r="PQG914" s="4"/>
      <c r="PQH914" s="4"/>
      <c r="PQI914" s="4"/>
      <c r="PQJ914" s="4"/>
      <c r="PQK914" s="4"/>
      <c r="PQP914" s="4"/>
      <c r="PQQ914" s="4"/>
      <c r="PQR914" s="4"/>
      <c r="PQS914" s="4"/>
      <c r="PQT914" s="4"/>
      <c r="PQU914" s="4"/>
      <c r="PQV914" s="4"/>
      <c r="PQW914" s="4"/>
      <c r="PQX914" s="4"/>
      <c r="PQY914" s="4"/>
      <c r="PQZ914" s="4"/>
      <c r="PRA914" s="4"/>
      <c r="PRB914" s="4"/>
      <c r="PRC914" s="4"/>
      <c r="PRD914" s="4"/>
      <c r="PRE914" s="4"/>
      <c r="PRF914" s="4"/>
      <c r="PRG914" s="4"/>
      <c r="PRH914" s="4"/>
      <c r="PRI914" s="4"/>
      <c r="PRJ914" s="4"/>
      <c r="PRK914" s="4"/>
      <c r="PRL914" s="4"/>
      <c r="PRM914" s="4"/>
      <c r="PRN914" s="4"/>
      <c r="PRO914" s="4"/>
      <c r="PRP914" s="4"/>
      <c r="PRQ914" s="4"/>
      <c r="PRR914" s="4"/>
      <c r="PRS914" s="4"/>
      <c r="PRT914" s="4"/>
      <c r="PRU914" s="4"/>
      <c r="PRV914" s="4"/>
      <c r="PRW914" s="4"/>
      <c r="PRX914" s="4"/>
      <c r="PRY914" s="4"/>
      <c r="PRZ914" s="4"/>
      <c r="PSA914" s="4"/>
      <c r="PSB914" s="4"/>
      <c r="PSC914" s="4"/>
      <c r="PSD914" s="4"/>
      <c r="PSE914" s="4"/>
      <c r="PSF914" s="4"/>
      <c r="PSG914" s="4"/>
      <c r="PSH914" s="4"/>
      <c r="PSI914" s="4"/>
      <c r="PSJ914" s="4"/>
      <c r="PSK914" s="4"/>
      <c r="PSL914" s="4"/>
      <c r="PSM914" s="4"/>
      <c r="PSN914" s="4"/>
      <c r="PSO914" s="4"/>
      <c r="PSP914" s="4"/>
      <c r="PSQ914" s="4"/>
      <c r="PSR914" s="4"/>
      <c r="PSS914" s="4"/>
      <c r="PST914" s="4"/>
      <c r="PSU914" s="4"/>
      <c r="PSV914" s="4"/>
      <c r="PSW914" s="4"/>
      <c r="PSX914" s="4"/>
      <c r="PSY914" s="4"/>
      <c r="PSZ914" s="4"/>
      <c r="PTA914" s="4"/>
      <c r="PTB914" s="4"/>
      <c r="PTC914" s="4"/>
      <c r="PTD914" s="4"/>
      <c r="PTE914" s="4"/>
      <c r="PTF914" s="4"/>
      <c r="PTG914" s="4"/>
      <c r="PTH914" s="4"/>
      <c r="PTI914" s="4"/>
      <c r="PTJ914" s="4"/>
      <c r="PTK914" s="4"/>
      <c r="PTL914" s="4"/>
      <c r="PTM914" s="4"/>
      <c r="PTN914" s="4"/>
      <c r="PTO914" s="4"/>
      <c r="PTP914" s="4"/>
      <c r="PTQ914" s="4"/>
      <c r="PTR914" s="4"/>
      <c r="PTS914" s="4"/>
      <c r="PTT914" s="4"/>
      <c r="PTU914" s="4"/>
      <c r="PTV914" s="4"/>
      <c r="PTW914" s="4"/>
      <c r="PTX914" s="4"/>
      <c r="PTY914" s="4"/>
      <c r="PTZ914" s="4"/>
      <c r="PUA914" s="4"/>
      <c r="PUB914" s="4"/>
      <c r="PUC914" s="4"/>
      <c r="PUD914" s="4"/>
      <c r="PUE914" s="4"/>
      <c r="PUF914" s="4"/>
      <c r="PUG914" s="4"/>
      <c r="PUH914" s="4"/>
      <c r="PUI914" s="4"/>
      <c r="PUJ914" s="4"/>
      <c r="PUK914" s="4"/>
      <c r="PUL914" s="4"/>
      <c r="PUM914" s="4"/>
      <c r="PUN914" s="4"/>
      <c r="PUO914" s="4"/>
      <c r="PUP914" s="4"/>
      <c r="PUQ914" s="4"/>
      <c r="PUR914" s="4"/>
      <c r="PUS914" s="4"/>
      <c r="PUT914" s="4"/>
      <c r="PUU914" s="4"/>
      <c r="PUV914" s="4"/>
      <c r="PUW914" s="4"/>
      <c r="PUX914" s="4"/>
      <c r="PUY914" s="4"/>
      <c r="PUZ914" s="4"/>
      <c r="PVA914" s="4"/>
      <c r="PVB914" s="4"/>
      <c r="PVC914" s="4"/>
      <c r="PVD914" s="4"/>
      <c r="PVE914" s="4"/>
      <c r="PVF914" s="4"/>
      <c r="PVG914" s="4"/>
      <c r="PVH914" s="4"/>
      <c r="PVI914" s="4"/>
      <c r="PVJ914" s="4"/>
      <c r="PVK914" s="4"/>
      <c r="PVL914" s="4"/>
      <c r="PVM914" s="4"/>
      <c r="PVN914" s="4"/>
      <c r="PVO914" s="4"/>
      <c r="PVP914" s="4"/>
      <c r="PVQ914" s="4"/>
      <c r="PVR914" s="4"/>
      <c r="PVS914" s="4"/>
      <c r="PVT914" s="4"/>
      <c r="PVU914" s="4"/>
      <c r="PVV914" s="4"/>
      <c r="PVW914" s="4"/>
      <c r="PVX914" s="4"/>
      <c r="PVY914" s="4"/>
      <c r="PVZ914" s="4"/>
      <c r="PWA914" s="4"/>
      <c r="PWB914" s="4"/>
      <c r="PWC914" s="4"/>
      <c r="PWD914" s="4"/>
      <c r="PWE914" s="4"/>
      <c r="PWF914" s="4"/>
      <c r="PWG914" s="4"/>
      <c r="PWH914" s="4"/>
      <c r="PWI914" s="4"/>
      <c r="PWJ914" s="4"/>
      <c r="PWK914" s="4"/>
      <c r="PWL914" s="4"/>
      <c r="PWM914" s="4"/>
      <c r="PWN914" s="4"/>
      <c r="PWO914" s="4"/>
      <c r="PWP914" s="4"/>
      <c r="PWQ914" s="4"/>
      <c r="PWR914" s="4"/>
      <c r="PWS914" s="4"/>
      <c r="PWT914" s="4"/>
      <c r="PWU914" s="4"/>
      <c r="PWV914" s="4"/>
      <c r="PWW914" s="4"/>
      <c r="PWX914" s="4"/>
      <c r="PWY914" s="4"/>
      <c r="PWZ914" s="4"/>
      <c r="PXA914" s="4"/>
      <c r="PXB914" s="4"/>
      <c r="PXC914" s="4"/>
      <c r="PXD914" s="4"/>
      <c r="PXE914" s="4"/>
      <c r="PXF914" s="4"/>
      <c r="PXG914" s="4"/>
      <c r="PXH914" s="4"/>
      <c r="PXI914" s="4"/>
      <c r="PXJ914" s="4"/>
      <c r="PXK914" s="4"/>
      <c r="PXL914" s="4"/>
      <c r="PXM914" s="4"/>
      <c r="PXN914" s="4"/>
      <c r="PXO914" s="4"/>
      <c r="PXP914" s="4"/>
      <c r="PXQ914" s="4"/>
      <c r="PXR914" s="4"/>
      <c r="PXS914" s="4"/>
      <c r="PXT914" s="4"/>
      <c r="PXU914" s="4"/>
      <c r="PXV914" s="4"/>
      <c r="PXW914" s="4"/>
      <c r="PXX914" s="4"/>
      <c r="PXY914" s="4"/>
      <c r="PXZ914" s="4"/>
      <c r="PYA914" s="4"/>
      <c r="PYB914" s="4"/>
      <c r="PYC914" s="4"/>
      <c r="PYD914" s="4"/>
      <c r="PYE914" s="4"/>
      <c r="PYF914" s="4"/>
      <c r="PYG914" s="4"/>
      <c r="PYH914" s="4"/>
      <c r="PYI914" s="4"/>
      <c r="PYJ914" s="4"/>
      <c r="PYK914" s="4"/>
      <c r="PYL914" s="4"/>
      <c r="PYM914" s="4"/>
      <c r="PYN914" s="4"/>
      <c r="PYO914" s="4"/>
      <c r="PYP914" s="4"/>
      <c r="PYQ914" s="4"/>
      <c r="PYR914" s="4"/>
      <c r="PYS914" s="4"/>
      <c r="PYT914" s="4"/>
      <c r="PYU914" s="4"/>
      <c r="PYV914" s="4"/>
      <c r="PYW914" s="4"/>
      <c r="PYX914" s="4"/>
      <c r="PYY914" s="4"/>
      <c r="PYZ914" s="4"/>
      <c r="PZA914" s="4"/>
      <c r="PZB914" s="4"/>
      <c r="PZC914" s="4"/>
      <c r="PZD914" s="4"/>
      <c r="PZE914" s="4"/>
      <c r="PZF914" s="4"/>
      <c r="PZG914" s="4"/>
      <c r="PZH914" s="4"/>
      <c r="PZI914" s="4"/>
      <c r="PZJ914" s="4"/>
      <c r="PZK914" s="4"/>
      <c r="PZL914" s="4"/>
      <c r="PZM914" s="4"/>
      <c r="PZN914" s="4"/>
      <c r="PZO914" s="4"/>
      <c r="PZP914" s="4"/>
      <c r="PZQ914" s="4"/>
      <c r="PZR914" s="4"/>
      <c r="PZS914" s="4"/>
      <c r="PZT914" s="4"/>
      <c r="PZU914" s="4"/>
      <c r="PZV914" s="4"/>
      <c r="PZX914" s="4"/>
      <c r="PZZ914" s="4"/>
      <c r="QAA914" s="4"/>
      <c r="QAB914" s="4"/>
      <c r="QAC914" s="4"/>
      <c r="QAD914" s="4"/>
      <c r="QAE914" s="4"/>
      <c r="QAF914" s="4"/>
      <c r="QAG914" s="4"/>
      <c r="QAL914" s="4"/>
      <c r="QAM914" s="4"/>
      <c r="QAN914" s="4"/>
      <c r="QAO914" s="4"/>
      <c r="QAP914" s="4"/>
      <c r="QAQ914" s="4"/>
      <c r="QAR914" s="4"/>
      <c r="QAS914" s="4"/>
      <c r="QAT914" s="4"/>
      <c r="QAU914" s="4"/>
      <c r="QAV914" s="4"/>
      <c r="QAW914" s="4"/>
      <c r="QAX914" s="4"/>
      <c r="QAY914" s="4"/>
      <c r="QAZ914" s="4"/>
      <c r="QBA914" s="4"/>
      <c r="QBB914" s="4"/>
      <c r="QBC914" s="4"/>
      <c r="QBD914" s="4"/>
      <c r="QBE914" s="4"/>
      <c r="QBF914" s="4"/>
      <c r="QBG914" s="4"/>
      <c r="QBH914" s="4"/>
      <c r="QBI914" s="4"/>
      <c r="QBJ914" s="4"/>
      <c r="QBK914" s="4"/>
      <c r="QBL914" s="4"/>
      <c r="QBM914" s="4"/>
      <c r="QBN914" s="4"/>
      <c r="QBO914" s="4"/>
      <c r="QBP914" s="4"/>
      <c r="QBQ914" s="4"/>
      <c r="QBR914" s="4"/>
      <c r="QBS914" s="4"/>
      <c r="QBT914" s="4"/>
      <c r="QBU914" s="4"/>
      <c r="QBV914" s="4"/>
      <c r="QBW914" s="4"/>
      <c r="QBX914" s="4"/>
      <c r="QBY914" s="4"/>
      <c r="QBZ914" s="4"/>
      <c r="QCA914" s="4"/>
      <c r="QCB914" s="4"/>
      <c r="QCC914" s="4"/>
      <c r="QCD914" s="4"/>
      <c r="QCE914" s="4"/>
      <c r="QCF914" s="4"/>
      <c r="QCG914" s="4"/>
      <c r="QCH914" s="4"/>
      <c r="QCI914" s="4"/>
      <c r="QCJ914" s="4"/>
      <c r="QCK914" s="4"/>
      <c r="QCL914" s="4"/>
      <c r="QCM914" s="4"/>
      <c r="QCN914" s="4"/>
      <c r="QCO914" s="4"/>
      <c r="QCP914" s="4"/>
      <c r="QCQ914" s="4"/>
      <c r="QCR914" s="4"/>
      <c r="QCS914" s="4"/>
      <c r="QCT914" s="4"/>
      <c r="QCU914" s="4"/>
      <c r="QCV914" s="4"/>
      <c r="QCW914" s="4"/>
      <c r="QCX914" s="4"/>
      <c r="QCY914" s="4"/>
      <c r="QCZ914" s="4"/>
      <c r="QDA914" s="4"/>
      <c r="QDB914" s="4"/>
      <c r="QDC914" s="4"/>
      <c r="QDD914" s="4"/>
      <c r="QDE914" s="4"/>
      <c r="QDF914" s="4"/>
      <c r="QDG914" s="4"/>
      <c r="QDH914" s="4"/>
      <c r="QDI914" s="4"/>
      <c r="QDJ914" s="4"/>
      <c r="QDK914" s="4"/>
      <c r="QDL914" s="4"/>
      <c r="QDM914" s="4"/>
      <c r="QDN914" s="4"/>
      <c r="QDO914" s="4"/>
      <c r="QDP914" s="4"/>
      <c r="QDQ914" s="4"/>
      <c r="QDR914" s="4"/>
      <c r="QDS914" s="4"/>
      <c r="QDT914" s="4"/>
      <c r="QDU914" s="4"/>
      <c r="QDV914" s="4"/>
      <c r="QDW914" s="4"/>
      <c r="QDX914" s="4"/>
      <c r="QDY914" s="4"/>
      <c r="QDZ914" s="4"/>
      <c r="QEA914" s="4"/>
      <c r="QEB914" s="4"/>
      <c r="QEC914" s="4"/>
      <c r="QED914" s="4"/>
      <c r="QEE914" s="4"/>
      <c r="QEF914" s="4"/>
      <c r="QEG914" s="4"/>
      <c r="QEH914" s="4"/>
      <c r="QEI914" s="4"/>
      <c r="QEJ914" s="4"/>
      <c r="QEK914" s="4"/>
      <c r="QEL914" s="4"/>
      <c r="QEM914" s="4"/>
      <c r="QEN914" s="4"/>
      <c r="QEO914" s="4"/>
      <c r="QEP914" s="4"/>
      <c r="QEQ914" s="4"/>
      <c r="QER914" s="4"/>
      <c r="QES914" s="4"/>
      <c r="QET914" s="4"/>
      <c r="QEU914" s="4"/>
      <c r="QEV914" s="4"/>
      <c r="QEW914" s="4"/>
      <c r="QEX914" s="4"/>
      <c r="QEY914" s="4"/>
      <c r="QEZ914" s="4"/>
      <c r="QFA914" s="4"/>
      <c r="QFB914" s="4"/>
      <c r="QFC914" s="4"/>
      <c r="QFD914" s="4"/>
      <c r="QFE914" s="4"/>
      <c r="QFF914" s="4"/>
      <c r="QFG914" s="4"/>
      <c r="QFH914" s="4"/>
      <c r="QFI914" s="4"/>
      <c r="QFJ914" s="4"/>
      <c r="QFK914" s="4"/>
      <c r="QFL914" s="4"/>
      <c r="QFM914" s="4"/>
      <c r="QFN914" s="4"/>
      <c r="QFO914" s="4"/>
      <c r="QFP914" s="4"/>
      <c r="QFQ914" s="4"/>
      <c r="QFR914" s="4"/>
      <c r="QFS914" s="4"/>
      <c r="QFT914" s="4"/>
      <c r="QFU914" s="4"/>
      <c r="QFV914" s="4"/>
      <c r="QFW914" s="4"/>
      <c r="QFX914" s="4"/>
      <c r="QFY914" s="4"/>
      <c r="QFZ914" s="4"/>
      <c r="QGA914" s="4"/>
      <c r="QGB914" s="4"/>
      <c r="QGC914" s="4"/>
      <c r="QGD914" s="4"/>
      <c r="QGE914" s="4"/>
      <c r="QGF914" s="4"/>
      <c r="QGG914" s="4"/>
      <c r="QGH914" s="4"/>
      <c r="QGI914" s="4"/>
      <c r="QGJ914" s="4"/>
      <c r="QGK914" s="4"/>
      <c r="QGL914" s="4"/>
      <c r="QGM914" s="4"/>
      <c r="QGN914" s="4"/>
      <c r="QGO914" s="4"/>
      <c r="QGP914" s="4"/>
      <c r="QGQ914" s="4"/>
      <c r="QGR914" s="4"/>
      <c r="QGS914" s="4"/>
      <c r="QGT914" s="4"/>
      <c r="QGU914" s="4"/>
      <c r="QGV914" s="4"/>
      <c r="QGW914" s="4"/>
      <c r="QGX914" s="4"/>
      <c r="QGY914" s="4"/>
      <c r="QGZ914" s="4"/>
      <c r="QHA914" s="4"/>
      <c r="QHB914" s="4"/>
      <c r="QHC914" s="4"/>
      <c r="QHD914" s="4"/>
      <c r="QHE914" s="4"/>
      <c r="QHF914" s="4"/>
      <c r="QHG914" s="4"/>
      <c r="QHH914" s="4"/>
      <c r="QHI914" s="4"/>
      <c r="QHJ914" s="4"/>
      <c r="QHK914" s="4"/>
      <c r="QHL914" s="4"/>
      <c r="QHM914" s="4"/>
      <c r="QHN914" s="4"/>
      <c r="QHO914" s="4"/>
      <c r="QHP914" s="4"/>
      <c r="QHQ914" s="4"/>
      <c r="QHR914" s="4"/>
      <c r="QHS914" s="4"/>
      <c r="QHT914" s="4"/>
      <c r="QHU914" s="4"/>
      <c r="QHV914" s="4"/>
      <c r="QHW914" s="4"/>
      <c r="QHX914" s="4"/>
      <c r="QHY914" s="4"/>
      <c r="QHZ914" s="4"/>
      <c r="QIA914" s="4"/>
      <c r="QIB914" s="4"/>
      <c r="QIC914" s="4"/>
      <c r="QID914" s="4"/>
      <c r="QIE914" s="4"/>
      <c r="QIF914" s="4"/>
      <c r="QIG914" s="4"/>
      <c r="QIH914" s="4"/>
      <c r="QII914" s="4"/>
      <c r="QIJ914" s="4"/>
      <c r="QIK914" s="4"/>
      <c r="QIL914" s="4"/>
      <c r="QIM914" s="4"/>
      <c r="QIN914" s="4"/>
      <c r="QIO914" s="4"/>
      <c r="QIP914" s="4"/>
      <c r="QIQ914" s="4"/>
      <c r="QIR914" s="4"/>
      <c r="QIS914" s="4"/>
      <c r="QIT914" s="4"/>
      <c r="QIU914" s="4"/>
      <c r="QIV914" s="4"/>
      <c r="QIW914" s="4"/>
      <c r="QIX914" s="4"/>
      <c r="QIY914" s="4"/>
      <c r="QIZ914" s="4"/>
      <c r="QJA914" s="4"/>
      <c r="QJB914" s="4"/>
      <c r="QJC914" s="4"/>
      <c r="QJD914" s="4"/>
      <c r="QJE914" s="4"/>
      <c r="QJF914" s="4"/>
      <c r="QJG914" s="4"/>
      <c r="QJH914" s="4"/>
      <c r="QJI914" s="4"/>
      <c r="QJJ914" s="4"/>
      <c r="QJK914" s="4"/>
      <c r="QJL914" s="4"/>
      <c r="QJM914" s="4"/>
      <c r="QJN914" s="4"/>
      <c r="QJO914" s="4"/>
      <c r="QJP914" s="4"/>
      <c r="QJQ914" s="4"/>
      <c r="QJR914" s="4"/>
      <c r="QJT914" s="4"/>
      <c r="QJV914" s="4"/>
      <c r="QJW914" s="4"/>
      <c r="QJX914" s="4"/>
      <c r="QJY914" s="4"/>
      <c r="QJZ914" s="4"/>
      <c r="QKA914" s="4"/>
      <c r="QKB914" s="4"/>
      <c r="QKC914" s="4"/>
      <c r="QKH914" s="4"/>
      <c r="QKI914" s="4"/>
      <c r="QKJ914" s="4"/>
      <c r="QKK914" s="4"/>
      <c r="QKL914" s="4"/>
      <c r="QKM914" s="4"/>
      <c r="QKN914" s="4"/>
      <c r="QKO914" s="4"/>
      <c r="QKP914" s="4"/>
      <c r="QKQ914" s="4"/>
      <c r="QKR914" s="4"/>
      <c r="QKS914" s="4"/>
      <c r="QKT914" s="4"/>
      <c r="QKU914" s="4"/>
      <c r="QKV914" s="4"/>
      <c r="QKW914" s="4"/>
      <c r="QKX914" s="4"/>
      <c r="QKY914" s="4"/>
      <c r="QKZ914" s="4"/>
      <c r="QLA914" s="4"/>
      <c r="QLB914" s="4"/>
      <c r="QLC914" s="4"/>
      <c r="QLD914" s="4"/>
      <c r="QLE914" s="4"/>
      <c r="QLF914" s="4"/>
      <c r="QLG914" s="4"/>
      <c r="QLH914" s="4"/>
      <c r="QLI914" s="4"/>
      <c r="QLJ914" s="4"/>
      <c r="QLK914" s="4"/>
      <c r="QLL914" s="4"/>
      <c r="QLM914" s="4"/>
      <c r="QLN914" s="4"/>
      <c r="QLO914" s="4"/>
      <c r="QLP914" s="4"/>
      <c r="QLQ914" s="4"/>
      <c r="QLR914" s="4"/>
      <c r="QLS914" s="4"/>
      <c r="QLT914" s="4"/>
      <c r="QLU914" s="4"/>
      <c r="QLV914" s="4"/>
      <c r="QLW914" s="4"/>
      <c r="QLX914" s="4"/>
      <c r="QLY914" s="4"/>
      <c r="QLZ914" s="4"/>
      <c r="QMA914" s="4"/>
      <c r="QMB914" s="4"/>
      <c r="QMC914" s="4"/>
      <c r="QMD914" s="4"/>
      <c r="QME914" s="4"/>
      <c r="QMF914" s="4"/>
      <c r="QMG914" s="4"/>
      <c r="QMH914" s="4"/>
      <c r="QMI914" s="4"/>
      <c r="QMJ914" s="4"/>
      <c r="QMK914" s="4"/>
      <c r="QML914" s="4"/>
      <c r="QMM914" s="4"/>
      <c r="QMN914" s="4"/>
      <c r="QMO914" s="4"/>
      <c r="QMP914" s="4"/>
      <c r="QMQ914" s="4"/>
      <c r="QMR914" s="4"/>
      <c r="QMS914" s="4"/>
      <c r="QMT914" s="4"/>
      <c r="QMU914" s="4"/>
      <c r="QMV914" s="4"/>
      <c r="QMW914" s="4"/>
      <c r="QMX914" s="4"/>
      <c r="QMY914" s="4"/>
      <c r="QMZ914" s="4"/>
      <c r="QNA914" s="4"/>
      <c r="QNB914" s="4"/>
      <c r="QNC914" s="4"/>
      <c r="QND914" s="4"/>
      <c r="QNE914" s="4"/>
      <c r="QNF914" s="4"/>
      <c r="QNG914" s="4"/>
      <c r="QNH914" s="4"/>
      <c r="QNI914" s="4"/>
      <c r="QNJ914" s="4"/>
      <c r="QNK914" s="4"/>
      <c r="QNL914" s="4"/>
      <c r="QNM914" s="4"/>
      <c r="QNN914" s="4"/>
      <c r="QNO914" s="4"/>
      <c r="QNP914" s="4"/>
      <c r="QNQ914" s="4"/>
      <c r="QNR914" s="4"/>
      <c r="QNS914" s="4"/>
      <c r="QNT914" s="4"/>
      <c r="QNU914" s="4"/>
      <c r="QNV914" s="4"/>
      <c r="QNW914" s="4"/>
      <c r="QNX914" s="4"/>
      <c r="QNY914" s="4"/>
      <c r="QNZ914" s="4"/>
      <c r="QOA914" s="4"/>
      <c r="QOB914" s="4"/>
      <c r="QOC914" s="4"/>
      <c r="QOD914" s="4"/>
      <c r="QOE914" s="4"/>
      <c r="QOF914" s="4"/>
      <c r="QOG914" s="4"/>
      <c r="QOH914" s="4"/>
      <c r="QOI914" s="4"/>
      <c r="QOJ914" s="4"/>
      <c r="QOK914" s="4"/>
      <c r="QOL914" s="4"/>
      <c r="QOM914" s="4"/>
      <c r="QON914" s="4"/>
      <c r="QOO914" s="4"/>
      <c r="QOP914" s="4"/>
      <c r="QOQ914" s="4"/>
      <c r="QOR914" s="4"/>
      <c r="QOS914" s="4"/>
      <c r="QOT914" s="4"/>
      <c r="QOU914" s="4"/>
      <c r="QOV914" s="4"/>
      <c r="QOW914" s="4"/>
      <c r="QOX914" s="4"/>
      <c r="QOY914" s="4"/>
      <c r="QOZ914" s="4"/>
      <c r="QPA914" s="4"/>
      <c r="QPB914" s="4"/>
      <c r="QPC914" s="4"/>
      <c r="QPD914" s="4"/>
      <c r="QPE914" s="4"/>
      <c r="QPF914" s="4"/>
      <c r="QPG914" s="4"/>
      <c r="QPH914" s="4"/>
      <c r="QPI914" s="4"/>
      <c r="QPJ914" s="4"/>
      <c r="QPK914" s="4"/>
      <c r="QPL914" s="4"/>
      <c r="QPM914" s="4"/>
      <c r="QPN914" s="4"/>
      <c r="QPO914" s="4"/>
      <c r="QPP914" s="4"/>
      <c r="QPQ914" s="4"/>
      <c r="QPR914" s="4"/>
      <c r="QPS914" s="4"/>
      <c r="QPT914" s="4"/>
      <c r="QPU914" s="4"/>
      <c r="QPV914" s="4"/>
      <c r="QPW914" s="4"/>
      <c r="QPX914" s="4"/>
      <c r="QPY914" s="4"/>
      <c r="QPZ914" s="4"/>
      <c r="QQA914" s="4"/>
      <c r="QQB914" s="4"/>
      <c r="QQC914" s="4"/>
      <c r="QQD914" s="4"/>
      <c r="QQE914" s="4"/>
      <c r="QQF914" s="4"/>
      <c r="QQG914" s="4"/>
      <c r="QQH914" s="4"/>
      <c r="QQI914" s="4"/>
      <c r="QQJ914" s="4"/>
      <c r="QQK914" s="4"/>
      <c r="QQL914" s="4"/>
      <c r="QQM914" s="4"/>
      <c r="QQN914" s="4"/>
      <c r="QQO914" s="4"/>
      <c r="QQP914" s="4"/>
      <c r="QQQ914" s="4"/>
      <c r="QQR914" s="4"/>
      <c r="QQS914" s="4"/>
      <c r="QQT914" s="4"/>
      <c r="QQU914" s="4"/>
      <c r="QQV914" s="4"/>
      <c r="QQW914" s="4"/>
      <c r="QQX914" s="4"/>
      <c r="QQY914" s="4"/>
      <c r="QQZ914" s="4"/>
      <c r="QRA914" s="4"/>
      <c r="QRB914" s="4"/>
      <c r="QRC914" s="4"/>
      <c r="QRD914" s="4"/>
      <c r="QRE914" s="4"/>
      <c r="QRF914" s="4"/>
      <c r="QRG914" s="4"/>
      <c r="QRH914" s="4"/>
      <c r="QRI914" s="4"/>
      <c r="QRJ914" s="4"/>
      <c r="QRK914" s="4"/>
      <c r="QRL914" s="4"/>
      <c r="QRM914" s="4"/>
      <c r="QRN914" s="4"/>
      <c r="QRO914" s="4"/>
      <c r="QRP914" s="4"/>
      <c r="QRQ914" s="4"/>
      <c r="QRR914" s="4"/>
      <c r="QRS914" s="4"/>
      <c r="QRT914" s="4"/>
      <c r="QRU914" s="4"/>
      <c r="QRV914" s="4"/>
      <c r="QRW914" s="4"/>
      <c r="QRX914" s="4"/>
      <c r="QRY914" s="4"/>
      <c r="QRZ914" s="4"/>
      <c r="QSA914" s="4"/>
      <c r="QSB914" s="4"/>
      <c r="QSC914" s="4"/>
      <c r="QSD914" s="4"/>
      <c r="QSE914" s="4"/>
      <c r="QSF914" s="4"/>
      <c r="QSG914" s="4"/>
      <c r="QSH914" s="4"/>
      <c r="QSI914" s="4"/>
      <c r="QSJ914" s="4"/>
      <c r="QSK914" s="4"/>
      <c r="QSL914" s="4"/>
      <c r="QSM914" s="4"/>
      <c r="QSN914" s="4"/>
      <c r="QSO914" s="4"/>
      <c r="QSP914" s="4"/>
      <c r="QSQ914" s="4"/>
      <c r="QSR914" s="4"/>
      <c r="QSS914" s="4"/>
      <c r="QST914" s="4"/>
      <c r="QSU914" s="4"/>
      <c r="QSV914" s="4"/>
      <c r="QSW914" s="4"/>
      <c r="QSX914" s="4"/>
      <c r="QSY914" s="4"/>
      <c r="QSZ914" s="4"/>
      <c r="QTA914" s="4"/>
      <c r="QTB914" s="4"/>
      <c r="QTC914" s="4"/>
      <c r="QTD914" s="4"/>
      <c r="QTE914" s="4"/>
      <c r="QTF914" s="4"/>
      <c r="QTG914" s="4"/>
      <c r="QTH914" s="4"/>
      <c r="QTI914" s="4"/>
      <c r="QTJ914" s="4"/>
      <c r="QTK914" s="4"/>
      <c r="QTL914" s="4"/>
      <c r="QTM914" s="4"/>
      <c r="QTN914" s="4"/>
      <c r="QTP914" s="4"/>
      <c r="QTR914" s="4"/>
      <c r="QTS914" s="4"/>
      <c r="QTT914" s="4"/>
      <c r="QTU914" s="4"/>
      <c r="QTV914" s="4"/>
      <c r="QTW914" s="4"/>
      <c r="QTX914" s="4"/>
      <c r="QTY914" s="4"/>
      <c r="QUD914" s="4"/>
      <c r="QUE914" s="4"/>
      <c r="QUF914" s="4"/>
      <c r="QUG914" s="4"/>
      <c r="QUH914" s="4"/>
      <c r="QUI914" s="4"/>
      <c r="QUJ914" s="4"/>
      <c r="QUK914" s="4"/>
      <c r="QUL914" s="4"/>
      <c r="QUM914" s="4"/>
      <c r="QUN914" s="4"/>
      <c r="QUO914" s="4"/>
      <c r="QUP914" s="4"/>
      <c r="QUQ914" s="4"/>
      <c r="QUR914" s="4"/>
      <c r="QUS914" s="4"/>
      <c r="QUT914" s="4"/>
      <c r="QUU914" s="4"/>
      <c r="QUV914" s="4"/>
      <c r="QUW914" s="4"/>
      <c r="QUX914" s="4"/>
      <c r="QUY914" s="4"/>
      <c r="QUZ914" s="4"/>
      <c r="QVA914" s="4"/>
      <c r="QVB914" s="4"/>
      <c r="QVC914" s="4"/>
      <c r="QVD914" s="4"/>
      <c r="QVE914" s="4"/>
      <c r="QVF914" s="4"/>
      <c r="QVG914" s="4"/>
      <c r="QVH914" s="4"/>
      <c r="QVI914" s="4"/>
      <c r="QVJ914" s="4"/>
      <c r="QVK914" s="4"/>
      <c r="QVL914" s="4"/>
      <c r="QVM914" s="4"/>
      <c r="QVN914" s="4"/>
      <c r="QVO914" s="4"/>
      <c r="QVP914" s="4"/>
      <c r="QVQ914" s="4"/>
      <c r="QVR914" s="4"/>
      <c r="QVS914" s="4"/>
      <c r="QVT914" s="4"/>
      <c r="QVU914" s="4"/>
      <c r="QVV914" s="4"/>
      <c r="QVW914" s="4"/>
      <c r="QVX914" s="4"/>
      <c r="QVY914" s="4"/>
      <c r="QVZ914" s="4"/>
      <c r="QWA914" s="4"/>
      <c r="QWB914" s="4"/>
      <c r="QWC914" s="4"/>
      <c r="QWD914" s="4"/>
      <c r="QWE914" s="4"/>
      <c r="QWF914" s="4"/>
      <c r="QWG914" s="4"/>
      <c r="QWH914" s="4"/>
      <c r="QWI914" s="4"/>
      <c r="QWJ914" s="4"/>
      <c r="QWK914" s="4"/>
      <c r="QWL914" s="4"/>
      <c r="QWM914" s="4"/>
      <c r="QWN914" s="4"/>
      <c r="QWO914" s="4"/>
      <c r="QWP914" s="4"/>
      <c r="QWQ914" s="4"/>
      <c r="QWR914" s="4"/>
      <c r="QWS914" s="4"/>
      <c r="QWT914" s="4"/>
      <c r="QWU914" s="4"/>
      <c r="QWV914" s="4"/>
      <c r="QWW914" s="4"/>
      <c r="QWX914" s="4"/>
      <c r="QWY914" s="4"/>
      <c r="QWZ914" s="4"/>
      <c r="QXA914" s="4"/>
      <c r="QXB914" s="4"/>
      <c r="QXC914" s="4"/>
      <c r="QXD914" s="4"/>
      <c r="QXE914" s="4"/>
      <c r="QXF914" s="4"/>
      <c r="QXG914" s="4"/>
      <c r="QXH914" s="4"/>
      <c r="QXI914" s="4"/>
      <c r="QXJ914" s="4"/>
      <c r="QXK914" s="4"/>
      <c r="QXL914" s="4"/>
      <c r="QXM914" s="4"/>
      <c r="QXN914" s="4"/>
      <c r="QXO914" s="4"/>
      <c r="QXP914" s="4"/>
      <c r="QXQ914" s="4"/>
      <c r="QXR914" s="4"/>
      <c r="QXS914" s="4"/>
      <c r="QXT914" s="4"/>
      <c r="QXU914" s="4"/>
      <c r="QXV914" s="4"/>
      <c r="QXW914" s="4"/>
      <c r="QXX914" s="4"/>
      <c r="QXY914" s="4"/>
      <c r="QXZ914" s="4"/>
      <c r="QYA914" s="4"/>
      <c r="QYB914" s="4"/>
      <c r="QYC914" s="4"/>
      <c r="QYD914" s="4"/>
      <c r="QYE914" s="4"/>
      <c r="QYF914" s="4"/>
      <c r="QYG914" s="4"/>
      <c r="QYH914" s="4"/>
      <c r="QYI914" s="4"/>
      <c r="QYJ914" s="4"/>
      <c r="QYK914" s="4"/>
      <c r="QYL914" s="4"/>
      <c r="QYM914" s="4"/>
      <c r="QYN914" s="4"/>
      <c r="QYO914" s="4"/>
      <c r="QYP914" s="4"/>
      <c r="QYQ914" s="4"/>
      <c r="QYR914" s="4"/>
      <c r="QYS914" s="4"/>
      <c r="QYT914" s="4"/>
      <c r="QYU914" s="4"/>
      <c r="QYV914" s="4"/>
      <c r="QYW914" s="4"/>
      <c r="QYX914" s="4"/>
      <c r="QYY914" s="4"/>
      <c r="QYZ914" s="4"/>
      <c r="QZA914" s="4"/>
      <c r="QZB914" s="4"/>
      <c r="QZC914" s="4"/>
      <c r="QZD914" s="4"/>
      <c r="QZE914" s="4"/>
      <c r="QZF914" s="4"/>
      <c r="QZG914" s="4"/>
      <c r="QZH914" s="4"/>
      <c r="QZI914" s="4"/>
      <c r="QZJ914" s="4"/>
      <c r="QZK914" s="4"/>
      <c r="QZL914" s="4"/>
      <c r="QZM914" s="4"/>
      <c r="QZN914" s="4"/>
      <c r="QZO914" s="4"/>
      <c r="QZP914" s="4"/>
      <c r="QZQ914" s="4"/>
      <c r="QZR914" s="4"/>
      <c r="QZS914" s="4"/>
      <c r="QZT914" s="4"/>
      <c r="QZU914" s="4"/>
      <c r="QZV914" s="4"/>
      <c r="QZW914" s="4"/>
      <c r="QZX914" s="4"/>
      <c r="QZY914" s="4"/>
      <c r="QZZ914" s="4"/>
      <c r="RAA914" s="4"/>
      <c r="RAB914" s="4"/>
      <c r="RAC914" s="4"/>
      <c r="RAD914" s="4"/>
      <c r="RAE914" s="4"/>
      <c r="RAF914" s="4"/>
      <c r="RAG914" s="4"/>
      <c r="RAH914" s="4"/>
      <c r="RAI914" s="4"/>
      <c r="RAJ914" s="4"/>
      <c r="RAK914" s="4"/>
      <c r="RAL914" s="4"/>
      <c r="RAM914" s="4"/>
      <c r="RAN914" s="4"/>
      <c r="RAO914" s="4"/>
      <c r="RAP914" s="4"/>
      <c r="RAQ914" s="4"/>
      <c r="RAR914" s="4"/>
      <c r="RAS914" s="4"/>
      <c r="RAT914" s="4"/>
      <c r="RAU914" s="4"/>
      <c r="RAV914" s="4"/>
      <c r="RAW914" s="4"/>
      <c r="RAX914" s="4"/>
      <c r="RAY914" s="4"/>
      <c r="RAZ914" s="4"/>
      <c r="RBA914" s="4"/>
      <c r="RBB914" s="4"/>
      <c r="RBC914" s="4"/>
      <c r="RBD914" s="4"/>
      <c r="RBE914" s="4"/>
      <c r="RBF914" s="4"/>
      <c r="RBG914" s="4"/>
      <c r="RBH914" s="4"/>
      <c r="RBI914" s="4"/>
      <c r="RBJ914" s="4"/>
      <c r="RBK914" s="4"/>
      <c r="RBL914" s="4"/>
      <c r="RBM914" s="4"/>
      <c r="RBN914" s="4"/>
      <c r="RBO914" s="4"/>
      <c r="RBP914" s="4"/>
      <c r="RBQ914" s="4"/>
      <c r="RBR914" s="4"/>
      <c r="RBS914" s="4"/>
      <c r="RBT914" s="4"/>
      <c r="RBU914" s="4"/>
      <c r="RBV914" s="4"/>
      <c r="RBW914" s="4"/>
      <c r="RBX914" s="4"/>
      <c r="RBY914" s="4"/>
      <c r="RBZ914" s="4"/>
      <c r="RCA914" s="4"/>
      <c r="RCB914" s="4"/>
      <c r="RCC914" s="4"/>
      <c r="RCD914" s="4"/>
      <c r="RCE914" s="4"/>
      <c r="RCF914" s="4"/>
      <c r="RCG914" s="4"/>
      <c r="RCH914" s="4"/>
      <c r="RCI914" s="4"/>
      <c r="RCJ914" s="4"/>
      <c r="RCK914" s="4"/>
      <c r="RCL914" s="4"/>
      <c r="RCM914" s="4"/>
      <c r="RCN914" s="4"/>
      <c r="RCO914" s="4"/>
      <c r="RCP914" s="4"/>
      <c r="RCQ914" s="4"/>
      <c r="RCR914" s="4"/>
      <c r="RCS914" s="4"/>
      <c r="RCT914" s="4"/>
      <c r="RCU914" s="4"/>
      <c r="RCV914" s="4"/>
      <c r="RCW914" s="4"/>
      <c r="RCX914" s="4"/>
      <c r="RCY914" s="4"/>
      <c r="RCZ914" s="4"/>
      <c r="RDA914" s="4"/>
      <c r="RDB914" s="4"/>
      <c r="RDC914" s="4"/>
      <c r="RDD914" s="4"/>
      <c r="RDE914" s="4"/>
      <c r="RDF914" s="4"/>
      <c r="RDG914" s="4"/>
      <c r="RDH914" s="4"/>
      <c r="RDI914" s="4"/>
      <c r="RDJ914" s="4"/>
      <c r="RDL914" s="4"/>
      <c r="RDN914" s="4"/>
      <c r="RDO914" s="4"/>
      <c r="RDP914" s="4"/>
      <c r="RDQ914" s="4"/>
      <c r="RDR914" s="4"/>
      <c r="RDS914" s="4"/>
      <c r="RDT914" s="4"/>
      <c r="RDU914" s="4"/>
      <c r="RDZ914" s="4"/>
      <c r="REA914" s="4"/>
      <c r="REB914" s="4"/>
      <c r="REC914" s="4"/>
      <c r="RED914" s="4"/>
      <c r="REE914" s="4"/>
      <c r="REF914" s="4"/>
      <c r="REG914" s="4"/>
      <c r="REH914" s="4"/>
      <c r="REI914" s="4"/>
      <c r="REJ914" s="4"/>
      <c r="REK914" s="4"/>
      <c r="REL914" s="4"/>
      <c r="REM914" s="4"/>
      <c r="REN914" s="4"/>
      <c r="REO914" s="4"/>
      <c r="REP914" s="4"/>
      <c r="REQ914" s="4"/>
      <c r="RER914" s="4"/>
      <c r="RES914" s="4"/>
      <c r="RET914" s="4"/>
      <c r="REU914" s="4"/>
      <c r="REV914" s="4"/>
      <c r="REW914" s="4"/>
      <c r="REX914" s="4"/>
      <c r="REY914" s="4"/>
      <c r="REZ914" s="4"/>
      <c r="RFA914" s="4"/>
      <c r="RFB914" s="4"/>
      <c r="RFC914" s="4"/>
      <c r="RFD914" s="4"/>
      <c r="RFE914" s="4"/>
      <c r="RFF914" s="4"/>
      <c r="RFG914" s="4"/>
      <c r="RFH914" s="4"/>
      <c r="RFI914" s="4"/>
      <c r="RFJ914" s="4"/>
      <c r="RFK914" s="4"/>
      <c r="RFL914" s="4"/>
      <c r="RFM914" s="4"/>
      <c r="RFN914" s="4"/>
      <c r="RFO914" s="4"/>
      <c r="RFP914" s="4"/>
      <c r="RFQ914" s="4"/>
      <c r="RFR914" s="4"/>
      <c r="RFS914" s="4"/>
      <c r="RFT914" s="4"/>
      <c r="RFU914" s="4"/>
      <c r="RFV914" s="4"/>
      <c r="RFW914" s="4"/>
      <c r="RFX914" s="4"/>
      <c r="RFY914" s="4"/>
      <c r="RFZ914" s="4"/>
      <c r="RGA914" s="4"/>
      <c r="RGB914" s="4"/>
      <c r="RGC914" s="4"/>
      <c r="RGD914" s="4"/>
      <c r="RGE914" s="4"/>
      <c r="RGF914" s="4"/>
      <c r="RGG914" s="4"/>
      <c r="RGH914" s="4"/>
      <c r="RGI914" s="4"/>
      <c r="RGJ914" s="4"/>
      <c r="RGK914" s="4"/>
      <c r="RGL914" s="4"/>
      <c r="RGM914" s="4"/>
      <c r="RGN914" s="4"/>
      <c r="RGO914" s="4"/>
      <c r="RGP914" s="4"/>
      <c r="RGQ914" s="4"/>
      <c r="RGR914" s="4"/>
      <c r="RGS914" s="4"/>
      <c r="RGT914" s="4"/>
      <c r="RGU914" s="4"/>
      <c r="RGV914" s="4"/>
      <c r="RGW914" s="4"/>
      <c r="RGX914" s="4"/>
      <c r="RGY914" s="4"/>
      <c r="RGZ914" s="4"/>
      <c r="RHA914" s="4"/>
      <c r="RHB914" s="4"/>
      <c r="RHC914" s="4"/>
      <c r="RHD914" s="4"/>
      <c r="RHE914" s="4"/>
      <c r="RHF914" s="4"/>
      <c r="RHG914" s="4"/>
      <c r="RHH914" s="4"/>
      <c r="RHI914" s="4"/>
      <c r="RHJ914" s="4"/>
      <c r="RHK914" s="4"/>
      <c r="RHL914" s="4"/>
      <c r="RHM914" s="4"/>
      <c r="RHN914" s="4"/>
      <c r="RHO914" s="4"/>
      <c r="RHP914" s="4"/>
      <c r="RHQ914" s="4"/>
      <c r="RHR914" s="4"/>
      <c r="RHS914" s="4"/>
      <c r="RHT914" s="4"/>
      <c r="RHU914" s="4"/>
      <c r="RHV914" s="4"/>
      <c r="RHW914" s="4"/>
      <c r="RHX914" s="4"/>
      <c r="RHY914" s="4"/>
      <c r="RHZ914" s="4"/>
      <c r="RIA914" s="4"/>
      <c r="RIB914" s="4"/>
      <c r="RIC914" s="4"/>
      <c r="RID914" s="4"/>
      <c r="RIE914" s="4"/>
      <c r="RIF914" s="4"/>
      <c r="RIG914" s="4"/>
      <c r="RIH914" s="4"/>
      <c r="RII914" s="4"/>
      <c r="RIJ914" s="4"/>
      <c r="RIK914" s="4"/>
      <c r="RIL914" s="4"/>
      <c r="RIM914" s="4"/>
      <c r="RIN914" s="4"/>
      <c r="RIO914" s="4"/>
      <c r="RIP914" s="4"/>
      <c r="RIQ914" s="4"/>
      <c r="RIR914" s="4"/>
      <c r="RIS914" s="4"/>
      <c r="RIT914" s="4"/>
      <c r="RIU914" s="4"/>
      <c r="RIV914" s="4"/>
      <c r="RIW914" s="4"/>
      <c r="RIX914" s="4"/>
      <c r="RIY914" s="4"/>
      <c r="RIZ914" s="4"/>
      <c r="RJA914" s="4"/>
      <c r="RJB914" s="4"/>
      <c r="RJC914" s="4"/>
      <c r="RJD914" s="4"/>
      <c r="RJE914" s="4"/>
      <c r="RJF914" s="4"/>
      <c r="RJG914" s="4"/>
      <c r="RJH914" s="4"/>
      <c r="RJI914" s="4"/>
      <c r="RJJ914" s="4"/>
      <c r="RJK914" s="4"/>
      <c r="RJL914" s="4"/>
      <c r="RJM914" s="4"/>
      <c r="RJN914" s="4"/>
      <c r="RJO914" s="4"/>
      <c r="RJP914" s="4"/>
      <c r="RJQ914" s="4"/>
      <c r="RJR914" s="4"/>
      <c r="RJS914" s="4"/>
      <c r="RJT914" s="4"/>
      <c r="RJU914" s="4"/>
      <c r="RJV914" s="4"/>
      <c r="RJW914" s="4"/>
      <c r="RJX914" s="4"/>
      <c r="RJY914" s="4"/>
      <c r="RJZ914" s="4"/>
      <c r="RKA914" s="4"/>
      <c r="RKB914" s="4"/>
      <c r="RKC914" s="4"/>
      <c r="RKD914" s="4"/>
      <c r="RKE914" s="4"/>
      <c r="RKF914" s="4"/>
      <c r="RKG914" s="4"/>
      <c r="RKH914" s="4"/>
      <c r="RKI914" s="4"/>
      <c r="RKJ914" s="4"/>
      <c r="RKK914" s="4"/>
      <c r="RKL914" s="4"/>
      <c r="RKM914" s="4"/>
      <c r="RKN914" s="4"/>
      <c r="RKO914" s="4"/>
      <c r="RKP914" s="4"/>
      <c r="RKQ914" s="4"/>
      <c r="RKR914" s="4"/>
      <c r="RKS914" s="4"/>
      <c r="RKT914" s="4"/>
      <c r="RKU914" s="4"/>
      <c r="RKV914" s="4"/>
      <c r="RKW914" s="4"/>
      <c r="RKX914" s="4"/>
      <c r="RKY914" s="4"/>
      <c r="RKZ914" s="4"/>
      <c r="RLA914" s="4"/>
      <c r="RLB914" s="4"/>
      <c r="RLC914" s="4"/>
      <c r="RLD914" s="4"/>
      <c r="RLE914" s="4"/>
      <c r="RLF914" s="4"/>
      <c r="RLG914" s="4"/>
      <c r="RLH914" s="4"/>
      <c r="RLI914" s="4"/>
      <c r="RLJ914" s="4"/>
      <c r="RLK914" s="4"/>
      <c r="RLL914" s="4"/>
      <c r="RLM914" s="4"/>
      <c r="RLN914" s="4"/>
      <c r="RLO914" s="4"/>
      <c r="RLP914" s="4"/>
      <c r="RLQ914" s="4"/>
      <c r="RLR914" s="4"/>
      <c r="RLS914" s="4"/>
      <c r="RLT914" s="4"/>
      <c r="RLU914" s="4"/>
      <c r="RLV914" s="4"/>
      <c r="RLW914" s="4"/>
      <c r="RLX914" s="4"/>
      <c r="RLY914" s="4"/>
      <c r="RLZ914" s="4"/>
      <c r="RMA914" s="4"/>
      <c r="RMB914" s="4"/>
      <c r="RMC914" s="4"/>
      <c r="RMD914" s="4"/>
      <c r="RME914" s="4"/>
      <c r="RMF914" s="4"/>
      <c r="RMG914" s="4"/>
      <c r="RMH914" s="4"/>
      <c r="RMI914" s="4"/>
      <c r="RMJ914" s="4"/>
      <c r="RMK914" s="4"/>
      <c r="RML914" s="4"/>
      <c r="RMM914" s="4"/>
      <c r="RMN914" s="4"/>
      <c r="RMO914" s="4"/>
      <c r="RMP914" s="4"/>
      <c r="RMQ914" s="4"/>
      <c r="RMR914" s="4"/>
      <c r="RMS914" s="4"/>
      <c r="RMT914" s="4"/>
      <c r="RMU914" s="4"/>
      <c r="RMV914" s="4"/>
      <c r="RMW914" s="4"/>
      <c r="RMX914" s="4"/>
      <c r="RMY914" s="4"/>
      <c r="RMZ914" s="4"/>
      <c r="RNA914" s="4"/>
      <c r="RNB914" s="4"/>
      <c r="RNC914" s="4"/>
      <c r="RND914" s="4"/>
      <c r="RNE914" s="4"/>
      <c r="RNF914" s="4"/>
      <c r="RNH914" s="4"/>
      <c r="RNJ914" s="4"/>
      <c r="RNK914" s="4"/>
      <c r="RNL914" s="4"/>
      <c r="RNM914" s="4"/>
      <c r="RNN914" s="4"/>
      <c r="RNO914" s="4"/>
      <c r="RNP914" s="4"/>
      <c r="RNQ914" s="4"/>
      <c r="RNV914" s="4"/>
      <c r="RNW914" s="4"/>
      <c r="RNX914" s="4"/>
      <c r="RNY914" s="4"/>
      <c r="RNZ914" s="4"/>
      <c r="ROA914" s="4"/>
      <c r="ROB914" s="4"/>
      <c r="ROC914" s="4"/>
      <c r="ROD914" s="4"/>
      <c r="ROE914" s="4"/>
      <c r="ROF914" s="4"/>
      <c r="ROG914" s="4"/>
      <c r="ROH914" s="4"/>
      <c r="ROI914" s="4"/>
      <c r="ROJ914" s="4"/>
      <c r="ROK914" s="4"/>
      <c r="ROL914" s="4"/>
      <c r="ROM914" s="4"/>
      <c r="RON914" s="4"/>
      <c r="ROO914" s="4"/>
      <c r="ROP914" s="4"/>
      <c r="ROQ914" s="4"/>
      <c r="ROR914" s="4"/>
      <c r="ROS914" s="4"/>
      <c r="ROT914" s="4"/>
      <c r="ROU914" s="4"/>
      <c r="ROV914" s="4"/>
      <c r="ROW914" s="4"/>
      <c r="ROX914" s="4"/>
      <c r="ROY914" s="4"/>
      <c r="ROZ914" s="4"/>
      <c r="RPA914" s="4"/>
      <c r="RPB914" s="4"/>
      <c r="RPC914" s="4"/>
      <c r="RPD914" s="4"/>
      <c r="RPE914" s="4"/>
      <c r="RPF914" s="4"/>
      <c r="RPG914" s="4"/>
      <c r="RPH914" s="4"/>
      <c r="RPI914" s="4"/>
      <c r="RPJ914" s="4"/>
      <c r="RPK914" s="4"/>
      <c r="RPL914" s="4"/>
      <c r="RPM914" s="4"/>
      <c r="RPN914" s="4"/>
      <c r="RPO914" s="4"/>
      <c r="RPP914" s="4"/>
      <c r="RPQ914" s="4"/>
      <c r="RPR914" s="4"/>
      <c r="RPS914" s="4"/>
      <c r="RPT914" s="4"/>
      <c r="RPU914" s="4"/>
      <c r="RPV914" s="4"/>
      <c r="RPW914" s="4"/>
      <c r="RPX914" s="4"/>
      <c r="RPY914" s="4"/>
      <c r="RPZ914" s="4"/>
      <c r="RQA914" s="4"/>
      <c r="RQB914" s="4"/>
      <c r="RQC914" s="4"/>
      <c r="RQD914" s="4"/>
      <c r="RQE914" s="4"/>
      <c r="RQF914" s="4"/>
      <c r="RQG914" s="4"/>
      <c r="RQH914" s="4"/>
      <c r="RQI914" s="4"/>
      <c r="RQJ914" s="4"/>
      <c r="RQK914" s="4"/>
      <c r="RQL914" s="4"/>
      <c r="RQM914" s="4"/>
      <c r="RQN914" s="4"/>
      <c r="RQO914" s="4"/>
      <c r="RQP914" s="4"/>
      <c r="RQQ914" s="4"/>
      <c r="RQR914" s="4"/>
      <c r="RQS914" s="4"/>
      <c r="RQT914" s="4"/>
      <c r="RQU914" s="4"/>
      <c r="RQV914" s="4"/>
      <c r="RQW914" s="4"/>
      <c r="RQX914" s="4"/>
      <c r="RQY914" s="4"/>
      <c r="RQZ914" s="4"/>
      <c r="RRA914" s="4"/>
      <c r="RRB914" s="4"/>
      <c r="RRC914" s="4"/>
      <c r="RRD914" s="4"/>
      <c r="RRE914" s="4"/>
      <c r="RRF914" s="4"/>
      <c r="RRG914" s="4"/>
      <c r="RRH914" s="4"/>
      <c r="RRI914" s="4"/>
      <c r="RRJ914" s="4"/>
      <c r="RRK914" s="4"/>
      <c r="RRL914" s="4"/>
      <c r="RRM914" s="4"/>
      <c r="RRN914" s="4"/>
      <c r="RRO914" s="4"/>
      <c r="RRP914" s="4"/>
      <c r="RRQ914" s="4"/>
      <c r="RRR914" s="4"/>
      <c r="RRS914" s="4"/>
      <c r="RRT914" s="4"/>
      <c r="RRU914" s="4"/>
      <c r="RRV914" s="4"/>
      <c r="RRW914" s="4"/>
      <c r="RRX914" s="4"/>
      <c r="RRY914" s="4"/>
      <c r="RRZ914" s="4"/>
      <c r="RSA914" s="4"/>
      <c r="RSB914" s="4"/>
      <c r="RSC914" s="4"/>
      <c r="RSD914" s="4"/>
      <c r="RSE914" s="4"/>
      <c r="RSF914" s="4"/>
      <c r="RSG914" s="4"/>
      <c r="RSH914" s="4"/>
      <c r="RSI914" s="4"/>
      <c r="RSJ914" s="4"/>
      <c r="RSK914" s="4"/>
      <c r="RSL914" s="4"/>
      <c r="RSM914" s="4"/>
      <c r="RSN914" s="4"/>
      <c r="RSO914" s="4"/>
      <c r="RSP914" s="4"/>
      <c r="RSQ914" s="4"/>
      <c r="RSR914" s="4"/>
      <c r="RSS914" s="4"/>
      <c r="RST914" s="4"/>
      <c r="RSU914" s="4"/>
      <c r="RSV914" s="4"/>
      <c r="RSW914" s="4"/>
      <c r="RSX914" s="4"/>
      <c r="RSY914" s="4"/>
      <c r="RSZ914" s="4"/>
      <c r="RTA914" s="4"/>
      <c r="RTB914" s="4"/>
      <c r="RTC914" s="4"/>
      <c r="RTD914" s="4"/>
      <c r="RTE914" s="4"/>
      <c r="RTF914" s="4"/>
      <c r="RTG914" s="4"/>
      <c r="RTH914" s="4"/>
      <c r="RTI914" s="4"/>
      <c r="RTJ914" s="4"/>
      <c r="RTK914" s="4"/>
      <c r="RTL914" s="4"/>
      <c r="RTM914" s="4"/>
      <c r="RTN914" s="4"/>
      <c r="RTO914" s="4"/>
      <c r="RTP914" s="4"/>
      <c r="RTQ914" s="4"/>
      <c r="RTR914" s="4"/>
      <c r="RTS914" s="4"/>
      <c r="RTT914" s="4"/>
      <c r="RTU914" s="4"/>
      <c r="RTV914" s="4"/>
      <c r="RTW914" s="4"/>
      <c r="RTX914" s="4"/>
      <c r="RTY914" s="4"/>
      <c r="RTZ914" s="4"/>
      <c r="RUA914" s="4"/>
      <c r="RUB914" s="4"/>
      <c r="RUC914" s="4"/>
      <c r="RUD914" s="4"/>
      <c r="RUE914" s="4"/>
      <c r="RUF914" s="4"/>
      <c r="RUG914" s="4"/>
      <c r="RUH914" s="4"/>
      <c r="RUI914" s="4"/>
      <c r="RUJ914" s="4"/>
      <c r="RUK914" s="4"/>
      <c r="RUL914" s="4"/>
      <c r="RUM914" s="4"/>
      <c r="RUN914" s="4"/>
      <c r="RUO914" s="4"/>
      <c r="RUP914" s="4"/>
      <c r="RUQ914" s="4"/>
      <c r="RUR914" s="4"/>
      <c r="RUS914" s="4"/>
      <c r="RUT914" s="4"/>
      <c r="RUU914" s="4"/>
      <c r="RUV914" s="4"/>
      <c r="RUW914" s="4"/>
      <c r="RUX914" s="4"/>
      <c r="RUY914" s="4"/>
      <c r="RUZ914" s="4"/>
      <c r="RVA914" s="4"/>
      <c r="RVB914" s="4"/>
      <c r="RVC914" s="4"/>
      <c r="RVD914" s="4"/>
      <c r="RVE914" s="4"/>
      <c r="RVF914" s="4"/>
      <c r="RVG914" s="4"/>
      <c r="RVH914" s="4"/>
      <c r="RVI914" s="4"/>
      <c r="RVJ914" s="4"/>
      <c r="RVK914" s="4"/>
      <c r="RVL914" s="4"/>
      <c r="RVM914" s="4"/>
      <c r="RVN914" s="4"/>
      <c r="RVO914" s="4"/>
      <c r="RVP914" s="4"/>
      <c r="RVQ914" s="4"/>
      <c r="RVR914" s="4"/>
      <c r="RVS914" s="4"/>
      <c r="RVT914" s="4"/>
      <c r="RVU914" s="4"/>
      <c r="RVV914" s="4"/>
      <c r="RVW914" s="4"/>
      <c r="RVX914" s="4"/>
      <c r="RVY914" s="4"/>
      <c r="RVZ914" s="4"/>
      <c r="RWA914" s="4"/>
      <c r="RWB914" s="4"/>
      <c r="RWC914" s="4"/>
      <c r="RWD914" s="4"/>
      <c r="RWE914" s="4"/>
      <c r="RWF914" s="4"/>
      <c r="RWG914" s="4"/>
      <c r="RWH914" s="4"/>
      <c r="RWI914" s="4"/>
      <c r="RWJ914" s="4"/>
      <c r="RWK914" s="4"/>
      <c r="RWL914" s="4"/>
      <c r="RWM914" s="4"/>
      <c r="RWN914" s="4"/>
      <c r="RWO914" s="4"/>
      <c r="RWP914" s="4"/>
      <c r="RWQ914" s="4"/>
      <c r="RWR914" s="4"/>
      <c r="RWS914" s="4"/>
      <c r="RWT914" s="4"/>
      <c r="RWU914" s="4"/>
      <c r="RWV914" s="4"/>
      <c r="RWW914" s="4"/>
      <c r="RWX914" s="4"/>
      <c r="RWY914" s="4"/>
      <c r="RWZ914" s="4"/>
      <c r="RXA914" s="4"/>
      <c r="RXB914" s="4"/>
      <c r="RXD914" s="4"/>
      <c r="RXF914" s="4"/>
      <c r="RXG914" s="4"/>
      <c r="RXH914" s="4"/>
      <c r="RXI914" s="4"/>
      <c r="RXJ914" s="4"/>
      <c r="RXK914" s="4"/>
      <c r="RXL914" s="4"/>
      <c r="RXM914" s="4"/>
      <c r="RXR914" s="4"/>
      <c r="RXS914" s="4"/>
      <c r="RXT914" s="4"/>
      <c r="RXU914" s="4"/>
      <c r="RXV914" s="4"/>
      <c r="RXW914" s="4"/>
      <c r="RXX914" s="4"/>
      <c r="RXY914" s="4"/>
      <c r="RXZ914" s="4"/>
      <c r="RYA914" s="4"/>
      <c r="RYB914" s="4"/>
      <c r="RYC914" s="4"/>
      <c r="RYD914" s="4"/>
      <c r="RYE914" s="4"/>
      <c r="RYF914" s="4"/>
      <c r="RYG914" s="4"/>
      <c r="RYH914" s="4"/>
      <c r="RYI914" s="4"/>
      <c r="RYJ914" s="4"/>
      <c r="RYK914" s="4"/>
      <c r="RYL914" s="4"/>
      <c r="RYM914" s="4"/>
      <c r="RYN914" s="4"/>
      <c r="RYO914" s="4"/>
      <c r="RYP914" s="4"/>
      <c r="RYQ914" s="4"/>
      <c r="RYR914" s="4"/>
      <c r="RYS914" s="4"/>
      <c r="RYT914" s="4"/>
      <c r="RYU914" s="4"/>
      <c r="RYV914" s="4"/>
      <c r="RYW914" s="4"/>
      <c r="RYX914" s="4"/>
      <c r="RYY914" s="4"/>
      <c r="RYZ914" s="4"/>
      <c r="RZA914" s="4"/>
      <c r="RZB914" s="4"/>
      <c r="RZC914" s="4"/>
      <c r="RZD914" s="4"/>
      <c r="RZE914" s="4"/>
      <c r="RZF914" s="4"/>
      <c r="RZG914" s="4"/>
      <c r="RZH914" s="4"/>
      <c r="RZI914" s="4"/>
      <c r="RZJ914" s="4"/>
      <c r="RZK914" s="4"/>
      <c r="RZL914" s="4"/>
      <c r="RZM914" s="4"/>
      <c r="RZN914" s="4"/>
      <c r="RZO914" s="4"/>
      <c r="RZP914" s="4"/>
      <c r="RZQ914" s="4"/>
      <c r="RZR914" s="4"/>
      <c r="RZS914" s="4"/>
      <c r="RZT914" s="4"/>
      <c r="RZU914" s="4"/>
      <c r="RZV914" s="4"/>
      <c r="RZW914" s="4"/>
      <c r="RZX914" s="4"/>
      <c r="RZY914" s="4"/>
      <c r="RZZ914" s="4"/>
      <c r="SAA914" s="4"/>
      <c r="SAB914" s="4"/>
      <c r="SAC914" s="4"/>
      <c r="SAD914" s="4"/>
      <c r="SAE914" s="4"/>
      <c r="SAF914" s="4"/>
      <c r="SAG914" s="4"/>
      <c r="SAH914" s="4"/>
      <c r="SAI914" s="4"/>
      <c r="SAJ914" s="4"/>
      <c r="SAK914" s="4"/>
      <c r="SAL914" s="4"/>
      <c r="SAM914" s="4"/>
      <c r="SAN914" s="4"/>
      <c r="SAO914" s="4"/>
      <c r="SAP914" s="4"/>
      <c r="SAQ914" s="4"/>
      <c r="SAR914" s="4"/>
      <c r="SAS914" s="4"/>
      <c r="SAT914" s="4"/>
      <c r="SAU914" s="4"/>
      <c r="SAV914" s="4"/>
      <c r="SAW914" s="4"/>
      <c r="SAX914" s="4"/>
      <c r="SAY914" s="4"/>
      <c r="SAZ914" s="4"/>
      <c r="SBA914" s="4"/>
      <c r="SBB914" s="4"/>
      <c r="SBC914" s="4"/>
      <c r="SBD914" s="4"/>
      <c r="SBE914" s="4"/>
      <c r="SBF914" s="4"/>
      <c r="SBG914" s="4"/>
      <c r="SBH914" s="4"/>
      <c r="SBI914" s="4"/>
      <c r="SBJ914" s="4"/>
      <c r="SBK914" s="4"/>
      <c r="SBL914" s="4"/>
      <c r="SBM914" s="4"/>
      <c r="SBN914" s="4"/>
      <c r="SBO914" s="4"/>
      <c r="SBP914" s="4"/>
      <c r="SBQ914" s="4"/>
      <c r="SBR914" s="4"/>
      <c r="SBS914" s="4"/>
      <c r="SBT914" s="4"/>
      <c r="SBU914" s="4"/>
      <c r="SBV914" s="4"/>
      <c r="SBW914" s="4"/>
      <c r="SBX914" s="4"/>
      <c r="SBY914" s="4"/>
      <c r="SBZ914" s="4"/>
      <c r="SCA914" s="4"/>
      <c r="SCB914" s="4"/>
      <c r="SCC914" s="4"/>
      <c r="SCD914" s="4"/>
      <c r="SCE914" s="4"/>
      <c r="SCF914" s="4"/>
      <c r="SCG914" s="4"/>
      <c r="SCH914" s="4"/>
      <c r="SCI914" s="4"/>
      <c r="SCJ914" s="4"/>
      <c r="SCK914" s="4"/>
      <c r="SCL914" s="4"/>
      <c r="SCM914" s="4"/>
      <c r="SCN914" s="4"/>
      <c r="SCO914" s="4"/>
      <c r="SCP914" s="4"/>
      <c r="SCQ914" s="4"/>
      <c r="SCR914" s="4"/>
      <c r="SCS914" s="4"/>
      <c r="SCT914" s="4"/>
      <c r="SCU914" s="4"/>
      <c r="SCV914" s="4"/>
      <c r="SCW914" s="4"/>
      <c r="SCX914" s="4"/>
      <c r="SCY914" s="4"/>
      <c r="SCZ914" s="4"/>
      <c r="SDA914" s="4"/>
      <c r="SDB914" s="4"/>
      <c r="SDC914" s="4"/>
      <c r="SDD914" s="4"/>
      <c r="SDE914" s="4"/>
      <c r="SDF914" s="4"/>
      <c r="SDG914" s="4"/>
      <c r="SDH914" s="4"/>
      <c r="SDI914" s="4"/>
      <c r="SDJ914" s="4"/>
      <c r="SDK914" s="4"/>
      <c r="SDL914" s="4"/>
      <c r="SDM914" s="4"/>
      <c r="SDN914" s="4"/>
      <c r="SDO914" s="4"/>
      <c r="SDP914" s="4"/>
      <c r="SDQ914" s="4"/>
      <c r="SDR914" s="4"/>
      <c r="SDS914" s="4"/>
      <c r="SDT914" s="4"/>
      <c r="SDU914" s="4"/>
      <c r="SDV914" s="4"/>
      <c r="SDW914" s="4"/>
      <c r="SDX914" s="4"/>
      <c r="SDY914" s="4"/>
      <c r="SDZ914" s="4"/>
      <c r="SEA914" s="4"/>
      <c r="SEB914" s="4"/>
      <c r="SEC914" s="4"/>
      <c r="SED914" s="4"/>
      <c r="SEE914" s="4"/>
      <c r="SEF914" s="4"/>
      <c r="SEG914" s="4"/>
      <c r="SEH914" s="4"/>
      <c r="SEI914" s="4"/>
      <c r="SEJ914" s="4"/>
      <c r="SEK914" s="4"/>
      <c r="SEL914" s="4"/>
      <c r="SEM914" s="4"/>
      <c r="SEN914" s="4"/>
      <c r="SEO914" s="4"/>
      <c r="SEP914" s="4"/>
      <c r="SEQ914" s="4"/>
      <c r="SER914" s="4"/>
      <c r="SES914" s="4"/>
      <c r="SET914" s="4"/>
      <c r="SEU914" s="4"/>
      <c r="SEV914" s="4"/>
      <c r="SEW914" s="4"/>
      <c r="SEX914" s="4"/>
      <c r="SEY914" s="4"/>
      <c r="SEZ914" s="4"/>
      <c r="SFA914" s="4"/>
      <c r="SFB914" s="4"/>
      <c r="SFC914" s="4"/>
      <c r="SFD914" s="4"/>
      <c r="SFE914" s="4"/>
      <c r="SFF914" s="4"/>
      <c r="SFG914" s="4"/>
      <c r="SFH914" s="4"/>
      <c r="SFI914" s="4"/>
      <c r="SFJ914" s="4"/>
      <c r="SFK914" s="4"/>
      <c r="SFL914" s="4"/>
      <c r="SFM914" s="4"/>
      <c r="SFN914" s="4"/>
      <c r="SFO914" s="4"/>
      <c r="SFP914" s="4"/>
      <c r="SFQ914" s="4"/>
      <c r="SFR914" s="4"/>
      <c r="SFS914" s="4"/>
      <c r="SFT914" s="4"/>
      <c r="SFU914" s="4"/>
      <c r="SFV914" s="4"/>
      <c r="SFW914" s="4"/>
      <c r="SFX914" s="4"/>
      <c r="SFY914" s="4"/>
      <c r="SFZ914" s="4"/>
      <c r="SGA914" s="4"/>
      <c r="SGB914" s="4"/>
      <c r="SGC914" s="4"/>
      <c r="SGD914" s="4"/>
      <c r="SGE914" s="4"/>
      <c r="SGF914" s="4"/>
      <c r="SGG914" s="4"/>
      <c r="SGH914" s="4"/>
      <c r="SGI914" s="4"/>
      <c r="SGJ914" s="4"/>
      <c r="SGK914" s="4"/>
      <c r="SGL914" s="4"/>
      <c r="SGM914" s="4"/>
      <c r="SGN914" s="4"/>
      <c r="SGO914" s="4"/>
      <c r="SGP914" s="4"/>
      <c r="SGQ914" s="4"/>
      <c r="SGR914" s="4"/>
      <c r="SGS914" s="4"/>
      <c r="SGT914" s="4"/>
      <c r="SGU914" s="4"/>
      <c r="SGV914" s="4"/>
      <c r="SGW914" s="4"/>
      <c r="SGX914" s="4"/>
      <c r="SGZ914" s="4"/>
      <c r="SHB914" s="4"/>
      <c r="SHC914" s="4"/>
      <c r="SHD914" s="4"/>
      <c r="SHE914" s="4"/>
      <c r="SHF914" s="4"/>
      <c r="SHG914" s="4"/>
      <c r="SHH914" s="4"/>
      <c r="SHI914" s="4"/>
      <c r="SHN914" s="4"/>
      <c r="SHO914" s="4"/>
      <c r="SHP914" s="4"/>
      <c r="SHQ914" s="4"/>
      <c r="SHR914" s="4"/>
      <c r="SHS914" s="4"/>
      <c r="SHT914" s="4"/>
      <c r="SHU914" s="4"/>
      <c r="SHV914" s="4"/>
      <c r="SHW914" s="4"/>
      <c r="SHX914" s="4"/>
      <c r="SHY914" s="4"/>
      <c r="SHZ914" s="4"/>
      <c r="SIA914" s="4"/>
      <c r="SIB914" s="4"/>
      <c r="SIC914" s="4"/>
      <c r="SID914" s="4"/>
      <c r="SIE914" s="4"/>
      <c r="SIF914" s="4"/>
      <c r="SIG914" s="4"/>
      <c r="SIH914" s="4"/>
      <c r="SII914" s="4"/>
      <c r="SIJ914" s="4"/>
      <c r="SIK914" s="4"/>
      <c r="SIL914" s="4"/>
      <c r="SIM914" s="4"/>
      <c r="SIN914" s="4"/>
      <c r="SIO914" s="4"/>
      <c r="SIP914" s="4"/>
      <c r="SIQ914" s="4"/>
      <c r="SIR914" s="4"/>
      <c r="SIS914" s="4"/>
      <c r="SIT914" s="4"/>
      <c r="SIU914" s="4"/>
      <c r="SIV914" s="4"/>
      <c r="SIW914" s="4"/>
      <c r="SIX914" s="4"/>
      <c r="SIY914" s="4"/>
      <c r="SIZ914" s="4"/>
      <c r="SJA914" s="4"/>
      <c r="SJB914" s="4"/>
      <c r="SJC914" s="4"/>
      <c r="SJD914" s="4"/>
      <c r="SJE914" s="4"/>
      <c r="SJF914" s="4"/>
      <c r="SJG914" s="4"/>
      <c r="SJH914" s="4"/>
      <c r="SJI914" s="4"/>
      <c r="SJJ914" s="4"/>
      <c r="SJK914" s="4"/>
      <c r="SJL914" s="4"/>
      <c r="SJM914" s="4"/>
      <c r="SJN914" s="4"/>
      <c r="SJO914" s="4"/>
      <c r="SJP914" s="4"/>
      <c r="SJQ914" s="4"/>
      <c r="SJR914" s="4"/>
      <c r="SJS914" s="4"/>
      <c r="SJT914" s="4"/>
      <c r="SJU914" s="4"/>
      <c r="SJV914" s="4"/>
      <c r="SJW914" s="4"/>
      <c r="SJX914" s="4"/>
      <c r="SJY914" s="4"/>
      <c r="SJZ914" s="4"/>
      <c r="SKA914" s="4"/>
      <c r="SKB914" s="4"/>
      <c r="SKC914" s="4"/>
      <c r="SKD914" s="4"/>
      <c r="SKE914" s="4"/>
      <c r="SKF914" s="4"/>
      <c r="SKG914" s="4"/>
      <c r="SKH914" s="4"/>
      <c r="SKI914" s="4"/>
      <c r="SKJ914" s="4"/>
      <c r="SKK914" s="4"/>
      <c r="SKL914" s="4"/>
      <c r="SKM914" s="4"/>
      <c r="SKN914" s="4"/>
      <c r="SKO914" s="4"/>
      <c r="SKP914" s="4"/>
      <c r="SKQ914" s="4"/>
      <c r="SKR914" s="4"/>
      <c r="SKS914" s="4"/>
      <c r="SKT914" s="4"/>
      <c r="SKU914" s="4"/>
      <c r="SKV914" s="4"/>
      <c r="SKW914" s="4"/>
      <c r="SKX914" s="4"/>
      <c r="SKY914" s="4"/>
      <c r="SKZ914" s="4"/>
      <c r="SLA914" s="4"/>
      <c r="SLB914" s="4"/>
      <c r="SLC914" s="4"/>
      <c r="SLD914" s="4"/>
      <c r="SLE914" s="4"/>
      <c r="SLF914" s="4"/>
      <c r="SLG914" s="4"/>
      <c r="SLH914" s="4"/>
      <c r="SLI914" s="4"/>
      <c r="SLJ914" s="4"/>
      <c r="SLK914" s="4"/>
      <c r="SLL914" s="4"/>
      <c r="SLM914" s="4"/>
      <c r="SLN914" s="4"/>
      <c r="SLO914" s="4"/>
      <c r="SLP914" s="4"/>
      <c r="SLQ914" s="4"/>
      <c r="SLR914" s="4"/>
      <c r="SLS914" s="4"/>
      <c r="SLT914" s="4"/>
      <c r="SLU914" s="4"/>
      <c r="SLV914" s="4"/>
      <c r="SLW914" s="4"/>
      <c r="SLX914" s="4"/>
      <c r="SLY914" s="4"/>
      <c r="SLZ914" s="4"/>
      <c r="SMA914" s="4"/>
      <c r="SMB914" s="4"/>
      <c r="SMC914" s="4"/>
      <c r="SMD914" s="4"/>
      <c r="SME914" s="4"/>
      <c r="SMF914" s="4"/>
      <c r="SMG914" s="4"/>
      <c r="SMH914" s="4"/>
      <c r="SMI914" s="4"/>
      <c r="SMJ914" s="4"/>
      <c r="SMK914" s="4"/>
      <c r="SML914" s="4"/>
      <c r="SMM914" s="4"/>
      <c r="SMN914" s="4"/>
      <c r="SMO914" s="4"/>
      <c r="SMP914" s="4"/>
      <c r="SMQ914" s="4"/>
      <c r="SMR914" s="4"/>
      <c r="SMS914" s="4"/>
      <c r="SMT914" s="4"/>
      <c r="SMU914" s="4"/>
      <c r="SMV914" s="4"/>
      <c r="SMW914" s="4"/>
      <c r="SMX914" s="4"/>
      <c r="SMY914" s="4"/>
      <c r="SMZ914" s="4"/>
      <c r="SNA914" s="4"/>
      <c r="SNB914" s="4"/>
      <c r="SNC914" s="4"/>
      <c r="SND914" s="4"/>
      <c r="SNE914" s="4"/>
      <c r="SNF914" s="4"/>
      <c r="SNG914" s="4"/>
      <c r="SNH914" s="4"/>
      <c r="SNI914" s="4"/>
      <c r="SNJ914" s="4"/>
      <c r="SNK914" s="4"/>
      <c r="SNL914" s="4"/>
      <c r="SNM914" s="4"/>
      <c r="SNN914" s="4"/>
      <c r="SNO914" s="4"/>
      <c r="SNP914" s="4"/>
      <c r="SNQ914" s="4"/>
      <c r="SNR914" s="4"/>
      <c r="SNS914" s="4"/>
      <c r="SNT914" s="4"/>
      <c r="SNU914" s="4"/>
      <c r="SNV914" s="4"/>
      <c r="SNW914" s="4"/>
      <c r="SNX914" s="4"/>
      <c r="SNY914" s="4"/>
      <c r="SNZ914" s="4"/>
      <c r="SOA914" s="4"/>
      <c r="SOB914" s="4"/>
      <c r="SOC914" s="4"/>
      <c r="SOD914" s="4"/>
      <c r="SOE914" s="4"/>
      <c r="SOF914" s="4"/>
      <c r="SOG914" s="4"/>
      <c r="SOH914" s="4"/>
      <c r="SOI914" s="4"/>
      <c r="SOJ914" s="4"/>
      <c r="SOK914" s="4"/>
      <c r="SOL914" s="4"/>
      <c r="SOM914" s="4"/>
      <c r="SON914" s="4"/>
      <c r="SOO914" s="4"/>
      <c r="SOP914" s="4"/>
      <c r="SOQ914" s="4"/>
      <c r="SOR914" s="4"/>
      <c r="SOS914" s="4"/>
      <c r="SOT914" s="4"/>
      <c r="SOU914" s="4"/>
      <c r="SOV914" s="4"/>
      <c r="SOW914" s="4"/>
      <c r="SOX914" s="4"/>
      <c r="SOY914" s="4"/>
      <c r="SOZ914" s="4"/>
      <c r="SPA914" s="4"/>
      <c r="SPB914" s="4"/>
      <c r="SPC914" s="4"/>
      <c r="SPD914" s="4"/>
      <c r="SPE914" s="4"/>
      <c r="SPF914" s="4"/>
      <c r="SPG914" s="4"/>
      <c r="SPH914" s="4"/>
      <c r="SPI914" s="4"/>
      <c r="SPJ914" s="4"/>
      <c r="SPK914" s="4"/>
      <c r="SPL914" s="4"/>
      <c r="SPM914" s="4"/>
      <c r="SPN914" s="4"/>
      <c r="SPO914" s="4"/>
      <c r="SPP914" s="4"/>
      <c r="SPQ914" s="4"/>
      <c r="SPR914" s="4"/>
      <c r="SPS914" s="4"/>
      <c r="SPT914" s="4"/>
      <c r="SPU914" s="4"/>
      <c r="SPV914" s="4"/>
      <c r="SPW914" s="4"/>
      <c r="SPX914" s="4"/>
      <c r="SPY914" s="4"/>
      <c r="SPZ914" s="4"/>
      <c r="SQA914" s="4"/>
      <c r="SQB914" s="4"/>
      <c r="SQC914" s="4"/>
      <c r="SQD914" s="4"/>
      <c r="SQE914" s="4"/>
      <c r="SQF914" s="4"/>
      <c r="SQG914" s="4"/>
      <c r="SQH914" s="4"/>
      <c r="SQI914" s="4"/>
      <c r="SQJ914" s="4"/>
      <c r="SQK914" s="4"/>
      <c r="SQL914" s="4"/>
      <c r="SQM914" s="4"/>
      <c r="SQN914" s="4"/>
      <c r="SQO914" s="4"/>
      <c r="SQP914" s="4"/>
      <c r="SQQ914" s="4"/>
      <c r="SQR914" s="4"/>
      <c r="SQS914" s="4"/>
      <c r="SQT914" s="4"/>
      <c r="SQV914" s="4"/>
      <c r="SQX914" s="4"/>
      <c r="SQY914" s="4"/>
      <c r="SQZ914" s="4"/>
      <c r="SRA914" s="4"/>
      <c r="SRB914" s="4"/>
      <c r="SRC914" s="4"/>
      <c r="SRD914" s="4"/>
      <c r="SRE914" s="4"/>
      <c r="SRJ914" s="4"/>
      <c r="SRK914" s="4"/>
      <c r="SRL914" s="4"/>
      <c r="SRM914" s="4"/>
      <c r="SRN914" s="4"/>
      <c r="SRO914" s="4"/>
      <c r="SRP914" s="4"/>
      <c r="SRQ914" s="4"/>
      <c r="SRR914" s="4"/>
      <c r="SRS914" s="4"/>
      <c r="SRT914" s="4"/>
      <c r="SRU914" s="4"/>
      <c r="SRV914" s="4"/>
      <c r="SRW914" s="4"/>
      <c r="SRX914" s="4"/>
      <c r="SRY914" s="4"/>
      <c r="SRZ914" s="4"/>
      <c r="SSA914" s="4"/>
      <c r="SSB914" s="4"/>
      <c r="SSC914" s="4"/>
      <c r="SSD914" s="4"/>
      <c r="SSE914" s="4"/>
      <c r="SSF914" s="4"/>
      <c r="SSG914" s="4"/>
      <c r="SSH914" s="4"/>
      <c r="SSI914" s="4"/>
      <c r="SSJ914" s="4"/>
      <c r="SSK914" s="4"/>
      <c r="SSL914" s="4"/>
      <c r="SSM914" s="4"/>
      <c r="SSN914" s="4"/>
      <c r="SSO914" s="4"/>
      <c r="SSP914" s="4"/>
      <c r="SSQ914" s="4"/>
      <c r="SSR914" s="4"/>
      <c r="SSS914" s="4"/>
      <c r="SST914" s="4"/>
      <c r="SSU914" s="4"/>
      <c r="SSV914" s="4"/>
      <c r="SSW914" s="4"/>
      <c r="SSX914" s="4"/>
      <c r="SSY914" s="4"/>
      <c r="SSZ914" s="4"/>
      <c r="STA914" s="4"/>
      <c r="STB914" s="4"/>
      <c r="STC914" s="4"/>
      <c r="STD914" s="4"/>
      <c r="STE914" s="4"/>
      <c r="STF914" s="4"/>
      <c r="STG914" s="4"/>
      <c r="STH914" s="4"/>
      <c r="STI914" s="4"/>
      <c r="STJ914" s="4"/>
      <c r="STK914" s="4"/>
      <c r="STL914" s="4"/>
      <c r="STM914" s="4"/>
      <c r="STN914" s="4"/>
      <c r="STO914" s="4"/>
      <c r="STP914" s="4"/>
      <c r="STQ914" s="4"/>
      <c r="STR914" s="4"/>
      <c r="STS914" s="4"/>
      <c r="STT914" s="4"/>
      <c r="STU914" s="4"/>
      <c r="STV914" s="4"/>
      <c r="STW914" s="4"/>
      <c r="STX914" s="4"/>
      <c r="STY914" s="4"/>
      <c r="STZ914" s="4"/>
      <c r="SUA914" s="4"/>
      <c r="SUB914" s="4"/>
      <c r="SUC914" s="4"/>
      <c r="SUD914" s="4"/>
      <c r="SUE914" s="4"/>
      <c r="SUF914" s="4"/>
      <c r="SUG914" s="4"/>
      <c r="SUH914" s="4"/>
      <c r="SUI914" s="4"/>
      <c r="SUJ914" s="4"/>
      <c r="SUK914" s="4"/>
      <c r="SUL914" s="4"/>
      <c r="SUM914" s="4"/>
      <c r="SUN914" s="4"/>
      <c r="SUO914" s="4"/>
      <c r="SUP914" s="4"/>
      <c r="SUQ914" s="4"/>
      <c r="SUR914" s="4"/>
      <c r="SUS914" s="4"/>
      <c r="SUT914" s="4"/>
      <c r="SUU914" s="4"/>
      <c r="SUV914" s="4"/>
      <c r="SUW914" s="4"/>
      <c r="SUX914" s="4"/>
      <c r="SUY914" s="4"/>
      <c r="SUZ914" s="4"/>
      <c r="SVA914" s="4"/>
      <c r="SVB914" s="4"/>
      <c r="SVC914" s="4"/>
      <c r="SVD914" s="4"/>
      <c r="SVE914" s="4"/>
      <c r="SVF914" s="4"/>
      <c r="SVG914" s="4"/>
      <c r="SVH914" s="4"/>
      <c r="SVI914" s="4"/>
      <c r="SVJ914" s="4"/>
      <c r="SVK914" s="4"/>
      <c r="SVL914" s="4"/>
      <c r="SVM914" s="4"/>
      <c r="SVN914" s="4"/>
      <c r="SVO914" s="4"/>
      <c r="SVP914" s="4"/>
      <c r="SVQ914" s="4"/>
      <c r="SVR914" s="4"/>
      <c r="SVS914" s="4"/>
      <c r="SVT914" s="4"/>
      <c r="SVU914" s="4"/>
      <c r="SVV914" s="4"/>
      <c r="SVW914" s="4"/>
      <c r="SVX914" s="4"/>
      <c r="SVY914" s="4"/>
      <c r="SVZ914" s="4"/>
      <c r="SWA914" s="4"/>
      <c r="SWB914" s="4"/>
      <c r="SWC914" s="4"/>
      <c r="SWD914" s="4"/>
      <c r="SWE914" s="4"/>
      <c r="SWF914" s="4"/>
      <c r="SWG914" s="4"/>
      <c r="SWH914" s="4"/>
      <c r="SWI914" s="4"/>
      <c r="SWJ914" s="4"/>
      <c r="SWK914" s="4"/>
      <c r="SWL914" s="4"/>
      <c r="SWM914" s="4"/>
      <c r="SWN914" s="4"/>
      <c r="SWO914" s="4"/>
      <c r="SWP914" s="4"/>
      <c r="SWQ914" s="4"/>
      <c r="SWR914" s="4"/>
      <c r="SWS914" s="4"/>
      <c r="SWT914" s="4"/>
      <c r="SWU914" s="4"/>
      <c r="SWV914" s="4"/>
      <c r="SWW914" s="4"/>
      <c r="SWX914" s="4"/>
      <c r="SWY914" s="4"/>
      <c r="SWZ914" s="4"/>
      <c r="SXA914" s="4"/>
      <c r="SXB914" s="4"/>
      <c r="SXC914" s="4"/>
      <c r="SXD914" s="4"/>
      <c r="SXE914" s="4"/>
      <c r="SXF914" s="4"/>
      <c r="SXG914" s="4"/>
      <c r="SXH914" s="4"/>
      <c r="SXI914" s="4"/>
      <c r="SXJ914" s="4"/>
      <c r="SXK914" s="4"/>
      <c r="SXL914" s="4"/>
      <c r="SXM914" s="4"/>
      <c r="SXN914" s="4"/>
      <c r="SXO914" s="4"/>
      <c r="SXP914" s="4"/>
      <c r="SXQ914" s="4"/>
      <c r="SXR914" s="4"/>
      <c r="SXS914" s="4"/>
      <c r="SXT914" s="4"/>
      <c r="SXU914" s="4"/>
      <c r="SXV914" s="4"/>
      <c r="SXW914" s="4"/>
      <c r="SXX914" s="4"/>
      <c r="SXY914" s="4"/>
      <c r="SXZ914" s="4"/>
      <c r="SYA914" s="4"/>
      <c r="SYB914" s="4"/>
      <c r="SYC914" s="4"/>
      <c r="SYD914" s="4"/>
      <c r="SYE914" s="4"/>
      <c r="SYF914" s="4"/>
      <c r="SYG914" s="4"/>
      <c r="SYH914" s="4"/>
      <c r="SYI914" s="4"/>
      <c r="SYJ914" s="4"/>
      <c r="SYK914" s="4"/>
      <c r="SYL914" s="4"/>
      <c r="SYM914" s="4"/>
      <c r="SYN914" s="4"/>
      <c r="SYO914" s="4"/>
      <c r="SYP914" s="4"/>
      <c r="SYQ914" s="4"/>
      <c r="SYR914" s="4"/>
      <c r="SYS914" s="4"/>
      <c r="SYT914" s="4"/>
      <c r="SYU914" s="4"/>
      <c r="SYV914" s="4"/>
      <c r="SYW914" s="4"/>
      <c r="SYX914" s="4"/>
      <c r="SYY914" s="4"/>
      <c r="SYZ914" s="4"/>
      <c r="SZA914" s="4"/>
      <c r="SZB914" s="4"/>
      <c r="SZC914" s="4"/>
      <c r="SZD914" s="4"/>
      <c r="SZE914" s="4"/>
      <c r="SZF914" s="4"/>
      <c r="SZG914" s="4"/>
      <c r="SZH914" s="4"/>
      <c r="SZI914" s="4"/>
      <c r="SZJ914" s="4"/>
      <c r="SZK914" s="4"/>
      <c r="SZL914" s="4"/>
      <c r="SZM914" s="4"/>
      <c r="SZN914" s="4"/>
      <c r="SZO914" s="4"/>
      <c r="SZP914" s="4"/>
      <c r="SZQ914" s="4"/>
      <c r="SZR914" s="4"/>
      <c r="SZS914" s="4"/>
      <c r="SZT914" s="4"/>
      <c r="SZU914" s="4"/>
      <c r="SZV914" s="4"/>
      <c r="SZW914" s="4"/>
      <c r="SZX914" s="4"/>
      <c r="SZY914" s="4"/>
      <c r="SZZ914" s="4"/>
      <c r="TAA914" s="4"/>
      <c r="TAB914" s="4"/>
      <c r="TAC914" s="4"/>
      <c r="TAD914" s="4"/>
      <c r="TAE914" s="4"/>
      <c r="TAF914" s="4"/>
      <c r="TAG914" s="4"/>
      <c r="TAH914" s="4"/>
      <c r="TAI914" s="4"/>
      <c r="TAJ914" s="4"/>
      <c r="TAK914" s="4"/>
      <c r="TAL914" s="4"/>
      <c r="TAM914" s="4"/>
      <c r="TAN914" s="4"/>
      <c r="TAO914" s="4"/>
      <c r="TAP914" s="4"/>
      <c r="TAR914" s="4"/>
      <c r="TAT914" s="4"/>
      <c r="TAU914" s="4"/>
      <c r="TAV914" s="4"/>
      <c r="TAW914" s="4"/>
      <c r="TAX914" s="4"/>
      <c r="TAY914" s="4"/>
      <c r="TAZ914" s="4"/>
      <c r="TBA914" s="4"/>
      <c r="TBF914" s="4"/>
      <c r="TBG914" s="4"/>
      <c r="TBH914" s="4"/>
      <c r="TBI914" s="4"/>
      <c r="TBJ914" s="4"/>
      <c r="TBK914" s="4"/>
      <c r="TBL914" s="4"/>
      <c r="TBM914" s="4"/>
      <c r="TBN914" s="4"/>
      <c r="TBO914" s="4"/>
      <c r="TBP914" s="4"/>
      <c r="TBQ914" s="4"/>
      <c r="TBR914" s="4"/>
      <c r="TBS914" s="4"/>
      <c r="TBT914" s="4"/>
      <c r="TBU914" s="4"/>
      <c r="TBV914" s="4"/>
      <c r="TBW914" s="4"/>
      <c r="TBX914" s="4"/>
      <c r="TBY914" s="4"/>
      <c r="TBZ914" s="4"/>
      <c r="TCA914" s="4"/>
      <c r="TCB914" s="4"/>
      <c r="TCC914" s="4"/>
      <c r="TCD914" s="4"/>
      <c r="TCE914" s="4"/>
      <c r="TCF914" s="4"/>
      <c r="TCG914" s="4"/>
      <c r="TCH914" s="4"/>
      <c r="TCI914" s="4"/>
      <c r="TCJ914" s="4"/>
      <c r="TCK914" s="4"/>
      <c r="TCL914" s="4"/>
      <c r="TCM914" s="4"/>
      <c r="TCN914" s="4"/>
      <c r="TCO914" s="4"/>
      <c r="TCP914" s="4"/>
      <c r="TCQ914" s="4"/>
      <c r="TCR914" s="4"/>
      <c r="TCS914" s="4"/>
      <c r="TCT914" s="4"/>
      <c r="TCU914" s="4"/>
      <c r="TCV914" s="4"/>
      <c r="TCW914" s="4"/>
      <c r="TCX914" s="4"/>
      <c r="TCY914" s="4"/>
      <c r="TCZ914" s="4"/>
      <c r="TDA914" s="4"/>
      <c r="TDB914" s="4"/>
      <c r="TDC914" s="4"/>
      <c r="TDD914" s="4"/>
      <c r="TDE914" s="4"/>
      <c r="TDF914" s="4"/>
      <c r="TDG914" s="4"/>
      <c r="TDH914" s="4"/>
      <c r="TDI914" s="4"/>
      <c r="TDJ914" s="4"/>
      <c r="TDK914" s="4"/>
      <c r="TDL914" s="4"/>
      <c r="TDM914" s="4"/>
      <c r="TDN914" s="4"/>
      <c r="TDO914" s="4"/>
      <c r="TDP914" s="4"/>
      <c r="TDQ914" s="4"/>
      <c r="TDR914" s="4"/>
      <c r="TDS914" s="4"/>
      <c r="TDT914" s="4"/>
      <c r="TDU914" s="4"/>
      <c r="TDV914" s="4"/>
      <c r="TDW914" s="4"/>
      <c r="TDX914" s="4"/>
      <c r="TDY914" s="4"/>
      <c r="TDZ914" s="4"/>
      <c r="TEA914" s="4"/>
      <c r="TEB914" s="4"/>
      <c r="TEC914" s="4"/>
      <c r="TED914" s="4"/>
      <c r="TEE914" s="4"/>
      <c r="TEF914" s="4"/>
      <c r="TEG914" s="4"/>
      <c r="TEH914" s="4"/>
      <c r="TEI914" s="4"/>
      <c r="TEJ914" s="4"/>
      <c r="TEK914" s="4"/>
      <c r="TEL914" s="4"/>
      <c r="TEM914" s="4"/>
      <c r="TEN914" s="4"/>
      <c r="TEO914" s="4"/>
      <c r="TEP914" s="4"/>
      <c r="TEQ914" s="4"/>
      <c r="TER914" s="4"/>
      <c r="TES914" s="4"/>
      <c r="TET914" s="4"/>
      <c r="TEU914" s="4"/>
      <c r="TEV914" s="4"/>
      <c r="TEW914" s="4"/>
      <c r="TEX914" s="4"/>
      <c r="TEY914" s="4"/>
      <c r="TEZ914" s="4"/>
      <c r="TFA914" s="4"/>
      <c r="TFB914" s="4"/>
      <c r="TFC914" s="4"/>
      <c r="TFD914" s="4"/>
      <c r="TFE914" s="4"/>
      <c r="TFF914" s="4"/>
      <c r="TFG914" s="4"/>
      <c r="TFH914" s="4"/>
      <c r="TFI914" s="4"/>
      <c r="TFJ914" s="4"/>
      <c r="TFK914" s="4"/>
      <c r="TFL914" s="4"/>
      <c r="TFM914" s="4"/>
      <c r="TFN914" s="4"/>
      <c r="TFO914" s="4"/>
      <c r="TFP914" s="4"/>
      <c r="TFQ914" s="4"/>
      <c r="TFR914" s="4"/>
      <c r="TFS914" s="4"/>
      <c r="TFT914" s="4"/>
      <c r="TFU914" s="4"/>
      <c r="TFV914" s="4"/>
      <c r="TFW914" s="4"/>
      <c r="TFX914" s="4"/>
      <c r="TFY914" s="4"/>
      <c r="TFZ914" s="4"/>
      <c r="TGA914" s="4"/>
      <c r="TGB914" s="4"/>
      <c r="TGC914" s="4"/>
      <c r="TGD914" s="4"/>
      <c r="TGE914" s="4"/>
      <c r="TGF914" s="4"/>
      <c r="TGG914" s="4"/>
      <c r="TGH914" s="4"/>
      <c r="TGI914" s="4"/>
      <c r="TGJ914" s="4"/>
      <c r="TGK914" s="4"/>
      <c r="TGL914" s="4"/>
      <c r="TGM914" s="4"/>
      <c r="TGN914" s="4"/>
      <c r="TGO914" s="4"/>
      <c r="TGP914" s="4"/>
      <c r="TGQ914" s="4"/>
      <c r="TGR914" s="4"/>
      <c r="TGS914" s="4"/>
      <c r="TGT914" s="4"/>
      <c r="TGU914" s="4"/>
      <c r="TGV914" s="4"/>
      <c r="TGW914" s="4"/>
      <c r="TGX914" s="4"/>
      <c r="TGY914" s="4"/>
      <c r="TGZ914" s="4"/>
      <c r="THA914" s="4"/>
      <c r="THB914" s="4"/>
      <c r="THC914" s="4"/>
      <c r="THD914" s="4"/>
      <c r="THE914" s="4"/>
      <c r="THF914" s="4"/>
      <c r="THG914" s="4"/>
      <c r="THH914" s="4"/>
      <c r="THI914" s="4"/>
      <c r="THJ914" s="4"/>
      <c r="THK914" s="4"/>
      <c r="THL914" s="4"/>
      <c r="THM914" s="4"/>
      <c r="THN914" s="4"/>
      <c r="THO914" s="4"/>
      <c r="THP914" s="4"/>
      <c r="THQ914" s="4"/>
      <c r="THR914" s="4"/>
      <c r="THS914" s="4"/>
      <c r="THT914" s="4"/>
      <c r="THU914" s="4"/>
      <c r="THV914" s="4"/>
      <c r="THW914" s="4"/>
      <c r="THX914" s="4"/>
      <c r="THY914" s="4"/>
      <c r="THZ914" s="4"/>
      <c r="TIA914" s="4"/>
      <c r="TIB914" s="4"/>
      <c r="TIC914" s="4"/>
      <c r="TID914" s="4"/>
      <c r="TIE914" s="4"/>
      <c r="TIF914" s="4"/>
      <c r="TIG914" s="4"/>
      <c r="TIH914" s="4"/>
      <c r="TII914" s="4"/>
      <c r="TIJ914" s="4"/>
      <c r="TIK914" s="4"/>
      <c r="TIL914" s="4"/>
      <c r="TIM914" s="4"/>
      <c r="TIN914" s="4"/>
      <c r="TIO914" s="4"/>
      <c r="TIP914" s="4"/>
      <c r="TIQ914" s="4"/>
      <c r="TIR914" s="4"/>
      <c r="TIS914" s="4"/>
      <c r="TIT914" s="4"/>
      <c r="TIU914" s="4"/>
      <c r="TIV914" s="4"/>
      <c r="TIW914" s="4"/>
      <c r="TIX914" s="4"/>
      <c r="TIY914" s="4"/>
      <c r="TIZ914" s="4"/>
      <c r="TJA914" s="4"/>
      <c r="TJB914" s="4"/>
      <c r="TJC914" s="4"/>
      <c r="TJD914" s="4"/>
      <c r="TJE914" s="4"/>
      <c r="TJF914" s="4"/>
      <c r="TJG914" s="4"/>
      <c r="TJH914" s="4"/>
      <c r="TJI914" s="4"/>
      <c r="TJJ914" s="4"/>
      <c r="TJK914" s="4"/>
      <c r="TJL914" s="4"/>
      <c r="TJM914" s="4"/>
      <c r="TJN914" s="4"/>
      <c r="TJO914" s="4"/>
      <c r="TJP914" s="4"/>
      <c r="TJQ914" s="4"/>
      <c r="TJR914" s="4"/>
      <c r="TJS914" s="4"/>
      <c r="TJT914" s="4"/>
      <c r="TJU914" s="4"/>
      <c r="TJV914" s="4"/>
      <c r="TJW914" s="4"/>
      <c r="TJX914" s="4"/>
      <c r="TJY914" s="4"/>
      <c r="TJZ914" s="4"/>
      <c r="TKA914" s="4"/>
      <c r="TKB914" s="4"/>
      <c r="TKC914" s="4"/>
      <c r="TKD914" s="4"/>
      <c r="TKE914" s="4"/>
      <c r="TKF914" s="4"/>
      <c r="TKG914" s="4"/>
      <c r="TKH914" s="4"/>
      <c r="TKI914" s="4"/>
      <c r="TKJ914" s="4"/>
      <c r="TKK914" s="4"/>
      <c r="TKL914" s="4"/>
      <c r="TKN914" s="4"/>
      <c r="TKP914" s="4"/>
      <c r="TKQ914" s="4"/>
      <c r="TKR914" s="4"/>
      <c r="TKS914" s="4"/>
      <c r="TKT914" s="4"/>
      <c r="TKU914" s="4"/>
      <c r="TKV914" s="4"/>
      <c r="TKW914" s="4"/>
      <c r="TLB914" s="4"/>
      <c r="TLC914" s="4"/>
      <c r="TLD914" s="4"/>
      <c r="TLE914" s="4"/>
      <c r="TLF914" s="4"/>
      <c r="TLG914" s="4"/>
      <c r="TLH914" s="4"/>
      <c r="TLI914" s="4"/>
      <c r="TLJ914" s="4"/>
      <c r="TLK914" s="4"/>
      <c r="TLL914" s="4"/>
      <c r="TLM914" s="4"/>
      <c r="TLN914" s="4"/>
      <c r="TLO914" s="4"/>
      <c r="TLP914" s="4"/>
      <c r="TLQ914" s="4"/>
      <c r="TLR914" s="4"/>
      <c r="TLS914" s="4"/>
      <c r="TLT914" s="4"/>
      <c r="TLU914" s="4"/>
      <c r="TLV914" s="4"/>
      <c r="TLW914" s="4"/>
      <c r="TLX914" s="4"/>
      <c r="TLY914" s="4"/>
      <c r="TLZ914" s="4"/>
      <c r="TMA914" s="4"/>
      <c r="TMB914" s="4"/>
      <c r="TMC914" s="4"/>
      <c r="TMD914" s="4"/>
      <c r="TME914" s="4"/>
      <c r="TMF914" s="4"/>
      <c r="TMG914" s="4"/>
      <c r="TMH914" s="4"/>
      <c r="TMI914" s="4"/>
      <c r="TMJ914" s="4"/>
      <c r="TMK914" s="4"/>
      <c r="TML914" s="4"/>
      <c r="TMM914" s="4"/>
      <c r="TMN914" s="4"/>
      <c r="TMO914" s="4"/>
      <c r="TMP914" s="4"/>
      <c r="TMQ914" s="4"/>
      <c r="TMR914" s="4"/>
      <c r="TMS914" s="4"/>
      <c r="TMT914" s="4"/>
      <c r="TMU914" s="4"/>
      <c r="TMV914" s="4"/>
      <c r="TMW914" s="4"/>
      <c r="TMX914" s="4"/>
      <c r="TMY914" s="4"/>
      <c r="TMZ914" s="4"/>
      <c r="TNA914" s="4"/>
      <c r="TNB914" s="4"/>
      <c r="TNC914" s="4"/>
      <c r="TND914" s="4"/>
      <c r="TNE914" s="4"/>
      <c r="TNF914" s="4"/>
      <c r="TNG914" s="4"/>
      <c r="TNH914" s="4"/>
      <c r="TNI914" s="4"/>
      <c r="TNJ914" s="4"/>
      <c r="TNK914" s="4"/>
      <c r="TNL914" s="4"/>
      <c r="TNM914" s="4"/>
      <c r="TNN914" s="4"/>
      <c r="TNO914" s="4"/>
      <c r="TNP914" s="4"/>
      <c r="TNQ914" s="4"/>
      <c r="TNR914" s="4"/>
      <c r="TNS914" s="4"/>
      <c r="TNT914" s="4"/>
      <c r="TNU914" s="4"/>
      <c r="TNV914" s="4"/>
      <c r="TNW914" s="4"/>
      <c r="TNX914" s="4"/>
      <c r="TNY914" s="4"/>
      <c r="TNZ914" s="4"/>
      <c r="TOA914" s="4"/>
      <c r="TOB914" s="4"/>
      <c r="TOC914" s="4"/>
      <c r="TOD914" s="4"/>
      <c r="TOE914" s="4"/>
      <c r="TOF914" s="4"/>
      <c r="TOG914" s="4"/>
      <c r="TOH914" s="4"/>
      <c r="TOI914" s="4"/>
      <c r="TOJ914" s="4"/>
      <c r="TOK914" s="4"/>
      <c r="TOL914" s="4"/>
      <c r="TOM914" s="4"/>
      <c r="TON914" s="4"/>
      <c r="TOO914" s="4"/>
      <c r="TOP914" s="4"/>
      <c r="TOQ914" s="4"/>
      <c r="TOR914" s="4"/>
      <c r="TOS914" s="4"/>
      <c r="TOT914" s="4"/>
      <c r="TOU914" s="4"/>
      <c r="TOV914" s="4"/>
      <c r="TOW914" s="4"/>
      <c r="TOX914" s="4"/>
      <c r="TOY914" s="4"/>
      <c r="TOZ914" s="4"/>
      <c r="TPA914" s="4"/>
      <c r="TPB914" s="4"/>
      <c r="TPC914" s="4"/>
      <c r="TPD914" s="4"/>
      <c r="TPE914" s="4"/>
      <c r="TPF914" s="4"/>
      <c r="TPG914" s="4"/>
      <c r="TPH914" s="4"/>
      <c r="TPI914" s="4"/>
      <c r="TPJ914" s="4"/>
      <c r="TPK914" s="4"/>
      <c r="TPL914" s="4"/>
      <c r="TPM914" s="4"/>
      <c r="TPN914" s="4"/>
      <c r="TPO914" s="4"/>
      <c r="TPP914" s="4"/>
      <c r="TPQ914" s="4"/>
      <c r="TPR914" s="4"/>
      <c r="TPS914" s="4"/>
      <c r="TPT914" s="4"/>
      <c r="TPU914" s="4"/>
      <c r="TPV914" s="4"/>
      <c r="TPW914" s="4"/>
      <c r="TPX914" s="4"/>
      <c r="TPY914" s="4"/>
      <c r="TPZ914" s="4"/>
      <c r="TQA914" s="4"/>
      <c r="TQB914" s="4"/>
      <c r="TQC914" s="4"/>
      <c r="TQD914" s="4"/>
      <c r="TQE914" s="4"/>
      <c r="TQF914" s="4"/>
      <c r="TQG914" s="4"/>
      <c r="TQH914" s="4"/>
      <c r="TQI914" s="4"/>
      <c r="TQJ914" s="4"/>
      <c r="TQK914" s="4"/>
      <c r="TQL914" s="4"/>
      <c r="TQM914" s="4"/>
      <c r="TQN914" s="4"/>
      <c r="TQO914" s="4"/>
      <c r="TQP914" s="4"/>
      <c r="TQQ914" s="4"/>
      <c r="TQR914" s="4"/>
      <c r="TQS914" s="4"/>
      <c r="TQT914" s="4"/>
      <c r="TQU914" s="4"/>
      <c r="TQV914" s="4"/>
      <c r="TQW914" s="4"/>
      <c r="TQX914" s="4"/>
      <c r="TQY914" s="4"/>
      <c r="TQZ914" s="4"/>
      <c r="TRA914" s="4"/>
      <c r="TRB914" s="4"/>
      <c r="TRC914" s="4"/>
      <c r="TRD914" s="4"/>
      <c r="TRE914" s="4"/>
      <c r="TRF914" s="4"/>
      <c r="TRG914" s="4"/>
      <c r="TRH914" s="4"/>
      <c r="TRI914" s="4"/>
      <c r="TRJ914" s="4"/>
      <c r="TRK914" s="4"/>
      <c r="TRL914" s="4"/>
      <c r="TRM914" s="4"/>
      <c r="TRN914" s="4"/>
      <c r="TRO914" s="4"/>
      <c r="TRP914" s="4"/>
      <c r="TRQ914" s="4"/>
      <c r="TRR914" s="4"/>
      <c r="TRS914" s="4"/>
      <c r="TRT914" s="4"/>
      <c r="TRU914" s="4"/>
      <c r="TRV914" s="4"/>
      <c r="TRW914" s="4"/>
      <c r="TRX914" s="4"/>
      <c r="TRY914" s="4"/>
      <c r="TRZ914" s="4"/>
      <c r="TSA914" s="4"/>
      <c r="TSB914" s="4"/>
      <c r="TSC914" s="4"/>
      <c r="TSD914" s="4"/>
      <c r="TSE914" s="4"/>
      <c r="TSF914" s="4"/>
      <c r="TSG914" s="4"/>
      <c r="TSH914" s="4"/>
      <c r="TSI914" s="4"/>
      <c r="TSJ914" s="4"/>
      <c r="TSK914" s="4"/>
      <c r="TSL914" s="4"/>
      <c r="TSM914" s="4"/>
      <c r="TSN914" s="4"/>
      <c r="TSO914" s="4"/>
      <c r="TSP914" s="4"/>
      <c r="TSQ914" s="4"/>
      <c r="TSR914" s="4"/>
      <c r="TSS914" s="4"/>
      <c r="TST914" s="4"/>
      <c r="TSU914" s="4"/>
      <c r="TSV914" s="4"/>
      <c r="TSW914" s="4"/>
      <c r="TSX914" s="4"/>
      <c r="TSY914" s="4"/>
      <c r="TSZ914" s="4"/>
      <c r="TTA914" s="4"/>
      <c r="TTB914" s="4"/>
      <c r="TTC914" s="4"/>
      <c r="TTD914" s="4"/>
      <c r="TTE914" s="4"/>
      <c r="TTF914" s="4"/>
      <c r="TTG914" s="4"/>
      <c r="TTH914" s="4"/>
      <c r="TTI914" s="4"/>
      <c r="TTJ914" s="4"/>
      <c r="TTK914" s="4"/>
      <c r="TTL914" s="4"/>
      <c r="TTM914" s="4"/>
      <c r="TTN914" s="4"/>
      <c r="TTO914" s="4"/>
      <c r="TTP914" s="4"/>
      <c r="TTQ914" s="4"/>
      <c r="TTR914" s="4"/>
      <c r="TTS914" s="4"/>
      <c r="TTT914" s="4"/>
      <c r="TTU914" s="4"/>
      <c r="TTV914" s="4"/>
      <c r="TTW914" s="4"/>
      <c r="TTX914" s="4"/>
      <c r="TTY914" s="4"/>
      <c r="TTZ914" s="4"/>
      <c r="TUA914" s="4"/>
      <c r="TUB914" s="4"/>
      <c r="TUC914" s="4"/>
      <c r="TUD914" s="4"/>
      <c r="TUE914" s="4"/>
      <c r="TUF914" s="4"/>
      <c r="TUG914" s="4"/>
      <c r="TUH914" s="4"/>
      <c r="TUJ914" s="4"/>
      <c r="TUL914" s="4"/>
      <c r="TUM914" s="4"/>
      <c r="TUN914" s="4"/>
      <c r="TUO914" s="4"/>
      <c r="TUP914" s="4"/>
      <c r="TUQ914" s="4"/>
      <c r="TUR914" s="4"/>
      <c r="TUS914" s="4"/>
      <c r="TUX914" s="4"/>
      <c r="TUY914" s="4"/>
      <c r="TUZ914" s="4"/>
      <c r="TVA914" s="4"/>
      <c r="TVB914" s="4"/>
      <c r="TVC914" s="4"/>
      <c r="TVD914" s="4"/>
      <c r="TVE914" s="4"/>
      <c r="TVF914" s="4"/>
      <c r="TVG914" s="4"/>
      <c r="TVH914" s="4"/>
      <c r="TVI914" s="4"/>
      <c r="TVJ914" s="4"/>
      <c r="TVK914" s="4"/>
      <c r="TVL914" s="4"/>
      <c r="TVM914" s="4"/>
      <c r="TVN914" s="4"/>
      <c r="TVO914" s="4"/>
      <c r="TVP914" s="4"/>
      <c r="TVQ914" s="4"/>
      <c r="TVR914" s="4"/>
      <c r="TVS914" s="4"/>
      <c r="TVT914" s="4"/>
      <c r="TVU914" s="4"/>
      <c r="TVV914" s="4"/>
      <c r="TVW914" s="4"/>
      <c r="TVX914" s="4"/>
      <c r="TVY914" s="4"/>
      <c r="TVZ914" s="4"/>
      <c r="TWA914" s="4"/>
      <c r="TWB914" s="4"/>
      <c r="TWC914" s="4"/>
      <c r="TWD914" s="4"/>
      <c r="TWE914" s="4"/>
      <c r="TWF914" s="4"/>
      <c r="TWG914" s="4"/>
      <c r="TWH914" s="4"/>
      <c r="TWI914" s="4"/>
      <c r="TWJ914" s="4"/>
      <c r="TWK914" s="4"/>
      <c r="TWL914" s="4"/>
      <c r="TWM914" s="4"/>
      <c r="TWN914" s="4"/>
      <c r="TWO914" s="4"/>
      <c r="TWP914" s="4"/>
      <c r="TWQ914" s="4"/>
      <c r="TWR914" s="4"/>
      <c r="TWS914" s="4"/>
      <c r="TWT914" s="4"/>
      <c r="TWU914" s="4"/>
      <c r="TWV914" s="4"/>
      <c r="TWW914" s="4"/>
      <c r="TWX914" s="4"/>
      <c r="TWY914" s="4"/>
      <c r="TWZ914" s="4"/>
      <c r="TXA914" s="4"/>
      <c r="TXB914" s="4"/>
      <c r="TXC914" s="4"/>
      <c r="TXD914" s="4"/>
      <c r="TXE914" s="4"/>
      <c r="TXF914" s="4"/>
      <c r="TXG914" s="4"/>
      <c r="TXH914" s="4"/>
      <c r="TXI914" s="4"/>
      <c r="TXJ914" s="4"/>
      <c r="TXK914" s="4"/>
      <c r="TXL914" s="4"/>
      <c r="TXM914" s="4"/>
      <c r="TXN914" s="4"/>
      <c r="TXO914" s="4"/>
      <c r="TXP914" s="4"/>
      <c r="TXQ914" s="4"/>
      <c r="TXR914" s="4"/>
      <c r="TXS914" s="4"/>
      <c r="TXT914" s="4"/>
      <c r="TXU914" s="4"/>
      <c r="TXV914" s="4"/>
      <c r="TXW914" s="4"/>
      <c r="TXX914" s="4"/>
      <c r="TXY914" s="4"/>
      <c r="TXZ914" s="4"/>
      <c r="TYA914" s="4"/>
      <c r="TYB914" s="4"/>
      <c r="TYC914" s="4"/>
      <c r="TYD914" s="4"/>
      <c r="TYE914" s="4"/>
      <c r="TYF914" s="4"/>
      <c r="TYG914" s="4"/>
      <c r="TYH914" s="4"/>
      <c r="TYI914" s="4"/>
      <c r="TYJ914" s="4"/>
      <c r="TYK914" s="4"/>
      <c r="TYL914" s="4"/>
      <c r="TYM914" s="4"/>
      <c r="TYN914" s="4"/>
      <c r="TYO914" s="4"/>
      <c r="TYP914" s="4"/>
      <c r="TYQ914" s="4"/>
      <c r="TYR914" s="4"/>
      <c r="TYS914" s="4"/>
      <c r="TYT914" s="4"/>
      <c r="TYU914" s="4"/>
      <c r="TYV914" s="4"/>
      <c r="TYW914" s="4"/>
      <c r="TYX914" s="4"/>
      <c r="TYY914" s="4"/>
      <c r="TYZ914" s="4"/>
      <c r="TZA914" s="4"/>
      <c r="TZB914" s="4"/>
      <c r="TZC914" s="4"/>
      <c r="TZD914" s="4"/>
      <c r="TZE914" s="4"/>
      <c r="TZF914" s="4"/>
      <c r="TZG914" s="4"/>
      <c r="TZH914" s="4"/>
      <c r="TZI914" s="4"/>
      <c r="TZJ914" s="4"/>
      <c r="TZK914" s="4"/>
      <c r="TZL914" s="4"/>
      <c r="TZM914" s="4"/>
      <c r="TZN914" s="4"/>
      <c r="TZO914" s="4"/>
      <c r="TZP914" s="4"/>
      <c r="TZQ914" s="4"/>
      <c r="TZR914" s="4"/>
      <c r="TZS914" s="4"/>
      <c r="TZT914" s="4"/>
      <c r="TZU914" s="4"/>
      <c r="TZV914" s="4"/>
      <c r="TZW914" s="4"/>
      <c r="TZX914" s="4"/>
      <c r="TZY914" s="4"/>
      <c r="TZZ914" s="4"/>
      <c r="UAA914" s="4"/>
      <c r="UAB914" s="4"/>
      <c r="UAC914" s="4"/>
      <c r="UAD914" s="4"/>
      <c r="UAE914" s="4"/>
      <c r="UAF914" s="4"/>
      <c r="UAG914" s="4"/>
      <c r="UAH914" s="4"/>
      <c r="UAI914" s="4"/>
      <c r="UAJ914" s="4"/>
      <c r="UAK914" s="4"/>
      <c r="UAL914" s="4"/>
      <c r="UAM914" s="4"/>
      <c r="UAN914" s="4"/>
      <c r="UAO914" s="4"/>
      <c r="UAP914" s="4"/>
      <c r="UAQ914" s="4"/>
      <c r="UAR914" s="4"/>
      <c r="UAS914" s="4"/>
      <c r="UAT914" s="4"/>
      <c r="UAU914" s="4"/>
      <c r="UAV914" s="4"/>
      <c r="UAW914" s="4"/>
      <c r="UAX914" s="4"/>
      <c r="UAY914" s="4"/>
      <c r="UAZ914" s="4"/>
      <c r="UBA914" s="4"/>
      <c r="UBB914" s="4"/>
      <c r="UBC914" s="4"/>
      <c r="UBD914" s="4"/>
      <c r="UBE914" s="4"/>
      <c r="UBF914" s="4"/>
      <c r="UBG914" s="4"/>
      <c r="UBH914" s="4"/>
      <c r="UBI914" s="4"/>
      <c r="UBJ914" s="4"/>
      <c r="UBK914" s="4"/>
      <c r="UBL914" s="4"/>
      <c r="UBM914" s="4"/>
      <c r="UBN914" s="4"/>
      <c r="UBO914" s="4"/>
      <c r="UBP914" s="4"/>
      <c r="UBQ914" s="4"/>
      <c r="UBR914" s="4"/>
      <c r="UBS914" s="4"/>
      <c r="UBT914" s="4"/>
      <c r="UBU914" s="4"/>
      <c r="UBV914" s="4"/>
      <c r="UBW914" s="4"/>
      <c r="UBX914" s="4"/>
      <c r="UBY914" s="4"/>
      <c r="UBZ914" s="4"/>
      <c r="UCA914" s="4"/>
      <c r="UCB914" s="4"/>
      <c r="UCC914" s="4"/>
      <c r="UCD914" s="4"/>
      <c r="UCE914" s="4"/>
      <c r="UCF914" s="4"/>
      <c r="UCG914" s="4"/>
      <c r="UCH914" s="4"/>
      <c r="UCI914" s="4"/>
      <c r="UCJ914" s="4"/>
      <c r="UCK914" s="4"/>
      <c r="UCL914" s="4"/>
      <c r="UCM914" s="4"/>
      <c r="UCN914" s="4"/>
      <c r="UCO914" s="4"/>
      <c r="UCP914" s="4"/>
      <c r="UCQ914" s="4"/>
      <c r="UCR914" s="4"/>
      <c r="UCS914" s="4"/>
      <c r="UCT914" s="4"/>
      <c r="UCU914" s="4"/>
      <c r="UCV914" s="4"/>
      <c r="UCW914" s="4"/>
      <c r="UCX914" s="4"/>
      <c r="UCY914" s="4"/>
      <c r="UCZ914" s="4"/>
      <c r="UDA914" s="4"/>
      <c r="UDB914" s="4"/>
      <c r="UDC914" s="4"/>
      <c r="UDD914" s="4"/>
      <c r="UDE914" s="4"/>
      <c r="UDF914" s="4"/>
      <c r="UDG914" s="4"/>
      <c r="UDH914" s="4"/>
      <c r="UDI914" s="4"/>
      <c r="UDJ914" s="4"/>
      <c r="UDK914" s="4"/>
      <c r="UDL914" s="4"/>
      <c r="UDM914" s="4"/>
      <c r="UDN914" s="4"/>
      <c r="UDO914" s="4"/>
      <c r="UDP914" s="4"/>
      <c r="UDQ914" s="4"/>
      <c r="UDR914" s="4"/>
      <c r="UDS914" s="4"/>
      <c r="UDT914" s="4"/>
      <c r="UDU914" s="4"/>
      <c r="UDV914" s="4"/>
      <c r="UDW914" s="4"/>
      <c r="UDX914" s="4"/>
      <c r="UDY914" s="4"/>
      <c r="UDZ914" s="4"/>
      <c r="UEA914" s="4"/>
      <c r="UEB914" s="4"/>
      <c r="UEC914" s="4"/>
      <c r="UED914" s="4"/>
      <c r="UEF914" s="4"/>
      <c r="UEH914" s="4"/>
      <c r="UEI914" s="4"/>
      <c r="UEJ914" s="4"/>
      <c r="UEK914" s="4"/>
      <c r="UEL914" s="4"/>
      <c r="UEM914" s="4"/>
      <c r="UEN914" s="4"/>
      <c r="UEO914" s="4"/>
      <c r="UET914" s="4"/>
      <c r="UEU914" s="4"/>
      <c r="UEV914" s="4"/>
      <c r="UEW914" s="4"/>
      <c r="UEX914" s="4"/>
      <c r="UEY914" s="4"/>
      <c r="UEZ914" s="4"/>
      <c r="UFA914" s="4"/>
      <c r="UFB914" s="4"/>
      <c r="UFC914" s="4"/>
      <c r="UFD914" s="4"/>
      <c r="UFE914" s="4"/>
      <c r="UFF914" s="4"/>
      <c r="UFG914" s="4"/>
      <c r="UFH914" s="4"/>
      <c r="UFI914" s="4"/>
      <c r="UFJ914" s="4"/>
      <c r="UFK914" s="4"/>
      <c r="UFL914" s="4"/>
      <c r="UFM914" s="4"/>
      <c r="UFN914" s="4"/>
      <c r="UFO914" s="4"/>
      <c r="UFP914" s="4"/>
      <c r="UFQ914" s="4"/>
      <c r="UFR914" s="4"/>
      <c r="UFS914" s="4"/>
      <c r="UFT914" s="4"/>
      <c r="UFU914" s="4"/>
      <c r="UFV914" s="4"/>
      <c r="UFW914" s="4"/>
      <c r="UFX914" s="4"/>
      <c r="UFY914" s="4"/>
      <c r="UFZ914" s="4"/>
      <c r="UGA914" s="4"/>
      <c r="UGB914" s="4"/>
      <c r="UGC914" s="4"/>
      <c r="UGD914" s="4"/>
      <c r="UGE914" s="4"/>
      <c r="UGF914" s="4"/>
      <c r="UGG914" s="4"/>
      <c r="UGH914" s="4"/>
      <c r="UGI914" s="4"/>
      <c r="UGJ914" s="4"/>
      <c r="UGK914" s="4"/>
      <c r="UGL914" s="4"/>
      <c r="UGM914" s="4"/>
      <c r="UGN914" s="4"/>
      <c r="UGO914" s="4"/>
      <c r="UGP914" s="4"/>
      <c r="UGQ914" s="4"/>
      <c r="UGR914" s="4"/>
      <c r="UGS914" s="4"/>
      <c r="UGT914" s="4"/>
      <c r="UGU914" s="4"/>
      <c r="UGV914" s="4"/>
      <c r="UGW914" s="4"/>
      <c r="UGX914" s="4"/>
      <c r="UGY914" s="4"/>
      <c r="UGZ914" s="4"/>
      <c r="UHA914" s="4"/>
      <c r="UHB914" s="4"/>
      <c r="UHC914" s="4"/>
      <c r="UHD914" s="4"/>
      <c r="UHE914" s="4"/>
      <c r="UHF914" s="4"/>
      <c r="UHG914" s="4"/>
      <c r="UHH914" s="4"/>
      <c r="UHI914" s="4"/>
      <c r="UHJ914" s="4"/>
      <c r="UHK914" s="4"/>
      <c r="UHL914" s="4"/>
      <c r="UHM914" s="4"/>
      <c r="UHN914" s="4"/>
      <c r="UHO914" s="4"/>
      <c r="UHP914" s="4"/>
      <c r="UHQ914" s="4"/>
      <c r="UHR914" s="4"/>
      <c r="UHS914" s="4"/>
      <c r="UHT914" s="4"/>
      <c r="UHU914" s="4"/>
      <c r="UHV914" s="4"/>
      <c r="UHW914" s="4"/>
      <c r="UHX914" s="4"/>
      <c r="UHY914" s="4"/>
      <c r="UHZ914" s="4"/>
      <c r="UIA914" s="4"/>
      <c r="UIB914" s="4"/>
      <c r="UIC914" s="4"/>
      <c r="UID914" s="4"/>
      <c r="UIE914" s="4"/>
      <c r="UIF914" s="4"/>
      <c r="UIG914" s="4"/>
      <c r="UIH914" s="4"/>
      <c r="UII914" s="4"/>
      <c r="UIJ914" s="4"/>
      <c r="UIK914" s="4"/>
      <c r="UIL914" s="4"/>
      <c r="UIM914" s="4"/>
      <c r="UIN914" s="4"/>
      <c r="UIO914" s="4"/>
      <c r="UIP914" s="4"/>
      <c r="UIQ914" s="4"/>
      <c r="UIR914" s="4"/>
      <c r="UIS914" s="4"/>
      <c r="UIT914" s="4"/>
      <c r="UIU914" s="4"/>
      <c r="UIV914" s="4"/>
      <c r="UIW914" s="4"/>
      <c r="UIX914" s="4"/>
      <c r="UIY914" s="4"/>
      <c r="UIZ914" s="4"/>
      <c r="UJA914" s="4"/>
      <c r="UJB914" s="4"/>
      <c r="UJC914" s="4"/>
      <c r="UJD914" s="4"/>
      <c r="UJE914" s="4"/>
      <c r="UJF914" s="4"/>
      <c r="UJG914" s="4"/>
      <c r="UJH914" s="4"/>
      <c r="UJI914" s="4"/>
      <c r="UJJ914" s="4"/>
      <c r="UJK914" s="4"/>
      <c r="UJL914" s="4"/>
      <c r="UJM914" s="4"/>
      <c r="UJN914" s="4"/>
      <c r="UJO914" s="4"/>
      <c r="UJP914" s="4"/>
      <c r="UJQ914" s="4"/>
      <c r="UJR914" s="4"/>
      <c r="UJS914" s="4"/>
      <c r="UJT914" s="4"/>
      <c r="UJU914" s="4"/>
      <c r="UJV914" s="4"/>
      <c r="UJW914" s="4"/>
      <c r="UJX914" s="4"/>
      <c r="UJY914" s="4"/>
      <c r="UJZ914" s="4"/>
      <c r="UKA914" s="4"/>
      <c r="UKB914" s="4"/>
      <c r="UKC914" s="4"/>
      <c r="UKD914" s="4"/>
      <c r="UKE914" s="4"/>
      <c r="UKF914" s="4"/>
      <c r="UKG914" s="4"/>
      <c r="UKH914" s="4"/>
      <c r="UKI914" s="4"/>
      <c r="UKJ914" s="4"/>
      <c r="UKK914" s="4"/>
      <c r="UKL914" s="4"/>
      <c r="UKM914" s="4"/>
      <c r="UKN914" s="4"/>
      <c r="UKO914" s="4"/>
      <c r="UKP914" s="4"/>
      <c r="UKQ914" s="4"/>
      <c r="UKR914" s="4"/>
      <c r="UKS914" s="4"/>
      <c r="UKT914" s="4"/>
      <c r="UKU914" s="4"/>
      <c r="UKV914" s="4"/>
      <c r="UKW914" s="4"/>
      <c r="UKX914" s="4"/>
      <c r="UKY914" s="4"/>
      <c r="UKZ914" s="4"/>
      <c r="ULA914" s="4"/>
      <c r="ULB914" s="4"/>
      <c r="ULC914" s="4"/>
      <c r="ULD914" s="4"/>
      <c r="ULE914" s="4"/>
      <c r="ULF914" s="4"/>
      <c r="ULG914" s="4"/>
      <c r="ULH914" s="4"/>
      <c r="ULI914" s="4"/>
      <c r="ULJ914" s="4"/>
      <c r="ULK914" s="4"/>
      <c r="ULL914" s="4"/>
      <c r="ULM914" s="4"/>
      <c r="ULN914" s="4"/>
      <c r="ULO914" s="4"/>
      <c r="ULP914" s="4"/>
      <c r="ULQ914" s="4"/>
      <c r="ULR914" s="4"/>
      <c r="ULS914" s="4"/>
      <c r="ULT914" s="4"/>
      <c r="ULU914" s="4"/>
      <c r="ULV914" s="4"/>
      <c r="ULW914" s="4"/>
      <c r="ULX914" s="4"/>
      <c r="ULY914" s="4"/>
      <c r="ULZ914" s="4"/>
      <c r="UMA914" s="4"/>
      <c r="UMB914" s="4"/>
      <c r="UMC914" s="4"/>
      <c r="UMD914" s="4"/>
      <c r="UME914" s="4"/>
      <c r="UMF914" s="4"/>
      <c r="UMG914" s="4"/>
      <c r="UMH914" s="4"/>
      <c r="UMI914" s="4"/>
      <c r="UMJ914" s="4"/>
      <c r="UMK914" s="4"/>
      <c r="UML914" s="4"/>
      <c r="UMM914" s="4"/>
      <c r="UMN914" s="4"/>
      <c r="UMO914" s="4"/>
      <c r="UMP914" s="4"/>
      <c r="UMQ914" s="4"/>
      <c r="UMR914" s="4"/>
      <c r="UMS914" s="4"/>
      <c r="UMT914" s="4"/>
      <c r="UMU914" s="4"/>
      <c r="UMV914" s="4"/>
      <c r="UMW914" s="4"/>
      <c r="UMX914" s="4"/>
      <c r="UMY914" s="4"/>
      <c r="UMZ914" s="4"/>
      <c r="UNA914" s="4"/>
      <c r="UNB914" s="4"/>
      <c r="UNC914" s="4"/>
      <c r="UND914" s="4"/>
      <c r="UNE914" s="4"/>
      <c r="UNF914" s="4"/>
      <c r="UNG914" s="4"/>
      <c r="UNH914" s="4"/>
      <c r="UNI914" s="4"/>
      <c r="UNJ914" s="4"/>
      <c r="UNK914" s="4"/>
      <c r="UNL914" s="4"/>
      <c r="UNM914" s="4"/>
      <c r="UNN914" s="4"/>
      <c r="UNO914" s="4"/>
      <c r="UNP914" s="4"/>
      <c r="UNQ914" s="4"/>
      <c r="UNR914" s="4"/>
      <c r="UNS914" s="4"/>
      <c r="UNT914" s="4"/>
      <c r="UNU914" s="4"/>
      <c r="UNV914" s="4"/>
      <c r="UNW914" s="4"/>
      <c r="UNX914" s="4"/>
      <c r="UNY914" s="4"/>
      <c r="UNZ914" s="4"/>
      <c r="UOB914" s="4"/>
      <c r="UOD914" s="4"/>
      <c r="UOE914" s="4"/>
      <c r="UOF914" s="4"/>
      <c r="UOG914" s="4"/>
      <c r="UOH914" s="4"/>
      <c r="UOI914" s="4"/>
      <c r="UOJ914" s="4"/>
      <c r="UOK914" s="4"/>
      <c r="UOP914" s="4"/>
      <c r="UOQ914" s="4"/>
      <c r="UOR914" s="4"/>
      <c r="UOS914" s="4"/>
      <c r="UOT914" s="4"/>
      <c r="UOU914" s="4"/>
      <c r="UOV914" s="4"/>
      <c r="UOW914" s="4"/>
      <c r="UOX914" s="4"/>
      <c r="UOY914" s="4"/>
      <c r="UOZ914" s="4"/>
      <c r="UPA914" s="4"/>
      <c r="UPB914" s="4"/>
      <c r="UPC914" s="4"/>
      <c r="UPD914" s="4"/>
      <c r="UPE914" s="4"/>
      <c r="UPF914" s="4"/>
      <c r="UPG914" s="4"/>
      <c r="UPH914" s="4"/>
      <c r="UPI914" s="4"/>
      <c r="UPJ914" s="4"/>
      <c r="UPK914" s="4"/>
      <c r="UPL914" s="4"/>
      <c r="UPM914" s="4"/>
      <c r="UPN914" s="4"/>
      <c r="UPO914" s="4"/>
      <c r="UPP914" s="4"/>
      <c r="UPQ914" s="4"/>
      <c r="UPR914" s="4"/>
      <c r="UPS914" s="4"/>
      <c r="UPT914" s="4"/>
      <c r="UPU914" s="4"/>
      <c r="UPV914" s="4"/>
      <c r="UPW914" s="4"/>
      <c r="UPX914" s="4"/>
      <c r="UPY914" s="4"/>
      <c r="UPZ914" s="4"/>
      <c r="UQA914" s="4"/>
      <c r="UQB914" s="4"/>
      <c r="UQC914" s="4"/>
      <c r="UQD914" s="4"/>
      <c r="UQE914" s="4"/>
      <c r="UQF914" s="4"/>
      <c r="UQG914" s="4"/>
      <c r="UQH914" s="4"/>
      <c r="UQI914" s="4"/>
      <c r="UQJ914" s="4"/>
      <c r="UQK914" s="4"/>
      <c r="UQL914" s="4"/>
      <c r="UQM914" s="4"/>
      <c r="UQN914" s="4"/>
      <c r="UQO914" s="4"/>
      <c r="UQP914" s="4"/>
      <c r="UQQ914" s="4"/>
      <c r="UQR914" s="4"/>
      <c r="UQS914" s="4"/>
      <c r="UQT914" s="4"/>
      <c r="UQU914" s="4"/>
      <c r="UQV914" s="4"/>
      <c r="UQW914" s="4"/>
      <c r="UQX914" s="4"/>
      <c r="UQY914" s="4"/>
      <c r="UQZ914" s="4"/>
      <c r="URA914" s="4"/>
      <c r="URB914" s="4"/>
      <c r="URC914" s="4"/>
      <c r="URD914" s="4"/>
      <c r="URE914" s="4"/>
      <c r="URF914" s="4"/>
      <c r="URG914" s="4"/>
      <c r="URH914" s="4"/>
      <c r="URI914" s="4"/>
      <c r="URJ914" s="4"/>
      <c r="URK914" s="4"/>
      <c r="URL914" s="4"/>
      <c r="URM914" s="4"/>
      <c r="URN914" s="4"/>
      <c r="URO914" s="4"/>
      <c r="URP914" s="4"/>
      <c r="URQ914" s="4"/>
      <c r="URR914" s="4"/>
      <c r="URS914" s="4"/>
      <c r="URT914" s="4"/>
      <c r="URU914" s="4"/>
      <c r="URV914" s="4"/>
      <c r="URW914" s="4"/>
      <c r="URX914" s="4"/>
      <c r="URY914" s="4"/>
      <c r="URZ914" s="4"/>
      <c r="USA914" s="4"/>
      <c r="USB914" s="4"/>
      <c r="USC914" s="4"/>
      <c r="USD914" s="4"/>
      <c r="USE914" s="4"/>
      <c r="USF914" s="4"/>
      <c r="USG914" s="4"/>
      <c r="USH914" s="4"/>
      <c r="USI914" s="4"/>
      <c r="USJ914" s="4"/>
      <c r="USK914" s="4"/>
      <c r="USL914" s="4"/>
      <c r="USM914" s="4"/>
      <c r="USN914" s="4"/>
      <c r="USO914" s="4"/>
      <c r="USP914" s="4"/>
      <c r="USQ914" s="4"/>
      <c r="USR914" s="4"/>
      <c r="USS914" s="4"/>
      <c r="UST914" s="4"/>
      <c r="USU914" s="4"/>
      <c r="USV914" s="4"/>
      <c r="USW914" s="4"/>
      <c r="USX914" s="4"/>
      <c r="USY914" s="4"/>
      <c r="USZ914" s="4"/>
      <c r="UTA914" s="4"/>
      <c r="UTB914" s="4"/>
      <c r="UTC914" s="4"/>
      <c r="UTD914" s="4"/>
      <c r="UTE914" s="4"/>
      <c r="UTF914" s="4"/>
      <c r="UTG914" s="4"/>
      <c r="UTH914" s="4"/>
      <c r="UTI914" s="4"/>
      <c r="UTJ914" s="4"/>
      <c r="UTK914" s="4"/>
      <c r="UTL914" s="4"/>
      <c r="UTM914" s="4"/>
      <c r="UTN914" s="4"/>
      <c r="UTO914" s="4"/>
      <c r="UTP914" s="4"/>
      <c r="UTQ914" s="4"/>
      <c r="UTR914" s="4"/>
      <c r="UTS914" s="4"/>
      <c r="UTT914" s="4"/>
      <c r="UTU914" s="4"/>
      <c r="UTV914" s="4"/>
      <c r="UTW914" s="4"/>
      <c r="UTX914" s="4"/>
      <c r="UTY914" s="4"/>
      <c r="UTZ914" s="4"/>
      <c r="UUA914" s="4"/>
      <c r="UUB914" s="4"/>
      <c r="UUC914" s="4"/>
      <c r="UUD914" s="4"/>
      <c r="UUE914" s="4"/>
      <c r="UUF914" s="4"/>
      <c r="UUG914" s="4"/>
      <c r="UUH914" s="4"/>
      <c r="UUI914" s="4"/>
      <c r="UUJ914" s="4"/>
      <c r="UUK914" s="4"/>
      <c r="UUL914" s="4"/>
      <c r="UUM914" s="4"/>
      <c r="UUN914" s="4"/>
      <c r="UUO914" s="4"/>
      <c r="UUP914" s="4"/>
      <c r="UUQ914" s="4"/>
      <c r="UUR914" s="4"/>
      <c r="UUS914" s="4"/>
      <c r="UUT914" s="4"/>
      <c r="UUU914" s="4"/>
      <c r="UUV914" s="4"/>
      <c r="UUW914" s="4"/>
      <c r="UUX914" s="4"/>
      <c r="UUY914" s="4"/>
      <c r="UUZ914" s="4"/>
      <c r="UVA914" s="4"/>
      <c r="UVB914" s="4"/>
      <c r="UVC914" s="4"/>
      <c r="UVD914" s="4"/>
      <c r="UVE914" s="4"/>
      <c r="UVF914" s="4"/>
      <c r="UVG914" s="4"/>
      <c r="UVH914" s="4"/>
      <c r="UVI914" s="4"/>
      <c r="UVJ914" s="4"/>
      <c r="UVK914" s="4"/>
      <c r="UVL914" s="4"/>
      <c r="UVM914" s="4"/>
      <c r="UVN914" s="4"/>
      <c r="UVO914" s="4"/>
      <c r="UVP914" s="4"/>
      <c r="UVQ914" s="4"/>
      <c r="UVR914" s="4"/>
      <c r="UVS914" s="4"/>
      <c r="UVT914" s="4"/>
      <c r="UVU914" s="4"/>
      <c r="UVV914" s="4"/>
      <c r="UVW914" s="4"/>
      <c r="UVX914" s="4"/>
      <c r="UVY914" s="4"/>
      <c r="UVZ914" s="4"/>
      <c r="UWA914" s="4"/>
      <c r="UWB914" s="4"/>
      <c r="UWC914" s="4"/>
      <c r="UWD914" s="4"/>
      <c r="UWE914" s="4"/>
      <c r="UWF914" s="4"/>
      <c r="UWG914" s="4"/>
      <c r="UWH914" s="4"/>
      <c r="UWI914" s="4"/>
      <c r="UWJ914" s="4"/>
      <c r="UWK914" s="4"/>
      <c r="UWL914" s="4"/>
      <c r="UWM914" s="4"/>
      <c r="UWN914" s="4"/>
      <c r="UWO914" s="4"/>
      <c r="UWP914" s="4"/>
      <c r="UWQ914" s="4"/>
      <c r="UWR914" s="4"/>
      <c r="UWS914" s="4"/>
      <c r="UWT914" s="4"/>
      <c r="UWU914" s="4"/>
      <c r="UWV914" s="4"/>
      <c r="UWW914" s="4"/>
      <c r="UWX914" s="4"/>
      <c r="UWY914" s="4"/>
      <c r="UWZ914" s="4"/>
      <c r="UXA914" s="4"/>
      <c r="UXB914" s="4"/>
      <c r="UXC914" s="4"/>
      <c r="UXD914" s="4"/>
      <c r="UXE914" s="4"/>
      <c r="UXF914" s="4"/>
      <c r="UXG914" s="4"/>
      <c r="UXH914" s="4"/>
      <c r="UXI914" s="4"/>
      <c r="UXJ914" s="4"/>
      <c r="UXK914" s="4"/>
      <c r="UXL914" s="4"/>
      <c r="UXM914" s="4"/>
      <c r="UXN914" s="4"/>
      <c r="UXO914" s="4"/>
      <c r="UXP914" s="4"/>
      <c r="UXQ914" s="4"/>
      <c r="UXR914" s="4"/>
      <c r="UXS914" s="4"/>
      <c r="UXT914" s="4"/>
      <c r="UXU914" s="4"/>
      <c r="UXV914" s="4"/>
      <c r="UXX914" s="4"/>
      <c r="UXZ914" s="4"/>
      <c r="UYA914" s="4"/>
      <c r="UYB914" s="4"/>
      <c r="UYC914" s="4"/>
      <c r="UYD914" s="4"/>
      <c r="UYE914" s="4"/>
      <c r="UYF914" s="4"/>
      <c r="UYG914" s="4"/>
      <c r="UYL914" s="4"/>
      <c r="UYM914" s="4"/>
      <c r="UYN914" s="4"/>
      <c r="UYO914" s="4"/>
      <c r="UYP914" s="4"/>
      <c r="UYQ914" s="4"/>
      <c r="UYR914" s="4"/>
      <c r="UYS914" s="4"/>
      <c r="UYT914" s="4"/>
      <c r="UYU914" s="4"/>
      <c r="UYV914" s="4"/>
      <c r="UYW914" s="4"/>
      <c r="UYX914" s="4"/>
      <c r="UYY914" s="4"/>
      <c r="UYZ914" s="4"/>
      <c r="UZA914" s="4"/>
      <c r="UZB914" s="4"/>
      <c r="UZC914" s="4"/>
      <c r="UZD914" s="4"/>
      <c r="UZE914" s="4"/>
      <c r="UZF914" s="4"/>
      <c r="UZG914" s="4"/>
      <c r="UZH914" s="4"/>
      <c r="UZI914" s="4"/>
      <c r="UZJ914" s="4"/>
      <c r="UZK914" s="4"/>
      <c r="UZL914" s="4"/>
      <c r="UZM914" s="4"/>
      <c r="UZN914" s="4"/>
      <c r="UZO914" s="4"/>
      <c r="UZP914" s="4"/>
      <c r="UZQ914" s="4"/>
      <c r="UZR914" s="4"/>
      <c r="UZS914" s="4"/>
      <c r="UZT914" s="4"/>
      <c r="UZU914" s="4"/>
      <c r="UZV914" s="4"/>
      <c r="UZW914" s="4"/>
      <c r="UZX914" s="4"/>
      <c r="UZY914" s="4"/>
      <c r="UZZ914" s="4"/>
      <c r="VAA914" s="4"/>
      <c r="VAB914" s="4"/>
      <c r="VAC914" s="4"/>
      <c r="VAD914" s="4"/>
      <c r="VAE914" s="4"/>
      <c r="VAF914" s="4"/>
      <c r="VAG914" s="4"/>
      <c r="VAH914" s="4"/>
      <c r="VAI914" s="4"/>
      <c r="VAJ914" s="4"/>
      <c r="VAK914" s="4"/>
      <c r="VAL914" s="4"/>
      <c r="VAM914" s="4"/>
      <c r="VAN914" s="4"/>
      <c r="VAO914" s="4"/>
      <c r="VAP914" s="4"/>
      <c r="VAQ914" s="4"/>
      <c r="VAR914" s="4"/>
      <c r="VAS914" s="4"/>
      <c r="VAT914" s="4"/>
      <c r="VAU914" s="4"/>
      <c r="VAV914" s="4"/>
      <c r="VAW914" s="4"/>
      <c r="VAX914" s="4"/>
      <c r="VAY914" s="4"/>
      <c r="VAZ914" s="4"/>
      <c r="VBA914" s="4"/>
      <c r="VBB914" s="4"/>
      <c r="VBC914" s="4"/>
      <c r="VBD914" s="4"/>
      <c r="VBE914" s="4"/>
      <c r="VBF914" s="4"/>
      <c r="VBG914" s="4"/>
      <c r="VBH914" s="4"/>
      <c r="VBI914" s="4"/>
      <c r="VBJ914" s="4"/>
      <c r="VBK914" s="4"/>
      <c r="VBL914" s="4"/>
      <c r="VBM914" s="4"/>
      <c r="VBN914" s="4"/>
      <c r="VBO914" s="4"/>
      <c r="VBP914" s="4"/>
      <c r="VBQ914" s="4"/>
      <c r="VBR914" s="4"/>
      <c r="VBS914" s="4"/>
      <c r="VBT914" s="4"/>
      <c r="VBU914" s="4"/>
      <c r="VBV914" s="4"/>
      <c r="VBW914" s="4"/>
      <c r="VBX914" s="4"/>
      <c r="VBY914" s="4"/>
      <c r="VBZ914" s="4"/>
      <c r="VCA914" s="4"/>
      <c r="VCB914" s="4"/>
      <c r="VCC914" s="4"/>
      <c r="VCD914" s="4"/>
      <c r="VCE914" s="4"/>
      <c r="VCF914" s="4"/>
      <c r="VCG914" s="4"/>
      <c r="VCH914" s="4"/>
      <c r="VCI914" s="4"/>
      <c r="VCJ914" s="4"/>
      <c r="VCK914" s="4"/>
      <c r="VCL914" s="4"/>
      <c r="VCM914" s="4"/>
      <c r="VCN914" s="4"/>
      <c r="VCO914" s="4"/>
      <c r="VCP914" s="4"/>
      <c r="VCQ914" s="4"/>
      <c r="VCR914" s="4"/>
      <c r="VCS914" s="4"/>
      <c r="VCT914" s="4"/>
      <c r="VCU914" s="4"/>
      <c r="VCV914" s="4"/>
      <c r="VCW914" s="4"/>
      <c r="VCX914" s="4"/>
      <c r="VCY914" s="4"/>
      <c r="VCZ914" s="4"/>
      <c r="VDA914" s="4"/>
      <c r="VDB914" s="4"/>
      <c r="VDC914" s="4"/>
      <c r="VDD914" s="4"/>
      <c r="VDE914" s="4"/>
      <c r="VDF914" s="4"/>
      <c r="VDG914" s="4"/>
      <c r="VDH914" s="4"/>
      <c r="VDI914" s="4"/>
      <c r="VDJ914" s="4"/>
      <c r="VDK914" s="4"/>
      <c r="VDL914" s="4"/>
      <c r="VDM914" s="4"/>
      <c r="VDN914" s="4"/>
      <c r="VDO914" s="4"/>
      <c r="VDP914" s="4"/>
      <c r="VDQ914" s="4"/>
      <c r="VDR914" s="4"/>
      <c r="VDS914" s="4"/>
      <c r="VDT914" s="4"/>
      <c r="VDU914" s="4"/>
      <c r="VDV914" s="4"/>
      <c r="VDW914" s="4"/>
      <c r="VDX914" s="4"/>
      <c r="VDY914" s="4"/>
      <c r="VDZ914" s="4"/>
      <c r="VEA914" s="4"/>
      <c r="VEB914" s="4"/>
      <c r="VEC914" s="4"/>
      <c r="VED914" s="4"/>
      <c r="VEE914" s="4"/>
      <c r="VEF914" s="4"/>
      <c r="VEG914" s="4"/>
      <c r="VEH914" s="4"/>
      <c r="VEI914" s="4"/>
      <c r="VEJ914" s="4"/>
      <c r="VEK914" s="4"/>
      <c r="VEL914" s="4"/>
      <c r="VEM914" s="4"/>
      <c r="VEN914" s="4"/>
      <c r="VEO914" s="4"/>
      <c r="VEP914" s="4"/>
      <c r="VEQ914" s="4"/>
      <c r="VER914" s="4"/>
      <c r="VES914" s="4"/>
      <c r="VET914" s="4"/>
      <c r="VEU914" s="4"/>
      <c r="VEV914" s="4"/>
      <c r="VEW914" s="4"/>
      <c r="VEX914" s="4"/>
      <c r="VEY914" s="4"/>
      <c r="VEZ914" s="4"/>
      <c r="VFA914" s="4"/>
      <c r="VFB914" s="4"/>
      <c r="VFC914" s="4"/>
      <c r="VFD914" s="4"/>
      <c r="VFE914" s="4"/>
      <c r="VFF914" s="4"/>
      <c r="VFG914" s="4"/>
      <c r="VFH914" s="4"/>
      <c r="VFI914" s="4"/>
      <c r="VFJ914" s="4"/>
      <c r="VFK914" s="4"/>
      <c r="VFL914" s="4"/>
      <c r="VFM914" s="4"/>
      <c r="VFN914" s="4"/>
      <c r="VFO914" s="4"/>
      <c r="VFP914" s="4"/>
      <c r="VFQ914" s="4"/>
      <c r="VFR914" s="4"/>
      <c r="VFS914" s="4"/>
      <c r="VFT914" s="4"/>
      <c r="VFU914" s="4"/>
      <c r="VFV914" s="4"/>
      <c r="VFW914" s="4"/>
      <c r="VFX914" s="4"/>
      <c r="VFY914" s="4"/>
      <c r="VFZ914" s="4"/>
      <c r="VGA914" s="4"/>
      <c r="VGB914" s="4"/>
      <c r="VGC914" s="4"/>
      <c r="VGD914" s="4"/>
      <c r="VGE914" s="4"/>
      <c r="VGF914" s="4"/>
      <c r="VGG914" s="4"/>
      <c r="VGH914" s="4"/>
      <c r="VGI914" s="4"/>
      <c r="VGJ914" s="4"/>
      <c r="VGK914" s="4"/>
      <c r="VGL914" s="4"/>
      <c r="VGM914" s="4"/>
      <c r="VGN914" s="4"/>
      <c r="VGO914" s="4"/>
      <c r="VGP914" s="4"/>
      <c r="VGQ914" s="4"/>
      <c r="VGR914" s="4"/>
      <c r="VGS914" s="4"/>
      <c r="VGT914" s="4"/>
      <c r="VGU914" s="4"/>
      <c r="VGV914" s="4"/>
      <c r="VGW914" s="4"/>
      <c r="VGX914" s="4"/>
      <c r="VGY914" s="4"/>
      <c r="VGZ914" s="4"/>
      <c r="VHA914" s="4"/>
      <c r="VHB914" s="4"/>
      <c r="VHC914" s="4"/>
      <c r="VHD914" s="4"/>
      <c r="VHE914" s="4"/>
      <c r="VHF914" s="4"/>
      <c r="VHG914" s="4"/>
      <c r="VHH914" s="4"/>
      <c r="VHI914" s="4"/>
      <c r="VHJ914" s="4"/>
      <c r="VHK914" s="4"/>
      <c r="VHL914" s="4"/>
      <c r="VHM914" s="4"/>
      <c r="VHN914" s="4"/>
      <c r="VHO914" s="4"/>
      <c r="VHP914" s="4"/>
      <c r="VHQ914" s="4"/>
      <c r="VHR914" s="4"/>
      <c r="VHT914" s="4"/>
      <c r="VHV914" s="4"/>
      <c r="VHW914" s="4"/>
      <c r="VHX914" s="4"/>
      <c r="VHY914" s="4"/>
      <c r="VHZ914" s="4"/>
      <c r="VIA914" s="4"/>
      <c r="VIB914" s="4"/>
      <c r="VIC914" s="4"/>
      <c r="VIH914" s="4"/>
      <c r="VII914" s="4"/>
      <c r="VIJ914" s="4"/>
      <c r="VIK914" s="4"/>
      <c r="VIL914" s="4"/>
      <c r="VIM914" s="4"/>
      <c r="VIN914" s="4"/>
      <c r="VIO914" s="4"/>
      <c r="VIP914" s="4"/>
      <c r="VIQ914" s="4"/>
      <c r="VIR914" s="4"/>
      <c r="VIS914" s="4"/>
      <c r="VIT914" s="4"/>
      <c r="VIU914" s="4"/>
      <c r="VIV914" s="4"/>
      <c r="VIW914" s="4"/>
      <c r="VIX914" s="4"/>
      <c r="VIY914" s="4"/>
      <c r="VIZ914" s="4"/>
      <c r="VJA914" s="4"/>
      <c r="VJB914" s="4"/>
      <c r="VJC914" s="4"/>
      <c r="VJD914" s="4"/>
      <c r="VJE914" s="4"/>
      <c r="VJF914" s="4"/>
      <c r="VJG914" s="4"/>
      <c r="VJH914" s="4"/>
      <c r="VJI914" s="4"/>
      <c r="VJJ914" s="4"/>
      <c r="VJK914" s="4"/>
      <c r="VJL914" s="4"/>
      <c r="VJM914" s="4"/>
      <c r="VJN914" s="4"/>
      <c r="VJO914" s="4"/>
      <c r="VJP914" s="4"/>
      <c r="VJQ914" s="4"/>
      <c r="VJR914" s="4"/>
      <c r="VJS914" s="4"/>
      <c r="VJT914" s="4"/>
      <c r="VJU914" s="4"/>
      <c r="VJV914" s="4"/>
      <c r="VJW914" s="4"/>
      <c r="VJX914" s="4"/>
      <c r="VJY914" s="4"/>
      <c r="VJZ914" s="4"/>
      <c r="VKA914" s="4"/>
      <c r="VKB914" s="4"/>
      <c r="VKC914" s="4"/>
      <c r="VKD914" s="4"/>
      <c r="VKE914" s="4"/>
      <c r="VKF914" s="4"/>
      <c r="VKG914" s="4"/>
      <c r="VKH914" s="4"/>
      <c r="VKI914" s="4"/>
      <c r="VKJ914" s="4"/>
      <c r="VKK914" s="4"/>
      <c r="VKL914" s="4"/>
      <c r="VKM914" s="4"/>
      <c r="VKN914" s="4"/>
      <c r="VKO914" s="4"/>
      <c r="VKP914" s="4"/>
      <c r="VKQ914" s="4"/>
      <c r="VKR914" s="4"/>
      <c r="VKS914" s="4"/>
      <c r="VKT914" s="4"/>
      <c r="VKU914" s="4"/>
      <c r="VKV914" s="4"/>
      <c r="VKW914" s="4"/>
      <c r="VKX914" s="4"/>
      <c r="VKY914" s="4"/>
      <c r="VKZ914" s="4"/>
      <c r="VLA914" s="4"/>
      <c r="VLB914" s="4"/>
      <c r="VLC914" s="4"/>
      <c r="VLD914" s="4"/>
      <c r="VLE914" s="4"/>
      <c r="VLF914" s="4"/>
      <c r="VLG914" s="4"/>
      <c r="VLH914" s="4"/>
      <c r="VLI914" s="4"/>
      <c r="VLJ914" s="4"/>
      <c r="VLK914" s="4"/>
      <c r="VLL914" s="4"/>
      <c r="VLM914" s="4"/>
      <c r="VLN914" s="4"/>
      <c r="VLO914" s="4"/>
      <c r="VLP914" s="4"/>
      <c r="VLQ914" s="4"/>
      <c r="VLR914" s="4"/>
      <c r="VLS914" s="4"/>
      <c r="VLT914" s="4"/>
      <c r="VLU914" s="4"/>
      <c r="VLV914" s="4"/>
      <c r="VLW914" s="4"/>
      <c r="VLX914" s="4"/>
      <c r="VLY914" s="4"/>
      <c r="VLZ914" s="4"/>
      <c r="VMA914" s="4"/>
      <c r="VMB914" s="4"/>
      <c r="VMC914" s="4"/>
      <c r="VMD914" s="4"/>
      <c r="VME914" s="4"/>
      <c r="VMF914" s="4"/>
      <c r="VMG914" s="4"/>
      <c r="VMH914" s="4"/>
      <c r="VMI914" s="4"/>
      <c r="VMJ914" s="4"/>
      <c r="VMK914" s="4"/>
      <c r="VML914" s="4"/>
      <c r="VMM914" s="4"/>
      <c r="VMN914" s="4"/>
      <c r="VMO914" s="4"/>
      <c r="VMP914" s="4"/>
      <c r="VMQ914" s="4"/>
      <c r="VMR914" s="4"/>
      <c r="VMS914" s="4"/>
      <c r="VMT914" s="4"/>
      <c r="VMU914" s="4"/>
      <c r="VMV914" s="4"/>
      <c r="VMW914" s="4"/>
      <c r="VMX914" s="4"/>
      <c r="VMY914" s="4"/>
      <c r="VMZ914" s="4"/>
      <c r="VNA914" s="4"/>
      <c r="VNB914" s="4"/>
      <c r="VNC914" s="4"/>
      <c r="VND914" s="4"/>
      <c r="VNE914" s="4"/>
      <c r="VNF914" s="4"/>
      <c r="VNG914" s="4"/>
      <c r="VNH914" s="4"/>
      <c r="VNI914" s="4"/>
      <c r="VNJ914" s="4"/>
      <c r="VNK914" s="4"/>
      <c r="VNL914" s="4"/>
      <c r="VNM914" s="4"/>
      <c r="VNN914" s="4"/>
      <c r="VNO914" s="4"/>
      <c r="VNP914" s="4"/>
      <c r="VNQ914" s="4"/>
      <c r="VNR914" s="4"/>
      <c r="VNS914" s="4"/>
      <c r="VNT914" s="4"/>
      <c r="VNU914" s="4"/>
      <c r="VNV914" s="4"/>
      <c r="VNW914" s="4"/>
      <c r="VNX914" s="4"/>
      <c r="VNY914" s="4"/>
      <c r="VNZ914" s="4"/>
      <c r="VOA914" s="4"/>
      <c r="VOB914" s="4"/>
      <c r="VOC914" s="4"/>
      <c r="VOD914" s="4"/>
      <c r="VOE914" s="4"/>
      <c r="VOF914" s="4"/>
      <c r="VOG914" s="4"/>
      <c r="VOH914" s="4"/>
      <c r="VOI914" s="4"/>
      <c r="VOJ914" s="4"/>
      <c r="VOK914" s="4"/>
      <c r="VOL914" s="4"/>
      <c r="VOM914" s="4"/>
      <c r="VON914" s="4"/>
      <c r="VOO914" s="4"/>
      <c r="VOP914" s="4"/>
      <c r="VOQ914" s="4"/>
      <c r="VOR914" s="4"/>
      <c r="VOS914" s="4"/>
      <c r="VOT914" s="4"/>
      <c r="VOU914" s="4"/>
      <c r="VOV914" s="4"/>
      <c r="VOW914" s="4"/>
      <c r="VOX914" s="4"/>
      <c r="VOY914" s="4"/>
      <c r="VOZ914" s="4"/>
      <c r="VPA914" s="4"/>
      <c r="VPB914" s="4"/>
      <c r="VPC914" s="4"/>
      <c r="VPD914" s="4"/>
      <c r="VPE914" s="4"/>
      <c r="VPF914" s="4"/>
      <c r="VPG914" s="4"/>
      <c r="VPH914" s="4"/>
      <c r="VPI914" s="4"/>
      <c r="VPJ914" s="4"/>
      <c r="VPK914" s="4"/>
      <c r="VPL914" s="4"/>
      <c r="VPM914" s="4"/>
      <c r="VPN914" s="4"/>
      <c r="VPO914" s="4"/>
      <c r="VPP914" s="4"/>
      <c r="VPQ914" s="4"/>
      <c r="VPR914" s="4"/>
      <c r="VPS914" s="4"/>
      <c r="VPT914" s="4"/>
      <c r="VPU914" s="4"/>
      <c r="VPV914" s="4"/>
      <c r="VPW914" s="4"/>
      <c r="VPX914" s="4"/>
      <c r="VPY914" s="4"/>
      <c r="VPZ914" s="4"/>
      <c r="VQA914" s="4"/>
      <c r="VQB914" s="4"/>
      <c r="VQC914" s="4"/>
      <c r="VQD914" s="4"/>
      <c r="VQE914" s="4"/>
      <c r="VQF914" s="4"/>
      <c r="VQG914" s="4"/>
      <c r="VQH914" s="4"/>
      <c r="VQI914" s="4"/>
      <c r="VQJ914" s="4"/>
      <c r="VQK914" s="4"/>
      <c r="VQL914" s="4"/>
      <c r="VQM914" s="4"/>
      <c r="VQN914" s="4"/>
      <c r="VQO914" s="4"/>
      <c r="VQP914" s="4"/>
      <c r="VQQ914" s="4"/>
      <c r="VQR914" s="4"/>
      <c r="VQS914" s="4"/>
      <c r="VQT914" s="4"/>
      <c r="VQU914" s="4"/>
      <c r="VQV914" s="4"/>
      <c r="VQW914" s="4"/>
      <c r="VQX914" s="4"/>
      <c r="VQY914" s="4"/>
      <c r="VQZ914" s="4"/>
      <c r="VRA914" s="4"/>
      <c r="VRB914" s="4"/>
      <c r="VRC914" s="4"/>
      <c r="VRD914" s="4"/>
      <c r="VRE914" s="4"/>
      <c r="VRF914" s="4"/>
      <c r="VRG914" s="4"/>
      <c r="VRH914" s="4"/>
      <c r="VRI914" s="4"/>
      <c r="VRJ914" s="4"/>
      <c r="VRK914" s="4"/>
      <c r="VRL914" s="4"/>
      <c r="VRM914" s="4"/>
      <c r="VRN914" s="4"/>
      <c r="VRP914" s="4"/>
      <c r="VRR914" s="4"/>
      <c r="VRS914" s="4"/>
      <c r="VRT914" s="4"/>
      <c r="VRU914" s="4"/>
      <c r="VRV914" s="4"/>
      <c r="VRW914" s="4"/>
      <c r="VRX914" s="4"/>
      <c r="VRY914" s="4"/>
      <c r="VSD914" s="4"/>
      <c r="VSE914" s="4"/>
      <c r="VSF914" s="4"/>
      <c r="VSG914" s="4"/>
      <c r="VSH914" s="4"/>
      <c r="VSI914" s="4"/>
      <c r="VSJ914" s="4"/>
      <c r="VSK914" s="4"/>
      <c r="VSL914" s="4"/>
      <c r="VSM914" s="4"/>
      <c r="VSN914" s="4"/>
      <c r="VSO914" s="4"/>
      <c r="VSP914" s="4"/>
      <c r="VSQ914" s="4"/>
      <c r="VSR914" s="4"/>
      <c r="VSS914" s="4"/>
      <c r="VST914" s="4"/>
      <c r="VSU914" s="4"/>
      <c r="VSV914" s="4"/>
      <c r="VSW914" s="4"/>
      <c r="VSX914" s="4"/>
      <c r="VSY914" s="4"/>
      <c r="VSZ914" s="4"/>
      <c r="VTA914" s="4"/>
      <c r="VTB914" s="4"/>
      <c r="VTC914" s="4"/>
      <c r="VTD914" s="4"/>
      <c r="VTE914" s="4"/>
      <c r="VTF914" s="4"/>
      <c r="VTG914" s="4"/>
      <c r="VTH914" s="4"/>
      <c r="VTI914" s="4"/>
      <c r="VTJ914" s="4"/>
      <c r="VTK914" s="4"/>
      <c r="VTL914" s="4"/>
      <c r="VTM914" s="4"/>
      <c r="VTN914" s="4"/>
      <c r="VTO914" s="4"/>
      <c r="VTP914" s="4"/>
      <c r="VTQ914" s="4"/>
      <c r="VTR914" s="4"/>
      <c r="VTS914" s="4"/>
      <c r="VTT914" s="4"/>
      <c r="VTU914" s="4"/>
      <c r="VTV914" s="4"/>
      <c r="VTW914" s="4"/>
      <c r="VTX914" s="4"/>
      <c r="VTY914" s="4"/>
      <c r="VTZ914" s="4"/>
      <c r="VUA914" s="4"/>
      <c r="VUB914" s="4"/>
      <c r="VUC914" s="4"/>
      <c r="VUD914" s="4"/>
      <c r="VUE914" s="4"/>
      <c r="VUF914" s="4"/>
      <c r="VUG914" s="4"/>
      <c r="VUH914" s="4"/>
      <c r="VUI914" s="4"/>
      <c r="VUJ914" s="4"/>
      <c r="VUK914" s="4"/>
      <c r="VUL914" s="4"/>
      <c r="VUM914" s="4"/>
      <c r="VUN914" s="4"/>
      <c r="VUO914" s="4"/>
      <c r="VUP914" s="4"/>
      <c r="VUQ914" s="4"/>
      <c r="VUR914" s="4"/>
      <c r="VUS914" s="4"/>
      <c r="VUT914" s="4"/>
      <c r="VUU914" s="4"/>
      <c r="VUV914" s="4"/>
      <c r="VUW914" s="4"/>
      <c r="VUX914" s="4"/>
      <c r="VUY914" s="4"/>
      <c r="VUZ914" s="4"/>
      <c r="VVA914" s="4"/>
      <c r="VVB914" s="4"/>
      <c r="VVC914" s="4"/>
      <c r="VVD914" s="4"/>
      <c r="VVE914" s="4"/>
      <c r="VVF914" s="4"/>
      <c r="VVG914" s="4"/>
      <c r="VVH914" s="4"/>
      <c r="VVI914" s="4"/>
      <c r="VVJ914" s="4"/>
      <c r="VVK914" s="4"/>
      <c r="VVL914" s="4"/>
      <c r="VVM914" s="4"/>
      <c r="VVN914" s="4"/>
      <c r="VVO914" s="4"/>
      <c r="VVP914" s="4"/>
      <c r="VVQ914" s="4"/>
      <c r="VVR914" s="4"/>
      <c r="VVS914" s="4"/>
      <c r="VVT914" s="4"/>
      <c r="VVU914" s="4"/>
      <c r="VVV914" s="4"/>
      <c r="VVW914" s="4"/>
      <c r="VVX914" s="4"/>
      <c r="VVY914" s="4"/>
      <c r="VVZ914" s="4"/>
      <c r="VWA914" s="4"/>
      <c r="VWB914" s="4"/>
      <c r="VWC914" s="4"/>
      <c r="VWD914" s="4"/>
      <c r="VWE914" s="4"/>
      <c r="VWF914" s="4"/>
      <c r="VWG914" s="4"/>
      <c r="VWH914" s="4"/>
      <c r="VWI914" s="4"/>
      <c r="VWJ914" s="4"/>
      <c r="VWK914" s="4"/>
      <c r="VWL914" s="4"/>
      <c r="VWM914" s="4"/>
      <c r="VWN914" s="4"/>
      <c r="VWO914" s="4"/>
      <c r="VWP914" s="4"/>
      <c r="VWQ914" s="4"/>
      <c r="VWR914" s="4"/>
      <c r="VWS914" s="4"/>
      <c r="VWT914" s="4"/>
      <c r="VWU914" s="4"/>
      <c r="VWV914" s="4"/>
      <c r="VWW914" s="4"/>
      <c r="VWX914" s="4"/>
      <c r="VWY914" s="4"/>
      <c r="VWZ914" s="4"/>
      <c r="VXA914" s="4"/>
      <c r="VXB914" s="4"/>
      <c r="VXC914" s="4"/>
      <c r="VXD914" s="4"/>
      <c r="VXE914" s="4"/>
      <c r="VXF914" s="4"/>
      <c r="VXG914" s="4"/>
      <c r="VXH914" s="4"/>
      <c r="VXI914" s="4"/>
      <c r="VXJ914" s="4"/>
      <c r="VXK914" s="4"/>
      <c r="VXL914" s="4"/>
      <c r="VXM914" s="4"/>
      <c r="VXN914" s="4"/>
      <c r="VXO914" s="4"/>
      <c r="VXP914" s="4"/>
      <c r="VXQ914" s="4"/>
      <c r="VXR914" s="4"/>
      <c r="VXS914" s="4"/>
      <c r="VXT914" s="4"/>
      <c r="VXU914" s="4"/>
      <c r="VXV914" s="4"/>
      <c r="VXW914" s="4"/>
      <c r="VXX914" s="4"/>
      <c r="VXY914" s="4"/>
      <c r="VXZ914" s="4"/>
      <c r="VYA914" s="4"/>
      <c r="VYB914" s="4"/>
      <c r="VYC914" s="4"/>
      <c r="VYD914" s="4"/>
      <c r="VYE914" s="4"/>
      <c r="VYF914" s="4"/>
      <c r="VYG914" s="4"/>
      <c r="VYH914" s="4"/>
      <c r="VYI914" s="4"/>
      <c r="VYJ914" s="4"/>
      <c r="VYK914" s="4"/>
      <c r="VYL914" s="4"/>
      <c r="VYM914" s="4"/>
      <c r="VYN914" s="4"/>
      <c r="VYO914" s="4"/>
      <c r="VYP914" s="4"/>
      <c r="VYQ914" s="4"/>
      <c r="VYR914" s="4"/>
      <c r="VYS914" s="4"/>
      <c r="VYT914" s="4"/>
      <c r="VYU914" s="4"/>
      <c r="VYV914" s="4"/>
      <c r="VYW914" s="4"/>
      <c r="VYX914" s="4"/>
      <c r="VYY914" s="4"/>
      <c r="VYZ914" s="4"/>
      <c r="VZA914" s="4"/>
      <c r="VZB914" s="4"/>
      <c r="VZC914" s="4"/>
      <c r="VZD914" s="4"/>
      <c r="VZE914" s="4"/>
      <c r="VZF914" s="4"/>
      <c r="VZG914" s="4"/>
      <c r="VZH914" s="4"/>
      <c r="VZI914" s="4"/>
      <c r="VZJ914" s="4"/>
      <c r="VZK914" s="4"/>
      <c r="VZL914" s="4"/>
      <c r="VZM914" s="4"/>
      <c r="VZN914" s="4"/>
      <c r="VZO914" s="4"/>
      <c r="VZP914" s="4"/>
      <c r="VZQ914" s="4"/>
      <c r="VZR914" s="4"/>
      <c r="VZS914" s="4"/>
      <c r="VZT914" s="4"/>
      <c r="VZU914" s="4"/>
      <c r="VZV914" s="4"/>
      <c r="VZW914" s="4"/>
      <c r="VZX914" s="4"/>
      <c r="VZY914" s="4"/>
      <c r="VZZ914" s="4"/>
      <c r="WAA914" s="4"/>
      <c r="WAB914" s="4"/>
      <c r="WAC914" s="4"/>
      <c r="WAD914" s="4"/>
      <c r="WAE914" s="4"/>
      <c r="WAF914" s="4"/>
      <c r="WAG914" s="4"/>
      <c r="WAH914" s="4"/>
      <c r="WAI914" s="4"/>
      <c r="WAJ914" s="4"/>
      <c r="WAK914" s="4"/>
      <c r="WAL914" s="4"/>
      <c r="WAM914" s="4"/>
      <c r="WAN914" s="4"/>
      <c r="WAO914" s="4"/>
      <c r="WAP914" s="4"/>
      <c r="WAQ914" s="4"/>
      <c r="WAR914" s="4"/>
      <c r="WAS914" s="4"/>
      <c r="WAT914" s="4"/>
      <c r="WAU914" s="4"/>
      <c r="WAV914" s="4"/>
      <c r="WAW914" s="4"/>
      <c r="WAX914" s="4"/>
      <c r="WAY914" s="4"/>
      <c r="WAZ914" s="4"/>
      <c r="WBA914" s="4"/>
      <c r="WBB914" s="4"/>
      <c r="WBC914" s="4"/>
      <c r="WBD914" s="4"/>
      <c r="WBE914" s="4"/>
      <c r="WBF914" s="4"/>
      <c r="WBG914" s="4"/>
      <c r="WBH914" s="4"/>
      <c r="WBI914" s="4"/>
      <c r="WBJ914" s="4"/>
      <c r="WBL914" s="4"/>
      <c r="WBN914" s="4"/>
      <c r="WBO914" s="4"/>
      <c r="WBP914" s="4"/>
      <c r="WBQ914" s="4"/>
      <c r="WBR914" s="4"/>
      <c r="WBS914" s="4"/>
      <c r="WBT914" s="4"/>
      <c r="WBU914" s="4"/>
      <c r="WBZ914" s="4"/>
      <c r="WCA914" s="4"/>
      <c r="WCB914" s="4"/>
      <c r="WCC914" s="4"/>
      <c r="WCD914" s="4"/>
      <c r="WCE914" s="4"/>
      <c r="WCF914" s="4"/>
      <c r="WCG914" s="4"/>
      <c r="WCH914" s="4"/>
      <c r="WCI914" s="4"/>
      <c r="WCJ914" s="4"/>
      <c r="WCK914" s="4"/>
      <c r="WCL914" s="4"/>
      <c r="WCM914" s="4"/>
      <c r="WCN914" s="4"/>
      <c r="WCO914" s="4"/>
      <c r="WCP914" s="4"/>
      <c r="WCQ914" s="4"/>
      <c r="WCR914" s="4"/>
      <c r="WCS914" s="4"/>
      <c r="WCT914" s="4"/>
      <c r="WCU914" s="4"/>
      <c r="WCV914" s="4"/>
      <c r="WCW914" s="4"/>
      <c r="WCX914" s="4"/>
      <c r="WCY914" s="4"/>
      <c r="WCZ914" s="4"/>
      <c r="WDA914" s="4"/>
      <c r="WDB914" s="4"/>
      <c r="WDC914" s="4"/>
      <c r="WDD914" s="4"/>
      <c r="WDE914" s="4"/>
      <c r="WDF914" s="4"/>
      <c r="WDG914" s="4"/>
      <c r="WDH914" s="4"/>
      <c r="WDI914" s="4"/>
      <c r="WDJ914" s="4"/>
      <c r="WDK914" s="4"/>
      <c r="WDL914" s="4"/>
      <c r="WDM914" s="4"/>
      <c r="WDN914" s="4"/>
      <c r="WDO914" s="4"/>
      <c r="WDP914" s="4"/>
      <c r="WDQ914" s="4"/>
      <c r="WDR914" s="4"/>
      <c r="WDS914" s="4"/>
      <c r="WDT914" s="4"/>
      <c r="WDU914" s="4"/>
      <c r="WDV914" s="4"/>
      <c r="WDW914" s="4"/>
      <c r="WDX914" s="4"/>
      <c r="WDY914" s="4"/>
      <c r="WDZ914" s="4"/>
      <c r="WEA914" s="4"/>
      <c r="WEB914" s="4"/>
      <c r="WEC914" s="4"/>
      <c r="WED914" s="4"/>
      <c r="WEE914" s="4"/>
      <c r="WEF914" s="4"/>
      <c r="WEG914" s="4"/>
      <c r="WEH914" s="4"/>
      <c r="WEI914" s="4"/>
      <c r="WEJ914" s="4"/>
      <c r="WEK914" s="4"/>
      <c r="WEL914" s="4"/>
      <c r="WEM914" s="4"/>
      <c r="WEN914" s="4"/>
      <c r="WEO914" s="4"/>
      <c r="WEP914" s="4"/>
      <c r="WEQ914" s="4"/>
      <c r="WER914" s="4"/>
      <c r="WES914" s="4"/>
      <c r="WET914" s="4"/>
      <c r="WEU914" s="4"/>
      <c r="WEV914" s="4"/>
      <c r="WEW914" s="4"/>
      <c r="WEX914" s="4"/>
      <c r="WEY914" s="4"/>
      <c r="WEZ914" s="4"/>
      <c r="WFA914" s="4"/>
      <c r="WFB914" s="4"/>
      <c r="WFC914" s="4"/>
      <c r="WFD914" s="4"/>
      <c r="WFE914" s="4"/>
      <c r="WFF914" s="4"/>
      <c r="WFG914" s="4"/>
      <c r="WFH914" s="4"/>
      <c r="WFI914" s="4"/>
      <c r="WFJ914" s="4"/>
      <c r="WFK914" s="4"/>
      <c r="WFL914" s="4"/>
      <c r="WFM914" s="4"/>
      <c r="WFN914" s="4"/>
      <c r="WFO914" s="4"/>
      <c r="WFP914" s="4"/>
      <c r="WFQ914" s="4"/>
      <c r="WFR914" s="4"/>
      <c r="WFS914" s="4"/>
      <c r="WFT914" s="4"/>
      <c r="WFU914" s="4"/>
      <c r="WFV914" s="4"/>
      <c r="WFW914" s="4"/>
      <c r="WFX914" s="4"/>
      <c r="WFY914" s="4"/>
      <c r="WFZ914" s="4"/>
      <c r="WGA914" s="4"/>
      <c r="WGB914" s="4"/>
      <c r="WGC914" s="4"/>
      <c r="WGD914" s="4"/>
      <c r="WGE914" s="4"/>
      <c r="WGF914" s="4"/>
      <c r="WGG914" s="4"/>
      <c r="WGH914" s="4"/>
      <c r="WGI914" s="4"/>
      <c r="WGJ914" s="4"/>
      <c r="WGK914" s="4"/>
      <c r="WGL914" s="4"/>
      <c r="WGM914" s="4"/>
      <c r="WGN914" s="4"/>
      <c r="WGO914" s="4"/>
      <c r="WGP914" s="4"/>
      <c r="WGQ914" s="4"/>
      <c r="WGR914" s="4"/>
      <c r="WGS914" s="4"/>
      <c r="WGT914" s="4"/>
      <c r="WGU914" s="4"/>
      <c r="WGV914" s="4"/>
      <c r="WGW914" s="4"/>
      <c r="WGX914" s="4"/>
      <c r="WGY914" s="4"/>
      <c r="WGZ914" s="4"/>
      <c r="WHA914" s="4"/>
      <c r="WHB914" s="4"/>
      <c r="WHC914" s="4"/>
      <c r="WHD914" s="4"/>
      <c r="WHE914" s="4"/>
      <c r="WHF914" s="4"/>
      <c r="WHG914" s="4"/>
      <c r="WHH914" s="4"/>
      <c r="WHI914" s="4"/>
      <c r="WHJ914" s="4"/>
      <c r="WHK914" s="4"/>
      <c r="WHL914" s="4"/>
      <c r="WHM914" s="4"/>
      <c r="WHN914" s="4"/>
      <c r="WHO914" s="4"/>
      <c r="WHP914" s="4"/>
      <c r="WHQ914" s="4"/>
      <c r="WHR914" s="4"/>
      <c r="WHS914" s="4"/>
      <c r="WHT914" s="4"/>
      <c r="WHU914" s="4"/>
      <c r="WHV914" s="4"/>
      <c r="WHW914" s="4"/>
      <c r="WHX914" s="4"/>
      <c r="WHY914" s="4"/>
      <c r="WHZ914" s="4"/>
      <c r="WIA914" s="4"/>
      <c r="WIB914" s="4"/>
      <c r="WIC914" s="4"/>
      <c r="WID914" s="4"/>
      <c r="WIE914" s="4"/>
      <c r="WIF914" s="4"/>
      <c r="WIG914" s="4"/>
      <c r="WIH914" s="4"/>
      <c r="WII914" s="4"/>
      <c r="WIJ914" s="4"/>
      <c r="WIK914" s="4"/>
      <c r="WIL914" s="4"/>
      <c r="WIM914" s="4"/>
      <c r="WIN914" s="4"/>
      <c r="WIO914" s="4"/>
      <c r="WIP914" s="4"/>
      <c r="WIQ914" s="4"/>
      <c r="WIR914" s="4"/>
      <c r="WIS914" s="4"/>
      <c r="WIT914" s="4"/>
      <c r="WIU914" s="4"/>
      <c r="WIV914" s="4"/>
      <c r="WIW914" s="4"/>
      <c r="WIX914" s="4"/>
      <c r="WIY914" s="4"/>
      <c r="WIZ914" s="4"/>
      <c r="WJA914" s="4"/>
      <c r="WJB914" s="4"/>
      <c r="WJC914" s="4"/>
      <c r="WJD914" s="4"/>
      <c r="WJE914" s="4"/>
      <c r="WJF914" s="4"/>
      <c r="WJG914" s="4"/>
      <c r="WJH914" s="4"/>
      <c r="WJI914" s="4"/>
      <c r="WJJ914" s="4"/>
      <c r="WJK914" s="4"/>
      <c r="WJL914" s="4"/>
      <c r="WJM914" s="4"/>
      <c r="WJN914" s="4"/>
      <c r="WJO914" s="4"/>
      <c r="WJP914" s="4"/>
      <c r="WJQ914" s="4"/>
      <c r="WJR914" s="4"/>
      <c r="WJS914" s="4"/>
      <c r="WJT914" s="4"/>
      <c r="WJU914" s="4"/>
      <c r="WJV914" s="4"/>
      <c r="WJW914" s="4"/>
      <c r="WJX914" s="4"/>
      <c r="WJY914" s="4"/>
      <c r="WJZ914" s="4"/>
      <c r="WKA914" s="4"/>
      <c r="WKB914" s="4"/>
      <c r="WKC914" s="4"/>
      <c r="WKD914" s="4"/>
      <c r="WKE914" s="4"/>
      <c r="WKF914" s="4"/>
      <c r="WKG914" s="4"/>
      <c r="WKH914" s="4"/>
      <c r="WKI914" s="4"/>
      <c r="WKJ914" s="4"/>
      <c r="WKK914" s="4"/>
      <c r="WKL914" s="4"/>
      <c r="WKM914" s="4"/>
      <c r="WKN914" s="4"/>
      <c r="WKO914" s="4"/>
      <c r="WKP914" s="4"/>
      <c r="WKQ914" s="4"/>
      <c r="WKR914" s="4"/>
      <c r="WKS914" s="4"/>
      <c r="WKT914" s="4"/>
      <c r="WKU914" s="4"/>
      <c r="WKV914" s="4"/>
      <c r="WKW914" s="4"/>
      <c r="WKX914" s="4"/>
      <c r="WKY914" s="4"/>
      <c r="WKZ914" s="4"/>
      <c r="WLA914" s="4"/>
      <c r="WLB914" s="4"/>
      <c r="WLC914" s="4"/>
      <c r="WLD914" s="4"/>
      <c r="WLE914" s="4"/>
      <c r="WLF914" s="4"/>
      <c r="WLH914" s="4"/>
      <c r="WLJ914" s="4"/>
      <c r="WLK914" s="4"/>
      <c r="WLL914" s="4"/>
      <c r="WLM914" s="4"/>
      <c r="WLN914" s="4"/>
      <c r="WLO914" s="4"/>
      <c r="WLP914" s="4"/>
      <c r="WLQ914" s="4"/>
      <c r="WLV914" s="4"/>
      <c r="WLW914" s="4"/>
      <c r="WLX914" s="4"/>
      <c r="WLY914" s="4"/>
      <c r="WLZ914" s="4"/>
      <c r="WMA914" s="4"/>
      <c r="WMB914" s="4"/>
      <c r="WMC914" s="4"/>
      <c r="WMD914" s="4"/>
      <c r="WME914" s="4"/>
      <c r="WMF914" s="4"/>
      <c r="WMG914" s="4"/>
      <c r="WMH914" s="4"/>
      <c r="WMI914" s="4"/>
      <c r="WMJ914" s="4"/>
      <c r="WMK914" s="4"/>
      <c r="WML914" s="4"/>
      <c r="WMM914" s="4"/>
      <c r="WMN914" s="4"/>
      <c r="WMO914" s="4"/>
      <c r="WMP914" s="4"/>
      <c r="WMQ914" s="4"/>
      <c r="WMR914" s="4"/>
      <c r="WMS914" s="4"/>
      <c r="WMT914" s="4"/>
      <c r="WMU914" s="4"/>
      <c r="WMV914" s="4"/>
      <c r="WMW914" s="4"/>
      <c r="WMX914" s="4"/>
      <c r="WMY914" s="4"/>
      <c r="WMZ914" s="4"/>
      <c r="WNA914" s="4"/>
      <c r="WNB914" s="4"/>
      <c r="WNC914" s="4"/>
      <c r="WND914" s="4"/>
      <c r="WNE914" s="4"/>
      <c r="WNF914" s="4"/>
      <c r="WNG914" s="4"/>
      <c r="WNH914" s="4"/>
      <c r="WNI914" s="4"/>
      <c r="WNJ914" s="4"/>
      <c r="WNK914" s="4"/>
      <c r="WNL914" s="4"/>
      <c r="WNM914" s="4"/>
      <c r="WNN914" s="4"/>
      <c r="WNO914" s="4"/>
      <c r="WNP914" s="4"/>
      <c r="WNQ914" s="4"/>
      <c r="WNR914" s="4"/>
      <c r="WNS914" s="4"/>
      <c r="WNT914" s="4"/>
      <c r="WNU914" s="4"/>
      <c r="WNV914" s="4"/>
      <c r="WNW914" s="4"/>
      <c r="WNX914" s="4"/>
      <c r="WNY914" s="4"/>
      <c r="WNZ914" s="4"/>
      <c r="WOA914" s="4"/>
      <c r="WOB914" s="4"/>
      <c r="WOC914" s="4"/>
      <c r="WOD914" s="4"/>
      <c r="WOE914" s="4"/>
      <c r="WOF914" s="4"/>
      <c r="WOG914" s="4"/>
      <c r="WOH914" s="4"/>
      <c r="WOI914" s="4"/>
      <c r="WOJ914" s="4"/>
      <c r="WOK914" s="4"/>
      <c r="WOL914" s="4"/>
      <c r="WOM914" s="4"/>
      <c r="WON914" s="4"/>
      <c r="WOO914" s="4"/>
      <c r="WOP914" s="4"/>
      <c r="WOQ914" s="4"/>
      <c r="WOR914" s="4"/>
      <c r="WOS914" s="4"/>
      <c r="WOT914" s="4"/>
      <c r="WOU914" s="4"/>
      <c r="WOV914" s="4"/>
      <c r="WOW914" s="4"/>
      <c r="WOX914" s="4"/>
      <c r="WOY914" s="4"/>
      <c r="WOZ914" s="4"/>
      <c r="WPA914" s="4"/>
      <c r="WPB914" s="4"/>
      <c r="WPC914" s="4"/>
      <c r="WPD914" s="4"/>
      <c r="WPE914" s="4"/>
      <c r="WPF914" s="4"/>
      <c r="WPG914" s="4"/>
      <c r="WPH914" s="4"/>
      <c r="WPI914" s="4"/>
      <c r="WPJ914" s="4"/>
      <c r="WPK914" s="4"/>
      <c r="WPL914" s="4"/>
      <c r="WPM914" s="4"/>
      <c r="WPN914" s="4"/>
      <c r="WPO914" s="4"/>
      <c r="WPP914" s="4"/>
      <c r="WPQ914" s="4"/>
      <c r="WPR914" s="4"/>
      <c r="WPS914" s="4"/>
      <c r="WPT914" s="4"/>
      <c r="WPU914" s="4"/>
      <c r="WPV914" s="4"/>
      <c r="WPW914" s="4"/>
      <c r="WPX914" s="4"/>
      <c r="WPY914" s="4"/>
      <c r="WPZ914" s="4"/>
      <c r="WQA914" s="4"/>
      <c r="WQB914" s="4"/>
      <c r="WQC914" s="4"/>
      <c r="WQD914" s="4"/>
      <c r="WQE914" s="4"/>
      <c r="WQF914" s="4"/>
      <c r="WQG914" s="4"/>
      <c r="WQH914" s="4"/>
      <c r="WQI914" s="4"/>
      <c r="WQJ914" s="4"/>
      <c r="WQK914" s="4"/>
      <c r="WQL914" s="4"/>
      <c r="WQM914" s="4"/>
      <c r="WQN914" s="4"/>
      <c r="WQO914" s="4"/>
      <c r="WQP914" s="4"/>
      <c r="WQQ914" s="4"/>
      <c r="WQR914" s="4"/>
      <c r="WQS914" s="4"/>
      <c r="WQT914" s="4"/>
      <c r="WQU914" s="4"/>
      <c r="WQV914" s="4"/>
      <c r="WQW914" s="4"/>
      <c r="WQX914" s="4"/>
      <c r="WQY914" s="4"/>
      <c r="WQZ914" s="4"/>
      <c r="WRA914" s="4"/>
      <c r="WRB914" s="4"/>
      <c r="WRC914" s="4"/>
      <c r="WRD914" s="4"/>
      <c r="WRE914" s="4"/>
      <c r="WRF914" s="4"/>
      <c r="WRG914" s="4"/>
      <c r="WRH914" s="4"/>
      <c r="WRI914" s="4"/>
      <c r="WRJ914" s="4"/>
      <c r="WRK914" s="4"/>
      <c r="WRL914" s="4"/>
      <c r="WRM914" s="4"/>
      <c r="WRN914" s="4"/>
      <c r="WRO914" s="4"/>
      <c r="WRP914" s="4"/>
      <c r="WRQ914" s="4"/>
      <c r="WRR914" s="4"/>
      <c r="WRS914" s="4"/>
      <c r="WRT914" s="4"/>
      <c r="WRU914" s="4"/>
      <c r="WRV914" s="4"/>
      <c r="WRW914" s="4"/>
      <c r="WRX914" s="4"/>
      <c r="WRY914" s="4"/>
      <c r="WRZ914" s="4"/>
      <c r="WSA914" s="4"/>
      <c r="WSB914" s="4"/>
      <c r="WSC914" s="4"/>
      <c r="WSD914" s="4"/>
      <c r="WSE914" s="4"/>
      <c r="WSF914" s="4"/>
      <c r="WSG914" s="4"/>
      <c r="WSH914" s="4"/>
      <c r="WSI914" s="4"/>
      <c r="WSJ914" s="4"/>
      <c r="WSK914" s="4"/>
      <c r="WSL914" s="4"/>
      <c r="WSM914" s="4"/>
      <c r="WSN914" s="4"/>
      <c r="WSO914" s="4"/>
      <c r="WSP914" s="4"/>
      <c r="WSQ914" s="4"/>
      <c r="WSR914" s="4"/>
      <c r="WSS914" s="4"/>
      <c r="WST914" s="4"/>
      <c r="WSU914" s="4"/>
      <c r="WSV914" s="4"/>
      <c r="WSW914" s="4"/>
      <c r="WSX914" s="4"/>
      <c r="WSY914" s="4"/>
      <c r="WSZ914" s="4"/>
      <c r="WTA914" s="4"/>
      <c r="WTB914" s="4"/>
      <c r="WTC914" s="4"/>
      <c r="WTD914" s="4"/>
      <c r="WTE914" s="4"/>
      <c r="WTF914" s="4"/>
      <c r="WTG914" s="4"/>
      <c r="WTH914" s="4"/>
      <c r="WTI914" s="4"/>
      <c r="WTJ914" s="4"/>
      <c r="WTK914" s="4"/>
      <c r="WTL914" s="4"/>
      <c r="WTM914" s="4"/>
      <c r="WTN914" s="4"/>
      <c r="WTO914" s="4"/>
      <c r="WTP914" s="4"/>
      <c r="WTQ914" s="4"/>
      <c r="WTR914" s="4"/>
      <c r="WTS914" s="4"/>
      <c r="WTT914" s="4"/>
      <c r="WTU914" s="4"/>
      <c r="WTV914" s="4"/>
      <c r="WTW914" s="4"/>
      <c r="WTX914" s="4"/>
      <c r="WTY914" s="4"/>
      <c r="WTZ914" s="4"/>
      <c r="WUA914" s="4"/>
      <c r="WUB914" s="4"/>
      <c r="WUC914" s="4"/>
      <c r="WUD914" s="4"/>
      <c r="WUE914" s="4"/>
      <c r="WUF914" s="4"/>
      <c r="WUG914" s="4"/>
      <c r="WUH914" s="4"/>
      <c r="WUI914" s="4"/>
      <c r="WUJ914" s="4"/>
      <c r="WUK914" s="4"/>
      <c r="WUL914" s="4"/>
      <c r="WUM914" s="4"/>
      <c r="WUN914" s="4"/>
      <c r="WUO914" s="4"/>
      <c r="WUP914" s="4"/>
      <c r="WUQ914" s="4"/>
      <c r="WUR914" s="4"/>
      <c r="WUS914" s="4"/>
      <c r="WUT914" s="4"/>
      <c r="WUU914" s="4"/>
      <c r="WUV914" s="4"/>
      <c r="WUW914" s="4"/>
      <c r="WUX914" s="4"/>
      <c r="WUY914" s="4"/>
      <c r="WUZ914" s="4"/>
      <c r="WVA914" s="4"/>
      <c r="WVB914" s="4"/>
      <c r="WVD914" s="4"/>
      <c r="WVF914" s="4"/>
      <c r="WVG914" s="4"/>
      <c r="WVH914" s="4"/>
      <c r="WVI914" s="4"/>
      <c r="WVJ914" s="4"/>
      <c r="WVK914" s="4"/>
      <c r="WVL914" s="4"/>
      <c r="WVM914" s="4"/>
      <c r="WVR914" s="4"/>
      <c r="WVS914" s="4"/>
      <c r="WVT914" s="4"/>
      <c r="WVU914" s="4"/>
      <c r="WVV914" s="4"/>
      <c r="WVW914" s="4"/>
      <c r="WVX914" s="4"/>
      <c r="WVY914" s="4"/>
      <c r="WVZ914" s="4"/>
      <c r="WWA914" s="4"/>
      <c r="WWB914" s="4"/>
      <c r="WWC914" s="4"/>
      <c r="WWD914" s="4"/>
      <c r="WWE914" s="4"/>
      <c r="WWF914" s="4"/>
      <c r="WWG914" s="4"/>
      <c r="WWH914" s="4"/>
      <c r="WWI914" s="4"/>
      <c r="WWJ914" s="4"/>
      <c r="WWK914" s="4"/>
      <c r="WWL914" s="4"/>
      <c r="WWM914" s="4"/>
      <c r="WWN914" s="4"/>
      <c r="WWO914" s="4"/>
      <c r="WWP914" s="4"/>
      <c r="WWQ914" s="4"/>
      <c r="WWR914" s="4"/>
      <c r="WWS914" s="4"/>
      <c r="WWT914" s="4"/>
      <c r="WWU914" s="4"/>
      <c r="WWV914" s="4"/>
      <c r="WWW914" s="4"/>
      <c r="WWX914" s="4"/>
      <c r="WWY914" s="4"/>
      <c r="WWZ914" s="4"/>
      <c r="WXA914" s="4"/>
      <c r="WXB914" s="4"/>
      <c r="WXC914" s="4"/>
      <c r="WXD914" s="4"/>
      <c r="WXE914" s="4"/>
      <c r="WXF914" s="4"/>
      <c r="WXG914" s="4"/>
      <c r="WXH914" s="4"/>
      <c r="WXI914" s="4"/>
      <c r="WXJ914" s="4"/>
      <c r="WXK914" s="4"/>
      <c r="WXL914" s="4"/>
      <c r="WXM914" s="4"/>
      <c r="WXN914" s="4"/>
      <c r="WXO914" s="4"/>
      <c r="WXP914" s="4"/>
      <c r="WXQ914" s="4"/>
      <c r="WXR914" s="4"/>
      <c r="WXS914" s="4"/>
      <c r="WXT914" s="4"/>
      <c r="WXU914" s="4"/>
      <c r="WXV914" s="4"/>
      <c r="WXW914" s="4"/>
      <c r="WXX914" s="4"/>
      <c r="WXY914" s="4"/>
      <c r="WXZ914" s="4"/>
      <c r="WYA914" s="4"/>
      <c r="WYB914" s="4"/>
      <c r="WYC914" s="4"/>
      <c r="WYD914" s="4"/>
      <c r="WYE914" s="4"/>
      <c r="WYF914" s="4"/>
      <c r="WYG914" s="4"/>
      <c r="WYH914" s="4"/>
      <c r="WYI914" s="4"/>
      <c r="WYJ914" s="4"/>
      <c r="WYK914" s="4"/>
      <c r="WYL914" s="4"/>
      <c r="WYM914" s="4"/>
      <c r="WYN914" s="4"/>
      <c r="WYO914" s="4"/>
      <c r="WYP914" s="4"/>
      <c r="WYQ914" s="4"/>
      <c r="WYR914" s="4"/>
      <c r="WYS914" s="4"/>
      <c r="WYT914" s="4"/>
      <c r="WYU914" s="4"/>
      <c r="WYV914" s="4"/>
      <c r="WYW914" s="4"/>
      <c r="WYX914" s="4"/>
      <c r="WYY914" s="4"/>
      <c r="WYZ914" s="4"/>
      <c r="WZA914" s="4"/>
      <c r="WZB914" s="4"/>
      <c r="WZC914" s="4"/>
      <c r="WZD914" s="4"/>
      <c r="WZE914" s="4"/>
      <c r="WZF914" s="4"/>
      <c r="WZG914" s="4"/>
      <c r="WZH914" s="4"/>
      <c r="WZI914" s="4"/>
      <c r="WZJ914" s="4"/>
      <c r="WZK914" s="4"/>
      <c r="WZL914" s="4"/>
      <c r="WZM914" s="4"/>
      <c r="WZN914" s="4"/>
      <c r="WZO914" s="4"/>
      <c r="WZP914" s="4"/>
      <c r="WZQ914" s="4"/>
      <c r="WZR914" s="4"/>
      <c r="WZS914" s="4"/>
      <c r="WZT914" s="4"/>
      <c r="WZU914" s="4"/>
      <c r="WZV914" s="4"/>
      <c r="WZW914" s="4"/>
      <c r="WZX914" s="4"/>
      <c r="WZY914" s="4"/>
      <c r="WZZ914" s="4"/>
      <c r="XAA914" s="4"/>
      <c r="XAB914" s="4"/>
      <c r="XAC914" s="4"/>
      <c r="XAD914" s="4"/>
      <c r="XAE914" s="4"/>
      <c r="XAF914" s="4"/>
      <c r="XAG914" s="4"/>
      <c r="XAH914" s="4"/>
      <c r="XAI914" s="4"/>
      <c r="XAJ914" s="4"/>
      <c r="XAK914" s="4"/>
      <c r="XAL914" s="4"/>
      <c r="XAM914" s="4"/>
      <c r="XAN914" s="4"/>
      <c r="XAO914" s="4"/>
      <c r="XAP914" s="4"/>
      <c r="XAQ914" s="4"/>
      <c r="XAR914" s="4"/>
      <c r="XAS914" s="4"/>
      <c r="XAT914" s="4"/>
      <c r="XAU914" s="4"/>
      <c r="XAV914" s="4"/>
      <c r="XAW914" s="4"/>
      <c r="XAX914" s="4"/>
      <c r="XAY914" s="4"/>
      <c r="XAZ914" s="4"/>
      <c r="XBA914" s="4"/>
      <c r="XBB914" s="4"/>
      <c r="XBC914" s="4"/>
      <c r="XBD914" s="4"/>
      <c r="XBE914" s="4"/>
      <c r="XBF914" s="4"/>
      <c r="XBG914" s="4"/>
      <c r="XBH914" s="4"/>
      <c r="XBI914" s="4"/>
      <c r="XBJ914" s="4"/>
      <c r="XBK914" s="4"/>
      <c r="XBL914" s="4"/>
      <c r="XBM914" s="4"/>
      <c r="XBN914" s="4"/>
      <c r="XBO914" s="4"/>
      <c r="XBP914" s="4"/>
      <c r="XBQ914" s="4"/>
      <c r="XBR914" s="4"/>
      <c r="XBS914" s="4"/>
      <c r="XBT914" s="4"/>
      <c r="XBU914" s="4"/>
      <c r="XBV914" s="4"/>
      <c r="XBW914" s="4"/>
      <c r="XBX914" s="4"/>
      <c r="XBY914" s="4"/>
      <c r="XBZ914" s="4"/>
      <c r="XCA914" s="4"/>
      <c r="XCB914" s="4"/>
      <c r="XCC914" s="4"/>
      <c r="XCD914" s="4"/>
      <c r="XCE914" s="4"/>
      <c r="XCF914" s="4"/>
      <c r="XCG914" s="4"/>
      <c r="XCH914" s="4"/>
      <c r="XCI914" s="4"/>
      <c r="XCJ914" s="4"/>
      <c r="XCK914" s="4"/>
      <c r="XCL914" s="4"/>
      <c r="XCM914" s="4"/>
      <c r="XCN914" s="4"/>
      <c r="XCO914" s="4"/>
      <c r="XCP914" s="4"/>
      <c r="XCQ914" s="4"/>
      <c r="XCR914" s="4"/>
      <c r="XCS914" s="4"/>
      <c r="XCT914" s="4"/>
      <c r="XCU914" s="4"/>
      <c r="XCV914" s="4"/>
      <c r="XCW914" s="4"/>
      <c r="XCX914" s="4"/>
      <c r="XCY914" s="4"/>
      <c r="XCZ914" s="4"/>
      <c r="XDA914" s="4"/>
      <c r="XDB914" s="4"/>
      <c r="XDC914" s="4"/>
      <c r="XDD914" s="4"/>
      <c r="XDE914" s="4"/>
      <c r="XDF914" s="4"/>
      <c r="XDG914" s="4"/>
      <c r="XDH914" s="4"/>
      <c r="XDI914" s="4"/>
      <c r="XDJ914" s="4"/>
      <c r="XDK914" s="4"/>
      <c r="XDL914" s="4"/>
      <c r="XDM914" s="4"/>
      <c r="XDN914" s="4"/>
      <c r="XDO914" s="4"/>
      <c r="XDP914" s="4"/>
      <c r="XDQ914" s="4"/>
      <c r="XDR914" s="4"/>
      <c r="XDS914" s="4"/>
      <c r="XDT914" s="4"/>
      <c r="XDU914" s="4"/>
      <c r="XDV914" s="4"/>
      <c r="XDW914" s="4"/>
      <c r="XDX914" s="4"/>
      <c r="XDY914" s="4"/>
      <c r="XDZ914" s="4"/>
      <c r="XEA914" s="4"/>
      <c r="XEB914" s="4"/>
      <c r="XEC914" s="4"/>
      <c r="XED914" s="4"/>
      <c r="XEE914" s="4"/>
      <c r="XEF914" s="4"/>
      <c r="XEG914" s="4"/>
      <c r="XEH914" s="4"/>
      <c r="XEI914" s="4"/>
      <c r="XEJ914" s="4"/>
      <c r="XEK914" s="4"/>
      <c r="XEL914" s="4"/>
      <c r="XEM914" s="4"/>
      <c r="XEN914" s="4"/>
      <c r="XEO914" s="4"/>
      <c r="XEP914" s="4"/>
      <c r="XEQ914" s="4"/>
      <c r="XER914" s="4"/>
      <c r="XES914" s="4"/>
      <c r="XET914" s="4"/>
      <c r="XEU914" s="4"/>
      <c r="XEV914" s="4"/>
      <c r="XEW914" s="4"/>
      <c r="XEX914" s="4"/>
      <c r="XEY914" s="4"/>
      <c r="XEZ914" s="4"/>
      <c r="XFA914" s="4"/>
      <c r="XFB914" s="4"/>
      <c r="XFC914" s="4"/>
      <c r="XFD914" s="4"/>
    </row>
    <row r="915" s="2" customFormat="1" ht="16.5" hidden="1" customHeight="1" spans="1:14">
      <c r="A915" s="30" t="s">
        <v>827</v>
      </c>
      <c r="B915" s="31"/>
      <c r="C915" s="31"/>
      <c r="D915" s="31"/>
      <c r="E915" s="32"/>
      <c r="F915" s="31"/>
      <c r="G915" s="28"/>
      <c r="H915" s="29"/>
      <c r="I915" s="31">
        <v>728</v>
      </c>
      <c r="J915" s="28"/>
      <c r="K915" s="32"/>
      <c r="M915" s="2">
        <v>1</v>
      </c>
      <c r="N915" s="63"/>
    </row>
    <row r="916" s="2" customFormat="1" ht="16.5" hidden="1" customHeight="1" spans="1:14">
      <c r="A916" s="30" t="s">
        <v>828</v>
      </c>
      <c r="B916" s="31"/>
      <c r="C916" s="31"/>
      <c r="D916" s="31"/>
      <c r="E916" s="32"/>
      <c r="F916" s="31"/>
      <c r="G916" s="28"/>
      <c r="H916" s="29"/>
      <c r="I916" s="31">
        <f>4957+1019</f>
        <v>5976</v>
      </c>
      <c r="J916" s="28"/>
      <c r="K916" s="32"/>
      <c r="M916" s="2">
        <v>1</v>
      </c>
      <c r="N916" s="63"/>
    </row>
    <row r="917" s="2" customFormat="1" ht="16.5" hidden="1" customHeight="1" spans="1:14">
      <c r="A917" s="30" t="s">
        <v>829</v>
      </c>
      <c r="B917" s="31"/>
      <c r="C917" s="31"/>
      <c r="D917" s="31"/>
      <c r="E917" s="32"/>
      <c r="F917" s="31"/>
      <c r="G917" s="28"/>
      <c r="H917" s="29"/>
      <c r="I917" s="31">
        <v>710</v>
      </c>
      <c r="J917" s="28"/>
      <c r="K917" s="32"/>
      <c r="M917" s="2">
        <v>1</v>
      </c>
      <c r="N917" s="63"/>
    </row>
    <row r="918" s="2" customFormat="1" ht="16.5" hidden="1" customHeight="1" spans="1:14">
      <c r="A918" s="30" t="s">
        <v>830</v>
      </c>
      <c r="B918" s="31"/>
      <c r="C918" s="31"/>
      <c r="D918" s="31"/>
      <c r="E918" s="32"/>
      <c r="F918" s="31"/>
      <c r="G918" s="28"/>
      <c r="H918" s="29"/>
      <c r="I918" s="31">
        <v>316</v>
      </c>
      <c r="J918" s="28"/>
      <c r="K918" s="32"/>
      <c r="M918" s="2">
        <v>1</v>
      </c>
      <c r="N918" s="63"/>
    </row>
    <row r="919" s="2" customFormat="1" ht="16.5" hidden="1" customHeight="1" spans="1:14">
      <c r="A919" s="30" t="s">
        <v>831</v>
      </c>
      <c r="B919" s="31"/>
      <c r="C919" s="31"/>
      <c r="D919" s="31"/>
      <c r="E919" s="32"/>
      <c r="F919" s="31"/>
      <c r="G919" s="28"/>
      <c r="H919" s="29"/>
      <c r="I919" s="31">
        <v>70</v>
      </c>
      <c r="J919" s="28"/>
      <c r="K919" s="32"/>
      <c r="M919" s="2">
        <v>1</v>
      </c>
      <c r="N919" s="63"/>
    </row>
    <row r="920" s="2" customFormat="1" ht="16.5" hidden="1" customHeight="1" spans="1:14">
      <c r="A920" s="30" t="s">
        <v>832</v>
      </c>
      <c r="B920" s="31"/>
      <c r="C920" s="31"/>
      <c r="D920" s="31"/>
      <c r="E920" s="32"/>
      <c r="F920" s="31"/>
      <c r="G920" s="28"/>
      <c r="H920" s="29"/>
      <c r="I920" s="31">
        <v>3057</v>
      </c>
      <c r="J920" s="28"/>
      <c r="K920" s="32"/>
      <c r="M920" s="2">
        <v>1</v>
      </c>
      <c r="N920" s="63"/>
    </row>
    <row r="921" s="2" customFormat="1" ht="16.5" hidden="1" customHeight="1" spans="1:14">
      <c r="A921" s="30" t="s">
        <v>833</v>
      </c>
      <c r="B921" s="31"/>
      <c r="C921" s="31"/>
      <c r="D921" s="31"/>
      <c r="E921" s="32"/>
      <c r="F921" s="31"/>
      <c r="G921" s="28"/>
      <c r="H921" s="29"/>
      <c r="I921" s="31">
        <v>20</v>
      </c>
      <c r="J921" s="28"/>
      <c r="K921" s="32"/>
      <c r="M921" s="2">
        <v>1</v>
      </c>
      <c r="N921" s="63"/>
    </row>
    <row r="922" s="2" customFormat="1" ht="16.5" hidden="1" customHeight="1" spans="1:14">
      <c r="A922" s="30" t="s">
        <v>834</v>
      </c>
      <c r="B922" s="31"/>
      <c r="C922" s="31"/>
      <c r="D922" s="31"/>
      <c r="E922" s="32"/>
      <c r="F922" s="31"/>
      <c r="G922" s="28"/>
      <c r="H922" s="29"/>
      <c r="I922" s="31">
        <v>562</v>
      </c>
      <c r="J922" s="28"/>
      <c r="K922" s="32"/>
      <c r="M922" s="2">
        <v>1</v>
      </c>
      <c r="N922" s="63"/>
    </row>
    <row r="923" s="2" customFormat="1" ht="16.5" hidden="1" customHeight="1" spans="1:14">
      <c r="A923" s="30" t="s">
        <v>835</v>
      </c>
      <c r="B923" s="31"/>
      <c r="C923" s="31"/>
      <c r="D923" s="31"/>
      <c r="E923" s="32"/>
      <c r="F923" s="31"/>
      <c r="G923" s="28"/>
      <c r="H923" s="29"/>
      <c r="I923" s="31">
        <v>650</v>
      </c>
      <c r="J923" s="28"/>
      <c r="K923" s="32"/>
      <c r="M923" s="2">
        <v>1</v>
      </c>
      <c r="N923" s="63"/>
    </row>
    <row r="924" s="2" customFormat="1" ht="16.5" customHeight="1" spans="1:16384">
      <c r="A924" s="30" t="s">
        <v>836</v>
      </c>
      <c r="B924" s="31">
        <v>72827</v>
      </c>
      <c r="C924" s="31">
        <f>72827-10000-2448</f>
        <v>60379</v>
      </c>
      <c r="D924" s="31">
        <v>58970</v>
      </c>
      <c r="E924" s="108">
        <f>D924/C924*100</f>
        <v>97.6664071945544</v>
      </c>
      <c r="F924" s="31">
        <v>42203</v>
      </c>
      <c r="G924" s="31">
        <f>D924-F924</f>
        <v>16767</v>
      </c>
      <c r="H924" s="109">
        <f>G924/F924*100</f>
        <v>39.7294031230007</v>
      </c>
      <c r="I924" s="31">
        <f>SUM(I925:I927)</f>
        <v>74036.84</v>
      </c>
      <c r="J924" s="31">
        <f>I924-B924</f>
        <v>1209.84</v>
      </c>
      <c r="K924" s="108">
        <f>J924/B924*100</f>
        <v>1.66125200818377</v>
      </c>
      <c r="L924" s="4"/>
      <c r="M924" s="4"/>
      <c r="N924" s="63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/>
      <c r="FL924" s="4"/>
      <c r="FM924" s="4"/>
      <c r="FN924" s="4"/>
      <c r="FO924" s="4"/>
      <c r="FP924" s="4"/>
      <c r="FQ924" s="4"/>
      <c r="FR924" s="4"/>
      <c r="FS924" s="4"/>
      <c r="FT924" s="4"/>
      <c r="FU924" s="4"/>
      <c r="FV924" s="4"/>
      <c r="FW924" s="4"/>
      <c r="FX924" s="4"/>
      <c r="FY924" s="4"/>
      <c r="FZ924" s="4"/>
      <c r="GA924" s="4"/>
      <c r="GB924" s="4"/>
      <c r="GC924" s="4"/>
      <c r="GD924" s="4"/>
      <c r="GE924" s="4"/>
      <c r="GF924" s="4"/>
      <c r="GG924" s="4"/>
      <c r="GH924" s="4"/>
      <c r="GI924" s="4"/>
      <c r="GJ924" s="4"/>
      <c r="GK924" s="4"/>
      <c r="GL924" s="4"/>
      <c r="GM924" s="4"/>
      <c r="GN924" s="4"/>
      <c r="GO924" s="4"/>
      <c r="GP924" s="4"/>
      <c r="GQ924" s="4"/>
      <c r="GR924" s="4"/>
      <c r="GS924" s="4"/>
      <c r="GT924" s="4"/>
      <c r="GU924" s="4"/>
      <c r="GV924" s="4"/>
      <c r="GW924" s="4"/>
      <c r="GX924" s="4"/>
      <c r="GY924" s="4"/>
      <c r="GZ924" s="4"/>
      <c r="HA924" s="4"/>
      <c r="HB924" s="4"/>
      <c r="HC924" s="4"/>
      <c r="HD924" s="4"/>
      <c r="HE924" s="4"/>
      <c r="HF924" s="4"/>
      <c r="HG924" s="4"/>
      <c r="HH924" s="4"/>
      <c r="HI924" s="4"/>
      <c r="HJ924" s="4"/>
      <c r="HK924" s="4"/>
      <c r="HL924" s="4"/>
      <c r="HM924" s="4"/>
      <c r="HN924" s="4"/>
      <c r="HO924" s="4"/>
      <c r="HP924" s="4"/>
      <c r="HQ924" s="4"/>
      <c r="HR924" s="4"/>
      <c r="HS924" s="4"/>
      <c r="HT924" s="4"/>
      <c r="HU924" s="4"/>
      <c r="HV924" s="4"/>
      <c r="HW924" s="4"/>
      <c r="HX924" s="4"/>
      <c r="HY924" s="4"/>
      <c r="HZ924" s="4"/>
      <c r="IA924" s="4"/>
      <c r="IB924" s="4"/>
      <c r="IC924" s="4"/>
      <c r="ID924" s="4"/>
      <c r="IE924" s="4"/>
      <c r="IF924" s="4"/>
      <c r="IG924" s="4"/>
      <c r="IH924" s="4"/>
      <c r="II924" s="4"/>
      <c r="IJ924" s="4"/>
      <c r="IK924" s="4"/>
      <c r="IL924" s="4"/>
      <c r="IM924" s="4"/>
      <c r="IN924" s="4"/>
      <c r="IO924" s="4"/>
      <c r="IP924" s="4"/>
      <c r="IR924" s="4"/>
      <c r="IT924" s="4"/>
      <c r="IU924" s="4"/>
      <c r="IV924" s="4"/>
      <c r="IW924" s="4"/>
      <c r="IX924" s="4"/>
      <c r="IY924" s="4"/>
      <c r="IZ924" s="4"/>
      <c r="JA924" s="4"/>
      <c r="JF924" s="4"/>
      <c r="JG924" s="4"/>
      <c r="JH924" s="4"/>
      <c r="JI924" s="4"/>
      <c r="JJ924" s="4"/>
      <c r="JK924" s="4"/>
      <c r="JL924" s="4"/>
      <c r="JM924" s="4"/>
      <c r="JN924" s="4"/>
      <c r="JO924" s="4"/>
      <c r="JP924" s="4"/>
      <c r="JQ924" s="4"/>
      <c r="JR924" s="4"/>
      <c r="JS924" s="4"/>
      <c r="JT924" s="4"/>
      <c r="JU924" s="4"/>
      <c r="JV924" s="4"/>
      <c r="JW924" s="4"/>
      <c r="JX924" s="4"/>
      <c r="JY924" s="4"/>
      <c r="JZ924" s="4"/>
      <c r="KA924" s="4"/>
      <c r="KB924" s="4"/>
      <c r="KC924" s="4"/>
      <c r="KD924" s="4"/>
      <c r="KE924" s="4"/>
      <c r="KF924" s="4"/>
      <c r="KG924" s="4"/>
      <c r="KH924" s="4"/>
      <c r="KI924" s="4"/>
      <c r="KJ924" s="4"/>
      <c r="KK924" s="4"/>
      <c r="KL924" s="4"/>
      <c r="KM924" s="4"/>
      <c r="KN924" s="4"/>
      <c r="KO924" s="4"/>
      <c r="KP924" s="4"/>
      <c r="KQ924" s="4"/>
      <c r="KR924" s="4"/>
      <c r="KS924" s="4"/>
      <c r="KT924" s="4"/>
      <c r="KU924" s="4"/>
      <c r="KV924" s="4"/>
      <c r="KW924" s="4"/>
      <c r="KX924" s="4"/>
      <c r="KY924" s="4"/>
      <c r="KZ924" s="4"/>
      <c r="LA924" s="4"/>
      <c r="LB924" s="4"/>
      <c r="LC924" s="4"/>
      <c r="LD924" s="4"/>
      <c r="LE924" s="4"/>
      <c r="LF924" s="4"/>
      <c r="LG924" s="4"/>
      <c r="LH924" s="4"/>
      <c r="LI924" s="4"/>
      <c r="LJ924" s="4"/>
      <c r="LK924" s="4"/>
      <c r="LL924" s="4"/>
      <c r="LM924" s="4"/>
      <c r="LN924" s="4"/>
      <c r="LO924" s="4"/>
      <c r="LP924" s="4"/>
      <c r="LQ924" s="4"/>
      <c r="LR924" s="4"/>
      <c r="LS924" s="4"/>
      <c r="LT924" s="4"/>
      <c r="LU924" s="4"/>
      <c r="LV924" s="4"/>
      <c r="LW924" s="4"/>
      <c r="LX924" s="4"/>
      <c r="LY924" s="4"/>
      <c r="LZ924" s="4"/>
      <c r="MA924" s="4"/>
      <c r="MB924" s="4"/>
      <c r="MC924" s="4"/>
      <c r="MD924" s="4"/>
      <c r="ME924" s="4"/>
      <c r="MF924" s="4"/>
      <c r="MG924" s="4"/>
      <c r="MH924" s="4"/>
      <c r="MI924" s="4"/>
      <c r="MJ924" s="4"/>
      <c r="MK924" s="4"/>
      <c r="ML924" s="4"/>
      <c r="MM924" s="4"/>
      <c r="MN924" s="4"/>
      <c r="MO924" s="4"/>
      <c r="MP924" s="4"/>
      <c r="MQ924" s="4"/>
      <c r="MR924" s="4"/>
      <c r="MS924" s="4"/>
      <c r="MT924" s="4"/>
      <c r="MU924" s="4"/>
      <c r="MV924" s="4"/>
      <c r="MW924" s="4"/>
      <c r="MX924" s="4"/>
      <c r="MY924" s="4"/>
      <c r="MZ924" s="4"/>
      <c r="NA924" s="4"/>
      <c r="NB924" s="4"/>
      <c r="NC924" s="4"/>
      <c r="ND924" s="4"/>
      <c r="NE924" s="4"/>
      <c r="NF924" s="4"/>
      <c r="NG924" s="4"/>
      <c r="NH924" s="4"/>
      <c r="NI924" s="4"/>
      <c r="NJ924" s="4"/>
      <c r="NK924" s="4"/>
      <c r="NL924" s="4"/>
      <c r="NM924" s="4"/>
      <c r="NN924" s="4"/>
      <c r="NO924" s="4"/>
      <c r="NP924" s="4"/>
      <c r="NQ924" s="4"/>
      <c r="NR924" s="4"/>
      <c r="NS924" s="4"/>
      <c r="NT924" s="4"/>
      <c r="NU924" s="4"/>
      <c r="NV924" s="4"/>
      <c r="NW924" s="4"/>
      <c r="NX924" s="4"/>
      <c r="NY924" s="4"/>
      <c r="NZ924" s="4"/>
      <c r="OA924" s="4"/>
      <c r="OB924" s="4"/>
      <c r="OC924" s="4"/>
      <c r="OD924" s="4"/>
      <c r="OE924" s="4"/>
      <c r="OF924" s="4"/>
      <c r="OG924" s="4"/>
      <c r="OH924" s="4"/>
      <c r="OI924" s="4"/>
      <c r="OJ924" s="4"/>
      <c r="OK924" s="4"/>
      <c r="OL924" s="4"/>
      <c r="OM924" s="4"/>
      <c r="ON924" s="4"/>
      <c r="OO924" s="4"/>
      <c r="OP924" s="4"/>
      <c r="OQ924" s="4"/>
      <c r="OR924" s="4"/>
      <c r="OS924" s="4"/>
      <c r="OT924" s="4"/>
      <c r="OU924" s="4"/>
      <c r="OV924" s="4"/>
      <c r="OW924" s="4"/>
      <c r="OX924" s="4"/>
      <c r="OY924" s="4"/>
      <c r="OZ924" s="4"/>
      <c r="PA924" s="4"/>
      <c r="PB924" s="4"/>
      <c r="PC924" s="4"/>
      <c r="PD924" s="4"/>
      <c r="PE924" s="4"/>
      <c r="PF924" s="4"/>
      <c r="PG924" s="4"/>
      <c r="PH924" s="4"/>
      <c r="PI924" s="4"/>
      <c r="PJ924" s="4"/>
      <c r="PK924" s="4"/>
      <c r="PL924" s="4"/>
      <c r="PM924" s="4"/>
      <c r="PN924" s="4"/>
      <c r="PO924" s="4"/>
      <c r="PP924" s="4"/>
      <c r="PQ924" s="4"/>
      <c r="PR924" s="4"/>
      <c r="PS924" s="4"/>
      <c r="PT924" s="4"/>
      <c r="PU924" s="4"/>
      <c r="PV924" s="4"/>
      <c r="PW924" s="4"/>
      <c r="PX924" s="4"/>
      <c r="PY924" s="4"/>
      <c r="PZ924" s="4"/>
      <c r="QA924" s="4"/>
      <c r="QB924" s="4"/>
      <c r="QC924" s="4"/>
      <c r="QD924" s="4"/>
      <c r="QE924" s="4"/>
      <c r="QF924" s="4"/>
      <c r="QG924" s="4"/>
      <c r="QH924" s="4"/>
      <c r="QI924" s="4"/>
      <c r="QJ924" s="4"/>
      <c r="QK924" s="4"/>
      <c r="QL924" s="4"/>
      <c r="QM924" s="4"/>
      <c r="QN924" s="4"/>
      <c r="QO924" s="4"/>
      <c r="QP924" s="4"/>
      <c r="QQ924" s="4"/>
      <c r="QR924" s="4"/>
      <c r="QS924" s="4"/>
      <c r="QT924" s="4"/>
      <c r="QU924" s="4"/>
      <c r="QV924" s="4"/>
      <c r="QW924" s="4"/>
      <c r="QX924" s="4"/>
      <c r="QY924" s="4"/>
      <c r="QZ924" s="4"/>
      <c r="RA924" s="4"/>
      <c r="RB924" s="4"/>
      <c r="RC924" s="4"/>
      <c r="RD924" s="4"/>
      <c r="RE924" s="4"/>
      <c r="RF924" s="4"/>
      <c r="RG924" s="4"/>
      <c r="RH924" s="4"/>
      <c r="RI924" s="4"/>
      <c r="RJ924" s="4"/>
      <c r="RK924" s="4"/>
      <c r="RL924" s="4"/>
      <c r="RM924" s="4"/>
      <c r="RN924" s="4"/>
      <c r="RO924" s="4"/>
      <c r="RP924" s="4"/>
      <c r="RQ924" s="4"/>
      <c r="RR924" s="4"/>
      <c r="RS924" s="4"/>
      <c r="RT924" s="4"/>
      <c r="RU924" s="4"/>
      <c r="RV924" s="4"/>
      <c r="RW924" s="4"/>
      <c r="RX924" s="4"/>
      <c r="RY924" s="4"/>
      <c r="RZ924" s="4"/>
      <c r="SA924" s="4"/>
      <c r="SB924" s="4"/>
      <c r="SC924" s="4"/>
      <c r="SD924" s="4"/>
      <c r="SE924" s="4"/>
      <c r="SF924" s="4"/>
      <c r="SG924" s="4"/>
      <c r="SH924" s="4"/>
      <c r="SI924" s="4"/>
      <c r="SJ924" s="4"/>
      <c r="SK924" s="4"/>
      <c r="SL924" s="4"/>
      <c r="SN924" s="4"/>
      <c r="SP924" s="4"/>
      <c r="SQ924" s="4"/>
      <c r="SR924" s="4"/>
      <c r="SS924" s="4"/>
      <c r="ST924" s="4"/>
      <c r="SU924" s="4"/>
      <c r="SV924" s="4"/>
      <c r="SW924" s="4"/>
      <c r="TB924" s="4"/>
      <c r="TC924" s="4"/>
      <c r="TD924" s="4"/>
      <c r="TE924" s="4"/>
      <c r="TF924" s="4"/>
      <c r="TG924" s="4"/>
      <c r="TH924" s="4"/>
      <c r="TI924" s="4"/>
      <c r="TJ924" s="4"/>
      <c r="TK924" s="4"/>
      <c r="TL924" s="4"/>
      <c r="TM924" s="4"/>
      <c r="TN924" s="4"/>
      <c r="TO924" s="4"/>
      <c r="TP924" s="4"/>
      <c r="TQ924" s="4"/>
      <c r="TR924" s="4"/>
      <c r="TS924" s="4"/>
      <c r="TT924" s="4"/>
      <c r="TU924" s="4"/>
      <c r="TV924" s="4"/>
      <c r="TW924" s="4"/>
      <c r="TX924" s="4"/>
      <c r="TY924" s="4"/>
      <c r="TZ924" s="4"/>
      <c r="UA924" s="4"/>
      <c r="UB924" s="4"/>
      <c r="UC924" s="4"/>
      <c r="UD924" s="4"/>
      <c r="UE924" s="4"/>
      <c r="UF924" s="4"/>
      <c r="UG924" s="4"/>
      <c r="UH924" s="4"/>
      <c r="UI924" s="4"/>
      <c r="UJ924" s="4"/>
      <c r="UK924" s="4"/>
      <c r="UL924" s="4"/>
      <c r="UM924" s="4"/>
      <c r="UN924" s="4"/>
      <c r="UO924" s="4"/>
      <c r="UP924" s="4"/>
      <c r="UQ924" s="4"/>
      <c r="UR924" s="4"/>
      <c r="US924" s="4"/>
      <c r="UT924" s="4"/>
      <c r="UU924" s="4"/>
      <c r="UV924" s="4"/>
      <c r="UW924" s="4"/>
      <c r="UX924" s="4"/>
      <c r="UY924" s="4"/>
      <c r="UZ924" s="4"/>
      <c r="VA924" s="4"/>
      <c r="VB924" s="4"/>
      <c r="VC924" s="4"/>
      <c r="VD924" s="4"/>
      <c r="VE924" s="4"/>
      <c r="VF924" s="4"/>
      <c r="VG924" s="4"/>
      <c r="VH924" s="4"/>
      <c r="VI924" s="4"/>
      <c r="VJ924" s="4"/>
      <c r="VK924" s="4"/>
      <c r="VL924" s="4"/>
      <c r="VM924" s="4"/>
      <c r="VN924" s="4"/>
      <c r="VO924" s="4"/>
      <c r="VP924" s="4"/>
      <c r="VQ924" s="4"/>
      <c r="VR924" s="4"/>
      <c r="VS924" s="4"/>
      <c r="VT924" s="4"/>
      <c r="VU924" s="4"/>
      <c r="VV924" s="4"/>
      <c r="VW924" s="4"/>
      <c r="VX924" s="4"/>
      <c r="VY924" s="4"/>
      <c r="VZ924" s="4"/>
      <c r="WA924" s="4"/>
      <c r="WB924" s="4"/>
      <c r="WC924" s="4"/>
      <c r="WD924" s="4"/>
      <c r="WE924" s="4"/>
      <c r="WF924" s="4"/>
      <c r="WG924" s="4"/>
      <c r="WH924" s="4"/>
      <c r="WI924" s="4"/>
      <c r="WJ924" s="4"/>
      <c r="WK924" s="4"/>
      <c r="WL924" s="4"/>
      <c r="WM924" s="4"/>
      <c r="WN924" s="4"/>
      <c r="WO924" s="4"/>
      <c r="WP924" s="4"/>
      <c r="WQ924" s="4"/>
      <c r="WR924" s="4"/>
      <c r="WS924" s="4"/>
      <c r="WT924" s="4"/>
      <c r="WU924" s="4"/>
      <c r="WV924" s="4"/>
      <c r="WW924" s="4"/>
      <c r="WX924" s="4"/>
      <c r="WY924" s="4"/>
      <c r="WZ924" s="4"/>
      <c r="XA924" s="4"/>
      <c r="XB924" s="4"/>
      <c r="XC924" s="4"/>
      <c r="XD924" s="4"/>
      <c r="XE924" s="4"/>
      <c r="XF924" s="4"/>
      <c r="XG924" s="4"/>
      <c r="XH924" s="4"/>
      <c r="XI924" s="4"/>
      <c r="XJ924" s="4"/>
      <c r="XK924" s="4"/>
      <c r="XL924" s="4"/>
      <c r="XM924" s="4"/>
      <c r="XN924" s="4"/>
      <c r="XO924" s="4"/>
      <c r="XP924" s="4"/>
      <c r="XQ924" s="4"/>
      <c r="XR924" s="4"/>
      <c r="XS924" s="4"/>
      <c r="XT924" s="4"/>
      <c r="XU924" s="4"/>
      <c r="XV924" s="4"/>
      <c r="XW924" s="4"/>
      <c r="XX924" s="4"/>
      <c r="XY924" s="4"/>
      <c r="XZ924" s="4"/>
      <c r="YA924" s="4"/>
      <c r="YB924" s="4"/>
      <c r="YC924" s="4"/>
      <c r="YD924" s="4"/>
      <c r="YE924" s="4"/>
      <c r="YF924" s="4"/>
      <c r="YG924" s="4"/>
      <c r="YH924" s="4"/>
      <c r="YI924" s="4"/>
      <c r="YJ924" s="4"/>
      <c r="YK924" s="4"/>
      <c r="YL924" s="4"/>
      <c r="YM924" s="4"/>
      <c r="YN924" s="4"/>
      <c r="YO924" s="4"/>
      <c r="YP924" s="4"/>
      <c r="YQ924" s="4"/>
      <c r="YR924" s="4"/>
      <c r="YS924" s="4"/>
      <c r="YT924" s="4"/>
      <c r="YU924" s="4"/>
      <c r="YV924" s="4"/>
      <c r="YW924" s="4"/>
      <c r="YX924" s="4"/>
      <c r="YY924" s="4"/>
      <c r="YZ924" s="4"/>
      <c r="ZA924" s="4"/>
      <c r="ZB924" s="4"/>
      <c r="ZC924" s="4"/>
      <c r="ZD924" s="4"/>
      <c r="ZE924" s="4"/>
      <c r="ZF924" s="4"/>
      <c r="ZG924" s="4"/>
      <c r="ZH924" s="4"/>
      <c r="ZI924" s="4"/>
      <c r="ZJ924" s="4"/>
      <c r="ZK924" s="4"/>
      <c r="ZL924" s="4"/>
      <c r="ZM924" s="4"/>
      <c r="ZN924" s="4"/>
      <c r="ZO924" s="4"/>
      <c r="ZP924" s="4"/>
      <c r="ZQ924" s="4"/>
      <c r="ZR924" s="4"/>
      <c r="ZS924" s="4"/>
      <c r="ZT924" s="4"/>
      <c r="ZU924" s="4"/>
      <c r="ZV924" s="4"/>
      <c r="ZW924" s="4"/>
      <c r="ZX924" s="4"/>
      <c r="ZY924" s="4"/>
      <c r="ZZ924" s="4"/>
      <c r="AAA924" s="4"/>
      <c r="AAB924" s="4"/>
      <c r="AAC924" s="4"/>
      <c r="AAD924" s="4"/>
      <c r="AAE924" s="4"/>
      <c r="AAF924" s="4"/>
      <c r="AAG924" s="4"/>
      <c r="AAH924" s="4"/>
      <c r="AAI924" s="4"/>
      <c r="AAJ924" s="4"/>
      <c r="AAK924" s="4"/>
      <c r="AAL924" s="4"/>
      <c r="AAM924" s="4"/>
      <c r="AAN924" s="4"/>
      <c r="AAO924" s="4"/>
      <c r="AAP924" s="4"/>
      <c r="AAQ924" s="4"/>
      <c r="AAR924" s="4"/>
      <c r="AAS924" s="4"/>
      <c r="AAT924" s="4"/>
      <c r="AAU924" s="4"/>
      <c r="AAV924" s="4"/>
      <c r="AAW924" s="4"/>
      <c r="AAX924" s="4"/>
      <c r="AAY924" s="4"/>
      <c r="AAZ924" s="4"/>
      <c r="ABA924" s="4"/>
      <c r="ABB924" s="4"/>
      <c r="ABC924" s="4"/>
      <c r="ABD924" s="4"/>
      <c r="ABE924" s="4"/>
      <c r="ABF924" s="4"/>
      <c r="ABG924" s="4"/>
      <c r="ABH924" s="4"/>
      <c r="ABI924" s="4"/>
      <c r="ABJ924" s="4"/>
      <c r="ABK924" s="4"/>
      <c r="ABL924" s="4"/>
      <c r="ABM924" s="4"/>
      <c r="ABN924" s="4"/>
      <c r="ABO924" s="4"/>
      <c r="ABP924" s="4"/>
      <c r="ABQ924" s="4"/>
      <c r="ABR924" s="4"/>
      <c r="ABS924" s="4"/>
      <c r="ABT924" s="4"/>
      <c r="ABU924" s="4"/>
      <c r="ABV924" s="4"/>
      <c r="ABW924" s="4"/>
      <c r="ABX924" s="4"/>
      <c r="ABY924" s="4"/>
      <c r="ABZ924" s="4"/>
      <c r="ACA924" s="4"/>
      <c r="ACB924" s="4"/>
      <c r="ACC924" s="4"/>
      <c r="ACD924" s="4"/>
      <c r="ACE924" s="4"/>
      <c r="ACF924" s="4"/>
      <c r="ACG924" s="4"/>
      <c r="ACH924" s="4"/>
      <c r="ACJ924" s="4"/>
      <c r="ACL924" s="4"/>
      <c r="ACM924" s="4"/>
      <c r="ACN924" s="4"/>
      <c r="ACO924" s="4"/>
      <c r="ACP924" s="4"/>
      <c r="ACQ924" s="4"/>
      <c r="ACR924" s="4"/>
      <c r="ACS924" s="4"/>
      <c r="ACX924" s="4"/>
      <c r="ACY924" s="4"/>
      <c r="ACZ924" s="4"/>
      <c r="ADA924" s="4"/>
      <c r="ADB924" s="4"/>
      <c r="ADC924" s="4"/>
      <c r="ADD924" s="4"/>
      <c r="ADE924" s="4"/>
      <c r="ADF924" s="4"/>
      <c r="ADG924" s="4"/>
      <c r="ADH924" s="4"/>
      <c r="ADI924" s="4"/>
      <c r="ADJ924" s="4"/>
      <c r="ADK924" s="4"/>
      <c r="ADL924" s="4"/>
      <c r="ADM924" s="4"/>
      <c r="ADN924" s="4"/>
      <c r="ADO924" s="4"/>
      <c r="ADP924" s="4"/>
      <c r="ADQ924" s="4"/>
      <c r="ADR924" s="4"/>
      <c r="ADS924" s="4"/>
      <c r="ADT924" s="4"/>
      <c r="ADU924" s="4"/>
      <c r="ADV924" s="4"/>
      <c r="ADW924" s="4"/>
      <c r="ADX924" s="4"/>
      <c r="ADY924" s="4"/>
      <c r="ADZ924" s="4"/>
      <c r="AEA924" s="4"/>
      <c r="AEB924" s="4"/>
      <c r="AEC924" s="4"/>
      <c r="AED924" s="4"/>
      <c r="AEE924" s="4"/>
      <c r="AEF924" s="4"/>
      <c r="AEG924" s="4"/>
      <c r="AEH924" s="4"/>
      <c r="AEI924" s="4"/>
      <c r="AEJ924" s="4"/>
      <c r="AEK924" s="4"/>
      <c r="AEL924" s="4"/>
      <c r="AEM924" s="4"/>
      <c r="AEN924" s="4"/>
      <c r="AEO924" s="4"/>
      <c r="AEP924" s="4"/>
      <c r="AEQ924" s="4"/>
      <c r="AER924" s="4"/>
      <c r="AES924" s="4"/>
      <c r="AET924" s="4"/>
      <c r="AEU924" s="4"/>
      <c r="AEV924" s="4"/>
      <c r="AEW924" s="4"/>
      <c r="AEX924" s="4"/>
      <c r="AEY924" s="4"/>
      <c r="AEZ924" s="4"/>
      <c r="AFA924" s="4"/>
      <c r="AFB924" s="4"/>
      <c r="AFC924" s="4"/>
      <c r="AFD924" s="4"/>
      <c r="AFE924" s="4"/>
      <c r="AFF924" s="4"/>
      <c r="AFG924" s="4"/>
      <c r="AFH924" s="4"/>
      <c r="AFI924" s="4"/>
      <c r="AFJ924" s="4"/>
      <c r="AFK924" s="4"/>
      <c r="AFL924" s="4"/>
      <c r="AFM924" s="4"/>
      <c r="AFN924" s="4"/>
      <c r="AFO924" s="4"/>
      <c r="AFP924" s="4"/>
      <c r="AFQ924" s="4"/>
      <c r="AFR924" s="4"/>
      <c r="AFS924" s="4"/>
      <c r="AFT924" s="4"/>
      <c r="AFU924" s="4"/>
      <c r="AFV924" s="4"/>
      <c r="AFW924" s="4"/>
      <c r="AFX924" s="4"/>
      <c r="AFY924" s="4"/>
      <c r="AFZ924" s="4"/>
      <c r="AGA924" s="4"/>
      <c r="AGB924" s="4"/>
      <c r="AGC924" s="4"/>
      <c r="AGD924" s="4"/>
      <c r="AGE924" s="4"/>
      <c r="AGF924" s="4"/>
      <c r="AGG924" s="4"/>
      <c r="AGH924" s="4"/>
      <c r="AGI924" s="4"/>
      <c r="AGJ924" s="4"/>
      <c r="AGK924" s="4"/>
      <c r="AGL924" s="4"/>
      <c r="AGM924" s="4"/>
      <c r="AGN924" s="4"/>
      <c r="AGO924" s="4"/>
      <c r="AGP924" s="4"/>
      <c r="AGQ924" s="4"/>
      <c r="AGR924" s="4"/>
      <c r="AGS924" s="4"/>
      <c r="AGT924" s="4"/>
      <c r="AGU924" s="4"/>
      <c r="AGV924" s="4"/>
      <c r="AGW924" s="4"/>
      <c r="AGX924" s="4"/>
      <c r="AGY924" s="4"/>
      <c r="AGZ924" s="4"/>
      <c r="AHA924" s="4"/>
      <c r="AHB924" s="4"/>
      <c r="AHC924" s="4"/>
      <c r="AHD924" s="4"/>
      <c r="AHE924" s="4"/>
      <c r="AHF924" s="4"/>
      <c r="AHG924" s="4"/>
      <c r="AHH924" s="4"/>
      <c r="AHI924" s="4"/>
      <c r="AHJ924" s="4"/>
      <c r="AHK924" s="4"/>
      <c r="AHL924" s="4"/>
      <c r="AHM924" s="4"/>
      <c r="AHN924" s="4"/>
      <c r="AHO924" s="4"/>
      <c r="AHP924" s="4"/>
      <c r="AHQ924" s="4"/>
      <c r="AHR924" s="4"/>
      <c r="AHS924" s="4"/>
      <c r="AHT924" s="4"/>
      <c r="AHU924" s="4"/>
      <c r="AHV924" s="4"/>
      <c r="AHW924" s="4"/>
      <c r="AHX924" s="4"/>
      <c r="AHY924" s="4"/>
      <c r="AHZ924" s="4"/>
      <c r="AIA924" s="4"/>
      <c r="AIB924" s="4"/>
      <c r="AIC924" s="4"/>
      <c r="AID924" s="4"/>
      <c r="AIE924" s="4"/>
      <c r="AIF924" s="4"/>
      <c r="AIG924" s="4"/>
      <c r="AIH924" s="4"/>
      <c r="AII924" s="4"/>
      <c r="AIJ924" s="4"/>
      <c r="AIK924" s="4"/>
      <c r="AIL924" s="4"/>
      <c r="AIM924" s="4"/>
      <c r="AIN924" s="4"/>
      <c r="AIO924" s="4"/>
      <c r="AIP924" s="4"/>
      <c r="AIQ924" s="4"/>
      <c r="AIR924" s="4"/>
      <c r="AIS924" s="4"/>
      <c r="AIT924" s="4"/>
      <c r="AIU924" s="4"/>
      <c r="AIV924" s="4"/>
      <c r="AIW924" s="4"/>
      <c r="AIX924" s="4"/>
      <c r="AIY924" s="4"/>
      <c r="AIZ924" s="4"/>
      <c r="AJA924" s="4"/>
      <c r="AJB924" s="4"/>
      <c r="AJC924" s="4"/>
      <c r="AJD924" s="4"/>
      <c r="AJE924" s="4"/>
      <c r="AJF924" s="4"/>
      <c r="AJG924" s="4"/>
      <c r="AJH924" s="4"/>
      <c r="AJI924" s="4"/>
      <c r="AJJ924" s="4"/>
      <c r="AJK924" s="4"/>
      <c r="AJL924" s="4"/>
      <c r="AJM924" s="4"/>
      <c r="AJN924" s="4"/>
      <c r="AJO924" s="4"/>
      <c r="AJP924" s="4"/>
      <c r="AJQ924" s="4"/>
      <c r="AJR924" s="4"/>
      <c r="AJS924" s="4"/>
      <c r="AJT924" s="4"/>
      <c r="AJU924" s="4"/>
      <c r="AJV924" s="4"/>
      <c r="AJW924" s="4"/>
      <c r="AJX924" s="4"/>
      <c r="AJY924" s="4"/>
      <c r="AJZ924" s="4"/>
      <c r="AKA924" s="4"/>
      <c r="AKB924" s="4"/>
      <c r="AKC924" s="4"/>
      <c r="AKD924" s="4"/>
      <c r="AKE924" s="4"/>
      <c r="AKF924" s="4"/>
      <c r="AKG924" s="4"/>
      <c r="AKH924" s="4"/>
      <c r="AKI924" s="4"/>
      <c r="AKJ924" s="4"/>
      <c r="AKK924" s="4"/>
      <c r="AKL924" s="4"/>
      <c r="AKM924" s="4"/>
      <c r="AKN924" s="4"/>
      <c r="AKO924" s="4"/>
      <c r="AKP924" s="4"/>
      <c r="AKQ924" s="4"/>
      <c r="AKR924" s="4"/>
      <c r="AKS924" s="4"/>
      <c r="AKT924" s="4"/>
      <c r="AKU924" s="4"/>
      <c r="AKV924" s="4"/>
      <c r="AKW924" s="4"/>
      <c r="AKX924" s="4"/>
      <c r="AKY924" s="4"/>
      <c r="AKZ924" s="4"/>
      <c r="ALA924" s="4"/>
      <c r="ALB924" s="4"/>
      <c r="ALC924" s="4"/>
      <c r="ALD924" s="4"/>
      <c r="ALE924" s="4"/>
      <c r="ALF924" s="4"/>
      <c r="ALG924" s="4"/>
      <c r="ALH924" s="4"/>
      <c r="ALI924" s="4"/>
      <c r="ALJ924" s="4"/>
      <c r="ALK924" s="4"/>
      <c r="ALL924" s="4"/>
      <c r="ALM924" s="4"/>
      <c r="ALN924" s="4"/>
      <c r="ALO924" s="4"/>
      <c r="ALP924" s="4"/>
      <c r="ALQ924" s="4"/>
      <c r="ALR924" s="4"/>
      <c r="ALS924" s="4"/>
      <c r="ALT924" s="4"/>
      <c r="ALU924" s="4"/>
      <c r="ALV924" s="4"/>
      <c r="ALW924" s="4"/>
      <c r="ALX924" s="4"/>
      <c r="ALY924" s="4"/>
      <c r="ALZ924" s="4"/>
      <c r="AMA924" s="4"/>
      <c r="AMB924" s="4"/>
      <c r="AMC924" s="4"/>
      <c r="AMD924" s="4"/>
      <c r="AMF924" s="4"/>
      <c r="AMH924" s="4"/>
      <c r="AMI924" s="4"/>
      <c r="AMJ924" s="4"/>
      <c r="AMK924" s="4"/>
      <c r="AML924" s="4"/>
      <c r="AMM924" s="4"/>
      <c r="AMN924" s="4"/>
      <c r="AMO924" s="4"/>
      <c r="AMT924" s="4"/>
      <c r="AMU924" s="4"/>
      <c r="AMV924" s="4"/>
      <c r="AMW924" s="4"/>
      <c r="AMX924" s="4"/>
      <c r="AMY924" s="4"/>
      <c r="AMZ924" s="4"/>
      <c r="ANA924" s="4"/>
      <c r="ANB924" s="4"/>
      <c r="ANC924" s="4"/>
      <c r="AND924" s="4"/>
      <c r="ANE924" s="4"/>
      <c r="ANF924" s="4"/>
      <c r="ANG924" s="4"/>
      <c r="ANH924" s="4"/>
      <c r="ANI924" s="4"/>
      <c r="ANJ924" s="4"/>
      <c r="ANK924" s="4"/>
      <c r="ANL924" s="4"/>
      <c r="ANM924" s="4"/>
      <c r="ANN924" s="4"/>
      <c r="ANO924" s="4"/>
      <c r="ANP924" s="4"/>
      <c r="ANQ924" s="4"/>
      <c r="ANR924" s="4"/>
      <c r="ANS924" s="4"/>
      <c r="ANT924" s="4"/>
      <c r="ANU924" s="4"/>
      <c r="ANV924" s="4"/>
      <c r="ANW924" s="4"/>
      <c r="ANX924" s="4"/>
      <c r="ANY924" s="4"/>
      <c r="ANZ924" s="4"/>
      <c r="AOA924" s="4"/>
      <c r="AOB924" s="4"/>
      <c r="AOC924" s="4"/>
      <c r="AOD924" s="4"/>
      <c r="AOE924" s="4"/>
      <c r="AOF924" s="4"/>
      <c r="AOG924" s="4"/>
      <c r="AOH924" s="4"/>
      <c r="AOI924" s="4"/>
      <c r="AOJ924" s="4"/>
      <c r="AOK924" s="4"/>
      <c r="AOL924" s="4"/>
      <c r="AOM924" s="4"/>
      <c r="AON924" s="4"/>
      <c r="AOO924" s="4"/>
      <c r="AOP924" s="4"/>
      <c r="AOQ924" s="4"/>
      <c r="AOR924" s="4"/>
      <c r="AOS924" s="4"/>
      <c r="AOT924" s="4"/>
      <c r="AOU924" s="4"/>
      <c r="AOV924" s="4"/>
      <c r="AOW924" s="4"/>
      <c r="AOX924" s="4"/>
      <c r="AOY924" s="4"/>
      <c r="AOZ924" s="4"/>
      <c r="APA924" s="4"/>
      <c r="APB924" s="4"/>
      <c r="APC924" s="4"/>
      <c r="APD924" s="4"/>
      <c r="APE924" s="4"/>
      <c r="APF924" s="4"/>
      <c r="APG924" s="4"/>
      <c r="APH924" s="4"/>
      <c r="API924" s="4"/>
      <c r="APJ924" s="4"/>
      <c r="APK924" s="4"/>
      <c r="APL924" s="4"/>
      <c r="APM924" s="4"/>
      <c r="APN924" s="4"/>
      <c r="APO924" s="4"/>
      <c r="APP924" s="4"/>
      <c r="APQ924" s="4"/>
      <c r="APR924" s="4"/>
      <c r="APS924" s="4"/>
      <c r="APT924" s="4"/>
      <c r="APU924" s="4"/>
      <c r="APV924" s="4"/>
      <c r="APW924" s="4"/>
      <c r="APX924" s="4"/>
      <c r="APY924" s="4"/>
      <c r="APZ924" s="4"/>
      <c r="AQA924" s="4"/>
      <c r="AQB924" s="4"/>
      <c r="AQC924" s="4"/>
      <c r="AQD924" s="4"/>
      <c r="AQE924" s="4"/>
      <c r="AQF924" s="4"/>
      <c r="AQG924" s="4"/>
      <c r="AQH924" s="4"/>
      <c r="AQI924" s="4"/>
      <c r="AQJ924" s="4"/>
      <c r="AQK924" s="4"/>
      <c r="AQL924" s="4"/>
      <c r="AQM924" s="4"/>
      <c r="AQN924" s="4"/>
      <c r="AQO924" s="4"/>
      <c r="AQP924" s="4"/>
      <c r="AQQ924" s="4"/>
      <c r="AQR924" s="4"/>
      <c r="AQS924" s="4"/>
      <c r="AQT924" s="4"/>
      <c r="AQU924" s="4"/>
      <c r="AQV924" s="4"/>
      <c r="AQW924" s="4"/>
      <c r="AQX924" s="4"/>
      <c r="AQY924" s="4"/>
      <c r="AQZ924" s="4"/>
      <c r="ARA924" s="4"/>
      <c r="ARB924" s="4"/>
      <c r="ARC924" s="4"/>
      <c r="ARD924" s="4"/>
      <c r="ARE924" s="4"/>
      <c r="ARF924" s="4"/>
      <c r="ARG924" s="4"/>
      <c r="ARH924" s="4"/>
      <c r="ARI924" s="4"/>
      <c r="ARJ924" s="4"/>
      <c r="ARK924" s="4"/>
      <c r="ARL924" s="4"/>
      <c r="ARM924" s="4"/>
      <c r="ARN924" s="4"/>
      <c r="ARO924" s="4"/>
      <c r="ARP924" s="4"/>
      <c r="ARQ924" s="4"/>
      <c r="ARR924" s="4"/>
      <c r="ARS924" s="4"/>
      <c r="ART924" s="4"/>
      <c r="ARU924" s="4"/>
      <c r="ARV924" s="4"/>
      <c r="ARW924" s="4"/>
      <c r="ARX924" s="4"/>
      <c r="ARY924" s="4"/>
      <c r="ARZ924" s="4"/>
      <c r="ASA924" s="4"/>
      <c r="ASB924" s="4"/>
      <c r="ASC924" s="4"/>
      <c r="ASD924" s="4"/>
      <c r="ASE924" s="4"/>
      <c r="ASF924" s="4"/>
      <c r="ASG924" s="4"/>
      <c r="ASH924" s="4"/>
      <c r="ASI924" s="4"/>
      <c r="ASJ924" s="4"/>
      <c r="ASK924" s="4"/>
      <c r="ASL924" s="4"/>
      <c r="ASM924" s="4"/>
      <c r="ASN924" s="4"/>
      <c r="ASO924" s="4"/>
      <c r="ASP924" s="4"/>
      <c r="ASQ924" s="4"/>
      <c r="ASR924" s="4"/>
      <c r="ASS924" s="4"/>
      <c r="AST924" s="4"/>
      <c r="ASU924" s="4"/>
      <c r="ASV924" s="4"/>
      <c r="ASW924" s="4"/>
      <c r="ASX924" s="4"/>
      <c r="ASY924" s="4"/>
      <c r="ASZ924" s="4"/>
      <c r="ATA924" s="4"/>
      <c r="ATB924" s="4"/>
      <c r="ATC924" s="4"/>
      <c r="ATD924" s="4"/>
      <c r="ATE924" s="4"/>
      <c r="ATF924" s="4"/>
      <c r="ATG924" s="4"/>
      <c r="ATH924" s="4"/>
      <c r="ATI924" s="4"/>
      <c r="ATJ924" s="4"/>
      <c r="ATK924" s="4"/>
      <c r="ATL924" s="4"/>
      <c r="ATM924" s="4"/>
      <c r="ATN924" s="4"/>
      <c r="ATO924" s="4"/>
      <c r="ATP924" s="4"/>
      <c r="ATQ924" s="4"/>
      <c r="ATR924" s="4"/>
      <c r="ATS924" s="4"/>
      <c r="ATT924" s="4"/>
      <c r="ATU924" s="4"/>
      <c r="ATV924" s="4"/>
      <c r="ATW924" s="4"/>
      <c r="ATX924" s="4"/>
      <c r="ATY924" s="4"/>
      <c r="ATZ924" s="4"/>
      <c r="AUA924" s="4"/>
      <c r="AUB924" s="4"/>
      <c r="AUC924" s="4"/>
      <c r="AUD924" s="4"/>
      <c r="AUE924" s="4"/>
      <c r="AUF924" s="4"/>
      <c r="AUG924" s="4"/>
      <c r="AUH924" s="4"/>
      <c r="AUI924" s="4"/>
      <c r="AUJ924" s="4"/>
      <c r="AUK924" s="4"/>
      <c r="AUL924" s="4"/>
      <c r="AUM924" s="4"/>
      <c r="AUN924" s="4"/>
      <c r="AUO924" s="4"/>
      <c r="AUP924" s="4"/>
      <c r="AUQ924" s="4"/>
      <c r="AUR924" s="4"/>
      <c r="AUS924" s="4"/>
      <c r="AUT924" s="4"/>
      <c r="AUU924" s="4"/>
      <c r="AUV924" s="4"/>
      <c r="AUW924" s="4"/>
      <c r="AUX924" s="4"/>
      <c r="AUY924" s="4"/>
      <c r="AUZ924" s="4"/>
      <c r="AVA924" s="4"/>
      <c r="AVB924" s="4"/>
      <c r="AVC924" s="4"/>
      <c r="AVD924" s="4"/>
      <c r="AVE924" s="4"/>
      <c r="AVF924" s="4"/>
      <c r="AVG924" s="4"/>
      <c r="AVH924" s="4"/>
      <c r="AVI924" s="4"/>
      <c r="AVJ924" s="4"/>
      <c r="AVK924" s="4"/>
      <c r="AVL924" s="4"/>
      <c r="AVM924" s="4"/>
      <c r="AVN924" s="4"/>
      <c r="AVO924" s="4"/>
      <c r="AVP924" s="4"/>
      <c r="AVQ924" s="4"/>
      <c r="AVR924" s="4"/>
      <c r="AVS924" s="4"/>
      <c r="AVT924" s="4"/>
      <c r="AVU924" s="4"/>
      <c r="AVV924" s="4"/>
      <c r="AVW924" s="4"/>
      <c r="AVX924" s="4"/>
      <c r="AVY924" s="4"/>
      <c r="AVZ924" s="4"/>
      <c r="AWB924" s="4"/>
      <c r="AWD924" s="4"/>
      <c r="AWE924" s="4"/>
      <c r="AWF924" s="4"/>
      <c r="AWG924" s="4"/>
      <c r="AWH924" s="4"/>
      <c r="AWI924" s="4"/>
      <c r="AWJ924" s="4"/>
      <c r="AWK924" s="4"/>
      <c r="AWP924" s="4"/>
      <c r="AWQ924" s="4"/>
      <c r="AWR924" s="4"/>
      <c r="AWS924" s="4"/>
      <c r="AWT924" s="4"/>
      <c r="AWU924" s="4"/>
      <c r="AWV924" s="4"/>
      <c r="AWW924" s="4"/>
      <c r="AWX924" s="4"/>
      <c r="AWY924" s="4"/>
      <c r="AWZ924" s="4"/>
      <c r="AXA924" s="4"/>
      <c r="AXB924" s="4"/>
      <c r="AXC924" s="4"/>
      <c r="AXD924" s="4"/>
      <c r="AXE924" s="4"/>
      <c r="AXF924" s="4"/>
      <c r="AXG924" s="4"/>
      <c r="AXH924" s="4"/>
      <c r="AXI924" s="4"/>
      <c r="AXJ924" s="4"/>
      <c r="AXK924" s="4"/>
      <c r="AXL924" s="4"/>
      <c r="AXM924" s="4"/>
      <c r="AXN924" s="4"/>
      <c r="AXO924" s="4"/>
      <c r="AXP924" s="4"/>
      <c r="AXQ924" s="4"/>
      <c r="AXR924" s="4"/>
      <c r="AXS924" s="4"/>
      <c r="AXT924" s="4"/>
      <c r="AXU924" s="4"/>
      <c r="AXV924" s="4"/>
      <c r="AXW924" s="4"/>
      <c r="AXX924" s="4"/>
      <c r="AXY924" s="4"/>
      <c r="AXZ924" s="4"/>
      <c r="AYA924" s="4"/>
      <c r="AYB924" s="4"/>
      <c r="AYC924" s="4"/>
      <c r="AYD924" s="4"/>
      <c r="AYE924" s="4"/>
      <c r="AYF924" s="4"/>
      <c r="AYG924" s="4"/>
      <c r="AYH924" s="4"/>
      <c r="AYI924" s="4"/>
      <c r="AYJ924" s="4"/>
      <c r="AYK924" s="4"/>
      <c r="AYL924" s="4"/>
      <c r="AYM924" s="4"/>
      <c r="AYN924" s="4"/>
      <c r="AYO924" s="4"/>
      <c r="AYP924" s="4"/>
      <c r="AYQ924" s="4"/>
      <c r="AYR924" s="4"/>
      <c r="AYS924" s="4"/>
      <c r="AYT924" s="4"/>
      <c r="AYU924" s="4"/>
      <c r="AYV924" s="4"/>
      <c r="AYW924" s="4"/>
      <c r="AYX924" s="4"/>
      <c r="AYY924" s="4"/>
      <c r="AYZ924" s="4"/>
      <c r="AZA924" s="4"/>
      <c r="AZB924" s="4"/>
      <c r="AZC924" s="4"/>
      <c r="AZD924" s="4"/>
      <c r="AZE924" s="4"/>
      <c r="AZF924" s="4"/>
      <c r="AZG924" s="4"/>
      <c r="AZH924" s="4"/>
      <c r="AZI924" s="4"/>
      <c r="AZJ924" s="4"/>
      <c r="AZK924" s="4"/>
      <c r="AZL924" s="4"/>
      <c r="AZM924" s="4"/>
      <c r="AZN924" s="4"/>
      <c r="AZO924" s="4"/>
      <c r="AZP924" s="4"/>
      <c r="AZQ924" s="4"/>
      <c r="AZR924" s="4"/>
      <c r="AZS924" s="4"/>
      <c r="AZT924" s="4"/>
      <c r="AZU924" s="4"/>
      <c r="AZV924" s="4"/>
      <c r="AZW924" s="4"/>
      <c r="AZX924" s="4"/>
      <c r="AZY924" s="4"/>
      <c r="AZZ924" s="4"/>
      <c r="BAA924" s="4"/>
      <c r="BAB924" s="4"/>
      <c r="BAC924" s="4"/>
      <c r="BAD924" s="4"/>
      <c r="BAE924" s="4"/>
      <c r="BAF924" s="4"/>
      <c r="BAG924" s="4"/>
      <c r="BAH924" s="4"/>
      <c r="BAI924" s="4"/>
      <c r="BAJ924" s="4"/>
      <c r="BAK924" s="4"/>
      <c r="BAL924" s="4"/>
      <c r="BAM924" s="4"/>
      <c r="BAN924" s="4"/>
      <c r="BAO924" s="4"/>
      <c r="BAP924" s="4"/>
      <c r="BAQ924" s="4"/>
      <c r="BAR924" s="4"/>
      <c r="BAS924" s="4"/>
      <c r="BAT924" s="4"/>
      <c r="BAU924" s="4"/>
      <c r="BAV924" s="4"/>
      <c r="BAW924" s="4"/>
      <c r="BAX924" s="4"/>
      <c r="BAY924" s="4"/>
      <c r="BAZ924" s="4"/>
      <c r="BBA924" s="4"/>
      <c r="BBB924" s="4"/>
      <c r="BBC924" s="4"/>
      <c r="BBD924" s="4"/>
      <c r="BBE924" s="4"/>
      <c r="BBF924" s="4"/>
      <c r="BBG924" s="4"/>
      <c r="BBH924" s="4"/>
      <c r="BBI924" s="4"/>
      <c r="BBJ924" s="4"/>
      <c r="BBK924" s="4"/>
      <c r="BBL924" s="4"/>
      <c r="BBM924" s="4"/>
      <c r="BBN924" s="4"/>
      <c r="BBO924" s="4"/>
      <c r="BBP924" s="4"/>
      <c r="BBQ924" s="4"/>
      <c r="BBR924" s="4"/>
      <c r="BBS924" s="4"/>
      <c r="BBT924" s="4"/>
      <c r="BBU924" s="4"/>
      <c r="BBV924" s="4"/>
      <c r="BBW924" s="4"/>
      <c r="BBX924" s="4"/>
      <c r="BBY924" s="4"/>
      <c r="BBZ924" s="4"/>
      <c r="BCA924" s="4"/>
      <c r="BCB924" s="4"/>
      <c r="BCC924" s="4"/>
      <c r="BCD924" s="4"/>
      <c r="BCE924" s="4"/>
      <c r="BCF924" s="4"/>
      <c r="BCG924" s="4"/>
      <c r="BCH924" s="4"/>
      <c r="BCI924" s="4"/>
      <c r="BCJ924" s="4"/>
      <c r="BCK924" s="4"/>
      <c r="BCL924" s="4"/>
      <c r="BCM924" s="4"/>
      <c r="BCN924" s="4"/>
      <c r="BCO924" s="4"/>
      <c r="BCP924" s="4"/>
      <c r="BCQ924" s="4"/>
      <c r="BCR924" s="4"/>
      <c r="BCS924" s="4"/>
      <c r="BCT924" s="4"/>
      <c r="BCU924" s="4"/>
      <c r="BCV924" s="4"/>
      <c r="BCW924" s="4"/>
      <c r="BCX924" s="4"/>
      <c r="BCY924" s="4"/>
      <c r="BCZ924" s="4"/>
      <c r="BDA924" s="4"/>
      <c r="BDB924" s="4"/>
      <c r="BDC924" s="4"/>
      <c r="BDD924" s="4"/>
      <c r="BDE924" s="4"/>
      <c r="BDF924" s="4"/>
      <c r="BDG924" s="4"/>
      <c r="BDH924" s="4"/>
      <c r="BDI924" s="4"/>
      <c r="BDJ924" s="4"/>
      <c r="BDK924" s="4"/>
      <c r="BDL924" s="4"/>
      <c r="BDM924" s="4"/>
      <c r="BDN924" s="4"/>
      <c r="BDO924" s="4"/>
      <c r="BDP924" s="4"/>
      <c r="BDQ924" s="4"/>
      <c r="BDR924" s="4"/>
      <c r="BDS924" s="4"/>
      <c r="BDT924" s="4"/>
      <c r="BDU924" s="4"/>
      <c r="BDV924" s="4"/>
      <c r="BDW924" s="4"/>
      <c r="BDX924" s="4"/>
      <c r="BDY924" s="4"/>
      <c r="BDZ924" s="4"/>
      <c r="BEA924" s="4"/>
      <c r="BEB924" s="4"/>
      <c r="BEC924" s="4"/>
      <c r="BED924" s="4"/>
      <c r="BEE924" s="4"/>
      <c r="BEF924" s="4"/>
      <c r="BEG924" s="4"/>
      <c r="BEH924" s="4"/>
      <c r="BEI924" s="4"/>
      <c r="BEJ924" s="4"/>
      <c r="BEK924" s="4"/>
      <c r="BEL924" s="4"/>
      <c r="BEM924" s="4"/>
      <c r="BEN924" s="4"/>
      <c r="BEO924" s="4"/>
      <c r="BEP924" s="4"/>
      <c r="BEQ924" s="4"/>
      <c r="BER924" s="4"/>
      <c r="BES924" s="4"/>
      <c r="BET924" s="4"/>
      <c r="BEU924" s="4"/>
      <c r="BEV924" s="4"/>
      <c r="BEW924" s="4"/>
      <c r="BEX924" s="4"/>
      <c r="BEY924" s="4"/>
      <c r="BEZ924" s="4"/>
      <c r="BFA924" s="4"/>
      <c r="BFB924" s="4"/>
      <c r="BFC924" s="4"/>
      <c r="BFD924" s="4"/>
      <c r="BFE924" s="4"/>
      <c r="BFF924" s="4"/>
      <c r="BFG924" s="4"/>
      <c r="BFH924" s="4"/>
      <c r="BFI924" s="4"/>
      <c r="BFJ924" s="4"/>
      <c r="BFK924" s="4"/>
      <c r="BFL924" s="4"/>
      <c r="BFM924" s="4"/>
      <c r="BFN924" s="4"/>
      <c r="BFO924" s="4"/>
      <c r="BFP924" s="4"/>
      <c r="BFQ924" s="4"/>
      <c r="BFR924" s="4"/>
      <c r="BFS924" s="4"/>
      <c r="BFT924" s="4"/>
      <c r="BFU924" s="4"/>
      <c r="BFV924" s="4"/>
      <c r="BFX924" s="4"/>
      <c r="BFZ924" s="4"/>
      <c r="BGA924" s="4"/>
      <c r="BGB924" s="4"/>
      <c r="BGC924" s="4"/>
      <c r="BGD924" s="4"/>
      <c r="BGE924" s="4"/>
      <c r="BGF924" s="4"/>
      <c r="BGG924" s="4"/>
      <c r="BGL924" s="4"/>
      <c r="BGM924" s="4"/>
      <c r="BGN924" s="4"/>
      <c r="BGO924" s="4"/>
      <c r="BGP924" s="4"/>
      <c r="BGQ924" s="4"/>
      <c r="BGR924" s="4"/>
      <c r="BGS924" s="4"/>
      <c r="BGT924" s="4"/>
      <c r="BGU924" s="4"/>
      <c r="BGV924" s="4"/>
      <c r="BGW924" s="4"/>
      <c r="BGX924" s="4"/>
      <c r="BGY924" s="4"/>
      <c r="BGZ924" s="4"/>
      <c r="BHA924" s="4"/>
      <c r="BHB924" s="4"/>
      <c r="BHC924" s="4"/>
      <c r="BHD924" s="4"/>
      <c r="BHE924" s="4"/>
      <c r="BHF924" s="4"/>
      <c r="BHG924" s="4"/>
      <c r="BHH924" s="4"/>
      <c r="BHI924" s="4"/>
      <c r="BHJ924" s="4"/>
      <c r="BHK924" s="4"/>
      <c r="BHL924" s="4"/>
      <c r="BHM924" s="4"/>
      <c r="BHN924" s="4"/>
      <c r="BHO924" s="4"/>
      <c r="BHP924" s="4"/>
      <c r="BHQ924" s="4"/>
      <c r="BHR924" s="4"/>
      <c r="BHS924" s="4"/>
      <c r="BHT924" s="4"/>
      <c r="BHU924" s="4"/>
      <c r="BHV924" s="4"/>
      <c r="BHW924" s="4"/>
      <c r="BHX924" s="4"/>
      <c r="BHY924" s="4"/>
      <c r="BHZ924" s="4"/>
      <c r="BIA924" s="4"/>
      <c r="BIB924" s="4"/>
      <c r="BIC924" s="4"/>
      <c r="BID924" s="4"/>
      <c r="BIE924" s="4"/>
      <c r="BIF924" s="4"/>
      <c r="BIG924" s="4"/>
      <c r="BIH924" s="4"/>
      <c r="BII924" s="4"/>
      <c r="BIJ924" s="4"/>
      <c r="BIK924" s="4"/>
      <c r="BIL924" s="4"/>
      <c r="BIM924" s="4"/>
      <c r="BIN924" s="4"/>
      <c r="BIO924" s="4"/>
      <c r="BIP924" s="4"/>
      <c r="BIQ924" s="4"/>
      <c r="BIR924" s="4"/>
      <c r="BIS924" s="4"/>
      <c r="BIT924" s="4"/>
      <c r="BIU924" s="4"/>
      <c r="BIV924" s="4"/>
      <c r="BIW924" s="4"/>
      <c r="BIX924" s="4"/>
      <c r="BIY924" s="4"/>
      <c r="BIZ924" s="4"/>
      <c r="BJA924" s="4"/>
      <c r="BJB924" s="4"/>
      <c r="BJC924" s="4"/>
      <c r="BJD924" s="4"/>
      <c r="BJE924" s="4"/>
      <c r="BJF924" s="4"/>
      <c r="BJG924" s="4"/>
      <c r="BJH924" s="4"/>
      <c r="BJI924" s="4"/>
      <c r="BJJ924" s="4"/>
      <c r="BJK924" s="4"/>
      <c r="BJL924" s="4"/>
      <c r="BJM924" s="4"/>
      <c r="BJN924" s="4"/>
      <c r="BJO924" s="4"/>
      <c r="BJP924" s="4"/>
      <c r="BJQ924" s="4"/>
      <c r="BJR924" s="4"/>
      <c r="BJS924" s="4"/>
      <c r="BJT924" s="4"/>
      <c r="BJU924" s="4"/>
      <c r="BJV924" s="4"/>
      <c r="BJW924" s="4"/>
      <c r="BJX924" s="4"/>
      <c r="BJY924" s="4"/>
      <c r="BJZ924" s="4"/>
      <c r="BKA924" s="4"/>
      <c r="BKB924" s="4"/>
      <c r="BKC924" s="4"/>
      <c r="BKD924" s="4"/>
      <c r="BKE924" s="4"/>
      <c r="BKF924" s="4"/>
      <c r="BKG924" s="4"/>
      <c r="BKH924" s="4"/>
      <c r="BKI924" s="4"/>
      <c r="BKJ924" s="4"/>
      <c r="BKK924" s="4"/>
      <c r="BKL924" s="4"/>
      <c r="BKM924" s="4"/>
      <c r="BKN924" s="4"/>
      <c r="BKO924" s="4"/>
      <c r="BKP924" s="4"/>
      <c r="BKQ924" s="4"/>
      <c r="BKR924" s="4"/>
      <c r="BKS924" s="4"/>
      <c r="BKT924" s="4"/>
      <c r="BKU924" s="4"/>
      <c r="BKV924" s="4"/>
      <c r="BKW924" s="4"/>
      <c r="BKX924" s="4"/>
      <c r="BKY924" s="4"/>
      <c r="BKZ924" s="4"/>
      <c r="BLA924" s="4"/>
      <c r="BLB924" s="4"/>
      <c r="BLC924" s="4"/>
      <c r="BLD924" s="4"/>
      <c r="BLE924" s="4"/>
      <c r="BLF924" s="4"/>
      <c r="BLG924" s="4"/>
      <c r="BLH924" s="4"/>
      <c r="BLI924" s="4"/>
      <c r="BLJ924" s="4"/>
      <c r="BLK924" s="4"/>
      <c r="BLL924" s="4"/>
      <c r="BLM924" s="4"/>
      <c r="BLN924" s="4"/>
      <c r="BLO924" s="4"/>
      <c r="BLP924" s="4"/>
      <c r="BLQ924" s="4"/>
      <c r="BLR924" s="4"/>
      <c r="BLS924" s="4"/>
      <c r="BLT924" s="4"/>
      <c r="BLU924" s="4"/>
      <c r="BLV924" s="4"/>
      <c r="BLW924" s="4"/>
      <c r="BLX924" s="4"/>
      <c r="BLY924" s="4"/>
      <c r="BLZ924" s="4"/>
      <c r="BMA924" s="4"/>
      <c r="BMB924" s="4"/>
      <c r="BMC924" s="4"/>
      <c r="BMD924" s="4"/>
      <c r="BME924" s="4"/>
      <c r="BMF924" s="4"/>
      <c r="BMG924" s="4"/>
      <c r="BMH924" s="4"/>
      <c r="BMI924" s="4"/>
      <c r="BMJ924" s="4"/>
      <c r="BMK924" s="4"/>
      <c r="BML924" s="4"/>
      <c r="BMM924" s="4"/>
      <c r="BMN924" s="4"/>
      <c r="BMO924" s="4"/>
      <c r="BMP924" s="4"/>
      <c r="BMQ924" s="4"/>
      <c r="BMR924" s="4"/>
      <c r="BMS924" s="4"/>
      <c r="BMT924" s="4"/>
      <c r="BMU924" s="4"/>
      <c r="BMV924" s="4"/>
      <c r="BMW924" s="4"/>
      <c r="BMX924" s="4"/>
      <c r="BMY924" s="4"/>
      <c r="BMZ924" s="4"/>
      <c r="BNA924" s="4"/>
      <c r="BNB924" s="4"/>
      <c r="BNC924" s="4"/>
      <c r="BND924" s="4"/>
      <c r="BNE924" s="4"/>
      <c r="BNF924" s="4"/>
      <c r="BNG924" s="4"/>
      <c r="BNH924" s="4"/>
      <c r="BNI924" s="4"/>
      <c r="BNJ924" s="4"/>
      <c r="BNK924" s="4"/>
      <c r="BNL924" s="4"/>
      <c r="BNM924" s="4"/>
      <c r="BNN924" s="4"/>
      <c r="BNO924" s="4"/>
      <c r="BNP924" s="4"/>
      <c r="BNQ924" s="4"/>
      <c r="BNR924" s="4"/>
      <c r="BNS924" s="4"/>
      <c r="BNT924" s="4"/>
      <c r="BNU924" s="4"/>
      <c r="BNV924" s="4"/>
      <c r="BNW924" s="4"/>
      <c r="BNX924" s="4"/>
      <c r="BNY924" s="4"/>
      <c r="BNZ924" s="4"/>
      <c r="BOA924" s="4"/>
      <c r="BOB924" s="4"/>
      <c r="BOC924" s="4"/>
      <c r="BOD924" s="4"/>
      <c r="BOE924" s="4"/>
      <c r="BOF924" s="4"/>
      <c r="BOG924" s="4"/>
      <c r="BOH924" s="4"/>
      <c r="BOI924" s="4"/>
      <c r="BOJ924" s="4"/>
      <c r="BOK924" s="4"/>
      <c r="BOL924" s="4"/>
      <c r="BOM924" s="4"/>
      <c r="BON924" s="4"/>
      <c r="BOO924" s="4"/>
      <c r="BOP924" s="4"/>
      <c r="BOQ924" s="4"/>
      <c r="BOR924" s="4"/>
      <c r="BOS924" s="4"/>
      <c r="BOT924" s="4"/>
      <c r="BOU924" s="4"/>
      <c r="BOV924" s="4"/>
      <c r="BOW924" s="4"/>
      <c r="BOX924" s="4"/>
      <c r="BOY924" s="4"/>
      <c r="BOZ924" s="4"/>
      <c r="BPA924" s="4"/>
      <c r="BPB924" s="4"/>
      <c r="BPC924" s="4"/>
      <c r="BPD924" s="4"/>
      <c r="BPE924" s="4"/>
      <c r="BPF924" s="4"/>
      <c r="BPG924" s="4"/>
      <c r="BPH924" s="4"/>
      <c r="BPI924" s="4"/>
      <c r="BPJ924" s="4"/>
      <c r="BPK924" s="4"/>
      <c r="BPL924" s="4"/>
      <c r="BPM924" s="4"/>
      <c r="BPN924" s="4"/>
      <c r="BPO924" s="4"/>
      <c r="BPP924" s="4"/>
      <c r="BPQ924" s="4"/>
      <c r="BPR924" s="4"/>
      <c r="BPT924" s="4"/>
      <c r="BPV924" s="4"/>
      <c r="BPW924" s="4"/>
      <c r="BPX924" s="4"/>
      <c r="BPY924" s="4"/>
      <c r="BPZ924" s="4"/>
      <c r="BQA924" s="4"/>
      <c r="BQB924" s="4"/>
      <c r="BQC924" s="4"/>
      <c r="BQH924" s="4"/>
      <c r="BQI924" s="4"/>
      <c r="BQJ924" s="4"/>
      <c r="BQK924" s="4"/>
      <c r="BQL924" s="4"/>
      <c r="BQM924" s="4"/>
      <c r="BQN924" s="4"/>
      <c r="BQO924" s="4"/>
      <c r="BQP924" s="4"/>
      <c r="BQQ924" s="4"/>
      <c r="BQR924" s="4"/>
      <c r="BQS924" s="4"/>
      <c r="BQT924" s="4"/>
      <c r="BQU924" s="4"/>
      <c r="BQV924" s="4"/>
      <c r="BQW924" s="4"/>
      <c r="BQX924" s="4"/>
      <c r="BQY924" s="4"/>
      <c r="BQZ924" s="4"/>
      <c r="BRA924" s="4"/>
      <c r="BRB924" s="4"/>
      <c r="BRC924" s="4"/>
      <c r="BRD924" s="4"/>
      <c r="BRE924" s="4"/>
      <c r="BRF924" s="4"/>
      <c r="BRG924" s="4"/>
      <c r="BRH924" s="4"/>
      <c r="BRI924" s="4"/>
      <c r="BRJ924" s="4"/>
      <c r="BRK924" s="4"/>
      <c r="BRL924" s="4"/>
      <c r="BRM924" s="4"/>
      <c r="BRN924" s="4"/>
      <c r="BRO924" s="4"/>
      <c r="BRP924" s="4"/>
      <c r="BRQ924" s="4"/>
      <c r="BRR924" s="4"/>
      <c r="BRS924" s="4"/>
      <c r="BRT924" s="4"/>
      <c r="BRU924" s="4"/>
      <c r="BRV924" s="4"/>
      <c r="BRW924" s="4"/>
      <c r="BRX924" s="4"/>
      <c r="BRY924" s="4"/>
      <c r="BRZ924" s="4"/>
      <c r="BSA924" s="4"/>
      <c r="BSB924" s="4"/>
      <c r="BSC924" s="4"/>
      <c r="BSD924" s="4"/>
      <c r="BSE924" s="4"/>
      <c r="BSF924" s="4"/>
      <c r="BSG924" s="4"/>
      <c r="BSH924" s="4"/>
      <c r="BSI924" s="4"/>
      <c r="BSJ924" s="4"/>
      <c r="BSK924" s="4"/>
      <c r="BSL924" s="4"/>
      <c r="BSM924" s="4"/>
      <c r="BSN924" s="4"/>
      <c r="BSO924" s="4"/>
      <c r="BSP924" s="4"/>
      <c r="BSQ924" s="4"/>
      <c r="BSR924" s="4"/>
      <c r="BSS924" s="4"/>
      <c r="BST924" s="4"/>
      <c r="BSU924" s="4"/>
      <c r="BSV924" s="4"/>
      <c r="BSW924" s="4"/>
      <c r="BSX924" s="4"/>
      <c r="BSY924" s="4"/>
      <c r="BSZ924" s="4"/>
      <c r="BTA924" s="4"/>
      <c r="BTB924" s="4"/>
      <c r="BTC924" s="4"/>
      <c r="BTD924" s="4"/>
      <c r="BTE924" s="4"/>
      <c r="BTF924" s="4"/>
      <c r="BTG924" s="4"/>
      <c r="BTH924" s="4"/>
      <c r="BTI924" s="4"/>
      <c r="BTJ924" s="4"/>
      <c r="BTK924" s="4"/>
      <c r="BTL924" s="4"/>
      <c r="BTM924" s="4"/>
      <c r="BTN924" s="4"/>
      <c r="BTO924" s="4"/>
      <c r="BTP924" s="4"/>
      <c r="BTQ924" s="4"/>
      <c r="BTR924" s="4"/>
      <c r="BTS924" s="4"/>
      <c r="BTT924" s="4"/>
      <c r="BTU924" s="4"/>
      <c r="BTV924" s="4"/>
      <c r="BTW924" s="4"/>
      <c r="BTX924" s="4"/>
      <c r="BTY924" s="4"/>
      <c r="BTZ924" s="4"/>
      <c r="BUA924" s="4"/>
      <c r="BUB924" s="4"/>
      <c r="BUC924" s="4"/>
      <c r="BUD924" s="4"/>
      <c r="BUE924" s="4"/>
      <c r="BUF924" s="4"/>
      <c r="BUG924" s="4"/>
      <c r="BUH924" s="4"/>
      <c r="BUI924" s="4"/>
      <c r="BUJ924" s="4"/>
      <c r="BUK924" s="4"/>
      <c r="BUL924" s="4"/>
      <c r="BUM924" s="4"/>
      <c r="BUN924" s="4"/>
      <c r="BUO924" s="4"/>
      <c r="BUP924" s="4"/>
      <c r="BUQ924" s="4"/>
      <c r="BUR924" s="4"/>
      <c r="BUS924" s="4"/>
      <c r="BUT924" s="4"/>
      <c r="BUU924" s="4"/>
      <c r="BUV924" s="4"/>
      <c r="BUW924" s="4"/>
      <c r="BUX924" s="4"/>
      <c r="BUY924" s="4"/>
      <c r="BUZ924" s="4"/>
      <c r="BVA924" s="4"/>
      <c r="BVB924" s="4"/>
      <c r="BVC924" s="4"/>
      <c r="BVD924" s="4"/>
      <c r="BVE924" s="4"/>
      <c r="BVF924" s="4"/>
      <c r="BVG924" s="4"/>
      <c r="BVH924" s="4"/>
      <c r="BVI924" s="4"/>
      <c r="BVJ924" s="4"/>
      <c r="BVK924" s="4"/>
      <c r="BVL924" s="4"/>
      <c r="BVM924" s="4"/>
      <c r="BVN924" s="4"/>
      <c r="BVO924" s="4"/>
      <c r="BVP924" s="4"/>
      <c r="BVQ924" s="4"/>
      <c r="BVR924" s="4"/>
      <c r="BVS924" s="4"/>
      <c r="BVT924" s="4"/>
      <c r="BVU924" s="4"/>
      <c r="BVV924" s="4"/>
      <c r="BVW924" s="4"/>
      <c r="BVX924" s="4"/>
      <c r="BVY924" s="4"/>
      <c r="BVZ924" s="4"/>
      <c r="BWA924" s="4"/>
      <c r="BWB924" s="4"/>
      <c r="BWC924" s="4"/>
      <c r="BWD924" s="4"/>
      <c r="BWE924" s="4"/>
      <c r="BWF924" s="4"/>
      <c r="BWG924" s="4"/>
      <c r="BWH924" s="4"/>
      <c r="BWI924" s="4"/>
      <c r="BWJ924" s="4"/>
      <c r="BWK924" s="4"/>
      <c r="BWL924" s="4"/>
      <c r="BWM924" s="4"/>
      <c r="BWN924" s="4"/>
      <c r="BWO924" s="4"/>
      <c r="BWP924" s="4"/>
      <c r="BWQ924" s="4"/>
      <c r="BWR924" s="4"/>
      <c r="BWS924" s="4"/>
      <c r="BWT924" s="4"/>
      <c r="BWU924" s="4"/>
      <c r="BWV924" s="4"/>
      <c r="BWW924" s="4"/>
      <c r="BWX924" s="4"/>
      <c r="BWY924" s="4"/>
      <c r="BWZ924" s="4"/>
      <c r="BXA924" s="4"/>
      <c r="BXB924" s="4"/>
      <c r="BXC924" s="4"/>
      <c r="BXD924" s="4"/>
      <c r="BXE924" s="4"/>
      <c r="BXF924" s="4"/>
      <c r="BXG924" s="4"/>
      <c r="BXH924" s="4"/>
      <c r="BXI924" s="4"/>
      <c r="BXJ924" s="4"/>
      <c r="BXK924" s="4"/>
      <c r="BXL924" s="4"/>
      <c r="BXM924" s="4"/>
      <c r="BXN924" s="4"/>
      <c r="BXO924" s="4"/>
      <c r="BXP924" s="4"/>
      <c r="BXQ924" s="4"/>
      <c r="BXR924" s="4"/>
      <c r="BXS924" s="4"/>
      <c r="BXT924" s="4"/>
      <c r="BXU924" s="4"/>
      <c r="BXV924" s="4"/>
      <c r="BXW924" s="4"/>
      <c r="BXX924" s="4"/>
      <c r="BXY924" s="4"/>
      <c r="BXZ924" s="4"/>
      <c r="BYA924" s="4"/>
      <c r="BYB924" s="4"/>
      <c r="BYC924" s="4"/>
      <c r="BYD924" s="4"/>
      <c r="BYE924" s="4"/>
      <c r="BYF924" s="4"/>
      <c r="BYG924" s="4"/>
      <c r="BYH924" s="4"/>
      <c r="BYI924" s="4"/>
      <c r="BYJ924" s="4"/>
      <c r="BYK924" s="4"/>
      <c r="BYL924" s="4"/>
      <c r="BYM924" s="4"/>
      <c r="BYN924" s="4"/>
      <c r="BYO924" s="4"/>
      <c r="BYP924" s="4"/>
      <c r="BYQ924" s="4"/>
      <c r="BYR924" s="4"/>
      <c r="BYS924" s="4"/>
      <c r="BYT924" s="4"/>
      <c r="BYU924" s="4"/>
      <c r="BYV924" s="4"/>
      <c r="BYW924" s="4"/>
      <c r="BYX924" s="4"/>
      <c r="BYY924" s="4"/>
      <c r="BYZ924" s="4"/>
      <c r="BZA924" s="4"/>
      <c r="BZB924" s="4"/>
      <c r="BZC924" s="4"/>
      <c r="BZD924" s="4"/>
      <c r="BZE924" s="4"/>
      <c r="BZF924" s="4"/>
      <c r="BZG924" s="4"/>
      <c r="BZH924" s="4"/>
      <c r="BZI924" s="4"/>
      <c r="BZJ924" s="4"/>
      <c r="BZK924" s="4"/>
      <c r="BZL924" s="4"/>
      <c r="BZM924" s="4"/>
      <c r="BZN924" s="4"/>
      <c r="BZP924" s="4"/>
      <c r="BZR924" s="4"/>
      <c r="BZS924" s="4"/>
      <c r="BZT924" s="4"/>
      <c r="BZU924" s="4"/>
      <c r="BZV924" s="4"/>
      <c r="BZW924" s="4"/>
      <c r="BZX924" s="4"/>
      <c r="BZY924" s="4"/>
      <c r="CAD924" s="4"/>
      <c r="CAE924" s="4"/>
      <c r="CAF924" s="4"/>
      <c r="CAG924" s="4"/>
      <c r="CAH924" s="4"/>
      <c r="CAI924" s="4"/>
      <c r="CAJ924" s="4"/>
      <c r="CAK924" s="4"/>
      <c r="CAL924" s="4"/>
      <c r="CAM924" s="4"/>
      <c r="CAN924" s="4"/>
      <c r="CAO924" s="4"/>
      <c r="CAP924" s="4"/>
      <c r="CAQ924" s="4"/>
      <c r="CAR924" s="4"/>
      <c r="CAS924" s="4"/>
      <c r="CAT924" s="4"/>
      <c r="CAU924" s="4"/>
      <c r="CAV924" s="4"/>
      <c r="CAW924" s="4"/>
      <c r="CAX924" s="4"/>
      <c r="CAY924" s="4"/>
      <c r="CAZ924" s="4"/>
      <c r="CBA924" s="4"/>
      <c r="CBB924" s="4"/>
      <c r="CBC924" s="4"/>
      <c r="CBD924" s="4"/>
      <c r="CBE924" s="4"/>
      <c r="CBF924" s="4"/>
      <c r="CBG924" s="4"/>
      <c r="CBH924" s="4"/>
      <c r="CBI924" s="4"/>
      <c r="CBJ924" s="4"/>
      <c r="CBK924" s="4"/>
      <c r="CBL924" s="4"/>
      <c r="CBM924" s="4"/>
      <c r="CBN924" s="4"/>
      <c r="CBO924" s="4"/>
      <c r="CBP924" s="4"/>
      <c r="CBQ924" s="4"/>
      <c r="CBR924" s="4"/>
      <c r="CBS924" s="4"/>
      <c r="CBT924" s="4"/>
      <c r="CBU924" s="4"/>
      <c r="CBV924" s="4"/>
      <c r="CBW924" s="4"/>
      <c r="CBX924" s="4"/>
      <c r="CBY924" s="4"/>
      <c r="CBZ924" s="4"/>
      <c r="CCA924" s="4"/>
      <c r="CCB924" s="4"/>
      <c r="CCC924" s="4"/>
      <c r="CCD924" s="4"/>
      <c r="CCE924" s="4"/>
      <c r="CCF924" s="4"/>
      <c r="CCG924" s="4"/>
      <c r="CCH924" s="4"/>
      <c r="CCI924" s="4"/>
      <c r="CCJ924" s="4"/>
      <c r="CCK924" s="4"/>
      <c r="CCL924" s="4"/>
      <c r="CCM924" s="4"/>
      <c r="CCN924" s="4"/>
      <c r="CCO924" s="4"/>
      <c r="CCP924" s="4"/>
      <c r="CCQ924" s="4"/>
      <c r="CCR924" s="4"/>
      <c r="CCS924" s="4"/>
      <c r="CCT924" s="4"/>
      <c r="CCU924" s="4"/>
      <c r="CCV924" s="4"/>
      <c r="CCW924" s="4"/>
      <c r="CCX924" s="4"/>
      <c r="CCY924" s="4"/>
      <c r="CCZ924" s="4"/>
      <c r="CDA924" s="4"/>
      <c r="CDB924" s="4"/>
      <c r="CDC924" s="4"/>
      <c r="CDD924" s="4"/>
      <c r="CDE924" s="4"/>
      <c r="CDF924" s="4"/>
      <c r="CDG924" s="4"/>
      <c r="CDH924" s="4"/>
      <c r="CDI924" s="4"/>
      <c r="CDJ924" s="4"/>
      <c r="CDK924" s="4"/>
      <c r="CDL924" s="4"/>
      <c r="CDM924" s="4"/>
      <c r="CDN924" s="4"/>
      <c r="CDO924" s="4"/>
      <c r="CDP924" s="4"/>
      <c r="CDQ924" s="4"/>
      <c r="CDR924" s="4"/>
      <c r="CDS924" s="4"/>
      <c r="CDT924" s="4"/>
      <c r="CDU924" s="4"/>
      <c r="CDV924" s="4"/>
      <c r="CDW924" s="4"/>
      <c r="CDX924" s="4"/>
      <c r="CDY924" s="4"/>
      <c r="CDZ924" s="4"/>
      <c r="CEA924" s="4"/>
      <c r="CEB924" s="4"/>
      <c r="CEC924" s="4"/>
      <c r="CED924" s="4"/>
      <c r="CEE924" s="4"/>
      <c r="CEF924" s="4"/>
      <c r="CEG924" s="4"/>
      <c r="CEH924" s="4"/>
      <c r="CEI924" s="4"/>
      <c r="CEJ924" s="4"/>
      <c r="CEK924" s="4"/>
      <c r="CEL924" s="4"/>
      <c r="CEM924" s="4"/>
      <c r="CEN924" s="4"/>
      <c r="CEO924" s="4"/>
      <c r="CEP924" s="4"/>
      <c r="CEQ924" s="4"/>
      <c r="CER924" s="4"/>
      <c r="CES924" s="4"/>
      <c r="CET924" s="4"/>
      <c r="CEU924" s="4"/>
      <c r="CEV924" s="4"/>
      <c r="CEW924" s="4"/>
      <c r="CEX924" s="4"/>
      <c r="CEY924" s="4"/>
      <c r="CEZ924" s="4"/>
      <c r="CFA924" s="4"/>
      <c r="CFB924" s="4"/>
      <c r="CFC924" s="4"/>
      <c r="CFD924" s="4"/>
      <c r="CFE924" s="4"/>
      <c r="CFF924" s="4"/>
      <c r="CFG924" s="4"/>
      <c r="CFH924" s="4"/>
      <c r="CFI924" s="4"/>
      <c r="CFJ924" s="4"/>
      <c r="CFK924" s="4"/>
      <c r="CFL924" s="4"/>
      <c r="CFM924" s="4"/>
      <c r="CFN924" s="4"/>
      <c r="CFO924" s="4"/>
      <c r="CFP924" s="4"/>
      <c r="CFQ924" s="4"/>
      <c r="CFR924" s="4"/>
      <c r="CFS924" s="4"/>
      <c r="CFT924" s="4"/>
      <c r="CFU924" s="4"/>
      <c r="CFV924" s="4"/>
      <c r="CFW924" s="4"/>
      <c r="CFX924" s="4"/>
      <c r="CFY924" s="4"/>
      <c r="CFZ924" s="4"/>
      <c r="CGA924" s="4"/>
      <c r="CGB924" s="4"/>
      <c r="CGC924" s="4"/>
      <c r="CGD924" s="4"/>
      <c r="CGE924" s="4"/>
      <c r="CGF924" s="4"/>
      <c r="CGG924" s="4"/>
      <c r="CGH924" s="4"/>
      <c r="CGI924" s="4"/>
      <c r="CGJ924" s="4"/>
      <c r="CGK924" s="4"/>
      <c r="CGL924" s="4"/>
      <c r="CGM924" s="4"/>
      <c r="CGN924" s="4"/>
      <c r="CGO924" s="4"/>
      <c r="CGP924" s="4"/>
      <c r="CGQ924" s="4"/>
      <c r="CGR924" s="4"/>
      <c r="CGS924" s="4"/>
      <c r="CGT924" s="4"/>
      <c r="CGU924" s="4"/>
      <c r="CGV924" s="4"/>
      <c r="CGW924" s="4"/>
      <c r="CGX924" s="4"/>
      <c r="CGY924" s="4"/>
      <c r="CGZ924" s="4"/>
      <c r="CHA924" s="4"/>
      <c r="CHB924" s="4"/>
      <c r="CHC924" s="4"/>
      <c r="CHD924" s="4"/>
      <c r="CHE924" s="4"/>
      <c r="CHF924" s="4"/>
      <c r="CHG924" s="4"/>
      <c r="CHH924" s="4"/>
      <c r="CHI924" s="4"/>
      <c r="CHJ924" s="4"/>
      <c r="CHK924" s="4"/>
      <c r="CHL924" s="4"/>
      <c r="CHM924" s="4"/>
      <c r="CHN924" s="4"/>
      <c r="CHO924" s="4"/>
      <c r="CHP924" s="4"/>
      <c r="CHQ924" s="4"/>
      <c r="CHR924" s="4"/>
      <c r="CHS924" s="4"/>
      <c r="CHT924" s="4"/>
      <c r="CHU924" s="4"/>
      <c r="CHV924" s="4"/>
      <c r="CHW924" s="4"/>
      <c r="CHX924" s="4"/>
      <c r="CHY924" s="4"/>
      <c r="CHZ924" s="4"/>
      <c r="CIA924" s="4"/>
      <c r="CIB924" s="4"/>
      <c r="CIC924" s="4"/>
      <c r="CID924" s="4"/>
      <c r="CIE924" s="4"/>
      <c r="CIF924" s="4"/>
      <c r="CIG924" s="4"/>
      <c r="CIH924" s="4"/>
      <c r="CII924" s="4"/>
      <c r="CIJ924" s="4"/>
      <c r="CIK924" s="4"/>
      <c r="CIL924" s="4"/>
      <c r="CIM924" s="4"/>
      <c r="CIN924" s="4"/>
      <c r="CIO924" s="4"/>
      <c r="CIP924" s="4"/>
      <c r="CIQ924" s="4"/>
      <c r="CIR924" s="4"/>
      <c r="CIS924" s="4"/>
      <c r="CIT924" s="4"/>
      <c r="CIU924" s="4"/>
      <c r="CIV924" s="4"/>
      <c r="CIW924" s="4"/>
      <c r="CIX924" s="4"/>
      <c r="CIY924" s="4"/>
      <c r="CIZ924" s="4"/>
      <c r="CJA924" s="4"/>
      <c r="CJB924" s="4"/>
      <c r="CJC924" s="4"/>
      <c r="CJD924" s="4"/>
      <c r="CJE924" s="4"/>
      <c r="CJF924" s="4"/>
      <c r="CJG924" s="4"/>
      <c r="CJH924" s="4"/>
      <c r="CJI924" s="4"/>
      <c r="CJJ924" s="4"/>
      <c r="CJL924" s="4"/>
      <c r="CJN924" s="4"/>
      <c r="CJO924" s="4"/>
      <c r="CJP924" s="4"/>
      <c r="CJQ924" s="4"/>
      <c r="CJR924" s="4"/>
      <c r="CJS924" s="4"/>
      <c r="CJT924" s="4"/>
      <c r="CJU924" s="4"/>
      <c r="CJZ924" s="4"/>
      <c r="CKA924" s="4"/>
      <c r="CKB924" s="4"/>
      <c r="CKC924" s="4"/>
      <c r="CKD924" s="4"/>
      <c r="CKE924" s="4"/>
      <c r="CKF924" s="4"/>
      <c r="CKG924" s="4"/>
      <c r="CKH924" s="4"/>
      <c r="CKI924" s="4"/>
      <c r="CKJ924" s="4"/>
      <c r="CKK924" s="4"/>
      <c r="CKL924" s="4"/>
      <c r="CKM924" s="4"/>
      <c r="CKN924" s="4"/>
      <c r="CKO924" s="4"/>
      <c r="CKP924" s="4"/>
      <c r="CKQ924" s="4"/>
      <c r="CKR924" s="4"/>
      <c r="CKS924" s="4"/>
      <c r="CKT924" s="4"/>
      <c r="CKU924" s="4"/>
      <c r="CKV924" s="4"/>
      <c r="CKW924" s="4"/>
      <c r="CKX924" s="4"/>
      <c r="CKY924" s="4"/>
      <c r="CKZ924" s="4"/>
      <c r="CLA924" s="4"/>
      <c r="CLB924" s="4"/>
      <c r="CLC924" s="4"/>
      <c r="CLD924" s="4"/>
      <c r="CLE924" s="4"/>
      <c r="CLF924" s="4"/>
      <c r="CLG924" s="4"/>
      <c r="CLH924" s="4"/>
      <c r="CLI924" s="4"/>
      <c r="CLJ924" s="4"/>
      <c r="CLK924" s="4"/>
      <c r="CLL924" s="4"/>
      <c r="CLM924" s="4"/>
      <c r="CLN924" s="4"/>
      <c r="CLO924" s="4"/>
      <c r="CLP924" s="4"/>
      <c r="CLQ924" s="4"/>
      <c r="CLR924" s="4"/>
      <c r="CLS924" s="4"/>
      <c r="CLT924" s="4"/>
      <c r="CLU924" s="4"/>
      <c r="CLV924" s="4"/>
      <c r="CLW924" s="4"/>
      <c r="CLX924" s="4"/>
      <c r="CLY924" s="4"/>
      <c r="CLZ924" s="4"/>
      <c r="CMA924" s="4"/>
      <c r="CMB924" s="4"/>
      <c r="CMC924" s="4"/>
      <c r="CMD924" s="4"/>
      <c r="CME924" s="4"/>
      <c r="CMF924" s="4"/>
      <c r="CMG924" s="4"/>
      <c r="CMH924" s="4"/>
      <c r="CMI924" s="4"/>
      <c r="CMJ924" s="4"/>
      <c r="CMK924" s="4"/>
      <c r="CML924" s="4"/>
      <c r="CMM924" s="4"/>
      <c r="CMN924" s="4"/>
      <c r="CMO924" s="4"/>
      <c r="CMP924" s="4"/>
      <c r="CMQ924" s="4"/>
      <c r="CMR924" s="4"/>
      <c r="CMS924" s="4"/>
      <c r="CMT924" s="4"/>
      <c r="CMU924" s="4"/>
      <c r="CMV924" s="4"/>
      <c r="CMW924" s="4"/>
      <c r="CMX924" s="4"/>
      <c r="CMY924" s="4"/>
      <c r="CMZ924" s="4"/>
      <c r="CNA924" s="4"/>
      <c r="CNB924" s="4"/>
      <c r="CNC924" s="4"/>
      <c r="CND924" s="4"/>
      <c r="CNE924" s="4"/>
      <c r="CNF924" s="4"/>
      <c r="CNG924" s="4"/>
      <c r="CNH924" s="4"/>
      <c r="CNI924" s="4"/>
      <c r="CNJ924" s="4"/>
      <c r="CNK924" s="4"/>
      <c r="CNL924" s="4"/>
      <c r="CNM924" s="4"/>
      <c r="CNN924" s="4"/>
      <c r="CNO924" s="4"/>
      <c r="CNP924" s="4"/>
      <c r="CNQ924" s="4"/>
      <c r="CNR924" s="4"/>
      <c r="CNS924" s="4"/>
      <c r="CNT924" s="4"/>
      <c r="CNU924" s="4"/>
      <c r="CNV924" s="4"/>
      <c r="CNW924" s="4"/>
      <c r="CNX924" s="4"/>
      <c r="CNY924" s="4"/>
      <c r="CNZ924" s="4"/>
      <c r="COA924" s="4"/>
      <c r="COB924" s="4"/>
      <c r="COC924" s="4"/>
      <c r="COD924" s="4"/>
      <c r="COE924" s="4"/>
      <c r="COF924" s="4"/>
      <c r="COG924" s="4"/>
      <c r="COH924" s="4"/>
      <c r="COI924" s="4"/>
      <c r="COJ924" s="4"/>
      <c r="COK924" s="4"/>
      <c r="COL924" s="4"/>
      <c r="COM924" s="4"/>
      <c r="CON924" s="4"/>
      <c r="COO924" s="4"/>
      <c r="COP924" s="4"/>
      <c r="COQ924" s="4"/>
      <c r="COR924" s="4"/>
      <c r="COS924" s="4"/>
      <c r="COT924" s="4"/>
      <c r="COU924" s="4"/>
      <c r="COV924" s="4"/>
      <c r="COW924" s="4"/>
      <c r="COX924" s="4"/>
      <c r="COY924" s="4"/>
      <c r="COZ924" s="4"/>
      <c r="CPA924" s="4"/>
      <c r="CPB924" s="4"/>
      <c r="CPC924" s="4"/>
      <c r="CPD924" s="4"/>
      <c r="CPE924" s="4"/>
      <c r="CPF924" s="4"/>
      <c r="CPG924" s="4"/>
      <c r="CPH924" s="4"/>
      <c r="CPI924" s="4"/>
      <c r="CPJ924" s="4"/>
      <c r="CPK924" s="4"/>
      <c r="CPL924" s="4"/>
      <c r="CPM924" s="4"/>
      <c r="CPN924" s="4"/>
      <c r="CPO924" s="4"/>
      <c r="CPP924" s="4"/>
      <c r="CPQ924" s="4"/>
      <c r="CPR924" s="4"/>
      <c r="CPS924" s="4"/>
      <c r="CPT924" s="4"/>
      <c r="CPU924" s="4"/>
      <c r="CPV924" s="4"/>
      <c r="CPW924" s="4"/>
      <c r="CPX924" s="4"/>
      <c r="CPY924" s="4"/>
      <c r="CPZ924" s="4"/>
      <c r="CQA924" s="4"/>
      <c r="CQB924" s="4"/>
      <c r="CQC924" s="4"/>
      <c r="CQD924" s="4"/>
      <c r="CQE924" s="4"/>
      <c r="CQF924" s="4"/>
      <c r="CQG924" s="4"/>
      <c r="CQH924" s="4"/>
      <c r="CQI924" s="4"/>
      <c r="CQJ924" s="4"/>
      <c r="CQK924" s="4"/>
      <c r="CQL924" s="4"/>
      <c r="CQM924" s="4"/>
      <c r="CQN924" s="4"/>
      <c r="CQO924" s="4"/>
      <c r="CQP924" s="4"/>
      <c r="CQQ924" s="4"/>
      <c r="CQR924" s="4"/>
      <c r="CQS924" s="4"/>
      <c r="CQT924" s="4"/>
      <c r="CQU924" s="4"/>
      <c r="CQV924" s="4"/>
      <c r="CQW924" s="4"/>
      <c r="CQX924" s="4"/>
      <c r="CQY924" s="4"/>
      <c r="CQZ924" s="4"/>
      <c r="CRA924" s="4"/>
      <c r="CRB924" s="4"/>
      <c r="CRC924" s="4"/>
      <c r="CRD924" s="4"/>
      <c r="CRE924" s="4"/>
      <c r="CRF924" s="4"/>
      <c r="CRG924" s="4"/>
      <c r="CRH924" s="4"/>
      <c r="CRI924" s="4"/>
      <c r="CRJ924" s="4"/>
      <c r="CRK924" s="4"/>
      <c r="CRL924" s="4"/>
      <c r="CRM924" s="4"/>
      <c r="CRN924" s="4"/>
      <c r="CRO924" s="4"/>
      <c r="CRP924" s="4"/>
      <c r="CRQ924" s="4"/>
      <c r="CRR924" s="4"/>
      <c r="CRS924" s="4"/>
      <c r="CRT924" s="4"/>
      <c r="CRU924" s="4"/>
      <c r="CRV924" s="4"/>
      <c r="CRW924" s="4"/>
      <c r="CRX924" s="4"/>
      <c r="CRY924" s="4"/>
      <c r="CRZ924" s="4"/>
      <c r="CSA924" s="4"/>
      <c r="CSB924" s="4"/>
      <c r="CSC924" s="4"/>
      <c r="CSD924" s="4"/>
      <c r="CSE924" s="4"/>
      <c r="CSF924" s="4"/>
      <c r="CSG924" s="4"/>
      <c r="CSH924" s="4"/>
      <c r="CSI924" s="4"/>
      <c r="CSJ924" s="4"/>
      <c r="CSK924" s="4"/>
      <c r="CSL924" s="4"/>
      <c r="CSM924" s="4"/>
      <c r="CSN924" s="4"/>
      <c r="CSO924" s="4"/>
      <c r="CSP924" s="4"/>
      <c r="CSQ924" s="4"/>
      <c r="CSR924" s="4"/>
      <c r="CSS924" s="4"/>
      <c r="CST924" s="4"/>
      <c r="CSU924" s="4"/>
      <c r="CSV924" s="4"/>
      <c r="CSW924" s="4"/>
      <c r="CSX924" s="4"/>
      <c r="CSY924" s="4"/>
      <c r="CSZ924" s="4"/>
      <c r="CTA924" s="4"/>
      <c r="CTB924" s="4"/>
      <c r="CTC924" s="4"/>
      <c r="CTD924" s="4"/>
      <c r="CTE924" s="4"/>
      <c r="CTF924" s="4"/>
      <c r="CTH924" s="4"/>
      <c r="CTJ924" s="4"/>
      <c r="CTK924" s="4"/>
      <c r="CTL924" s="4"/>
      <c r="CTM924" s="4"/>
      <c r="CTN924" s="4"/>
      <c r="CTO924" s="4"/>
      <c r="CTP924" s="4"/>
      <c r="CTQ924" s="4"/>
      <c r="CTV924" s="4"/>
      <c r="CTW924" s="4"/>
      <c r="CTX924" s="4"/>
      <c r="CTY924" s="4"/>
      <c r="CTZ924" s="4"/>
      <c r="CUA924" s="4"/>
      <c r="CUB924" s="4"/>
      <c r="CUC924" s="4"/>
      <c r="CUD924" s="4"/>
      <c r="CUE924" s="4"/>
      <c r="CUF924" s="4"/>
      <c r="CUG924" s="4"/>
      <c r="CUH924" s="4"/>
      <c r="CUI924" s="4"/>
      <c r="CUJ924" s="4"/>
      <c r="CUK924" s="4"/>
      <c r="CUL924" s="4"/>
      <c r="CUM924" s="4"/>
      <c r="CUN924" s="4"/>
      <c r="CUO924" s="4"/>
      <c r="CUP924" s="4"/>
      <c r="CUQ924" s="4"/>
      <c r="CUR924" s="4"/>
      <c r="CUS924" s="4"/>
      <c r="CUT924" s="4"/>
      <c r="CUU924" s="4"/>
      <c r="CUV924" s="4"/>
      <c r="CUW924" s="4"/>
      <c r="CUX924" s="4"/>
      <c r="CUY924" s="4"/>
      <c r="CUZ924" s="4"/>
      <c r="CVA924" s="4"/>
      <c r="CVB924" s="4"/>
      <c r="CVC924" s="4"/>
      <c r="CVD924" s="4"/>
      <c r="CVE924" s="4"/>
      <c r="CVF924" s="4"/>
      <c r="CVG924" s="4"/>
      <c r="CVH924" s="4"/>
      <c r="CVI924" s="4"/>
      <c r="CVJ924" s="4"/>
      <c r="CVK924" s="4"/>
      <c r="CVL924" s="4"/>
      <c r="CVM924" s="4"/>
      <c r="CVN924" s="4"/>
      <c r="CVO924" s="4"/>
      <c r="CVP924" s="4"/>
      <c r="CVQ924" s="4"/>
      <c r="CVR924" s="4"/>
      <c r="CVS924" s="4"/>
      <c r="CVT924" s="4"/>
      <c r="CVU924" s="4"/>
      <c r="CVV924" s="4"/>
      <c r="CVW924" s="4"/>
      <c r="CVX924" s="4"/>
      <c r="CVY924" s="4"/>
      <c r="CVZ924" s="4"/>
      <c r="CWA924" s="4"/>
      <c r="CWB924" s="4"/>
      <c r="CWC924" s="4"/>
      <c r="CWD924" s="4"/>
      <c r="CWE924" s="4"/>
      <c r="CWF924" s="4"/>
      <c r="CWG924" s="4"/>
      <c r="CWH924" s="4"/>
      <c r="CWI924" s="4"/>
      <c r="CWJ924" s="4"/>
      <c r="CWK924" s="4"/>
      <c r="CWL924" s="4"/>
      <c r="CWM924" s="4"/>
      <c r="CWN924" s="4"/>
      <c r="CWO924" s="4"/>
      <c r="CWP924" s="4"/>
      <c r="CWQ924" s="4"/>
      <c r="CWR924" s="4"/>
      <c r="CWS924" s="4"/>
      <c r="CWT924" s="4"/>
      <c r="CWU924" s="4"/>
      <c r="CWV924" s="4"/>
      <c r="CWW924" s="4"/>
      <c r="CWX924" s="4"/>
      <c r="CWY924" s="4"/>
      <c r="CWZ924" s="4"/>
      <c r="CXA924" s="4"/>
      <c r="CXB924" s="4"/>
      <c r="CXC924" s="4"/>
      <c r="CXD924" s="4"/>
      <c r="CXE924" s="4"/>
      <c r="CXF924" s="4"/>
      <c r="CXG924" s="4"/>
      <c r="CXH924" s="4"/>
      <c r="CXI924" s="4"/>
      <c r="CXJ924" s="4"/>
      <c r="CXK924" s="4"/>
      <c r="CXL924" s="4"/>
      <c r="CXM924" s="4"/>
      <c r="CXN924" s="4"/>
      <c r="CXO924" s="4"/>
      <c r="CXP924" s="4"/>
      <c r="CXQ924" s="4"/>
      <c r="CXR924" s="4"/>
      <c r="CXS924" s="4"/>
      <c r="CXT924" s="4"/>
      <c r="CXU924" s="4"/>
      <c r="CXV924" s="4"/>
      <c r="CXW924" s="4"/>
      <c r="CXX924" s="4"/>
      <c r="CXY924" s="4"/>
      <c r="CXZ924" s="4"/>
      <c r="CYA924" s="4"/>
      <c r="CYB924" s="4"/>
      <c r="CYC924" s="4"/>
      <c r="CYD924" s="4"/>
      <c r="CYE924" s="4"/>
      <c r="CYF924" s="4"/>
      <c r="CYG924" s="4"/>
      <c r="CYH924" s="4"/>
      <c r="CYI924" s="4"/>
      <c r="CYJ924" s="4"/>
      <c r="CYK924" s="4"/>
      <c r="CYL924" s="4"/>
      <c r="CYM924" s="4"/>
      <c r="CYN924" s="4"/>
      <c r="CYO924" s="4"/>
      <c r="CYP924" s="4"/>
      <c r="CYQ924" s="4"/>
      <c r="CYR924" s="4"/>
      <c r="CYS924" s="4"/>
      <c r="CYT924" s="4"/>
      <c r="CYU924" s="4"/>
      <c r="CYV924" s="4"/>
      <c r="CYW924" s="4"/>
      <c r="CYX924" s="4"/>
      <c r="CYY924" s="4"/>
      <c r="CYZ924" s="4"/>
      <c r="CZA924" s="4"/>
      <c r="CZB924" s="4"/>
      <c r="CZC924" s="4"/>
      <c r="CZD924" s="4"/>
      <c r="CZE924" s="4"/>
      <c r="CZF924" s="4"/>
      <c r="CZG924" s="4"/>
      <c r="CZH924" s="4"/>
      <c r="CZI924" s="4"/>
      <c r="CZJ924" s="4"/>
      <c r="CZK924" s="4"/>
      <c r="CZL924" s="4"/>
      <c r="CZM924" s="4"/>
      <c r="CZN924" s="4"/>
      <c r="CZO924" s="4"/>
      <c r="CZP924" s="4"/>
      <c r="CZQ924" s="4"/>
      <c r="CZR924" s="4"/>
      <c r="CZS924" s="4"/>
      <c r="CZT924" s="4"/>
      <c r="CZU924" s="4"/>
      <c r="CZV924" s="4"/>
      <c r="CZW924" s="4"/>
      <c r="CZX924" s="4"/>
      <c r="CZY924" s="4"/>
      <c r="CZZ924" s="4"/>
      <c r="DAA924" s="4"/>
      <c r="DAB924" s="4"/>
      <c r="DAC924" s="4"/>
      <c r="DAD924" s="4"/>
      <c r="DAE924" s="4"/>
      <c r="DAF924" s="4"/>
      <c r="DAG924" s="4"/>
      <c r="DAH924" s="4"/>
      <c r="DAI924" s="4"/>
      <c r="DAJ924" s="4"/>
      <c r="DAK924" s="4"/>
      <c r="DAL924" s="4"/>
      <c r="DAM924" s="4"/>
      <c r="DAN924" s="4"/>
      <c r="DAO924" s="4"/>
      <c r="DAP924" s="4"/>
      <c r="DAQ924" s="4"/>
      <c r="DAR924" s="4"/>
      <c r="DAS924" s="4"/>
      <c r="DAT924" s="4"/>
      <c r="DAU924" s="4"/>
      <c r="DAV924" s="4"/>
      <c r="DAW924" s="4"/>
      <c r="DAX924" s="4"/>
      <c r="DAY924" s="4"/>
      <c r="DAZ924" s="4"/>
      <c r="DBA924" s="4"/>
      <c r="DBB924" s="4"/>
      <c r="DBC924" s="4"/>
      <c r="DBD924" s="4"/>
      <c r="DBE924" s="4"/>
      <c r="DBF924" s="4"/>
      <c r="DBG924" s="4"/>
      <c r="DBH924" s="4"/>
      <c r="DBI924" s="4"/>
      <c r="DBJ924" s="4"/>
      <c r="DBK924" s="4"/>
      <c r="DBL924" s="4"/>
      <c r="DBM924" s="4"/>
      <c r="DBN924" s="4"/>
      <c r="DBO924" s="4"/>
      <c r="DBP924" s="4"/>
      <c r="DBQ924" s="4"/>
      <c r="DBR924" s="4"/>
      <c r="DBS924" s="4"/>
      <c r="DBT924" s="4"/>
      <c r="DBU924" s="4"/>
      <c r="DBV924" s="4"/>
      <c r="DBW924" s="4"/>
      <c r="DBX924" s="4"/>
      <c r="DBY924" s="4"/>
      <c r="DBZ924" s="4"/>
      <c r="DCA924" s="4"/>
      <c r="DCB924" s="4"/>
      <c r="DCC924" s="4"/>
      <c r="DCD924" s="4"/>
      <c r="DCE924" s="4"/>
      <c r="DCF924" s="4"/>
      <c r="DCG924" s="4"/>
      <c r="DCH924" s="4"/>
      <c r="DCI924" s="4"/>
      <c r="DCJ924" s="4"/>
      <c r="DCK924" s="4"/>
      <c r="DCL924" s="4"/>
      <c r="DCM924" s="4"/>
      <c r="DCN924" s="4"/>
      <c r="DCO924" s="4"/>
      <c r="DCP924" s="4"/>
      <c r="DCQ924" s="4"/>
      <c r="DCR924" s="4"/>
      <c r="DCS924" s="4"/>
      <c r="DCT924" s="4"/>
      <c r="DCU924" s="4"/>
      <c r="DCV924" s="4"/>
      <c r="DCW924" s="4"/>
      <c r="DCX924" s="4"/>
      <c r="DCY924" s="4"/>
      <c r="DCZ924" s="4"/>
      <c r="DDA924" s="4"/>
      <c r="DDB924" s="4"/>
      <c r="DDD924" s="4"/>
      <c r="DDF924" s="4"/>
      <c r="DDG924" s="4"/>
      <c r="DDH924" s="4"/>
      <c r="DDI924" s="4"/>
      <c r="DDJ924" s="4"/>
      <c r="DDK924" s="4"/>
      <c r="DDL924" s="4"/>
      <c r="DDM924" s="4"/>
      <c r="DDR924" s="4"/>
      <c r="DDS924" s="4"/>
      <c r="DDT924" s="4"/>
      <c r="DDU924" s="4"/>
      <c r="DDV924" s="4"/>
      <c r="DDW924" s="4"/>
      <c r="DDX924" s="4"/>
      <c r="DDY924" s="4"/>
      <c r="DDZ924" s="4"/>
      <c r="DEA924" s="4"/>
      <c r="DEB924" s="4"/>
      <c r="DEC924" s="4"/>
      <c r="DED924" s="4"/>
      <c r="DEE924" s="4"/>
      <c r="DEF924" s="4"/>
      <c r="DEG924" s="4"/>
      <c r="DEH924" s="4"/>
      <c r="DEI924" s="4"/>
      <c r="DEJ924" s="4"/>
      <c r="DEK924" s="4"/>
      <c r="DEL924" s="4"/>
      <c r="DEM924" s="4"/>
      <c r="DEN924" s="4"/>
      <c r="DEO924" s="4"/>
      <c r="DEP924" s="4"/>
      <c r="DEQ924" s="4"/>
      <c r="DER924" s="4"/>
      <c r="DES924" s="4"/>
      <c r="DET924" s="4"/>
      <c r="DEU924" s="4"/>
      <c r="DEV924" s="4"/>
      <c r="DEW924" s="4"/>
      <c r="DEX924" s="4"/>
      <c r="DEY924" s="4"/>
      <c r="DEZ924" s="4"/>
      <c r="DFA924" s="4"/>
      <c r="DFB924" s="4"/>
      <c r="DFC924" s="4"/>
      <c r="DFD924" s="4"/>
      <c r="DFE924" s="4"/>
      <c r="DFF924" s="4"/>
      <c r="DFG924" s="4"/>
      <c r="DFH924" s="4"/>
      <c r="DFI924" s="4"/>
      <c r="DFJ924" s="4"/>
      <c r="DFK924" s="4"/>
      <c r="DFL924" s="4"/>
      <c r="DFM924" s="4"/>
      <c r="DFN924" s="4"/>
      <c r="DFO924" s="4"/>
      <c r="DFP924" s="4"/>
      <c r="DFQ924" s="4"/>
      <c r="DFR924" s="4"/>
      <c r="DFS924" s="4"/>
      <c r="DFT924" s="4"/>
      <c r="DFU924" s="4"/>
      <c r="DFV924" s="4"/>
      <c r="DFW924" s="4"/>
      <c r="DFX924" s="4"/>
      <c r="DFY924" s="4"/>
      <c r="DFZ924" s="4"/>
      <c r="DGA924" s="4"/>
      <c r="DGB924" s="4"/>
      <c r="DGC924" s="4"/>
      <c r="DGD924" s="4"/>
      <c r="DGE924" s="4"/>
      <c r="DGF924" s="4"/>
      <c r="DGG924" s="4"/>
      <c r="DGH924" s="4"/>
      <c r="DGI924" s="4"/>
      <c r="DGJ924" s="4"/>
      <c r="DGK924" s="4"/>
      <c r="DGL924" s="4"/>
      <c r="DGM924" s="4"/>
      <c r="DGN924" s="4"/>
      <c r="DGO924" s="4"/>
      <c r="DGP924" s="4"/>
      <c r="DGQ924" s="4"/>
      <c r="DGR924" s="4"/>
      <c r="DGS924" s="4"/>
      <c r="DGT924" s="4"/>
      <c r="DGU924" s="4"/>
      <c r="DGV924" s="4"/>
      <c r="DGW924" s="4"/>
      <c r="DGX924" s="4"/>
      <c r="DGY924" s="4"/>
      <c r="DGZ924" s="4"/>
      <c r="DHA924" s="4"/>
      <c r="DHB924" s="4"/>
      <c r="DHC924" s="4"/>
      <c r="DHD924" s="4"/>
      <c r="DHE924" s="4"/>
      <c r="DHF924" s="4"/>
      <c r="DHG924" s="4"/>
      <c r="DHH924" s="4"/>
      <c r="DHI924" s="4"/>
      <c r="DHJ924" s="4"/>
      <c r="DHK924" s="4"/>
      <c r="DHL924" s="4"/>
      <c r="DHM924" s="4"/>
      <c r="DHN924" s="4"/>
      <c r="DHO924" s="4"/>
      <c r="DHP924" s="4"/>
      <c r="DHQ924" s="4"/>
      <c r="DHR924" s="4"/>
      <c r="DHS924" s="4"/>
      <c r="DHT924" s="4"/>
      <c r="DHU924" s="4"/>
      <c r="DHV924" s="4"/>
      <c r="DHW924" s="4"/>
      <c r="DHX924" s="4"/>
      <c r="DHY924" s="4"/>
      <c r="DHZ924" s="4"/>
      <c r="DIA924" s="4"/>
      <c r="DIB924" s="4"/>
      <c r="DIC924" s="4"/>
      <c r="DID924" s="4"/>
      <c r="DIE924" s="4"/>
      <c r="DIF924" s="4"/>
      <c r="DIG924" s="4"/>
      <c r="DIH924" s="4"/>
      <c r="DII924" s="4"/>
      <c r="DIJ924" s="4"/>
      <c r="DIK924" s="4"/>
      <c r="DIL924" s="4"/>
      <c r="DIM924" s="4"/>
      <c r="DIN924" s="4"/>
      <c r="DIO924" s="4"/>
      <c r="DIP924" s="4"/>
      <c r="DIQ924" s="4"/>
      <c r="DIR924" s="4"/>
      <c r="DIS924" s="4"/>
      <c r="DIT924" s="4"/>
      <c r="DIU924" s="4"/>
      <c r="DIV924" s="4"/>
      <c r="DIW924" s="4"/>
      <c r="DIX924" s="4"/>
      <c r="DIY924" s="4"/>
      <c r="DIZ924" s="4"/>
      <c r="DJA924" s="4"/>
      <c r="DJB924" s="4"/>
      <c r="DJC924" s="4"/>
      <c r="DJD924" s="4"/>
      <c r="DJE924" s="4"/>
      <c r="DJF924" s="4"/>
      <c r="DJG924" s="4"/>
      <c r="DJH924" s="4"/>
      <c r="DJI924" s="4"/>
      <c r="DJJ924" s="4"/>
      <c r="DJK924" s="4"/>
      <c r="DJL924" s="4"/>
      <c r="DJM924" s="4"/>
      <c r="DJN924" s="4"/>
      <c r="DJO924" s="4"/>
      <c r="DJP924" s="4"/>
      <c r="DJQ924" s="4"/>
      <c r="DJR924" s="4"/>
      <c r="DJS924" s="4"/>
      <c r="DJT924" s="4"/>
      <c r="DJU924" s="4"/>
      <c r="DJV924" s="4"/>
      <c r="DJW924" s="4"/>
      <c r="DJX924" s="4"/>
      <c r="DJY924" s="4"/>
      <c r="DJZ924" s="4"/>
      <c r="DKA924" s="4"/>
      <c r="DKB924" s="4"/>
      <c r="DKC924" s="4"/>
      <c r="DKD924" s="4"/>
      <c r="DKE924" s="4"/>
      <c r="DKF924" s="4"/>
      <c r="DKG924" s="4"/>
      <c r="DKH924" s="4"/>
      <c r="DKI924" s="4"/>
      <c r="DKJ924" s="4"/>
      <c r="DKK924" s="4"/>
      <c r="DKL924" s="4"/>
      <c r="DKM924" s="4"/>
      <c r="DKN924" s="4"/>
      <c r="DKO924" s="4"/>
      <c r="DKP924" s="4"/>
      <c r="DKQ924" s="4"/>
      <c r="DKR924" s="4"/>
      <c r="DKS924" s="4"/>
      <c r="DKT924" s="4"/>
      <c r="DKU924" s="4"/>
      <c r="DKV924" s="4"/>
      <c r="DKW924" s="4"/>
      <c r="DKX924" s="4"/>
      <c r="DKY924" s="4"/>
      <c r="DKZ924" s="4"/>
      <c r="DLA924" s="4"/>
      <c r="DLB924" s="4"/>
      <c r="DLC924" s="4"/>
      <c r="DLD924" s="4"/>
      <c r="DLE924" s="4"/>
      <c r="DLF924" s="4"/>
      <c r="DLG924" s="4"/>
      <c r="DLH924" s="4"/>
      <c r="DLI924" s="4"/>
      <c r="DLJ924" s="4"/>
      <c r="DLK924" s="4"/>
      <c r="DLL924" s="4"/>
      <c r="DLM924" s="4"/>
      <c r="DLN924" s="4"/>
      <c r="DLO924" s="4"/>
      <c r="DLP924" s="4"/>
      <c r="DLQ924" s="4"/>
      <c r="DLR924" s="4"/>
      <c r="DLS924" s="4"/>
      <c r="DLT924" s="4"/>
      <c r="DLU924" s="4"/>
      <c r="DLV924" s="4"/>
      <c r="DLW924" s="4"/>
      <c r="DLX924" s="4"/>
      <c r="DLY924" s="4"/>
      <c r="DLZ924" s="4"/>
      <c r="DMA924" s="4"/>
      <c r="DMB924" s="4"/>
      <c r="DMC924" s="4"/>
      <c r="DMD924" s="4"/>
      <c r="DME924" s="4"/>
      <c r="DMF924" s="4"/>
      <c r="DMG924" s="4"/>
      <c r="DMH924" s="4"/>
      <c r="DMI924" s="4"/>
      <c r="DMJ924" s="4"/>
      <c r="DMK924" s="4"/>
      <c r="DML924" s="4"/>
      <c r="DMM924" s="4"/>
      <c r="DMN924" s="4"/>
      <c r="DMO924" s="4"/>
      <c r="DMP924" s="4"/>
      <c r="DMQ924" s="4"/>
      <c r="DMR924" s="4"/>
      <c r="DMS924" s="4"/>
      <c r="DMT924" s="4"/>
      <c r="DMU924" s="4"/>
      <c r="DMV924" s="4"/>
      <c r="DMW924" s="4"/>
      <c r="DMX924" s="4"/>
      <c r="DMZ924" s="4"/>
      <c r="DNB924" s="4"/>
      <c r="DNC924" s="4"/>
      <c r="DND924" s="4"/>
      <c r="DNE924" s="4"/>
      <c r="DNF924" s="4"/>
      <c r="DNG924" s="4"/>
      <c r="DNH924" s="4"/>
      <c r="DNI924" s="4"/>
      <c r="DNN924" s="4"/>
      <c r="DNO924" s="4"/>
      <c r="DNP924" s="4"/>
      <c r="DNQ924" s="4"/>
      <c r="DNR924" s="4"/>
      <c r="DNS924" s="4"/>
      <c r="DNT924" s="4"/>
      <c r="DNU924" s="4"/>
      <c r="DNV924" s="4"/>
      <c r="DNW924" s="4"/>
      <c r="DNX924" s="4"/>
      <c r="DNY924" s="4"/>
      <c r="DNZ924" s="4"/>
      <c r="DOA924" s="4"/>
      <c r="DOB924" s="4"/>
      <c r="DOC924" s="4"/>
      <c r="DOD924" s="4"/>
      <c r="DOE924" s="4"/>
      <c r="DOF924" s="4"/>
      <c r="DOG924" s="4"/>
      <c r="DOH924" s="4"/>
      <c r="DOI924" s="4"/>
      <c r="DOJ924" s="4"/>
      <c r="DOK924" s="4"/>
      <c r="DOL924" s="4"/>
      <c r="DOM924" s="4"/>
      <c r="DON924" s="4"/>
      <c r="DOO924" s="4"/>
      <c r="DOP924" s="4"/>
      <c r="DOQ924" s="4"/>
      <c r="DOR924" s="4"/>
      <c r="DOS924" s="4"/>
      <c r="DOT924" s="4"/>
      <c r="DOU924" s="4"/>
      <c r="DOV924" s="4"/>
      <c r="DOW924" s="4"/>
      <c r="DOX924" s="4"/>
      <c r="DOY924" s="4"/>
      <c r="DOZ924" s="4"/>
      <c r="DPA924" s="4"/>
      <c r="DPB924" s="4"/>
      <c r="DPC924" s="4"/>
      <c r="DPD924" s="4"/>
      <c r="DPE924" s="4"/>
      <c r="DPF924" s="4"/>
      <c r="DPG924" s="4"/>
      <c r="DPH924" s="4"/>
      <c r="DPI924" s="4"/>
      <c r="DPJ924" s="4"/>
      <c r="DPK924" s="4"/>
      <c r="DPL924" s="4"/>
      <c r="DPM924" s="4"/>
      <c r="DPN924" s="4"/>
      <c r="DPO924" s="4"/>
      <c r="DPP924" s="4"/>
      <c r="DPQ924" s="4"/>
      <c r="DPR924" s="4"/>
      <c r="DPS924" s="4"/>
      <c r="DPT924" s="4"/>
      <c r="DPU924" s="4"/>
      <c r="DPV924" s="4"/>
      <c r="DPW924" s="4"/>
      <c r="DPX924" s="4"/>
      <c r="DPY924" s="4"/>
      <c r="DPZ924" s="4"/>
      <c r="DQA924" s="4"/>
      <c r="DQB924" s="4"/>
      <c r="DQC924" s="4"/>
      <c r="DQD924" s="4"/>
      <c r="DQE924" s="4"/>
      <c r="DQF924" s="4"/>
      <c r="DQG924" s="4"/>
      <c r="DQH924" s="4"/>
      <c r="DQI924" s="4"/>
      <c r="DQJ924" s="4"/>
      <c r="DQK924" s="4"/>
      <c r="DQL924" s="4"/>
      <c r="DQM924" s="4"/>
      <c r="DQN924" s="4"/>
      <c r="DQO924" s="4"/>
      <c r="DQP924" s="4"/>
      <c r="DQQ924" s="4"/>
      <c r="DQR924" s="4"/>
      <c r="DQS924" s="4"/>
      <c r="DQT924" s="4"/>
      <c r="DQU924" s="4"/>
      <c r="DQV924" s="4"/>
      <c r="DQW924" s="4"/>
      <c r="DQX924" s="4"/>
      <c r="DQY924" s="4"/>
      <c r="DQZ924" s="4"/>
      <c r="DRA924" s="4"/>
      <c r="DRB924" s="4"/>
      <c r="DRC924" s="4"/>
      <c r="DRD924" s="4"/>
      <c r="DRE924" s="4"/>
      <c r="DRF924" s="4"/>
      <c r="DRG924" s="4"/>
      <c r="DRH924" s="4"/>
      <c r="DRI924" s="4"/>
      <c r="DRJ924" s="4"/>
      <c r="DRK924" s="4"/>
      <c r="DRL924" s="4"/>
      <c r="DRM924" s="4"/>
      <c r="DRN924" s="4"/>
      <c r="DRO924" s="4"/>
      <c r="DRP924" s="4"/>
      <c r="DRQ924" s="4"/>
      <c r="DRR924" s="4"/>
      <c r="DRS924" s="4"/>
      <c r="DRT924" s="4"/>
      <c r="DRU924" s="4"/>
      <c r="DRV924" s="4"/>
      <c r="DRW924" s="4"/>
      <c r="DRX924" s="4"/>
      <c r="DRY924" s="4"/>
      <c r="DRZ924" s="4"/>
      <c r="DSA924" s="4"/>
      <c r="DSB924" s="4"/>
      <c r="DSC924" s="4"/>
      <c r="DSD924" s="4"/>
      <c r="DSE924" s="4"/>
      <c r="DSF924" s="4"/>
      <c r="DSG924" s="4"/>
      <c r="DSH924" s="4"/>
      <c r="DSI924" s="4"/>
      <c r="DSJ924" s="4"/>
      <c r="DSK924" s="4"/>
      <c r="DSL924" s="4"/>
      <c r="DSM924" s="4"/>
      <c r="DSN924" s="4"/>
      <c r="DSO924" s="4"/>
      <c r="DSP924" s="4"/>
      <c r="DSQ924" s="4"/>
      <c r="DSR924" s="4"/>
      <c r="DSS924" s="4"/>
      <c r="DST924" s="4"/>
      <c r="DSU924" s="4"/>
      <c r="DSV924" s="4"/>
      <c r="DSW924" s="4"/>
      <c r="DSX924" s="4"/>
      <c r="DSY924" s="4"/>
      <c r="DSZ924" s="4"/>
      <c r="DTA924" s="4"/>
      <c r="DTB924" s="4"/>
      <c r="DTC924" s="4"/>
      <c r="DTD924" s="4"/>
      <c r="DTE924" s="4"/>
      <c r="DTF924" s="4"/>
      <c r="DTG924" s="4"/>
      <c r="DTH924" s="4"/>
      <c r="DTI924" s="4"/>
      <c r="DTJ924" s="4"/>
      <c r="DTK924" s="4"/>
      <c r="DTL924" s="4"/>
      <c r="DTM924" s="4"/>
      <c r="DTN924" s="4"/>
      <c r="DTO924" s="4"/>
      <c r="DTP924" s="4"/>
      <c r="DTQ924" s="4"/>
      <c r="DTR924" s="4"/>
      <c r="DTS924" s="4"/>
      <c r="DTT924" s="4"/>
      <c r="DTU924" s="4"/>
      <c r="DTV924" s="4"/>
      <c r="DTW924" s="4"/>
      <c r="DTX924" s="4"/>
      <c r="DTY924" s="4"/>
      <c r="DTZ924" s="4"/>
      <c r="DUA924" s="4"/>
      <c r="DUB924" s="4"/>
      <c r="DUC924" s="4"/>
      <c r="DUD924" s="4"/>
      <c r="DUE924" s="4"/>
      <c r="DUF924" s="4"/>
      <c r="DUG924" s="4"/>
      <c r="DUH924" s="4"/>
      <c r="DUI924" s="4"/>
      <c r="DUJ924" s="4"/>
      <c r="DUK924" s="4"/>
      <c r="DUL924" s="4"/>
      <c r="DUM924" s="4"/>
      <c r="DUN924" s="4"/>
      <c r="DUO924" s="4"/>
      <c r="DUP924" s="4"/>
      <c r="DUQ924" s="4"/>
      <c r="DUR924" s="4"/>
      <c r="DUS924" s="4"/>
      <c r="DUT924" s="4"/>
      <c r="DUU924" s="4"/>
      <c r="DUV924" s="4"/>
      <c r="DUW924" s="4"/>
      <c r="DUX924" s="4"/>
      <c r="DUY924" s="4"/>
      <c r="DUZ924" s="4"/>
      <c r="DVA924" s="4"/>
      <c r="DVB924" s="4"/>
      <c r="DVC924" s="4"/>
      <c r="DVD924" s="4"/>
      <c r="DVE924" s="4"/>
      <c r="DVF924" s="4"/>
      <c r="DVG924" s="4"/>
      <c r="DVH924" s="4"/>
      <c r="DVI924" s="4"/>
      <c r="DVJ924" s="4"/>
      <c r="DVK924" s="4"/>
      <c r="DVL924" s="4"/>
      <c r="DVM924" s="4"/>
      <c r="DVN924" s="4"/>
      <c r="DVO924" s="4"/>
      <c r="DVP924" s="4"/>
      <c r="DVQ924" s="4"/>
      <c r="DVR924" s="4"/>
      <c r="DVS924" s="4"/>
      <c r="DVT924" s="4"/>
      <c r="DVU924" s="4"/>
      <c r="DVV924" s="4"/>
      <c r="DVW924" s="4"/>
      <c r="DVX924" s="4"/>
      <c r="DVY924" s="4"/>
      <c r="DVZ924" s="4"/>
      <c r="DWA924" s="4"/>
      <c r="DWB924" s="4"/>
      <c r="DWC924" s="4"/>
      <c r="DWD924" s="4"/>
      <c r="DWE924" s="4"/>
      <c r="DWF924" s="4"/>
      <c r="DWG924" s="4"/>
      <c r="DWH924" s="4"/>
      <c r="DWI924" s="4"/>
      <c r="DWJ924" s="4"/>
      <c r="DWK924" s="4"/>
      <c r="DWL924" s="4"/>
      <c r="DWM924" s="4"/>
      <c r="DWN924" s="4"/>
      <c r="DWO924" s="4"/>
      <c r="DWP924" s="4"/>
      <c r="DWQ924" s="4"/>
      <c r="DWR924" s="4"/>
      <c r="DWS924" s="4"/>
      <c r="DWT924" s="4"/>
      <c r="DWV924" s="4"/>
      <c r="DWX924" s="4"/>
      <c r="DWY924" s="4"/>
      <c r="DWZ924" s="4"/>
      <c r="DXA924" s="4"/>
      <c r="DXB924" s="4"/>
      <c r="DXC924" s="4"/>
      <c r="DXD924" s="4"/>
      <c r="DXE924" s="4"/>
      <c r="DXJ924" s="4"/>
      <c r="DXK924" s="4"/>
      <c r="DXL924" s="4"/>
      <c r="DXM924" s="4"/>
      <c r="DXN924" s="4"/>
      <c r="DXO924" s="4"/>
      <c r="DXP924" s="4"/>
      <c r="DXQ924" s="4"/>
      <c r="DXR924" s="4"/>
      <c r="DXS924" s="4"/>
      <c r="DXT924" s="4"/>
      <c r="DXU924" s="4"/>
      <c r="DXV924" s="4"/>
      <c r="DXW924" s="4"/>
      <c r="DXX924" s="4"/>
      <c r="DXY924" s="4"/>
      <c r="DXZ924" s="4"/>
      <c r="DYA924" s="4"/>
      <c r="DYB924" s="4"/>
      <c r="DYC924" s="4"/>
      <c r="DYD924" s="4"/>
      <c r="DYE924" s="4"/>
      <c r="DYF924" s="4"/>
      <c r="DYG924" s="4"/>
      <c r="DYH924" s="4"/>
      <c r="DYI924" s="4"/>
      <c r="DYJ924" s="4"/>
      <c r="DYK924" s="4"/>
      <c r="DYL924" s="4"/>
      <c r="DYM924" s="4"/>
      <c r="DYN924" s="4"/>
      <c r="DYO924" s="4"/>
      <c r="DYP924" s="4"/>
      <c r="DYQ924" s="4"/>
      <c r="DYR924" s="4"/>
      <c r="DYS924" s="4"/>
      <c r="DYT924" s="4"/>
      <c r="DYU924" s="4"/>
      <c r="DYV924" s="4"/>
      <c r="DYW924" s="4"/>
      <c r="DYX924" s="4"/>
      <c r="DYY924" s="4"/>
      <c r="DYZ924" s="4"/>
      <c r="DZA924" s="4"/>
      <c r="DZB924" s="4"/>
      <c r="DZC924" s="4"/>
      <c r="DZD924" s="4"/>
      <c r="DZE924" s="4"/>
      <c r="DZF924" s="4"/>
      <c r="DZG924" s="4"/>
      <c r="DZH924" s="4"/>
      <c r="DZI924" s="4"/>
      <c r="DZJ924" s="4"/>
      <c r="DZK924" s="4"/>
      <c r="DZL924" s="4"/>
      <c r="DZM924" s="4"/>
      <c r="DZN924" s="4"/>
      <c r="DZO924" s="4"/>
      <c r="DZP924" s="4"/>
      <c r="DZQ924" s="4"/>
      <c r="DZR924" s="4"/>
      <c r="DZS924" s="4"/>
      <c r="DZT924" s="4"/>
      <c r="DZU924" s="4"/>
      <c r="DZV924" s="4"/>
      <c r="DZW924" s="4"/>
      <c r="DZX924" s="4"/>
      <c r="DZY924" s="4"/>
      <c r="DZZ924" s="4"/>
      <c r="EAA924" s="4"/>
      <c r="EAB924" s="4"/>
      <c r="EAC924" s="4"/>
      <c r="EAD924" s="4"/>
      <c r="EAE924" s="4"/>
      <c r="EAF924" s="4"/>
      <c r="EAG924" s="4"/>
      <c r="EAH924" s="4"/>
      <c r="EAI924" s="4"/>
      <c r="EAJ924" s="4"/>
      <c r="EAK924" s="4"/>
      <c r="EAL924" s="4"/>
      <c r="EAM924" s="4"/>
      <c r="EAN924" s="4"/>
      <c r="EAO924" s="4"/>
      <c r="EAP924" s="4"/>
      <c r="EAQ924" s="4"/>
      <c r="EAR924" s="4"/>
      <c r="EAS924" s="4"/>
      <c r="EAT924" s="4"/>
      <c r="EAU924" s="4"/>
      <c r="EAV924" s="4"/>
      <c r="EAW924" s="4"/>
      <c r="EAX924" s="4"/>
      <c r="EAY924" s="4"/>
      <c r="EAZ924" s="4"/>
      <c r="EBA924" s="4"/>
      <c r="EBB924" s="4"/>
      <c r="EBC924" s="4"/>
      <c r="EBD924" s="4"/>
      <c r="EBE924" s="4"/>
      <c r="EBF924" s="4"/>
      <c r="EBG924" s="4"/>
      <c r="EBH924" s="4"/>
      <c r="EBI924" s="4"/>
      <c r="EBJ924" s="4"/>
      <c r="EBK924" s="4"/>
      <c r="EBL924" s="4"/>
      <c r="EBM924" s="4"/>
      <c r="EBN924" s="4"/>
      <c r="EBO924" s="4"/>
      <c r="EBP924" s="4"/>
      <c r="EBQ924" s="4"/>
      <c r="EBR924" s="4"/>
      <c r="EBS924" s="4"/>
      <c r="EBT924" s="4"/>
      <c r="EBU924" s="4"/>
      <c r="EBV924" s="4"/>
      <c r="EBW924" s="4"/>
      <c r="EBX924" s="4"/>
      <c r="EBY924" s="4"/>
      <c r="EBZ924" s="4"/>
      <c r="ECA924" s="4"/>
      <c r="ECB924" s="4"/>
      <c r="ECC924" s="4"/>
      <c r="ECD924" s="4"/>
      <c r="ECE924" s="4"/>
      <c r="ECF924" s="4"/>
      <c r="ECG924" s="4"/>
      <c r="ECH924" s="4"/>
      <c r="ECI924" s="4"/>
      <c r="ECJ924" s="4"/>
      <c r="ECK924" s="4"/>
      <c r="ECL924" s="4"/>
      <c r="ECM924" s="4"/>
      <c r="ECN924" s="4"/>
      <c r="ECO924" s="4"/>
      <c r="ECP924" s="4"/>
      <c r="ECQ924" s="4"/>
      <c r="ECR924" s="4"/>
      <c r="ECS924" s="4"/>
      <c r="ECT924" s="4"/>
      <c r="ECU924" s="4"/>
      <c r="ECV924" s="4"/>
      <c r="ECW924" s="4"/>
      <c r="ECX924" s="4"/>
      <c r="ECY924" s="4"/>
      <c r="ECZ924" s="4"/>
      <c r="EDA924" s="4"/>
      <c r="EDB924" s="4"/>
      <c r="EDC924" s="4"/>
      <c r="EDD924" s="4"/>
      <c r="EDE924" s="4"/>
      <c r="EDF924" s="4"/>
      <c r="EDG924" s="4"/>
      <c r="EDH924" s="4"/>
      <c r="EDI924" s="4"/>
      <c r="EDJ924" s="4"/>
      <c r="EDK924" s="4"/>
      <c r="EDL924" s="4"/>
      <c r="EDM924" s="4"/>
      <c r="EDN924" s="4"/>
      <c r="EDO924" s="4"/>
      <c r="EDP924" s="4"/>
      <c r="EDQ924" s="4"/>
      <c r="EDR924" s="4"/>
      <c r="EDS924" s="4"/>
      <c r="EDT924" s="4"/>
      <c r="EDU924" s="4"/>
      <c r="EDV924" s="4"/>
      <c r="EDW924" s="4"/>
      <c r="EDX924" s="4"/>
      <c r="EDY924" s="4"/>
      <c r="EDZ924" s="4"/>
      <c r="EEA924" s="4"/>
      <c r="EEB924" s="4"/>
      <c r="EEC924" s="4"/>
      <c r="EED924" s="4"/>
      <c r="EEE924" s="4"/>
      <c r="EEF924" s="4"/>
      <c r="EEG924" s="4"/>
      <c r="EEH924" s="4"/>
      <c r="EEI924" s="4"/>
      <c r="EEJ924" s="4"/>
      <c r="EEK924" s="4"/>
      <c r="EEL924" s="4"/>
      <c r="EEM924" s="4"/>
      <c r="EEN924" s="4"/>
      <c r="EEO924" s="4"/>
      <c r="EEP924" s="4"/>
      <c r="EEQ924" s="4"/>
      <c r="EER924" s="4"/>
      <c r="EES924" s="4"/>
      <c r="EET924" s="4"/>
      <c r="EEU924" s="4"/>
      <c r="EEV924" s="4"/>
      <c r="EEW924" s="4"/>
      <c r="EEX924" s="4"/>
      <c r="EEY924" s="4"/>
      <c r="EEZ924" s="4"/>
      <c r="EFA924" s="4"/>
      <c r="EFB924" s="4"/>
      <c r="EFC924" s="4"/>
      <c r="EFD924" s="4"/>
      <c r="EFE924" s="4"/>
      <c r="EFF924" s="4"/>
      <c r="EFG924" s="4"/>
      <c r="EFH924" s="4"/>
      <c r="EFI924" s="4"/>
      <c r="EFJ924" s="4"/>
      <c r="EFK924" s="4"/>
      <c r="EFL924" s="4"/>
      <c r="EFM924" s="4"/>
      <c r="EFN924" s="4"/>
      <c r="EFO924" s="4"/>
      <c r="EFP924" s="4"/>
      <c r="EFQ924" s="4"/>
      <c r="EFR924" s="4"/>
      <c r="EFS924" s="4"/>
      <c r="EFT924" s="4"/>
      <c r="EFU924" s="4"/>
      <c r="EFV924" s="4"/>
      <c r="EFW924" s="4"/>
      <c r="EFX924" s="4"/>
      <c r="EFY924" s="4"/>
      <c r="EFZ924" s="4"/>
      <c r="EGA924" s="4"/>
      <c r="EGB924" s="4"/>
      <c r="EGC924" s="4"/>
      <c r="EGD924" s="4"/>
      <c r="EGE924" s="4"/>
      <c r="EGF924" s="4"/>
      <c r="EGG924" s="4"/>
      <c r="EGH924" s="4"/>
      <c r="EGI924" s="4"/>
      <c r="EGJ924" s="4"/>
      <c r="EGK924" s="4"/>
      <c r="EGL924" s="4"/>
      <c r="EGM924" s="4"/>
      <c r="EGN924" s="4"/>
      <c r="EGO924" s="4"/>
      <c r="EGP924" s="4"/>
      <c r="EGR924" s="4"/>
      <c r="EGT924" s="4"/>
      <c r="EGU924" s="4"/>
      <c r="EGV924" s="4"/>
      <c r="EGW924" s="4"/>
      <c r="EGX924" s="4"/>
      <c r="EGY924" s="4"/>
      <c r="EGZ924" s="4"/>
      <c r="EHA924" s="4"/>
      <c r="EHF924" s="4"/>
      <c r="EHG924" s="4"/>
      <c r="EHH924" s="4"/>
      <c r="EHI924" s="4"/>
      <c r="EHJ924" s="4"/>
      <c r="EHK924" s="4"/>
      <c r="EHL924" s="4"/>
      <c r="EHM924" s="4"/>
      <c r="EHN924" s="4"/>
      <c r="EHO924" s="4"/>
      <c r="EHP924" s="4"/>
      <c r="EHQ924" s="4"/>
      <c r="EHR924" s="4"/>
      <c r="EHS924" s="4"/>
      <c r="EHT924" s="4"/>
      <c r="EHU924" s="4"/>
      <c r="EHV924" s="4"/>
      <c r="EHW924" s="4"/>
      <c r="EHX924" s="4"/>
      <c r="EHY924" s="4"/>
      <c r="EHZ924" s="4"/>
      <c r="EIA924" s="4"/>
      <c r="EIB924" s="4"/>
      <c r="EIC924" s="4"/>
      <c r="EID924" s="4"/>
      <c r="EIE924" s="4"/>
      <c r="EIF924" s="4"/>
      <c r="EIG924" s="4"/>
      <c r="EIH924" s="4"/>
      <c r="EII924" s="4"/>
      <c r="EIJ924" s="4"/>
      <c r="EIK924" s="4"/>
      <c r="EIL924" s="4"/>
      <c r="EIM924" s="4"/>
      <c r="EIN924" s="4"/>
      <c r="EIO924" s="4"/>
      <c r="EIP924" s="4"/>
      <c r="EIQ924" s="4"/>
      <c r="EIR924" s="4"/>
      <c r="EIS924" s="4"/>
      <c r="EIT924" s="4"/>
      <c r="EIU924" s="4"/>
      <c r="EIV924" s="4"/>
      <c r="EIW924" s="4"/>
      <c r="EIX924" s="4"/>
      <c r="EIY924" s="4"/>
      <c r="EIZ924" s="4"/>
      <c r="EJA924" s="4"/>
      <c r="EJB924" s="4"/>
      <c r="EJC924" s="4"/>
      <c r="EJD924" s="4"/>
      <c r="EJE924" s="4"/>
      <c r="EJF924" s="4"/>
      <c r="EJG924" s="4"/>
      <c r="EJH924" s="4"/>
      <c r="EJI924" s="4"/>
      <c r="EJJ924" s="4"/>
      <c r="EJK924" s="4"/>
      <c r="EJL924" s="4"/>
      <c r="EJM924" s="4"/>
      <c r="EJN924" s="4"/>
      <c r="EJO924" s="4"/>
      <c r="EJP924" s="4"/>
      <c r="EJQ924" s="4"/>
      <c r="EJR924" s="4"/>
      <c r="EJS924" s="4"/>
      <c r="EJT924" s="4"/>
      <c r="EJU924" s="4"/>
      <c r="EJV924" s="4"/>
      <c r="EJW924" s="4"/>
      <c r="EJX924" s="4"/>
      <c r="EJY924" s="4"/>
      <c r="EJZ924" s="4"/>
      <c r="EKA924" s="4"/>
      <c r="EKB924" s="4"/>
      <c r="EKC924" s="4"/>
      <c r="EKD924" s="4"/>
      <c r="EKE924" s="4"/>
      <c r="EKF924" s="4"/>
      <c r="EKG924" s="4"/>
      <c r="EKH924" s="4"/>
      <c r="EKI924" s="4"/>
      <c r="EKJ924" s="4"/>
      <c r="EKK924" s="4"/>
      <c r="EKL924" s="4"/>
      <c r="EKM924" s="4"/>
      <c r="EKN924" s="4"/>
      <c r="EKO924" s="4"/>
      <c r="EKP924" s="4"/>
      <c r="EKQ924" s="4"/>
      <c r="EKR924" s="4"/>
      <c r="EKS924" s="4"/>
      <c r="EKT924" s="4"/>
      <c r="EKU924" s="4"/>
      <c r="EKV924" s="4"/>
      <c r="EKW924" s="4"/>
      <c r="EKX924" s="4"/>
      <c r="EKY924" s="4"/>
      <c r="EKZ924" s="4"/>
      <c r="ELA924" s="4"/>
      <c r="ELB924" s="4"/>
      <c r="ELC924" s="4"/>
      <c r="ELD924" s="4"/>
      <c r="ELE924" s="4"/>
      <c r="ELF924" s="4"/>
      <c r="ELG924" s="4"/>
      <c r="ELH924" s="4"/>
      <c r="ELI924" s="4"/>
      <c r="ELJ924" s="4"/>
      <c r="ELK924" s="4"/>
      <c r="ELL924" s="4"/>
      <c r="ELM924" s="4"/>
      <c r="ELN924" s="4"/>
      <c r="ELO924" s="4"/>
      <c r="ELP924" s="4"/>
      <c r="ELQ924" s="4"/>
      <c r="ELR924" s="4"/>
      <c r="ELS924" s="4"/>
      <c r="ELT924" s="4"/>
      <c r="ELU924" s="4"/>
      <c r="ELV924" s="4"/>
      <c r="ELW924" s="4"/>
      <c r="ELX924" s="4"/>
      <c r="ELY924" s="4"/>
      <c r="ELZ924" s="4"/>
      <c r="EMA924" s="4"/>
      <c r="EMB924" s="4"/>
      <c r="EMC924" s="4"/>
      <c r="EMD924" s="4"/>
      <c r="EME924" s="4"/>
      <c r="EMF924" s="4"/>
      <c r="EMG924" s="4"/>
      <c r="EMH924" s="4"/>
      <c r="EMI924" s="4"/>
      <c r="EMJ924" s="4"/>
      <c r="EMK924" s="4"/>
      <c r="EML924" s="4"/>
      <c r="EMM924" s="4"/>
      <c r="EMN924" s="4"/>
      <c r="EMO924" s="4"/>
      <c r="EMP924" s="4"/>
      <c r="EMQ924" s="4"/>
      <c r="EMR924" s="4"/>
      <c r="EMS924" s="4"/>
      <c r="EMT924" s="4"/>
      <c r="EMU924" s="4"/>
      <c r="EMV924" s="4"/>
      <c r="EMW924" s="4"/>
      <c r="EMX924" s="4"/>
      <c r="EMY924" s="4"/>
      <c r="EMZ924" s="4"/>
      <c r="ENA924" s="4"/>
      <c r="ENB924" s="4"/>
      <c r="ENC924" s="4"/>
      <c r="END924" s="4"/>
      <c r="ENE924" s="4"/>
      <c r="ENF924" s="4"/>
      <c r="ENG924" s="4"/>
      <c r="ENH924" s="4"/>
      <c r="ENI924" s="4"/>
      <c r="ENJ924" s="4"/>
      <c r="ENK924" s="4"/>
      <c r="ENL924" s="4"/>
      <c r="ENM924" s="4"/>
      <c r="ENN924" s="4"/>
      <c r="ENO924" s="4"/>
      <c r="ENP924" s="4"/>
      <c r="ENQ924" s="4"/>
      <c r="ENR924" s="4"/>
      <c r="ENS924" s="4"/>
      <c r="ENT924" s="4"/>
      <c r="ENU924" s="4"/>
      <c r="ENV924" s="4"/>
      <c r="ENW924" s="4"/>
      <c r="ENX924" s="4"/>
      <c r="ENY924" s="4"/>
      <c r="ENZ924" s="4"/>
      <c r="EOA924" s="4"/>
      <c r="EOB924" s="4"/>
      <c r="EOC924" s="4"/>
      <c r="EOD924" s="4"/>
      <c r="EOE924" s="4"/>
      <c r="EOF924" s="4"/>
      <c r="EOG924" s="4"/>
      <c r="EOH924" s="4"/>
      <c r="EOI924" s="4"/>
      <c r="EOJ924" s="4"/>
      <c r="EOK924" s="4"/>
      <c r="EOL924" s="4"/>
      <c r="EOM924" s="4"/>
      <c r="EON924" s="4"/>
      <c r="EOO924" s="4"/>
      <c r="EOP924" s="4"/>
      <c r="EOQ924" s="4"/>
      <c r="EOR924" s="4"/>
      <c r="EOS924" s="4"/>
      <c r="EOT924" s="4"/>
      <c r="EOU924" s="4"/>
      <c r="EOV924" s="4"/>
      <c r="EOW924" s="4"/>
      <c r="EOX924" s="4"/>
      <c r="EOY924" s="4"/>
      <c r="EOZ924" s="4"/>
      <c r="EPA924" s="4"/>
      <c r="EPB924" s="4"/>
      <c r="EPC924" s="4"/>
      <c r="EPD924" s="4"/>
      <c r="EPE924" s="4"/>
      <c r="EPF924" s="4"/>
      <c r="EPG924" s="4"/>
      <c r="EPH924" s="4"/>
      <c r="EPI924" s="4"/>
      <c r="EPJ924" s="4"/>
      <c r="EPK924" s="4"/>
      <c r="EPL924" s="4"/>
      <c r="EPM924" s="4"/>
      <c r="EPN924" s="4"/>
      <c r="EPO924" s="4"/>
      <c r="EPP924" s="4"/>
      <c r="EPQ924" s="4"/>
      <c r="EPR924" s="4"/>
      <c r="EPS924" s="4"/>
      <c r="EPT924" s="4"/>
      <c r="EPU924" s="4"/>
      <c r="EPV924" s="4"/>
      <c r="EPW924" s="4"/>
      <c r="EPX924" s="4"/>
      <c r="EPY924" s="4"/>
      <c r="EPZ924" s="4"/>
      <c r="EQA924" s="4"/>
      <c r="EQB924" s="4"/>
      <c r="EQC924" s="4"/>
      <c r="EQD924" s="4"/>
      <c r="EQE924" s="4"/>
      <c r="EQF924" s="4"/>
      <c r="EQG924" s="4"/>
      <c r="EQH924" s="4"/>
      <c r="EQI924" s="4"/>
      <c r="EQJ924" s="4"/>
      <c r="EQK924" s="4"/>
      <c r="EQL924" s="4"/>
      <c r="EQN924" s="4"/>
      <c r="EQP924" s="4"/>
      <c r="EQQ924" s="4"/>
      <c r="EQR924" s="4"/>
      <c r="EQS924" s="4"/>
      <c r="EQT924" s="4"/>
      <c r="EQU924" s="4"/>
      <c r="EQV924" s="4"/>
      <c r="EQW924" s="4"/>
      <c r="ERB924" s="4"/>
      <c r="ERC924" s="4"/>
      <c r="ERD924" s="4"/>
      <c r="ERE924" s="4"/>
      <c r="ERF924" s="4"/>
      <c r="ERG924" s="4"/>
      <c r="ERH924" s="4"/>
      <c r="ERI924" s="4"/>
      <c r="ERJ924" s="4"/>
      <c r="ERK924" s="4"/>
      <c r="ERL924" s="4"/>
      <c r="ERM924" s="4"/>
      <c r="ERN924" s="4"/>
      <c r="ERO924" s="4"/>
      <c r="ERP924" s="4"/>
      <c r="ERQ924" s="4"/>
      <c r="ERR924" s="4"/>
      <c r="ERS924" s="4"/>
      <c r="ERT924" s="4"/>
      <c r="ERU924" s="4"/>
      <c r="ERV924" s="4"/>
      <c r="ERW924" s="4"/>
      <c r="ERX924" s="4"/>
      <c r="ERY924" s="4"/>
      <c r="ERZ924" s="4"/>
      <c r="ESA924" s="4"/>
      <c r="ESB924" s="4"/>
      <c r="ESC924" s="4"/>
      <c r="ESD924" s="4"/>
      <c r="ESE924" s="4"/>
      <c r="ESF924" s="4"/>
      <c r="ESG924" s="4"/>
      <c r="ESH924" s="4"/>
      <c r="ESI924" s="4"/>
      <c r="ESJ924" s="4"/>
      <c r="ESK924" s="4"/>
      <c r="ESL924" s="4"/>
      <c r="ESM924" s="4"/>
      <c r="ESN924" s="4"/>
      <c r="ESO924" s="4"/>
      <c r="ESP924" s="4"/>
      <c r="ESQ924" s="4"/>
      <c r="ESR924" s="4"/>
      <c r="ESS924" s="4"/>
      <c r="EST924" s="4"/>
      <c r="ESU924" s="4"/>
      <c r="ESV924" s="4"/>
      <c r="ESW924" s="4"/>
      <c r="ESX924" s="4"/>
      <c r="ESY924" s="4"/>
      <c r="ESZ924" s="4"/>
      <c r="ETA924" s="4"/>
      <c r="ETB924" s="4"/>
      <c r="ETC924" s="4"/>
      <c r="ETD924" s="4"/>
      <c r="ETE924" s="4"/>
      <c r="ETF924" s="4"/>
      <c r="ETG924" s="4"/>
      <c r="ETH924" s="4"/>
      <c r="ETI924" s="4"/>
      <c r="ETJ924" s="4"/>
      <c r="ETK924" s="4"/>
      <c r="ETL924" s="4"/>
      <c r="ETM924" s="4"/>
      <c r="ETN924" s="4"/>
      <c r="ETO924" s="4"/>
      <c r="ETP924" s="4"/>
      <c r="ETQ924" s="4"/>
      <c r="ETR924" s="4"/>
      <c r="ETS924" s="4"/>
      <c r="ETT924" s="4"/>
      <c r="ETU924" s="4"/>
      <c r="ETV924" s="4"/>
      <c r="ETW924" s="4"/>
      <c r="ETX924" s="4"/>
      <c r="ETY924" s="4"/>
      <c r="ETZ924" s="4"/>
      <c r="EUA924" s="4"/>
      <c r="EUB924" s="4"/>
      <c r="EUC924" s="4"/>
      <c r="EUD924" s="4"/>
      <c r="EUE924" s="4"/>
      <c r="EUF924" s="4"/>
      <c r="EUG924" s="4"/>
      <c r="EUH924" s="4"/>
      <c r="EUI924" s="4"/>
      <c r="EUJ924" s="4"/>
      <c r="EUK924" s="4"/>
      <c r="EUL924" s="4"/>
      <c r="EUM924" s="4"/>
      <c r="EUN924" s="4"/>
      <c r="EUO924" s="4"/>
      <c r="EUP924" s="4"/>
      <c r="EUQ924" s="4"/>
      <c r="EUR924" s="4"/>
      <c r="EUS924" s="4"/>
      <c r="EUT924" s="4"/>
      <c r="EUU924" s="4"/>
      <c r="EUV924" s="4"/>
      <c r="EUW924" s="4"/>
      <c r="EUX924" s="4"/>
      <c r="EUY924" s="4"/>
      <c r="EUZ924" s="4"/>
      <c r="EVA924" s="4"/>
      <c r="EVB924" s="4"/>
      <c r="EVC924" s="4"/>
      <c r="EVD924" s="4"/>
      <c r="EVE924" s="4"/>
      <c r="EVF924" s="4"/>
      <c r="EVG924" s="4"/>
      <c r="EVH924" s="4"/>
      <c r="EVI924" s="4"/>
      <c r="EVJ924" s="4"/>
      <c r="EVK924" s="4"/>
      <c r="EVL924" s="4"/>
      <c r="EVM924" s="4"/>
      <c r="EVN924" s="4"/>
      <c r="EVO924" s="4"/>
      <c r="EVP924" s="4"/>
      <c r="EVQ924" s="4"/>
      <c r="EVR924" s="4"/>
      <c r="EVS924" s="4"/>
      <c r="EVT924" s="4"/>
      <c r="EVU924" s="4"/>
      <c r="EVV924" s="4"/>
      <c r="EVW924" s="4"/>
      <c r="EVX924" s="4"/>
      <c r="EVY924" s="4"/>
      <c r="EVZ924" s="4"/>
      <c r="EWA924" s="4"/>
      <c r="EWB924" s="4"/>
      <c r="EWC924" s="4"/>
      <c r="EWD924" s="4"/>
      <c r="EWE924" s="4"/>
      <c r="EWF924" s="4"/>
      <c r="EWG924" s="4"/>
      <c r="EWH924" s="4"/>
      <c r="EWI924" s="4"/>
      <c r="EWJ924" s="4"/>
      <c r="EWK924" s="4"/>
      <c r="EWL924" s="4"/>
      <c r="EWM924" s="4"/>
      <c r="EWN924" s="4"/>
      <c r="EWO924" s="4"/>
      <c r="EWP924" s="4"/>
      <c r="EWQ924" s="4"/>
      <c r="EWR924" s="4"/>
      <c r="EWS924" s="4"/>
      <c r="EWT924" s="4"/>
      <c r="EWU924" s="4"/>
      <c r="EWV924" s="4"/>
      <c r="EWW924" s="4"/>
      <c r="EWX924" s="4"/>
      <c r="EWY924" s="4"/>
      <c r="EWZ924" s="4"/>
      <c r="EXA924" s="4"/>
      <c r="EXB924" s="4"/>
      <c r="EXC924" s="4"/>
      <c r="EXD924" s="4"/>
      <c r="EXE924" s="4"/>
      <c r="EXF924" s="4"/>
      <c r="EXG924" s="4"/>
      <c r="EXH924" s="4"/>
      <c r="EXI924" s="4"/>
      <c r="EXJ924" s="4"/>
      <c r="EXK924" s="4"/>
      <c r="EXL924" s="4"/>
      <c r="EXM924" s="4"/>
      <c r="EXN924" s="4"/>
      <c r="EXO924" s="4"/>
      <c r="EXP924" s="4"/>
      <c r="EXQ924" s="4"/>
      <c r="EXR924" s="4"/>
      <c r="EXS924" s="4"/>
      <c r="EXT924" s="4"/>
      <c r="EXU924" s="4"/>
      <c r="EXV924" s="4"/>
      <c r="EXW924" s="4"/>
      <c r="EXX924" s="4"/>
      <c r="EXY924" s="4"/>
      <c r="EXZ924" s="4"/>
      <c r="EYA924" s="4"/>
      <c r="EYB924" s="4"/>
      <c r="EYC924" s="4"/>
      <c r="EYD924" s="4"/>
      <c r="EYE924" s="4"/>
      <c r="EYF924" s="4"/>
      <c r="EYG924" s="4"/>
      <c r="EYH924" s="4"/>
      <c r="EYI924" s="4"/>
      <c r="EYJ924" s="4"/>
      <c r="EYK924" s="4"/>
      <c r="EYL924" s="4"/>
      <c r="EYM924" s="4"/>
      <c r="EYN924" s="4"/>
      <c r="EYO924" s="4"/>
      <c r="EYP924" s="4"/>
      <c r="EYQ924" s="4"/>
      <c r="EYR924" s="4"/>
      <c r="EYS924" s="4"/>
      <c r="EYT924" s="4"/>
      <c r="EYU924" s="4"/>
      <c r="EYV924" s="4"/>
      <c r="EYW924" s="4"/>
      <c r="EYX924" s="4"/>
      <c r="EYY924" s="4"/>
      <c r="EYZ924" s="4"/>
      <c r="EZA924" s="4"/>
      <c r="EZB924" s="4"/>
      <c r="EZC924" s="4"/>
      <c r="EZD924" s="4"/>
      <c r="EZE924" s="4"/>
      <c r="EZF924" s="4"/>
      <c r="EZG924" s="4"/>
      <c r="EZH924" s="4"/>
      <c r="EZI924" s="4"/>
      <c r="EZJ924" s="4"/>
      <c r="EZK924" s="4"/>
      <c r="EZL924" s="4"/>
      <c r="EZM924" s="4"/>
      <c r="EZN924" s="4"/>
      <c r="EZO924" s="4"/>
      <c r="EZP924" s="4"/>
      <c r="EZQ924" s="4"/>
      <c r="EZR924" s="4"/>
      <c r="EZS924" s="4"/>
      <c r="EZT924" s="4"/>
      <c r="EZU924" s="4"/>
      <c r="EZV924" s="4"/>
      <c r="EZW924" s="4"/>
      <c r="EZX924" s="4"/>
      <c r="EZY924" s="4"/>
      <c r="EZZ924" s="4"/>
      <c r="FAA924" s="4"/>
      <c r="FAB924" s="4"/>
      <c r="FAC924" s="4"/>
      <c r="FAD924" s="4"/>
      <c r="FAE924" s="4"/>
      <c r="FAF924" s="4"/>
      <c r="FAG924" s="4"/>
      <c r="FAH924" s="4"/>
      <c r="FAJ924" s="4"/>
      <c r="FAL924" s="4"/>
      <c r="FAM924" s="4"/>
      <c r="FAN924" s="4"/>
      <c r="FAO924" s="4"/>
      <c r="FAP924" s="4"/>
      <c r="FAQ924" s="4"/>
      <c r="FAR924" s="4"/>
      <c r="FAS924" s="4"/>
      <c r="FAX924" s="4"/>
      <c r="FAY924" s="4"/>
      <c r="FAZ924" s="4"/>
      <c r="FBA924" s="4"/>
      <c r="FBB924" s="4"/>
      <c r="FBC924" s="4"/>
      <c r="FBD924" s="4"/>
      <c r="FBE924" s="4"/>
      <c r="FBF924" s="4"/>
      <c r="FBG924" s="4"/>
      <c r="FBH924" s="4"/>
      <c r="FBI924" s="4"/>
      <c r="FBJ924" s="4"/>
      <c r="FBK924" s="4"/>
      <c r="FBL924" s="4"/>
      <c r="FBM924" s="4"/>
      <c r="FBN924" s="4"/>
      <c r="FBO924" s="4"/>
      <c r="FBP924" s="4"/>
      <c r="FBQ924" s="4"/>
      <c r="FBR924" s="4"/>
      <c r="FBS924" s="4"/>
      <c r="FBT924" s="4"/>
      <c r="FBU924" s="4"/>
      <c r="FBV924" s="4"/>
      <c r="FBW924" s="4"/>
      <c r="FBX924" s="4"/>
      <c r="FBY924" s="4"/>
      <c r="FBZ924" s="4"/>
      <c r="FCA924" s="4"/>
      <c r="FCB924" s="4"/>
      <c r="FCC924" s="4"/>
      <c r="FCD924" s="4"/>
      <c r="FCE924" s="4"/>
      <c r="FCF924" s="4"/>
      <c r="FCG924" s="4"/>
      <c r="FCH924" s="4"/>
      <c r="FCI924" s="4"/>
      <c r="FCJ924" s="4"/>
      <c r="FCK924" s="4"/>
      <c r="FCL924" s="4"/>
      <c r="FCM924" s="4"/>
      <c r="FCN924" s="4"/>
      <c r="FCO924" s="4"/>
      <c r="FCP924" s="4"/>
      <c r="FCQ924" s="4"/>
      <c r="FCR924" s="4"/>
      <c r="FCS924" s="4"/>
      <c r="FCT924" s="4"/>
      <c r="FCU924" s="4"/>
      <c r="FCV924" s="4"/>
      <c r="FCW924" s="4"/>
      <c r="FCX924" s="4"/>
      <c r="FCY924" s="4"/>
      <c r="FCZ924" s="4"/>
      <c r="FDA924" s="4"/>
      <c r="FDB924" s="4"/>
      <c r="FDC924" s="4"/>
      <c r="FDD924" s="4"/>
      <c r="FDE924" s="4"/>
      <c r="FDF924" s="4"/>
      <c r="FDG924" s="4"/>
      <c r="FDH924" s="4"/>
      <c r="FDI924" s="4"/>
      <c r="FDJ924" s="4"/>
      <c r="FDK924" s="4"/>
      <c r="FDL924" s="4"/>
      <c r="FDM924" s="4"/>
      <c r="FDN924" s="4"/>
      <c r="FDO924" s="4"/>
      <c r="FDP924" s="4"/>
      <c r="FDQ924" s="4"/>
      <c r="FDR924" s="4"/>
      <c r="FDS924" s="4"/>
      <c r="FDT924" s="4"/>
      <c r="FDU924" s="4"/>
      <c r="FDV924" s="4"/>
      <c r="FDW924" s="4"/>
      <c r="FDX924" s="4"/>
      <c r="FDY924" s="4"/>
      <c r="FDZ924" s="4"/>
      <c r="FEA924" s="4"/>
      <c r="FEB924" s="4"/>
      <c r="FEC924" s="4"/>
      <c r="FED924" s="4"/>
      <c r="FEE924" s="4"/>
      <c r="FEF924" s="4"/>
      <c r="FEG924" s="4"/>
      <c r="FEH924" s="4"/>
      <c r="FEI924" s="4"/>
      <c r="FEJ924" s="4"/>
      <c r="FEK924" s="4"/>
      <c r="FEL924" s="4"/>
      <c r="FEM924" s="4"/>
      <c r="FEN924" s="4"/>
      <c r="FEO924" s="4"/>
      <c r="FEP924" s="4"/>
      <c r="FEQ924" s="4"/>
      <c r="FER924" s="4"/>
      <c r="FES924" s="4"/>
      <c r="FET924" s="4"/>
      <c r="FEU924" s="4"/>
      <c r="FEV924" s="4"/>
      <c r="FEW924" s="4"/>
      <c r="FEX924" s="4"/>
      <c r="FEY924" s="4"/>
      <c r="FEZ924" s="4"/>
      <c r="FFA924" s="4"/>
      <c r="FFB924" s="4"/>
      <c r="FFC924" s="4"/>
      <c r="FFD924" s="4"/>
      <c r="FFE924" s="4"/>
      <c r="FFF924" s="4"/>
      <c r="FFG924" s="4"/>
      <c r="FFH924" s="4"/>
      <c r="FFI924" s="4"/>
      <c r="FFJ924" s="4"/>
      <c r="FFK924" s="4"/>
      <c r="FFL924" s="4"/>
      <c r="FFM924" s="4"/>
      <c r="FFN924" s="4"/>
      <c r="FFO924" s="4"/>
      <c r="FFP924" s="4"/>
      <c r="FFQ924" s="4"/>
      <c r="FFR924" s="4"/>
      <c r="FFS924" s="4"/>
      <c r="FFT924" s="4"/>
      <c r="FFU924" s="4"/>
      <c r="FFV924" s="4"/>
      <c r="FFW924" s="4"/>
      <c r="FFX924" s="4"/>
      <c r="FFY924" s="4"/>
      <c r="FFZ924" s="4"/>
      <c r="FGA924" s="4"/>
      <c r="FGB924" s="4"/>
      <c r="FGC924" s="4"/>
      <c r="FGD924" s="4"/>
      <c r="FGE924" s="4"/>
      <c r="FGF924" s="4"/>
      <c r="FGG924" s="4"/>
      <c r="FGH924" s="4"/>
      <c r="FGI924" s="4"/>
      <c r="FGJ924" s="4"/>
      <c r="FGK924" s="4"/>
      <c r="FGL924" s="4"/>
      <c r="FGM924" s="4"/>
      <c r="FGN924" s="4"/>
      <c r="FGO924" s="4"/>
      <c r="FGP924" s="4"/>
      <c r="FGQ924" s="4"/>
      <c r="FGR924" s="4"/>
      <c r="FGS924" s="4"/>
      <c r="FGT924" s="4"/>
      <c r="FGU924" s="4"/>
      <c r="FGV924" s="4"/>
      <c r="FGW924" s="4"/>
      <c r="FGX924" s="4"/>
      <c r="FGY924" s="4"/>
      <c r="FGZ924" s="4"/>
      <c r="FHA924" s="4"/>
      <c r="FHB924" s="4"/>
      <c r="FHC924" s="4"/>
      <c r="FHD924" s="4"/>
      <c r="FHE924" s="4"/>
      <c r="FHF924" s="4"/>
      <c r="FHG924" s="4"/>
      <c r="FHH924" s="4"/>
      <c r="FHI924" s="4"/>
      <c r="FHJ924" s="4"/>
      <c r="FHK924" s="4"/>
      <c r="FHL924" s="4"/>
      <c r="FHM924" s="4"/>
      <c r="FHN924" s="4"/>
      <c r="FHO924" s="4"/>
      <c r="FHP924" s="4"/>
      <c r="FHQ924" s="4"/>
      <c r="FHR924" s="4"/>
      <c r="FHS924" s="4"/>
      <c r="FHT924" s="4"/>
      <c r="FHU924" s="4"/>
      <c r="FHV924" s="4"/>
      <c r="FHW924" s="4"/>
      <c r="FHX924" s="4"/>
      <c r="FHY924" s="4"/>
      <c r="FHZ924" s="4"/>
      <c r="FIA924" s="4"/>
      <c r="FIB924" s="4"/>
      <c r="FIC924" s="4"/>
      <c r="FID924" s="4"/>
      <c r="FIE924" s="4"/>
      <c r="FIF924" s="4"/>
      <c r="FIG924" s="4"/>
      <c r="FIH924" s="4"/>
      <c r="FII924" s="4"/>
      <c r="FIJ924" s="4"/>
      <c r="FIK924" s="4"/>
      <c r="FIL924" s="4"/>
      <c r="FIM924" s="4"/>
      <c r="FIN924" s="4"/>
      <c r="FIO924" s="4"/>
      <c r="FIP924" s="4"/>
      <c r="FIQ924" s="4"/>
      <c r="FIR924" s="4"/>
      <c r="FIS924" s="4"/>
      <c r="FIT924" s="4"/>
      <c r="FIU924" s="4"/>
      <c r="FIV924" s="4"/>
      <c r="FIW924" s="4"/>
      <c r="FIX924" s="4"/>
      <c r="FIY924" s="4"/>
      <c r="FIZ924" s="4"/>
      <c r="FJA924" s="4"/>
      <c r="FJB924" s="4"/>
      <c r="FJC924" s="4"/>
      <c r="FJD924" s="4"/>
      <c r="FJE924" s="4"/>
      <c r="FJF924" s="4"/>
      <c r="FJG924" s="4"/>
      <c r="FJH924" s="4"/>
      <c r="FJI924" s="4"/>
      <c r="FJJ924" s="4"/>
      <c r="FJK924" s="4"/>
      <c r="FJL924" s="4"/>
      <c r="FJM924" s="4"/>
      <c r="FJN924" s="4"/>
      <c r="FJO924" s="4"/>
      <c r="FJP924" s="4"/>
      <c r="FJQ924" s="4"/>
      <c r="FJR924" s="4"/>
      <c r="FJS924" s="4"/>
      <c r="FJT924" s="4"/>
      <c r="FJU924" s="4"/>
      <c r="FJV924" s="4"/>
      <c r="FJW924" s="4"/>
      <c r="FJX924" s="4"/>
      <c r="FJY924" s="4"/>
      <c r="FJZ924" s="4"/>
      <c r="FKA924" s="4"/>
      <c r="FKB924" s="4"/>
      <c r="FKC924" s="4"/>
      <c r="FKD924" s="4"/>
      <c r="FKF924" s="4"/>
      <c r="FKH924" s="4"/>
      <c r="FKI924" s="4"/>
      <c r="FKJ924" s="4"/>
      <c r="FKK924" s="4"/>
      <c r="FKL924" s="4"/>
      <c r="FKM924" s="4"/>
      <c r="FKN924" s="4"/>
      <c r="FKO924" s="4"/>
      <c r="FKT924" s="4"/>
      <c r="FKU924" s="4"/>
      <c r="FKV924" s="4"/>
      <c r="FKW924" s="4"/>
      <c r="FKX924" s="4"/>
      <c r="FKY924" s="4"/>
      <c r="FKZ924" s="4"/>
      <c r="FLA924" s="4"/>
      <c r="FLB924" s="4"/>
      <c r="FLC924" s="4"/>
      <c r="FLD924" s="4"/>
      <c r="FLE924" s="4"/>
      <c r="FLF924" s="4"/>
      <c r="FLG924" s="4"/>
      <c r="FLH924" s="4"/>
      <c r="FLI924" s="4"/>
      <c r="FLJ924" s="4"/>
      <c r="FLK924" s="4"/>
      <c r="FLL924" s="4"/>
      <c r="FLM924" s="4"/>
      <c r="FLN924" s="4"/>
      <c r="FLO924" s="4"/>
      <c r="FLP924" s="4"/>
      <c r="FLQ924" s="4"/>
      <c r="FLR924" s="4"/>
      <c r="FLS924" s="4"/>
      <c r="FLT924" s="4"/>
      <c r="FLU924" s="4"/>
      <c r="FLV924" s="4"/>
      <c r="FLW924" s="4"/>
      <c r="FLX924" s="4"/>
      <c r="FLY924" s="4"/>
      <c r="FLZ924" s="4"/>
      <c r="FMA924" s="4"/>
      <c r="FMB924" s="4"/>
      <c r="FMC924" s="4"/>
      <c r="FMD924" s="4"/>
      <c r="FME924" s="4"/>
      <c r="FMF924" s="4"/>
      <c r="FMG924" s="4"/>
      <c r="FMH924" s="4"/>
      <c r="FMI924" s="4"/>
      <c r="FMJ924" s="4"/>
      <c r="FMK924" s="4"/>
      <c r="FML924" s="4"/>
      <c r="FMM924" s="4"/>
      <c r="FMN924" s="4"/>
      <c r="FMO924" s="4"/>
      <c r="FMP924" s="4"/>
      <c r="FMQ924" s="4"/>
      <c r="FMR924" s="4"/>
      <c r="FMS924" s="4"/>
      <c r="FMT924" s="4"/>
      <c r="FMU924" s="4"/>
      <c r="FMV924" s="4"/>
      <c r="FMW924" s="4"/>
      <c r="FMX924" s="4"/>
      <c r="FMY924" s="4"/>
      <c r="FMZ924" s="4"/>
      <c r="FNA924" s="4"/>
      <c r="FNB924" s="4"/>
      <c r="FNC924" s="4"/>
      <c r="FND924" s="4"/>
      <c r="FNE924" s="4"/>
      <c r="FNF924" s="4"/>
      <c r="FNG924" s="4"/>
      <c r="FNH924" s="4"/>
      <c r="FNI924" s="4"/>
      <c r="FNJ924" s="4"/>
      <c r="FNK924" s="4"/>
      <c r="FNL924" s="4"/>
      <c r="FNM924" s="4"/>
      <c r="FNN924" s="4"/>
      <c r="FNO924" s="4"/>
      <c r="FNP924" s="4"/>
      <c r="FNQ924" s="4"/>
      <c r="FNR924" s="4"/>
      <c r="FNS924" s="4"/>
      <c r="FNT924" s="4"/>
      <c r="FNU924" s="4"/>
      <c r="FNV924" s="4"/>
      <c r="FNW924" s="4"/>
      <c r="FNX924" s="4"/>
      <c r="FNY924" s="4"/>
      <c r="FNZ924" s="4"/>
      <c r="FOA924" s="4"/>
      <c r="FOB924" s="4"/>
      <c r="FOC924" s="4"/>
      <c r="FOD924" s="4"/>
      <c r="FOE924" s="4"/>
      <c r="FOF924" s="4"/>
      <c r="FOG924" s="4"/>
      <c r="FOH924" s="4"/>
      <c r="FOI924" s="4"/>
      <c r="FOJ924" s="4"/>
      <c r="FOK924" s="4"/>
      <c r="FOL924" s="4"/>
      <c r="FOM924" s="4"/>
      <c r="FON924" s="4"/>
      <c r="FOO924" s="4"/>
      <c r="FOP924" s="4"/>
      <c r="FOQ924" s="4"/>
      <c r="FOR924" s="4"/>
      <c r="FOS924" s="4"/>
      <c r="FOT924" s="4"/>
      <c r="FOU924" s="4"/>
      <c r="FOV924" s="4"/>
      <c r="FOW924" s="4"/>
      <c r="FOX924" s="4"/>
      <c r="FOY924" s="4"/>
      <c r="FOZ924" s="4"/>
      <c r="FPA924" s="4"/>
      <c r="FPB924" s="4"/>
      <c r="FPC924" s="4"/>
      <c r="FPD924" s="4"/>
      <c r="FPE924" s="4"/>
      <c r="FPF924" s="4"/>
      <c r="FPG924" s="4"/>
      <c r="FPH924" s="4"/>
      <c r="FPI924" s="4"/>
      <c r="FPJ924" s="4"/>
      <c r="FPK924" s="4"/>
      <c r="FPL924" s="4"/>
      <c r="FPM924" s="4"/>
      <c r="FPN924" s="4"/>
      <c r="FPO924" s="4"/>
      <c r="FPP924" s="4"/>
      <c r="FPQ924" s="4"/>
      <c r="FPR924" s="4"/>
      <c r="FPS924" s="4"/>
      <c r="FPT924" s="4"/>
      <c r="FPU924" s="4"/>
      <c r="FPV924" s="4"/>
      <c r="FPW924" s="4"/>
      <c r="FPX924" s="4"/>
      <c r="FPY924" s="4"/>
      <c r="FPZ924" s="4"/>
      <c r="FQA924" s="4"/>
      <c r="FQB924" s="4"/>
      <c r="FQC924" s="4"/>
      <c r="FQD924" s="4"/>
      <c r="FQE924" s="4"/>
      <c r="FQF924" s="4"/>
      <c r="FQG924" s="4"/>
      <c r="FQH924" s="4"/>
      <c r="FQI924" s="4"/>
      <c r="FQJ924" s="4"/>
      <c r="FQK924" s="4"/>
      <c r="FQL924" s="4"/>
      <c r="FQM924" s="4"/>
      <c r="FQN924" s="4"/>
      <c r="FQO924" s="4"/>
      <c r="FQP924" s="4"/>
      <c r="FQQ924" s="4"/>
      <c r="FQR924" s="4"/>
      <c r="FQS924" s="4"/>
      <c r="FQT924" s="4"/>
      <c r="FQU924" s="4"/>
      <c r="FQV924" s="4"/>
      <c r="FQW924" s="4"/>
      <c r="FQX924" s="4"/>
      <c r="FQY924" s="4"/>
      <c r="FQZ924" s="4"/>
      <c r="FRA924" s="4"/>
      <c r="FRB924" s="4"/>
      <c r="FRC924" s="4"/>
      <c r="FRD924" s="4"/>
      <c r="FRE924" s="4"/>
      <c r="FRF924" s="4"/>
      <c r="FRG924" s="4"/>
      <c r="FRH924" s="4"/>
      <c r="FRI924" s="4"/>
      <c r="FRJ924" s="4"/>
      <c r="FRK924" s="4"/>
      <c r="FRL924" s="4"/>
      <c r="FRM924" s="4"/>
      <c r="FRN924" s="4"/>
      <c r="FRO924" s="4"/>
      <c r="FRP924" s="4"/>
      <c r="FRQ924" s="4"/>
      <c r="FRR924" s="4"/>
      <c r="FRS924" s="4"/>
      <c r="FRT924" s="4"/>
      <c r="FRU924" s="4"/>
      <c r="FRV924" s="4"/>
      <c r="FRW924" s="4"/>
      <c r="FRX924" s="4"/>
      <c r="FRY924" s="4"/>
      <c r="FRZ924" s="4"/>
      <c r="FSA924" s="4"/>
      <c r="FSB924" s="4"/>
      <c r="FSC924" s="4"/>
      <c r="FSD924" s="4"/>
      <c r="FSE924" s="4"/>
      <c r="FSF924" s="4"/>
      <c r="FSG924" s="4"/>
      <c r="FSH924" s="4"/>
      <c r="FSI924" s="4"/>
      <c r="FSJ924" s="4"/>
      <c r="FSK924" s="4"/>
      <c r="FSL924" s="4"/>
      <c r="FSM924" s="4"/>
      <c r="FSN924" s="4"/>
      <c r="FSO924" s="4"/>
      <c r="FSP924" s="4"/>
      <c r="FSQ924" s="4"/>
      <c r="FSR924" s="4"/>
      <c r="FSS924" s="4"/>
      <c r="FST924" s="4"/>
      <c r="FSU924" s="4"/>
      <c r="FSV924" s="4"/>
      <c r="FSW924" s="4"/>
      <c r="FSX924" s="4"/>
      <c r="FSY924" s="4"/>
      <c r="FSZ924" s="4"/>
      <c r="FTA924" s="4"/>
      <c r="FTB924" s="4"/>
      <c r="FTC924" s="4"/>
      <c r="FTD924" s="4"/>
      <c r="FTE924" s="4"/>
      <c r="FTF924" s="4"/>
      <c r="FTG924" s="4"/>
      <c r="FTH924" s="4"/>
      <c r="FTI924" s="4"/>
      <c r="FTJ924" s="4"/>
      <c r="FTK924" s="4"/>
      <c r="FTL924" s="4"/>
      <c r="FTM924" s="4"/>
      <c r="FTN924" s="4"/>
      <c r="FTO924" s="4"/>
      <c r="FTP924" s="4"/>
      <c r="FTQ924" s="4"/>
      <c r="FTR924" s="4"/>
      <c r="FTS924" s="4"/>
      <c r="FTT924" s="4"/>
      <c r="FTU924" s="4"/>
      <c r="FTV924" s="4"/>
      <c r="FTW924" s="4"/>
      <c r="FTX924" s="4"/>
      <c r="FTY924" s="4"/>
      <c r="FTZ924" s="4"/>
      <c r="FUB924" s="4"/>
      <c r="FUD924" s="4"/>
      <c r="FUE924" s="4"/>
      <c r="FUF924" s="4"/>
      <c r="FUG924" s="4"/>
      <c r="FUH924" s="4"/>
      <c r="FUI924" s="4"/>
      <c r="FUJ924" s="4"/>
      <c r="FUK924" s="4"/>
      <c r="FUP924" s="4"/>
      <c r="FUQ924" s="4"/>
      <c r="FUR924" s="4"/>
      <c r="FUS924" s="4"/>
      <c r="FUT924" s="4"/>
      <c r="FUU924" s="4"/>
      <c r="FUV924" s="4"/>
      <c r="FUW924" s="4"/>
      <c r="FUX924" s="4"/>
      <c r="FUY924" s="4"/>
      <c r="FUZ924" s="4"/>
      <c r="FVA924" s="4"/>
      <c r="FVB924" s="4"/>
      <c r="FVC924" s="4"/>
      <c r="FVD924" s="4"/>
      <c r="FVE924" s="4"/>
      <c r="FVF924" s="4"/>
      <c r="FVG924" s="4"/>
      <c r="FVH924" s="4"/>
      <c r="FVI924" s="4"/>
      <c r="FVJ924" s="4"/>
      <c r="FVK924" s="4"/>
      <c r="FVL924" s="4"/>
      <c r="FVM924" s="4"/>
      <c r="FVN924" s="4"/>
      <c r="FVO924" s="4"/>
      <c r="FVP924" s="4"/>
      <c r="FVQ924" s="4"/>
      <c r="FVR924" s="4"/>
      <c r="FVS924" s="4"/>
      <c r="FVT924" s="4"/>
      <c r="FVU924" s="4"/>
      <c r="FVV924" s="4"/>
      <c r="FVW924" s="4"/>
      <c r="FVX924" s="4"/>
      <c r="FVY924" s="4"/>
      <c r="FVZ924" s="4"/>
      <c r="FWA924" s="4"/>
      <c r="FWB924" s="4"/>
      <c r="FWC924" s="4"/>
      <c r="FWD924" s="4"/>
      <c r="FWE924" s="4"/>
      <c r="FWF924" s="4"/>
      <c r="FWG924" s="4"/>
      <c r="FWH924" s="4"/>
      <c r="FWI924" s="4"/>
      <c r="FWJ924" s="4"/>
      <c r="FWK924" s="4"/>
      <c r="FWL924" s="4"/>
      <c r="FWM924" s="4"/>
      <c r="FWN924" s="4"/>
      <c r="FWO924" s="4"/>
      <c r="FWP924" s="4"/>
      <c r="FWQ924" s="4"/>
      <c r="FWR924" s="4"/>
      <c r="FWS924" s="4"/>
      <c r="FWT924" s="4"/>
      <c r="FWU924" s="4"/>
      <c r="FWV924" s="4"/>
      <c r="FWW924" s="4"/>
      <c r="FWX924" s="4"/>
      <c r="FWY924" s="4"/>
      <c r="FWZ924" s="4"/>
      <c r="FXA924" s="4"/>
      <c r="FXB924" s="4"/>
      <c r="FXC924" s="4"/>
      <c r="FXD924" s="4"/>
      <c r="FXE924" s="4"/>
      <c r="FXF924" s="4"/>
      <c r="FXG924" s="4"/>
      <c r="FXH924" s="4"/>
      <c r="FXI924" s="4"/>
      <c r="FXJ924" s="4"/>
      <c r="FXK924" s="4"/>
      <c r="FXL924" s="4"/>
      <c r="FXM924" s="4"/>
      <c r="FXN924" s="4"/>
      <c r="FXO924" s="4"/>
      <c r="FXP924" s="4"/>
      <c r="FXQ924" s="4"/>
      <c r="FXR924" s="4"/>
      <c r="FXS924" s="4"/>
      <c r="FXT924" s="4"/>
      <c r="FXU924" s="4"/>
      <c r="FXV924" s="4"/>
      <c r="FXW924" s="4"/>
      <c r="FXX924" s="4"/>
      <c r="FXY924" s="4"/>
      <c r="FXZ924" s="4"/>
      <c r="FYA924" s="4"/>
      <c r="FYB924" s="4"/>
      <c r="FYC924" s="4"/>
      <c r="FYD924" s="4"/>
      <c r="FYE924" s="4"/>
      <c r="FYF924" s="4"/>
      <c r="FYG924" s="4"/>
      <c r="FYH924" s="4"/>
      <c r="FYI924" s="4"/>
      <c r="FYJ924" s="4"/>
      <c r="FYK924" s="4"/>
      <c r="FYL924" s="4"/>
      <c r="FYM924" s="4"/>
      <c r="FYN924" s="4"/>
      <c r="FYO924" s="4"/>
      <c r="FYP924" s="4"/>
      <c r="FYQ924" s="4"/>
      <c r="FYR924" s="4"/>
      <c r="FYS924" s="4"/>
      <c r="FYT924" s="4"/>
      <c r="FYU924" s="4"/>
      <c r="FYV924" s="4"/>
      <c r="FYW924" s="4"/>
      <c r="FYX924" s="4"/>
      <c r="FYY924" s="4"/>
      <c r="FYZ924" s="4"/>
      <c r="FZA924" s="4"/>
      <c r="FZB924" s="4"/>
      <c r="FZC924" s="4"/>
      <c r="FZD924" s="4"/>
      <c r="FZE924" s="4"/>
      <c r="FZF924" s="4"/>
      <c r="FZG924" s="4"/>
      <c r="FZH924" s="4"/>
      <c r="FZI924" s="4"/>
      <c r="FZJ924" s="4"/>
      <c r="FZK924" s="4"/>
      <c r="FZL924" s="4"/>
      <c r="FZM924" s="4"/>
      <c r="FZN924" s="4"/>
      <c r="FZO924" s="4"/>
      <c r="FZP924" s="4"/>
      <c r="FZQ924" s="4"/>
      <c r="FZR924" s="4"/>
      <c r="FZS924" s="4"/>
      <c r="FZT924" s="4"/>
      <c r="FZU924" s="4"/>
      <c r="FZV924" s="4"/>
      <c r="FZW924" s="4"/>
      <c r="FZX924" s="4"/>
      <c r="FZY924" s="4"/>
      <c r="FZZ924" s="4"/>
      <c r="GAA924" s="4"/>
      <c r="GAB924" s="4"/>
      <c r="GAC924" s="4"/>
      <c r="GAD924" s="4"/>
      <c r="GAE924" s="4"/>
      <c r="GAF924" s="4"/>
      <c r="GAG924" s="4"/>
      <c r="GAH924" s="4"/>
      <c r="GAI924" s="4"/>
      <c r="GAJ924" s="4"/>
      <c r="GAK924" s="4"/>
      <c r="GAL924" s="4"/>
      <c r="GAM924" s="4"/>
      <c r="GAN924" s="4"/>
      <c r="GAO924" s="4"/>
      <c r="GAP924" s="4"/>
      <c r="GAQ924" s="4"/>
      <c r="GAR924" s="4"/>
      <c r="GAS924" s="4"/>
      <c r="GAT924" s="4"/>
      <c r="GAU924" s="4"/>
      <c r="GAV924" s="4"/>
      <c r="GAW924" s="4"/>
      <c r="GAX924" s="4"/>
      <c r="GAY924" s="4"/>
      <c r="GAZ924" s="4"/>
      <c r="GBA924" s="4"/>
      <c r="GBB924" s="4"/>
      <c r="GBC924" s="4"/>
      <c r="GBD924" s="4"/>
      <c r="GBE924" s="4"/>
      <c r="GBF924" s="4"/>
      <c r="GBG924" s="4"/>
      <c r="GBH924" s="4"/>
      <c r="GBI924" s="4"/>
      <c r="GBJ924" s="4"/>
      <c r="GBK924" s="4"/>
      <c r="GBL924" s="4"/>
      <c r="GBM924" s="4"/>
      <c r="GBN924" s="4"/>
      <c r="GBO924" s="4"/>
      <c r="GBP924" s="4"/>
      <c r="GBQ924" s="4"/>
      <c r="GBR924" s="4"/>
      <c r="GBS924" s="4"/>
      <c r="GBT924" s="4"/>
      <c r="GBU924" s="4"/>
      <c r="GBV924" s="4"/>
      <c r="GBW924" s="4"/>
      <c r="GBX924" s="4"/>
      <c r="GBY924" s="4"/>
      <c r="GBZ924" s="4"/>
      <c r="GCA924" s="4"/>
      <c r="GCB924" s="4"/>
      <c r="GCC924" s="4"/>
      <c r="GCD924" s="4"/>
      <c r="GCE924" s="4"/>
      <c r="GCF924" s="4"/>
      <c r="GCG924" s="4"/>
      <c r="GCH924" s="4"/>
      <c r="GCI924" s="4"/>
      <c r="GCJ924" s="4"/>
      <c r="GCK924" s="4"/>
      <c r="GCL924" s="4"/>
      <c r="GCM924" s="4"/>
      <c r="GCN924" s="4"/>
      <c r="GCO924" s="4"/>
      <c r="GCP924" s="4"/>
      <c r="GCQ924" s="4"/>
      <c r="GCR924" s="4"/>
      <c r="GCS924" s="4"/>
      <c r="GCT924" s="4"/>
      <c r="GCU924" s="4"/>
      <c r="GCV924" s="4"/>
      <c r="GCW924" s="4"/>
      <c r="GCX924" s="4"/>
      <c r="GCY924" s="4"/>
      <c r="GCZ924" s="4"/>
      <c r="GDA924" s="4"/>
      <c r="GDB924" s="4"/>
      <c r="GDC924" s="4"/>
      <c r="GDD924" s="4"/>
      <c r="GDE924" s="4"/>
      <c r="GDF924" s="4"/>
      <c r="GDG924" s="4"/>
      <c r="GDH924" s="4"/>
      <c r="GDI924" s="4"/>
      <c r="GDJ924" s="4"/>
      <c r="GDK924" s="4"/>
      <c r="GDL924" s="4"/>
      <c r="GDM924" s="4"/>
      <c r="GDN924" s="4"/>
      <c r="GDO924" s="4"/>
      <c r="GDP924" s="4"/>
      <c r="GDQ924" s="4"/>
      <c r="GDR924" s="4"/>
      <c r="GDS924" s="4"/>
      <c r="GDT924" s="4"/>
      <c r="GDU924" s="4"/>
      <c r="GDV924" s="4"/>
      <c r="GDX924" s="4"/>
      <c r="GDZ924" s="4"/>
      <c r="GEA924" s="4"/>
      <c r="GEB924" s="4"/>
      <c r="GEC924" s="4"/>
      <c r="GED924" s="4"/>
      <c r="GEE924" s="4"/>
      <c r="GEF924" s="4"/>
      <c r="GEG924" s="4"/>
      <c r="GEL924" s="4"/>
      <c r="GEM924" s="4"/>
      <c r="GEN924" s="4"/>
      <c r="GEO924" s="4"/>
      <c r="GEP924" s="4"/>
      <c r="GEQ924" s="4"/>
      <c r="GER924" s="4"/>
      <c r="GES924" s="4"/>
      <c r="GET924" s="4"/>
      <c r="GEU924" s="4"/>
      <c r="GEV924" s="4"/>
      <c r="GEW924" s="4"/>
      <c r="GEX924" s="4"/>
      <c r="GEY924" s="4"/>
      <c r="GEZ924" s="4"/>
      <c r="GFA924" s="4"/>
      <c r="GFB924" s="4"/>
      <c r="GFC924" s="4"/>
      <c r="GFD924" s="4"/>
      <c r="GFE924" s="4"/>
      <c r="GFF924" s="4"/>
      <c r="GFG924" s="4"/>
      <c r="GFH924" s="4"/>
      <c r="GFI924" s="4"/>
      <c r="GFJ924" s="4"/>
      <c r="GFK924" s="4"/>
      <c r="GFL924" s="4"/>
      <c r="GFM924" s="4"/>
      <c r="GFN924" s="4"/>
      <c r="GFO924" s="4"/>
      <c r="GFP924" s="4"/>
      <c r="GFQ924" s="4"/>
      <c r="GFR924" s="4"/>
      <c r="GFS924" s="4"/>
      <c r="GFT924" s="4"/>
      <c r="GFU924" s="4"/>
      <c r="GFV924" s="4"/>
      <c r="GFW924" s="4"/>
      <c r="GFX924" s="4"/>
      <c r="GFY924" s="4"/>
      <c r="GFZ924" s="4"/>
      <c r="GGA924" s="4"/>
      <c r="GGB924" s="4"/>
      <c r="GGC924" s="4"/>
      <c r="GGD924" s="4"/>
      <c r="GGE924" s="4"/>
      <c r="GGF924" s="4"/>
      <c r="GGG924" s="4"/>
      <c r="GGH924" s="4"/>
      <c r="GGI924" s="4"/>
      <c r="GGJ924" s="4"/>
      <c r="GGK924" s="4"/>
      <c r="GGL924" s="4"/>
      <c r="GGM924" s="4"/>
      <c r="GGN924" s="4"/>
      <c r="GGO924" s="4"/>
      <c r="GGP924" s="4"/>
      <c r="GGQ924" s="4"/>
      <c r="GGR924" s="4"/>
      <c r="GGS924" s="4"/>
      <c r="GGT924" s="4"/>
      <c r="GGU924" s="4"/>
      <c r="GGV924" s="4"/>
      <c r="GGW924" s="4"/>
      <c r="GGX924" s="4"/>
      <c r="GGY924" s="4"/>
      <c r="GGZ924" s="4"/>
      <c r="GHA924" s="4"/>
      <c r="GHB924" s="4"/>
      <c r="GHC924" s="4"/>
      <c r="GHD924" s="4"/>
      <c r="GHE924" s="4"/>
      <c r="GHF924" s="4"/>
      <c r="GHG924" s="4"/>
      <c r="GHH924" s="4"/>
      <c r="GHI924" s="4"/>
      <c r="GHJ924" s="4"/>
      <c r="GHK924" s="4"/>
      <c r="GHL924" s="4"/>
      <c r="GHM924" s="4"/>
      <c r="GHN924" s="4"/>
      <c r="GHO924" s="4"/>
      <c r="GHP924" s="4"/>
      <c r="GHQ924" s="4"/>
      <c r="GHR924" s="4"/>
      <c r="GHS924" s="4"/>
      <c r="GHT924" s="4"/>
      <c r="GHU924" s="4"/>
      <c r="GHV924" s="4"/>
      <c r="GHW924" s="4"/>
      <c r="GHX924" s="4"/>
      <c r="GHY924" s="4"/>
      <c r="GHZ924" s="4"/>
      <c r="GIA924" s="4"/>
      <c r="GIB924" s="4"/>
      <c r="GIC924" s="4"/>
      <c r="GID924" s="4"/>
      <c r="GIE924" s="4"/>
      <c r="GIF924" s="4"/>
      <c r="GIG924" s="4"/>
      <c r="GIH924" s="4"/>
      <c r="GII924" s="4"/>
      <c r="GIJ924" s="4"/>
      <c r="GIK924" s="4"/>
      <c r="GIL924" s="4"/>
      <c r="GIM924" s="4"/>
      <c r="GIN924" s="4"/>
      <c r="GIO924" s="4"/>
      <c r="GIP924" s="4"/>
      <c r="GIQ924" s="4"/>
      <c r="GIR924" s="4"/>
      <c r="GIS924" s="4"/>
      <c r="GIT924" s="4"/>
      <c r="GIU924" s="4"/>
      <c r="GIV924" s="4"/>
      <c r="GIW924" s="4"/>
      <c r="GIX924" s="4"/>
      <c r="GIY924" s="4"/>
      <c r="GIZ924" s="4"/>
      <c r="GJA924" s="4"/>
      <c r="GJB924" s="4"/>
      <c r="GJC924" s="4"/>
      <c r="GJD924" s="4"/>
      <c r="GJE924" s="4"/>
      <c r="GJF924" s="4"/>
      <c r="GJG924" s="4"/>
      <c r="GJH924" s="4"/>
      <c r="GJI924" s="4"/>
      <c r="GJJ924" s="4"/>
      <c r="GJK924" s="4"/>
      <c r="GJL924" s="4"/>
      <c r="GJM924" s="4"/>
      <c r="GJN924" s="4"/>
      <c r="GJO924" s="4"/>
      <c r="GJP924" s="4"/>
      <c r="GJQ924" s="4"/>
      <c r="GJR924" s="4"/>
      <c r="GJS924" s="4"/>
      <c r="GJT924" s="4"/>
      <c r="GJU924" s="4"/>
      <c r="GJV924" s="4"/>
      <c r="GJW924" s="4"/>
      <c r="GJX924" s="4"/>
      <c r="GJY924" s="4"/>
      <c r="GJZ924" s="4"/>
      <c r="GKA924" s="4"/>
      <c r="GKB924" s="4"/>
      <c r="GKC924" s="4"/>
      <c r="GKD924" s="4"/>
      <c r="GKE924" s="4"/>
      <c r="GKF924" s="4"/>
      <c r="GKG924" s="4"/>
      <c r="GKH924" s="4"/>
      <c r="GKI924" s="4"/>
      <c r="GKJ924" s="4"/>
      <c r="GKK924" s="4"/>
      <c r="GKL924" s="4"/>
      <c r="GKM924" s="4"/>
      <c r="GKN924" s="4"/>
      <c r="GKO924" s="4"/>
      <c r="GKP924" s="4"/>
      <c r="GKQ924" s="4"/>
      <c r="GKR924" s="4"/>
      <c r="GKS924" s="4"/>
      <c r="GKT924" s="4"/>
      <c r="GKU924" s="4"/>
      <c r="GKV924" s="4"/>
      <c r="GKW924" s="4"/>
      <c r="GKX924" s="4"/>
      <c r="GKY924" s="4"/>
      <c r="GKZ924" s="4"/>
      <c r="GLA924" s="4"/>
      <c r="GLB924" s="4"/>
      <c r="GLC924" s="4"/>
      <c r="GLD924" s="4"/>
      <c r="GLE924" s="4"/>
      <c r="GLF924" s="4"/>
      <c r="GLG924" s="4"/>
      <c r="GLH924" s="4"/>
      <c r="GLI924" s="4"/>
      <c r="GLJ924" s="4"/>
      <c r="GLK924" s="4"/>
      <c r="GLL924" s="4"/>
      <c r="GLM924" s="4"/>
      <c r="GLN924" s="4"/>
      <c r="GLO924" s="4"/>
      <c r="GLP924" s="4"/>
      <c r="GLQ924" s="4"/>
      <c r="GLR924" s="4"/>
      <c r="GLS924" s="4"/>
      <c r="GLT924" s="4"/>
      <c r="GLU924" s="4"/>
      <c r="GLV924" s="4"/>
      <c r="GLW924" s="4"/>
      <c r="GLX924" s="4"/>
      <c r="GLY924" s="4"/>
      <c r="GLZ924" s="4"/>
      <c r="GMA924" s="4"/>
      <c r="GMB924" s="4"/>
      <c r="GMC924" s="4"/>
      <c r="GMD924" s="4"/>
      <c r="GME924" s="4"/>
      <c r="GMF924" s="4"/>
      <c r="GMG924" s="4"/>
      <c r="GMH924" s="4"/>
      <c r="GMI924" s="4"/>
      <c r="GMJ924" s="4"/>
      <c r="GMK924" s="4"/>
      <c r="GML924" s="4"/>
      <c r="GMM924" s="4"/>
      <c r="GMN924" s="4"/>
      <c r="GMO924" s="4"/>
      <c r="GMP924" s="4"/>
      <c r="GMQ924" s="4"/>
      <c r="GMR924" s="4"/>
      <c r="GMS924" s="4"/>
      <c r="GMT924" s="4"/>
      <c r="GMU924" s="4"/>
      <c r="GMV924" s="4"/>
      <c r="GMW924" s="4"/>
      <c r="GMX924" s="4"/>
      <c r="GMY924" s="4"/>
      <c r="GMZ924" s="4"/>
      <c r="GNA924" s="4"/>
      <c r="GNB924" s="4"/>
      <c r="GNC924" s="4"/>
      <c r="GND924" s="4"/>
      <c r="GNE924" s="4"/>
      <c r="GNF924" s="4"/>
      <c r="GNG924" s="4"/>
      <c r="GNH924" s="4"/>
      <c r="GNI924" s="4"/>
      <c r="GNJ924" s="4"/>
      <c r="GNK924" s="4"/>
      <c r="GNL924" s="4"/>
      <c r="GNM924" s="4"/>
      <c r="GNN924" s="4"/>
      <c r="GNO924" s="4"/>
      <c r="GNP924" s="4"/>
      <c r="GNQ924" s="4"/>
      <c r="GNR924" s="4"/>
      <c r="GNT924" s="4"/>
      <c r="GNV924" s="4"/>
      <c r="GNW924" s="4"/>
      <c r="GNX924" s="4"/>
      <c r="GNY924" s="4"/>
      <c r="GNZ924" s="4"/>
      <c r="GOA924" s="4"/>
      <c r="GOB924" s="4"/>
      <c r="GOC924" s="4"/>
      <c r="GOH924" s="4"/>
      <c r="GOI924" s="4"/>
      <c r="GOJ924" s="4"/>
      <c r="GOK924" s="4"/>
      <c r="GOL924" s="4"/>
      <c r="GOM924" s="4"/>
      <c r="GON924" s="4"/>
      <c r="GOO924" s="4"/>
      <c r="GOP924" s="4"/>
      <c r="GOQ924" s="4"/>
      <c r="GOR924" s="4"/>
      <c r="GOS924" s="4"/>
      <c r="GOT924" s="4"/>
      <c r="GOU924" s="4"/>
      <c r="GOV924" s="4"/>
      <c r="GOW924" s="4"/>
      <c r="GOX924" s="4"/>
      <c r="GOY924" s="4"/>
      <c r="GOZ924" s="4"/>
      <c r="GPA924" s="4"/>
      <c r="GPB924" s="4"/>
      <c r="GPC924" s="4"/>
      <c r="GPD924" s="4"/>
      <c r="GPE924" s="4"/>
      <c r="GPF924" s="4"/>
      <c r="GPG924" s="4"/>
      <c r="GPH924" s="4"/>
      <c r="GPI924" s="4"/>
      <c r="GPJ924" s="4"/>
      <c r="GPK924" s="4"/>
      <c r="GPL924" s="4"/>
      <c r="GPM924" s="4"/>
      <c r="GPN924" s="4"/>
      <c r="GPO924" s="4"/>
      <c r="GPP924" s="4"/>
      <c r="GPQ924" s="4"/>
      <c r="GPR924" s="4"/>
      <c r="GPS924" s="4"/>
      <c r="GPT924" s="4"/>
      <c r="GPU924" s="4"/>
      <c r="GPV924" s="4"/>
      <c r="GPW924" s="4"/>
      <c r="GPX924" s="4"/>
      <c r="GPY924" s="4"/>
      <c r="GPZ924" s="4"/>
      <c r="GQA924" s="4"/>
      <c r="GQB924" s="4"/>
      <c r="GQC924" s="4"/>
      <c r="GQD924" s="4"/>
      <c r="GQE924" s="4"/>
      <c r="GQF924" s="4"/>
      <c r="GQG924" s="4"/>
      <c r="GQH924" s="4"/>
      <c r="GQI924" s="4"/>
      <c r="GQJ924" s="4"/>
      <c r="GQK924" s="4"/>
      <c r="GQL924" s="4"/>
      <c r="GQM924" s="4"/>
      <c r="GQN924" s="4"/>
      <c r="GQO924" s="4"/>
      <c r="GQP924" s="4"/>
      <c r="GQQ924" s="4"/>
      <c r="GQR924" s="4"/>
      <c r="GQS924" s="4"/>
      <c r="GQT924" s="4"/>
      <c r="GQU924" s="4"/>
      <c r="GQV924" s="4"/>
      <c r="GQW924" s="4"/>
      <c r="GQX924" s="4"/>
      <c r="GQY924" s="4"/>
      <c r="GQZ924" s="4"/>
      <c r="GRA924" s="4"/>
      <c r="GRB924" s="4"/>
      <c r="GRC924" s="4"/>
      <c r="GRD924" s="4"/>
      <c r="GRE924" s="4"/>
      <c r="GRF924" s="4"/>
      <c r="GRG924" s="4"/>
      <c r="GRH924" s="4"/>
      <c r="GRI924" s="4"/>
      <c r="GRJ924" s="4"/>
      <c r="GRK924" s="4"/>
      <c r="GRL924" s="4"/>
      <c r="GRM924" s="4"/>
      <c r="GRN924" s="4"/>
      <c r="GRO924" s="4"/>
      <c r="GRP924" s="4"/>
      <c r="GRQ924" s="4"/>
      <c r="GRR924" s="4"/>
      <c r="GRS924" s="4"/>
      <c r="GRT924" s="4"/>
      <c r="GRU924" s="4"/>
      <c r="GRV924" s="4"/>
      <c r="GRW924" s="4"/>
      <c r="GRX924" s="4"/>
      <c r="GRY924" s="4"/>
      <c r="GRZ924" s="4"/>
      <c r="GSA924" s="4"/>
      <c r="GSB924" s="4"/>
      <c r="GSC924" s="4"/>
      <c r="GSD924" s="4"/>
      <c r="GSE924" s="4"/>
      <c r="GSF924" s="4"/>
      <c r="GSG924" s="4"/>
      <c r="GSH924" s="4"/>
      <c r="GSI924" s="4"/>
      <c r="GSJ924" s="4"/>
      <c r="GSK924" s="4"/>
      <c r="GSL924" s="4"/>
      <c r="GSM924" s="4"/>
      <c r="GSN924" s="4"/>
      <c r="GSO924" s="4"/>
      <c r="GSP924" s="4"/>
      <c r="GSQ924" s="4"/>
      <c r="GSR924" s="4"/>
      <c r="GSS924" s="4"/>
      <c r="GST924" s="4"/>
      <c r="GSU924" s="4"/>
      <c r="GSV924" s="4"/>
      <c r="GSW924" s="4"/>
      <c r="GSX924" s="4"/>
      <c r="GSY924" s="4"/>
      <c r="GSZ924" s="4"/>
      <c r="GTA924" s="4"/>
      <c r="GTB924" s="4"/>
      <c r="GTC924" s="4"/>
      <c r="GTD924" s="4"/>
      <c r="GTE924" s="4"/>
      <c r="GTF924" s="4"/>
      <c r="GTG924" s="4"/>
      <c r="GTH924" s="4"/>
      <c r="GTI924" s="4"/>
      <c r="GTJ924" s="4"/>
      <c r="GTK924" s="4"/>
      <c r="GTL924" s="4"/>
      <c r="GTM924" s="4"/>
      <c r="GTN924" s="4"/>
      <c r="GTO924" s="4"/>
      <c r="GTP924" s="4"/>
      <c r="GTQ924" s="4"/>
      <c r="GTR924" s="4"/>
      <c r="GTS924" s="4"/>
      <c r="GTT924" s="4"/>
      <c r="GTU924" s="4"/>
      <c r="GTV924" s="4"/>
      <c r="GTW924" s="4"/>
      <c r="GTX924" s="4"/>
      <c r="GTY924" s="4"/>
      <c r="GTZ924" s="4"/>
      <c r="GUA924" s="4"/>
      <c r="GUB924" s="4"/>
      <c r="GUC924" s="4"/>
      <c r="GUD924" s="4"/>
      <c r="GUE924" s="4"/>
      <c r="GUF924" s="4"/>
      <c r="GUG924" s="4"/>
      <c r="GUH924" s="4"/>
      <c r="GUI924" s="4"/>
      <c r="GUJ924" s="4"/>
      <c r="GUK924" s="4"/>
      <c r="GUL924" s="4"/>
      <c r="GUM924" s="4"/>
      <c r="GUN924" s="4"/>
      <c r="GUO924" s="4"/>
      <c r="GUP924" s="4"/>
      <c r="GUQ924" s="4"/>
      <c r="GUR924" s="4"/>
      <c r="GUS924" s="4"/>
      <c r="GUT924" s="4"/>
      <c r="GUU924" s="4"/>
      <c r="GUV924" s="4"/>
      <c r="GUW924" s="4"/>
      <c r="GUX924" s="4"/>
      <c r="GUY924" s="4"/>
      <c r="GUZ924" s="4"/>
      <c r="GVA924" s="4"/>
      <c r="GVB924" s="4"/>
      <c r="GVC924" s="4"/>
      <c r="GVD924" s="4"/>
      <c r="GVE924" s="4"/>
      <c r="GVF924" s="4"/>
      <c r="GVG924" s="4"/>
      <c r="GVH924" s="4"/>
      <c r="GVI924" s="4"/>
      <c r="GVJ924" s="4"/>
      <c r="GVK924" s="4"/>
      <c r="GVL924" s="4"/>
      <c r="GVM924" s="4"/>
      <c r="GVN924" s="4"/>
      <c r="GVO924" s="4"/>
      <c r="GVP924" s="4"/>
      <c r="GVQ924" s="4"/>
      <c r="GVR924" s="4"/>
      <c r="GVS924" s="4"/>
      <c r="GVT924" s="4"/>
      <c r="GVU924" s="4"/>
      <c r="GVV924" s="4"/>
      <c r="GVW924" s="4"/>
      <c r="GVX924" s="4"/>
      <c r="GVY924" s="4"/>
      <c r="GVZ924" s="4"/>
      <c r="GWA924" s="4"/>
      <c r="GWB924" s="4"/>
      <c r="GWC924" s="4"/>
      <c r="GWD924" s="4"/>
      <c r="GWE924" s="4"/>
      <c r="GWF924" s="4"/>
      <c r="GWG924" s="4"/>
      <c r="GWH924" s="4"/>
      <c r="GWI924" s="4"/>
      <c r="GWJ924" s="4"/>
      <c r="GWK924" s="4"/>
      <c r="GWL924" s="4"/>
      <c r="GWM924" s="4"/>
      <c r="GWN924" s="4"/>
      <c r="GWO924" s="4"/>
      <c r="GWP924" s="4"/>
      <c r="GWQ924" s="4"/>
      <c r="GWR924" s="4"/>
      <c r="GWS924" s="4"/>
      <c r="GWT924" s="4"/>
      <c r="GWU924" s="4"/>
      <c r="GWV924" s="4"/>
      <c r="GWW924" s="4"/>
      <c r="GWX924" s="4"/>
      <c r="GWY924" s="4"/>
      <c r="GWZ924" s="4"/>
      <c r="GXA924" s="4"/>
      <c r="GXB924" s="4"/>
      <c r="GXC924" s="4"/>
      <c r="GXD924" s="4"/>
      <c r="GXE924" s="4"/>
      <c r="GXF924" s="4"/>
      <c r="GXG924" s="4"/>
      <c r="GXH924" s="4"/>
      <c r="GXI924" s="4"/>
      <c r="GXJ924" s="4"/>
      <c r="GXK924" s="4"/>
      <c r="GXL924" s="4"/>
      <c r="GXM924" s="4"/>
      <c r="GXN924" s="4"/>
      <c r="GXP924" s="4"/>
      <c r="GXR924" s="4"/>
      <c r="GXS924" s="4"/>
      <c r="GXT924" s="4"/>
      <c r="GXU924" s="4"/>
      <c r="GXV924" s="4"/>
      <c r="GXW924" s="4"/>
      <c r="GXX924" s="4"/>
      <c r="GXY924" s="4"/>
      <c r="GYD924" s="4"/>
      <c r="GYE924" s="4"/>
      <c r="GYF924" s="4"/>
      <c r="GYG924" s="4"/>
      <c r="GYH924" s="4"/>
      <c r="GYI924" s="4"/>
      <c r="GYJ924" s="4"/>
      <c r="GYK924" s="4"/>
      <c r="GYL924" s="4"/>
      <c r="GYM924" s="4"/>
      <c r="GYN924" s="4"/>
      <c r="GYO924" s="4"/>
      <c r="GYP924" s="4"/>
      <c r="GYQ924" s="4"/>
      <c r="GYR924" s="4"/>
      <c r="GYS924" s="4"/>
      <c r="GYT924" s="4"/>
      <c r="GYU924" s="4"/>
      <c r="GYV924" s="4"/>
      <c r="GYW924" s="4"/>
      <c r="GYX924" s="4"/>
      <c r="GYY924" s="4"/>
      <c r="GYZ924" s="4"/>
      <c r="GZA924" s="4"/>
      <c r="GZB924" s="4"/>
      <c r="GZC924" s="4"/>
      <c r="GZD924" s="4"/>
      <c r="GZE924" s="4"/>
      <c r="GZF924" s="4"/>
      <c r="GZG924" s="4"/>
      <c r="GZH924" s="4"/>
      <c r="GZI924" s="4"/>
      <c r="GZJ924" s="4"/>
      <c r="GZK924" s="4"/>
      <c r="GZL924" s="4"/>
      <c r="GZM924" s="4"/>
      <c r="GZN924" s="4"/>
      <c r="GZO924" s="4"/>
      <c r="GZP924" s="4"/>
      <c r="GZQ924" s="4"/>
      <c r="GZR924" s="4"/>
      <c r="GZS924" s="4"/>
      <c r="GZT924" s="4"/>
      <c r="GZU924" s="4"/>
      <c r="GZV924" s="4"/>
      <c r="GZW924" s="4"/>
      <c r="GZX924" s="4"/>
      <c r="GZY924" s="4"/>
      <c r="GZZ924" s="4"/>
      <c r="HAA924" s="4"/>
      <c r="HAB924" s="4"/>
      <c r="HAC924" s="4"/>
      <c r="HAD924" s="4"/>
      <c r="HAE924" s="4"/>
      <c r="HAF924" s="4"/>
      <c r="HAG924" s="4"/>
      <c r="HAH924" s="4"/>
      <c r="HAI924" s="4"/>
      <c r="HAJ924" s="4"/>
      <c r="HAK924" s="4"/>
      <c r="HAL924" s="4"/>
      <c r="HAM924" s="4"/>
      <c r="HAN924" s="4"/>
      <c r="HAO924" s="4"/>
      <c r="HAP924" s="4"/>
      <c r="HAQ924" s="4"/>
      <c r="HAR924" s="4"/>
      <c r="HAS924" s="4"/>
      <c r="HAT924" s="4"/>
      <c r="HAU924" s="4"/>
      <c r="HAV924" s="4"/>
      <c r="HAW924" s="4"/>
      <c r="HAX924" s="4"/>
      <c r="HAY924" s="4"/>
      <c r="HAZ924" s="4"/>
      <c r="HBA924" s="4"/>
      <c r="HBB924" s="4"/>
      <c r="HBC924" s="4"/>
      <c r="HBD924" s="4"/>
      <c r="HBE924" s="4"/>
      <c r="HBF924" s="4"/>
      <c r="HBG924" s="4"/>
      <c r="HBH924" s="4"/>
      <c r="HBI924" s="4"/>
      <c r="HBJ924" s="4"/>
      <c r="HBK924" s="4"/>
      <c r="HBL924" s="4"/>
      <c r="HBM924" s="4"/>
      <c r="HBN924" s="4"/>
      <c r="HBO924" s="4"/>
      <c r="HBP924" s="4"/>
      <c r="HBQ924" s="4"/>
      <c r="HBR924" s="4"/>
      <c r="HBS924" s="4"/>
      <c r="HBT924" s="4"/>
      <c r="HBU924" s="4"/>
      <c r="HBV924" s="4"/>
      <c r="HBW924" s="4"/>
      <c r="HBX924" s="4"/>
      <c r="HBY924" s="4"/>
      <c r="HBZ924" s="4"/>
      <c r="HCA924" s="4"/>
      <c r="HCB924" s="4"/>
      <c r="HCC924" s="4"/>
      <c r="HCD924" s="4"/>
      <c r="HCE924" s="4"/>
      <c r="HCF924" s="4"/>
      <c r="HCG924" s="4"/>
      <c r="HCH924" s="4"/>
      <c r="HCI924" s="4"/>
      <c r="HCJ924" s="4"/>
      <c r="HCK924" s="4"/>
      <c r="HCL924" s="4"/>
      <c r="HCM924" s="4"/>
      <c r="HCN924" s="4"/>
      <c r="HCO924" s="4"/>
      <c r="HCP924" s="4"/>
      <c r="HCQ924" s="4"/>
      <c r="HCR924" s="4"/>
      <c r="HCS924" s="4"/>
      <c r="HCT924" s="4"/>
      <c r="HCU924" s="4"/>
      <c r="HCV924" s="4"/>
      <c r="HCW924" s="4"/>
      <c r="HCX924" s="4"/>
      <c r="HCY924" s="4"/>
      <c r="HCZ924" s="4"/>
      <c r="HDA924" s="4"/>
      <c r="HDB924" s="4"/>
      <c r="HDC924" s="4"/>
      <c r="HDD924" s="4"/>
      <c r="HDE924" s="4"/>
      <c r="HDF924" s="4"/>
      <c r="HDG924" s="4"/>
      <c r="HDH924" s="4"/>
      <c r="HDI924" s="4"/>
      <c r="HDJ924" s="4"/>
      <c r="HDK924" s="4"/>
      <c r="HDL924" s="4"/>
      <c r="HDM924" s="4"/>
      <c r="HDN924" s="4"/>
      <c r="HDO924" s="4"/>
      <c r="HDP924" s="4"/>
      <c r="HDQ924" s="4"/>
      <c r="HDR924" s="4"/>
      <c r="HDS924" s="4"/>
      <c r="HDT924" s="4"/>
      <c r="HDU924" s="4"/>
      <c r="HDV924" s="4"/>
      <c r="HDW924" s="4"/>
      <c r="HDX924" s="4"/>
      <c r="HDY924" s="4"/>
      <c r="HDZ924" s="4"/>
      <c r="HEA924" s="4"/>
      <c r="HEB924" s="4"/>
      <c r="HEC924" s="4"/>
      <c r="HED924" s="4"/>
      <c r="HEE924" s="4"/>
      <c r="HEF924" s="4"/>
      <c r="HEG924" s="4"/>
      <c r="HEH924" s="4"/>
      <c r="HEI924" s="4"/>
      <c r="HEJ924" s="4"/>
      <c r="HEK924" s="4"/>
      <c r="HEL924" s="4"/>
      <c r="HEM924" s="4"/>
      <c r="HEN924" s="4"/>
      <c r="HEO924" s="4"/>
      <c r="HEP924" s="4"/>
      <c r="HEQ924" s="4"/>
      <c r="HER924" s="4"/>
      <c r="HES924" s="4"/>
      <c r="HET924" s="4"/>
      <c r="HEU924" s="4"/>
      <c r="HEV924" s="4"/>
      <c r="HEW924" s="4"/>
      <c r="HEX924" s="4"/>
      <c r="HEY924" s="4"/>
      <c r="HEZ924" s="4"/>
      <c r="HFA924" s="4"/>
      <c r="HFB924" s="4"/>
      <c r="HFC924" s="4"/>
      <c r="HFD924" s="4"/>
      <c r="HFE924" s="4"/>
      <c r="HFF924" s="4"/>
      <c r="HFG924" s="4"/>
      <c r="HFH924" s="4"/>
      <c r="HFI924" s="4"/>
      <c r="HFJ924" s="4"/>
      <c r="HFK924" s="4"/>
      <c r="HFL924" s="4"/>
      <c r="HFM924" s="4"/>
      <c r="HFN924" s="4"/>
      <c r="HFO924" s="4"/>
      <c r="HFP924" s="4"/>
      <c r="HFQ924" s="4"/>
      <c r="HFR924" s="4"/>
      <c r="HFS924" s="4"/>
      <c r="HFT924" s="4"/>
      <c r="HFU924" s="4"/>
      <c r="HFV924" s="4"/>
      <c r="HFW924" s="4"/>
      <c r="HFX924" s="4"/>
      <c r="HFY924" s="4"/>
      <c r="HFZ924" s="4"/>
      <c r="HGA924" s="4"/>
      <c r="HGB924" s="4"/>
      <c r="HGC924" s="4"/>
      <c r="HGD924" s="4"/>
      <c r="HGE924" s="4"/>
      <c r="HGF924" s="4"/>
      <c r="HGG924" s="4"/>
      <c r="HGH924" s="4"/>
      <c r="HGI924" s="4"/>
      <c r="HGJ924" s="4"/>
      <c r="HGK924" s="4"/>
      <c r="HGL924" s="4"/>
      <c r="HGM924" s="4"/>
      <c r="HGN924" s="4"/>
      <c r="HGO924" s="4"/>
      <c r="HGP924" s="4"/>
      <c r="HGQ924" s="4"/>
      <c r="HGR924" s="4"/>
      <c r="HGS924" s="4"/>
      <c r="HGT924" s="4"/>
      <c r="HGU924" s="4"/>
      <c r="HGV924" s="4"/>
      <c r="HGW924" s="4"/>
      <c r="HGX924" s="4"/>
      <c r="HGY924" s="4"/>
      <c r="HGZ924" s="4"/>
      <c r="HHA924" s="4"/>
      <c r="HHB924" s="4"/>
      <c r="HHC924" s="4"/>
      <c r="HHD924" s="4"/>
      <c r="HHE924" s="4"/>
      <c r="HHF924" s="4"/>
      <c r="HHG924" s="4"/>
      <c r="HHH924" s="4"/>
      <c r="HHI924" s="4"/>
      <c r="HHJ924" s="4"/>
      <c r="HHL924" s="4"/>
      <c r="HHN924" s="4"/>
      <c r="HHO924" s="4"/>
      <c r="HHP924" s="4"/>
      <c r="HHQ924" s="4"/>
      <c r="HHR924" s="4"/>
      <c r="HHS924" s="4"/>
      <c r="HHT924" s="4"/>
      <c r="HHU924" s="4"/>
      <c r="HHZ924" s="4"/>
      <c r="HIA924" s="4"/>
      <c r="HIB924" s="4"/>
      <c r="HIC924" s="4"/>
      <c r="HID924" s="4"/>
      <c r="HIE924" s="4"/>
      <c r="HIF924" s="4"/>
      <c r="HIG924" s="4"/>
      <c r="HIH924" s="4"/>
      <c r="HII924" s="4"/>
      <c r="HIJ924" s="4"/>
      <c r="HIK924" s="4"/>
      <c r="HIL924" s="4"/>
      <c r="HIM924" s="4"/>
      <c r="HIN924" s="4"/>
      <c r="HIO924" s="4"/>
      <c r="HIP924" s="4"/>
      <c r="HIQ924" s="4"/>
      <c r="HIR924" s="4"/>
      <c r="HIS924" s="4"/>
      <c r="HIT924" s="4"/>
      <c r="HIU924" s="4"/>
      <c r="HIV924" s="4"/>
      <c r="HIW924" s="4"/>
      <c r="HIX924" s="4"/>
      <c r="HIY924" s="4"/>
      <c r="HIZ924" s="4"/>
      <c r="HJA924" s="4"/>
      <c r="HJB924" s="4"/>
      <c r="HJC924" s="4"/>
      <c r="HJD924" s="4"/>
      <c r="HJE924" s="4"/>
      <c r="HJF924" s="4"/>
      <c r="HJG924" s="4"/>
      <c r="HJH924" s="4"/>
      <c r="HJI924" s="4"/>
      <c r="HJJ924" s="4"/>
      <c r="HJK924" s="4"/>
      <c r="HJL924" s="4"/>
      <c r="HJM924" s="4"/>
      <c r="HJN924" s="4"/>
      <c r="HJO924" s="4"/>
      <c r="HJP924" s="4"/>
      <c r="HJQ924" s="4"/>
      <c r="HJR924" s="4"/>
      <c r="HJS924" s="4"/>
      <c r="HJT924" s="4"/>
      <c r="HJU924" s="4"/>
      <c r="HJV924" s="4"/>
      <c r="HJW924" s="4"/>
      <c r="HJX924" s="4"/>
      <c r="HJY924" s="4"/>
      <c r="HJZ924" s="4"/>
      <c r="HKA924" s="4"/>
      <c r="HKB924" s="4"/>
      <c r="HKC924" s="4"/>
      <c r="HKD924" s="4"/>
      <c r="HKE924" s="4"/>
      <c r="HKF924" s="4"/>
      <c r="HKG924" s="4"/>
      <c r="HKH924" s="4"/>
      <c r="HKI924" s="4"/>
      <c r="HKJ924" s="4"/>
      <c r="HKK924" s="4"/>
      <c r="HKL924" s="4"/>
      <c r="HKM924" s="4"/>
      <c r="HKN924" s="4"/>
      <c r="HKO924" s="4"/>
      <c r="HKP924" s="4"/>
      <c r="HKQ924" s="4"/>
      <c r="HKR924" s="4"/>
      <c r="HKS924" s="4"/>
      <c r="HKT924" s="4"/>
      <c r="HKU924" s="4"/>
      <c r="HKV924" s="4"/>
      <c r="HKW924" s="4"/>
      <c r="HKX924" s="4"/>
      <c r="HKY924" s="4"/>
      <c r="HKZ924" s="4"/>
      <c r="HLA924" s="4"/>
      <c r="HLB924" s="4"/>
      <c r="HLC924" s="4"/>
      <c r="HLD924" s="4"/>
      <c r="HLE924" s="4"/>
      <c r="HLF924" s="4"/>
      <c r="HLG924" s="4"/>
      <c r="HLH924" s="4"/>
      <c r="HLI924" s="4"/>
      <c r="HLJ924" s="4"/>
      <c r="HLK924" s="4"/>
      <c r="HLL924" s="4"/>
      <c r="HLM924" s="4"/>
      <c r="HLN924" s="4"/>
      <c r="HLO924" s="4"/>
      <c r="HLP924" s="4"/>
      <c r="HLQ924" s="4"/>
      <c r="HLR924" s="4"/>
      <c r="HLS924" s="4"/>
      <c r="HLT924" s="4"/>
      <c r="HLU924" s="4"/>
      <c r="HLV924" s="4"/>
      <c r="HLW924" s="4"/>
      <c r="HLX924" s="4"/>
      <c r="HLY924" s="4"/>
      <c r="HLZ924" s="4"/>
      <c r="HMA924" s="4"/>
      <c r="HMB924" s="4"/>
      <c r="HMC924" s="4"/>
      <c r="HMD924" s="4"/>
      <c r="HME924" s="4"/>
      <c r="HMF924" s="4"/>
      <c r="HMG924" s="4"/>
      <c r="HMH924" s="4"/>
      <c r="HMI924" s="4"/>
      <c r="HMJ924" s="4"/>
      <c r="HMK924" s="4"/>
      <c r="HML924" s="4"/>
      <c r="HMM924" s="4"/>
      <c r="HMN924" s="4"/>
      <c r="HMO924" s="4"/>
      <c r="HMP924" s="4"/>
      <c r="HMQ924" s="4"/>
      <c r="HMR924" s="4"/>
      <c r="HMS924" s="4"/>
      <c r="HMT924" s="4"/>
      <c r="HMU924" s="4"/>
      <c r="HMV924" s="4"/>
      <c r="HMW924" s="4"/>
      <c r="HMX924" s="4"/>
      <c r="HMY924" s="4"/>
      <c r="HMZ924" s="4"/>
      <c r="HNA924" s="4"/>
      <c r="HNB924" s="4"/>
      <c r="HNC924" s="4"/>
      <c r="HND924" s="4"/>
      <c r="HNE924" s="4"/>
      <c r="HNF924" s="4"/>
      <c r="HNG924" s="4"/>
      <c r="HNH924" s="4"/>
      <c r="HNI924" s="4"/>
      <c r="HNJ924" s="4"/>
      <c r="HNK924" s="4"/>
      <c r="HNL924" s="4"/>
      <c r="HNM924" s="4"/>
      <c r="HNN924" s="4"/>
      <c r="HNO924" s="4"/>
      <c r="HNP924" s="4"/>
      <c r="HNQ924" s="4"/>
      <c r="HNR924" s="4"/>
      <c r="HNS924" s="4"/>
      <c r="HNT924" s="4"/>
      <c r="HNU924" s="4"/>
      <c r="HNV924" s="4"/>
      <c r="HNW924" s="4"/>
      <c r="HNX924" s="4"/>
      <c r="HNY924" s="4"/>
      <c r="HNZ924" s="4"/>
      <c r="HOA924" s="4"/>
      <c r="HOB924" s="4"/>
      <c r="HOC924" s="4"/>
      <c r="HOD924" s="4"/>
      <c r="HOE924" s="4"/>
      <c r="HOF924" s="4"/>
      <c r="HOG924" s="4"/>
      <c r="HOH924" s="4"/>
      <c r="HOI924" s="4"/>
      <c r="HOJ924" s="4"/>
      <c r="HOK924" s="4"/>
      <c r="HOL924" s="4"/>
      <c r="HOM924" s="4"/>
      <c r="HON924" s="4"/>
      <c r="HOO924" s="4"/>
      <c r="HOP924" s="4"/>
      <c r="HOQ924" s="4"/>
      <c r="HOR924" s="4"/>
      <c r="HOS924" s="4"/>
      <c r="HOT924" s="4"/>
      <c r="HOU924" s="4"/>
      <c r="HOV924" s="4"/>
      <c r="HOW924" s="4"/>
      <c r="HOX924" s="4"/>
      <c r="HOY924" s="4"/>
      <c r="HOZ924" s="4"/>
      <c r="HPA924" s="4"/>
      <c r="HPB924" s="4"/>
      <c r="HPC924" s="4"/>
      <c r="HPD924" s="4"/>
      <c r="HPE924" s="4"/>
      <c r="HPF924" s="4"/>
      <c r="HPG924" s="4"/>
      <c r="HPH924" s="4"/>
      <c r="HPI924" s="4"/>
      <c r="HPJ924" s="4"/>
      <c r="HPK924" s="4"/>
      <c r="HPL924" s="4"/>
      <c r="HPM924" s="4"/>
      <c r="HPN924" s="4"/>
      <c r="HPO924" s="4"/>
      <c r="HPP924" s="4"/>
      <c r="HPQ924" s="4"/>
      <c r="HPR924" s="4"/>
      <c r="HPS924" s="4"/>
      <c r="HPT924" s="4"/>
      <c r="HPU924" s="4"/>
      <c r="HPV924" s="4"/>
      <c r="HPW924" s="4"/>
      <c r="HPX924" s="4"/>
      <c r="HPY924" s="4"/>
      <c r="HPZ924" s="4"/>
      <c r="HQA924" s="4"/>
      <c r="HQB924" s="4"/>
      <c r="HQC924" s="4"/>
      <c r="HQD924" s="4"/>
      <c r="HQE924" s="4"/>
      <c r="HQF924" s="4"/>
      <c r="HQG924" s="4"/>
      <c r="HQH924" s="4"/>
      <c r="HQI924" s="4"/>
      <c r="HQJ924" s="4"/>
      <c r="HQK924" s="4"/>
      <c r="HQL924" s="4"/>
      <c r="HQM924" s="4"/>
      <c r="HQN924" s="4"/>
      <c r="HQO924" s="4"/>
      <c r="HQP924" s="4"/>
      <c r="HQQ924" s="4"/>
      <c r="HQR924" s="4"/>
      <c r="HQS924" s="4"/>
      <c r="HQT924" s="4"/>
      <c r="HQU924" s="4"/>
      <c r="HQV924" s="4"/>
      <c r="HQW924" s="4"/>
      <c r="HQX924" s="4"/>
      <c r="HQY924" s="4"/>
      <c r="HQZ924" s="4"/>
      <c r="HRA924" s="4"/>
      <c r="HRB924" s="4"/>
      <c r="HRC924" s="4"/>
      <c r="HRD924" s="4"/>
      <c r="HRE924" s="4"/>
      <c r="HRF924" s="4"/>
      <c r="HRH924" s="4"/>
      <c r="HRJ924" s="4"/>
      <c r="HRK924" s="4"/>
      <c r="HRL924" s="4"/>
      <c r="HRM924" s="4"/>
      <c r="HRN924" s="4"/>
      <c r="HRO924" s="4"/>
      <c r="HRP924" s="4"/>
      <c r="HRQ924" s="4"/>
      <c r="HRV924" s="4"/>
      <c r="HRW924" s="4"/>
      <c r="HRX924" s="4"/>
      <c r="HRY924" s="4"/>
      <c r="HRZ924" s="4"/>
      <c r="HSA924" s="4"/>
      <c r="HSB924" s="4"/>
      <c r="HSC924" s="4"/>
      <c r="HSD924" s="4"/>
      <c r="HSE924" s="4"/>
      <c r="HSF924" s="4"/>
      <c r="HSG924" s="4"/>
      <c r="HSH924" s="4"/>
      <c r="HSI924" s="4"/>
      <c r="HSJ924" s="4"/>
      <c r="HSK924" s="4"/>
      <c r="HSL924" s="4"/>
      <c r="HSM924" s="4"/>
      <c r="HSN924" s="4"/>
      <c r="HSO924" s="4"/>
      <c r="HSP924" s="4"/>
      <c r="HSQ924" s="4"/>
      <c r="HSR924" s="4"/>
      <c r="HSS924" s="4"/>
      <c r="HST924" s="4"/>
      <c r="HSU924" s="4"/>
      <c r="HSV924" s="4"/>
      <c r="HSW924" s="4"/>
      <c r="HSX924" s="4"/>
      <c r="HSY924" s="4"/>
      <c r="HSZ924" s="4"/>
      <c r="HTA924" s="4"/>
      <c r="HTB924" s="4"/>
      <c r="HTC924" s="4"/>
      <c r="HTD924" s="4"/>
      <c r="HTE924" s="4"/>
      <c r="HTF924" s="4"/>
      <c r="HTG924" s="4"/>
      <c r="HTH924" s="4"/>
      <c r="HTI924" s="4"/>
      <c r="HTJ924" s="4"/>
      <c r="HTK924" s="4"/>
      <c r="HTL924" s="4"/>
      <c r="HTM924" s="4"/>
      <c r="HTN924" s="4"/>
      <c r="HTO924" s="4"/>
      <c r="HTP924" s="4"/>
      <c r="HTQ924" s="4"/>
      <c r="HTR924" s="4"/>
      <c r="HTS924" s="4"/>
      <c r="HTT924" s="4"/>
      <c r="HTU924" s="4"/>
      <c r="HTV924" s="4"/>
      <c r="HTW924" s="4"/>
      <c r="HTX924" s="4"/>
      <c r="HTY924" s="4"/>
      <c r="HTZ924" s="4"/>
      <c r="HUA924" s="4"/>
      <c r="HUB924" s="4"/>
      <c r="HUC924" s="4"/>
      <c r="HUD924" s="4"/>
      <c r="HUE924" s="4"/>
      <c r="HUF924" s="4"/>
      <c r="HUG924" s="4"/>
      <c r="HUH924" s="4"/>
      <c r="HUI924" s="4"/>
      <c r="HUJ924" s="4"/>
      <c r="HUK924" s="4"/>
      <c r="HUL924" s="4"/>
      <c r="HUM924" s="4"/>
      <c r="HUN924" s="4"/>
      <c r="HUO924" s="4"/>
      <c r="HUP924" s="4"/>
      <c r="HUQ924" s="4"/>
      <c r="HUR924" s="4"/>
      <c r="HUS924" s="4"/>
      <c r="HUT924" s="4"/>
      <c r="HUU924" s="4"/>
      <c r="HUV924" s="4"/>
      <c r="HUW924" s="4"/>
      <c r="HUX924" s="4"/>
      <c r="HUY924" s="4"/>
      <c r="HUZ924" s="4"/>
      <c r="HVA924" s="4"/>
      <c r="HVB924" s="4"/>
      <c r="HVC924" s="4"/>
      <c r="HVD924" s="4"/>
      <c r="HVE924" s="4"/>
      <c r="HVF924" s="4"/>
      <c r="HVG924" s="4"/>
      <c r="HVH924" s="4"/>
      <c r="HVI924" s="4"/>
      <c r="HVJ924" s="4"/>
      <c r="HVK924" s="4"/>
      <c r="HVL924" s="4"/>
      <c r="HVM924" s="4"/>
      <c r="HVN924" s="4"/>
      <c r="HVO924" s="4"/>
      <c r="HVP924" s="4"/>
      <c r="HVQ924" s="4"/>
      <c r="HVR924" s="4"/>
      <c r="HVS924" s="4"/>
      <c r="HVT924" s="4"/>
      <c r="HVU924" s="4"/>
      <c r="HVV924" s="4"/>
      <c r="HVW924" s="4"/>
      <c r="HVX924" s="4"/>
      <c r="HVY924" s="4"/>
      <c r="HVZ924" s="4"/>
      <c r="HWA924" s="4"/>
      <c r="HWB924" s="4"/>
      <c r="HWC924" s="4"/>
      <c r="HWD924" s="4"/>
      <c r="HWE924" s="4"/>
      <c r="HWF924" s="4"/>
      <c r="HWG924" s="4"/>
      <c r="HWH924" s="4"/>
      <c r="HWI924" s="4"/>
      <c r="HWJ924" s="4"/>
      <c r="HWK924" s="4"/>
      <c r="HWL924" s="4"/>
      <c r="HWM924" s="4"/>
      <c r="HWN924" s="4"/>
      <c r="HWO924" s="4"/>
      <c r="HWP924" s="4"/>
      <c r="HWQ924" s="4"/>
      <c r="HWR924" s="4"/>
      <c r="HWS924" s="4"/>
      <c r="HWT924" s="4"/>
      <c r="HWU924" s="4"/>
      <c r="HWV924" s="4"/>
      <c r="HWW924" s="4"/>
      <c r="HWX924" s="4"/>
      <c r="HWY924" s="4"/>
      <c r="HWZ924" s="4"/>
      <c r="HXA924" s="4"/>
      <c r="HXB924" s="4"/>
      <c r="HXC924" s="4"/>
      <c r="HXD924" s="4"/>
      <c r="HXE924" s="4"/>
      <c r="HXF924" s="4"/>
      <c r="HXG924" s="4"/>
      <c r="HXH924" s="4"/>
      <c r="HXI924" s="4"/>
      <c r="HXJ924" s="4"/>
      <c r="HXK924" s="4"/>
      <c r="HXL924" s="4"/>
      <c r="HXM924" s="4"/>
      <c r="HXN924" s="4"/>
      <c r="HXO924" s="4"/>
      <c r="HXP924" s="4"/>
      <c r="HXQ924" s="4"/>
      <c r="HXR924" s="4"/>
      <c r="HXS924" s="4"/>
      <c r="HXT924" s="4"/>
      <c r="HXU924" s="4"/>
      <c r="HXV924" s="4"/>
      <c r="HXW924" s="4"/>
      <c r="HXX924" s="4"/>
      <c r="HXY924" s="4"/>
      <c r="HXZ924" s="4"/>
      <c r="HYA924" s="4"/>
      <c r="HYB924" s="4"/>
      <c r="HYC924" s="4"/>
      <c r="HYD924" s="4"/>
      <c r="HYE924" s="4"/>
      <c r="HYF924" s="4"/>
      <c r="HYG924" s="4"/>
      <c r="HYH924" s="4"/>
      <c r="HYI924" s="4"/>
      <c r="HYJ924" s="4"/>
      <c r="HYK924" s="4"/>
      <c r="HYL924" s="4"/>
      <c r="HYM924" s="4"/>
      <c r="HYN924" s="4"/>
      <c r="HYO924" s="4"/>
      <c r="HYP924" s="4"/>
      <c r="HYQ924" s="4"/>
      <c r="HYR924" s="4"/>
      <c r="HYS924" s="4"/>
      <c r="HYT924" s="4"/>
      <c r="HYU924" s="4"/>
      <c r="HYV924" s="4"/>
      <c r="HYW924" s="4"/>
      <c r="HYX924" s="4"/>
      <c r="HYY924" s="4"/>
      <c r="HYZ924" s="4"/>
      <c r="HZA924" s="4"/>
      <c r="HZB924" s="4"/>
      <c r="HZC924" s="4"/>
      <c r="HZD924" s="4"/>
      <c r="HZE924" s="4"/>
      <c r="HZF924" s="4"/>
      <c r="HZG924" s="4"/>
      <c r="HZH924" s="4"/>
      <c r="HZI924" s="4"/>
      <c r="HZJ924" s="4"/>
      <c r="HZK924" s="4"/>
      <c r="HZL924" s="4"/>
      <c r="HZM924" s="4"/>
      <c r="HZN924" s="4"/>
      <c r="HZO924" s="4"/>
      <c r="HZP924" s="4"/>
      <c r="HZQ924" s="4"/>
      <c r="HZR924" s="4"/>
      <c r="HZS924" s="4"/>
      <c r="HZT924" s="4"/>
      <c r="HZU924" s="4"/>
      <c r="HZV924" s="4"/>
      <c r="HZW924" s="4"/>
      <c r="HZX924" s="4"/>
      <c r="HZY924" s="4"/>
      <c r="HZZ924" s="4"/>
      <c r="IAA924" s="4"/>
      <c r="IAB924" s="4"/>
      <c r="IAC924" s="4"/>
      <c r="IAD924" s="4"/>
      <c r="IAE924" s="4"/>
      <c r="IAF924" s="4"/>
      <c r="IAG924" s="4"/>
      <c r="IAH924" s="4"/>
      <c r="IAI924" s="4"/>
      <c r="IAJ924" s="4"/>
      <c r="IAK924" s="4"/>
      <c r="IAL924" s="4"/>
      <c r="IAM924" s="4"/>
      <c r="IAN924" s="4"/>
      <c r="IAO924" s="4"/>
      <c r="IAP924" s="4"/>
      <c r="IAQ924" s="4"/>
      <c r="IAR924" s="4"/>
      <c r="IAS924" s="4"/>
      <c r="IAT924" s="4"/>
      <c r="IAU924" s="4"/>
      <c r="IAV924" s="4"/>
      <c r="IAW924" s="4"/>
      <c r="IAX924" s="4"/>
      <c r="IAY924" s="4"/>
      <c r="IAZ924" s="4"/>
      <c r="IBA924" s="4"/>
      <c r="IBB924" s="4"/>
      <c r="IBD924" s="4"/>
      <c r="IBF924" s="4"/>
      <c r="IBG924" s="4"/>
      <c r="IBH924" s="4"/>
      <c r="IBI924" s="4"/>
      <c r="IBJ924" s="4"/>
      <c r="IBK924" s="4"/>
      <c r="IBL924" s="4"/>
      <c r="IBM924" s="4"/>
      <c r="IBR924" s="4"/>
      <c r="IBS924" s="4"/>
      <c r="IBT924" s="4"/>
      <c r="IBU924" s="4"/>
      <c r="IBV924" s="4"/>
      <c r="IBW924" s="4"/>
      <c r="IBX924" s="4"/>
      <c r="IBY924" s="4"/>
      <c r="IBZ924" s="4"/>
      <c r="ICA924" s="4"/>
      <c r="ICB924" s="4"/>
      <c r="ICC924" s="4"/>
      <c r="ICD924" s="4"/>
      <c r="ICE924" s="4"/>
      <c r="ICF924" s="4"/>
      <c r="ICG924" s="4"/>
      <c r="ICH924" s="4"/>
      <c r="ICI924" s="4"/>
      <c r="ICJ924" s="4"/>
      <c r="ICK924" s="4"/>
      <c r="ICL924" s="4"/>
      <c r="ICM924" s="4"/>
      <c r="ICN924" s="4"/>
      <c r="ICO924" s="4"/>
      <c r="ICP924" s="4"/>
      <c r="ICQ924" s="4"/>
      <c r="ICR924" s="4"/>
      <c r="ICS924" s="4"/>
      <c r="ICT924" s="4"/>
      <c r="ICU924" s="4"/>
      <c r="ICV924" s="4"/>
      <c r="ICW924" s="4"/>
      <c r="ICX924" s="4"/>
      <c r="ICY924" s="4"/>
      <c r="ICZ924" s="4"/>
      <c r="IDA924" s="4"/>
      <c r="IDB924" s="4"/>
      <c r="IDC924" s="4"/>
      <c r="IDD924" s="4"/>
      <c r="IDE924" s="4"/>
      <c r="IDF924" s="4"/>
      <c r="IDG924" s="4"/>
      <c r="IDH924" s="4"/>
      <c r="IDI924" s="4"/>
      <c r="IDJ924" s="4"/>
      <c r="IDK924" s="4"/>
      <c r="IDL924" s="4"/>
      <c r="IDM924" s="4"/>
      <c r="IDN924" s="4"/>
      <c r="IDO924" s="4"/>
      <c r="IDP924" s="4"/>
      <c r="IDQ924" s="4"/>
      <c r="IDR924" s="4"/>
      <c r="IDS924" s="4"/>
      <c r="IDT924" s="4"/>
      <c r="IDU924" s="4"/>
      <c r="IDV924" s="4"/>
      <c r="IDW924" s="4"/>
      <c r="IDX924" s="4"/>
      <c r="IDY924" s="4"/>
      <c r="IDZ924" s="4"/>
      <c r="IEA924" s="4"/>
      <c r="IEB924" s="4"/>
      <c r="IEC924" s="4"/>
      <c r="IED924" s="4"/>
      <c r="IEE924" s="4"/>
      <c r="IEF924" s="4"/>
      <c r="IEG924" s="4"/>
      <c r="IEH924" s="4"/>
      <c r="IEI924" s="4"/>
      <c r="IEJ924" s="4"/>
      <c r="IEK924" s="4"/>
      <c r="IEL924" s="4"/>
      <c r="IEM924" s="4"/>
      <c r="IEN924" s="4"/>
      <c r="IEO924" s="4"/>
      <c r="IEP924" s="4"/>
      <c r="IEQ924" s="4"/>
      <c r="IER924" s="4"/>
      <c r="IES924" s="4"/>
      <c r="IET924" s="4"/>
      <c r="IEU924" s="4"/>
      <c r="IEV924" s="4"/>
      <c r="IEW924" s="4"/>
      <c r="IEX924" s="4"/>
      <c r="IEY924" s="4"/>
      <c r="IEZ924" s="4"/>
      <c r="IFA924" s="4"/>
      <c r="IFB924" s="4"/>
      <c r="IFC924" s="4"/>
      <c r="IFD924" s="4"/>
      <c r="IFE924" s="4"/>
      <c r="IFF924" s="4"/>
      <c r="IFG924" s="4"/>
      <c r="IFH924" s="4"/>
      <c r="IFI924" s="4"/>
      <c r="IFJ924" s="4"/>
      <c r="IFK924" s="4"/>
      <c r="IFL924" s="4"/>
      <c r="IFM924" s="4"/>
      <c r="IFN924" s="4"/>
      <c r="IFO924" s="4"/>
      <c r="IFP924" s="4"/>
      <c r="IFQ924" s="4"/>
      <c r="IFR924" s="4"/>
      <c r="IFS924" s="4"/>
      <c r="IFT924" s="4"/>
      <c r="IFU924" s="4"/>
      <c r="IFV924" s="4"/>
      <c r="IFW924" s="4"/>
      <c r="IFX924" s="4"/>
      <c r="IFY924" s="4"/>
      <c r="IFZ924" s="4"/>
      <c r="IGA924" s="4"/>
      <c r="IGB924" s="4"/>
      <c r="IGC924" s="4"/>
      <c r="IGD924" s="4"/>
      <c r="IGE924" s="4"/>
      <c r="IGF924" s="4"/>
      <c r="IGG924" s="4"/>
      <c r="IGH924" s="4"/>
      <c r="IGI924" s="4"/>
      <c r="IGJ924" s="4"/>
      <c r="IGK924" s="4"/>
      <c r="IGL924" s="4"/>
      <c r="IGM924" s="4"/>
      <c r="IGN924" s="4"/>
      <c r="IGO924" s="4"/>
      <c r="IGP924" s="4"/>
      <c r="IGQ924" s="4"/>
      <c r="IGR924" s="4"/>
      <c r="IGS924" s="4"/>
      <c r="IGT924" s="4"/>
      <c r="IGU924" s="4"/>
      <c r="IGV924" s="4"/>
      <c r="IGW924" s="4"/>
      <c r="IGX924" s="4"/>
      <c r="IGY924" s="4"/>
      <c r="IGZ924" s="4"/>
      <c r="IHA924" s="4"/>
      <c r="IHB924" s="4"/>
      <c r="IHC924" s="4"/>
      <c r="IHD924" s="4"/>
      <c r="IHE924" s="4"/>
      <c r="IHF924" s="4"/>
      <c r="IHG924" s="4"/>
      <c r="IHH924" s="4"/>
      <c r="IHI924" s="4"/>
      <c r="IHJ924" s="4"/>
      <c r="IHK924" s="4"/>
      <c r="IHL924" s="4"/>
      <c r="IHM924" s="4"/>
      <c r="IHN924" s="4"/>
      <c r="IHO924" s="4"/>
      <c r="IHP924" s="4"/>
      <c r="IHQ924" s="4"/>
      <c r="IHR924" s="4"/>
      <c r="IHS924" s="4"/>
      <c r="IHT924" s="4"/>
      <c r="IHU924" s="4"/>
      <c r="IHV924" s="4"/>
      <c r="IHW924" s="4"/>
      <c r="IHX924" s="4"/>
      <c r="IHY924" s="4"/>
      <c r="IHZ924" s="4"/>
      <c r="IIA924" s="4"/>
      <c r="IIB924" s="4"/>
      <c r="IIC924" s="4"/>
      <c r="IID924" s="4"/>
      <c r="IIE924" s="4"/>
      <c r="IIF924" s="4"/>
      <c r="IIG924" s="4"/>
      <c r="IIH924" s="4"/>
      <c r="III924" s="4"/>
      <c r="IIJ924" s="4"/>
      <c r="IIK924" s="4"/>
      <c r="IIL924" s="4"/>
      <c r="IIM924" s="4"/>
      <c r="IIN924" s="4"/>
      <c r="IIO924" s="4"/>
      <c r="IIP924" s="4"/>
      <c r="IIQ924" s="4"/>
      <c r="IIR924" s="4"/>
      <c r="IIS924" s="4"/>
      <c r="IIT924" s="4"/>
      <c r="IIU924" s="4"/>
      <c r="IIV924" s="4"/>
      <c r="IIW924" s="4"/>
      <c r="IIX924" s="4"/>
      <c r="IIY924" s="4"/>
      <c r="IIZ924" s="4"/>
      <c r="IJA924" s="4"/>
      <c r="IJB924" s="4"/>
      <c r="IJC924" s="4"/>
      <c r="IJD924" s="4"/>
      <c r="IJE924" s="4"/>
      <c r="IJF924" s="4"/>
      <c r="IJG924" s="4"/>
      <c r="IJH924" s="4"/>
      <c r="IJI924" s="4"/>
      <c r="IJJ924" s="4"/>
      <c r="IJK924" s="4"/>
      <c r="IJL924" s="4"/>
      <c r="IJM924" s="4"/>
      <c r="IJN924" s="4"/>
      <c r="IJO924" s="4"/>
      <c r="IJP924" s="4"/>
      <c r="IJQ924" s="4"/>
      <c r="IJR924" s="4"/>
      <c r="IJS924" s="4"/>
      <c r="IJT924" s="4"/>
      <c r="IJU924" s="4"/>
      <c r="IJV924" s="4"/>
      <c r="IJW924" s="4"/>
      <c r="IJX924" s="4"/>
      <c r="IJY924" s="4"/>
      <c r="IJZ924" s="4"/>
      <c r="IKA924" s="4"/>
      <c r="IKB924" s="4"/>
      <c r="IKC924" s="4"/>
      <c r="IKD924" s="4"/>
      <c r="IKE924" s="4"/>
      <c r="IKF924" s="4"/>
      <c r="IKG924" s="4"/>
      <c r="IKH924" s="4"/>
      <c r="IKI924" s="4"/>
      <c r="IKJ924" s="4"/>
      <c r="IKK924" s="4"/>
      <c r="IKL924" s="4"/>
      <c r="IKM924" s="4"/>
      <c r="IKN924" s="4"/>
      <c r="IKO924" s="4"/>
      <c r="IKP924" s="4"/>
      <c r="IKQ924" s="4"/>
      <c r="IKR924" s="4"/>
      <c r="IKS924" s="4"/>
      <c r="IKT924" s="4"/>
      <c r="IKU924" s="4"/>
      <c r="IKV924" s="4"/>
      <c r="IKW924" s="4"/>
      <c r="IKX924" s="4"/>
      <c r="IKZ924" s="4"/>
      <c r="ILB924" s="4"/>
      <c r="ILC924" s="4"/>
      <c r="ILD924" s="4"/>
      <c r="ILE924" s="4"/>
      <c r="ILF924" s="4"/>
      <c r="ILG924" s="4"/>
      <c r="ILH924" s="4"/>
      <c r="ILI924" s="4"/>
      <c r="ILN924" s="4"/>
      <c r="ILO924" s="4"/>
      <c r="ILP924" s="4"/>
      <c r="ILQ924" s="4"/>
      <c r="ILR924" s="4"/>
      <c r="ILS924" s="4"/>
      <c r="ILT924" s="4"/>
      <c r="ILU924" s="4"/>
      <c r="ILV924" s="4"/>
      <c r="ILW924" s="4"/>
      <c r="ILX924" s="4"/>
      <c r="ILY924" s="4"/>
      <c r="ILZ924" s="4"/>
      <c r="IMA924" s="4"/>
      <c r="IMB924" s="4"/>
      <c r="IMC924" s="4"/>
      <c r="IMD924" s="4"/>
      <c r="IME924" s="4"/>
      <c r="IMF924" s="4"/>
      <c r="IMG924" s="4"/>
      <c r="IMH924" s="4"/>
      <c r="IMI924" s="4"/>
      <c r="IMJ924" s="4"/>
      <c r="IMK924" s="4"/>
      <c r="IML924" s="4"/>
      <c r="IMM924" s="4"/>
      <c r="IMN924" s="4"/>
      <c r="IMO924" s="4"/>
      <c r="IMP924" s="4"/>
      <c r="IMQ924" s="4"/>
      <c r="IMR924" s="4"/>
      <c r="IMS924" s="4"/>
      <c r="IMT924" s="4"/>
      <c r="IMU924" s="4"/>
      <c r="IMV924" s="4"/>
      <c r="IMW924" s="4"/>
      <c r="IMX924" s="4"/>
      <c r="IMY924" s="4"/>
      <c r="IMZ924" s="4"/>
      <c r="INA924" s="4"/>
      <c r="INB924" s="4"/>
      <c r="INC924" s="4"/>
      <c r="IND924" s="4"/>
      <c r="INE924" s="4"/>
      <c r="INF924" s="4"/>
      <c r="ING924" s="4"/>
      <c r="INH924" s="4"/>
      <c r="INI924" s="4"/>
      <c r="INJ924" s="4"/>
      <c r="INK924" s="4"/>
      <c r="INL924" s="4"/>
      <c r="INM924" s="4"/>
      <c r="INN924" s="4"/>
      <c r="INO924" s="4"/>
      <c r="INP924" s="4"/>
      <c r="INQ924" s="4"/>
      <c r="INR924" s="4"/>
      <c r="INS924" s="4"/>
      <c r="INT924" s="4"/>
      <c r="INU924" s="4"/>
      <c r="INV924" s="4"/>
      <c r="INW924" s="4"/>
      <c r="INX924" s="4"/>
      <c r="INY924" s="4"/>
      <c r="INZ924" s="4"/>
      <c r="IOA924" s="4"/>
      <c r="IOB924" s="4"/>
      <c r="IOC924" s="4"/>
      <c r="IOD924" s="4"/>
      <c r="IOE924" s="4"/>
      <c r="IOF924" s="4"/>
      <c r="IOG924" s="4"/>
      <c r="IOH924" s="4"/>
      <c r="IOI924" s="4"/>
      <c r="IOJ924" s="4"/>
      <c r="IOK924" s="4"/>
      <c r="IOL924" s="4"/>
      <c r="IOM924" s="4"/>
      <c r="ION924" s="4"/>
      <c r="IOO924" s="4"/>
      <c r="IOP924" s="4"/>
      <c r="IOQ924" s="4"/>
      <c r="IOR924" s="4"/>
      <c r="IOS924" s="4"/>
      <c r="IOT924" s="4"/>
      <c r="IOU924" s="4"/>
      <c r="IOV924" s="4"/>
      <c r="IOW924" s="4"/>
      <c r="IOX924" s="4"/>
      <c r="IOY924" s="4"/>
      <c r="IOZ924" s="4"/>
      <c r="IPA924" s="4"/>
      <c r="IPB924" s="4"/>
      <c r="IPC924" s="4"/>
      <c r="IPD924" s="4"/>
      <c r="IPE924" s="4"/>
      <c r="IPF924" s="4"/>
      <c r="IPG924" s="4"/>
      <c r="IPH924" s="4"/>
      <c r="IPI924" s="4"/>
      <c r="IPJ924" s="4"/>
      <c r="IPK924" s="4"/>
      <c r="IPL924" s="4"/>
      <c r="IPM924" s="4"/>
      <c r="IPN924" s="4"/>
      <c r="IPO924" s="4"/>
      <c r="IPP924" s="4"/>
      <c r="IPQ924" s="4"/>
      <c r="IPR924" s="4"/>
      <c r="IPS924" s="4"/>
      <c r="IPT924" s="4"/>
      <c r="IPU924" s="4"/>
      <c r="IPV924" s="4"/>
      <c r="IPW924" s="4"/>
      <c r="IPX924" s="4"/>
      <c r="IPY924" s="4"/>
      <c r="IPZ924" s="4"/>
      <c r="IQA924" s="4"/>
      <c r="IQB924" s="4"/>
      <c r="IQC924" s="4"/>
      <c r="IQD924" s="4"/>
      <c r="IQE924" s="4"/>
      <c r="IQF924" s="4"/>
      <c r="IQG924" s="4"/>
      <c r="IQH924" s="4"/>
      <c r="IQI924" s="4"/>
      <c r="IQJ924" s="4"/>
      <c r="IQK924" s="4"/>
      <c r="IQL924" s="4"/>
      <c r="IQM924" s="4"/>
      <c r="IQN924" s="4"/>
      <c r="IQO924" s="4"/>
      <c r="IQP924" s="4"/>
      <c r="IQQ924" s="4"/>
      <c r="IQR924" s="4"/>
      <c r="IQS924" s="4"/>
      <c r="IQT924" s="4"/>
      <c r="IQU924" s="4"/>
      <c r="IQV924" s="4"/>
      <c r="IQW924" s="4"/>
      <c r="IQX924" s="4"/>
      <c r="IQY924" s="4"/>
      <c r="IQZ924" s="4"/>
      <c r="IRA924" s="4"/>
      <c r="IRB924" s="4"/>
      <c r="IRC924" s="4"/>
      <c r="IRD924" s="4"/>
      <c r="IRE924" s="4"/>
      <c r="IRF924" s="4"/>
      <c r="IRG924" s="4"/>
      <c r="IRH924" s="4"/>
      <c r="IRI924" s="4"/>
      <c r="IRJ924" s="4"/>
      <c r="IRK924" s="4"/>
      <c r="IRL924" s="4"/>
      <c r="IRM924" s="4"/>
      <c r="IRN924" s="4"/>
      <c r="IRO924" s="4"/>
      <c r="IRP924" s="4"/>
      <c r="IRQ924" s="4"/>
      <c r="IRR924" s="4"/>
      <c r="IRS924" s="4"/>
      <c r="IRT924" s="4"/>
      <c r="IRU924" s="4"/>
      <c r="IRV924" s="4"/>
      <c r="IRW924" s="4"/>
      <c r="IRX924" s="4"/>
      <c r="IRY924" s="4"/>
      <c r="IRZ924" s="4"/>
      <c r="ISA924" s="4"/>
      <c r="ISB924" s="4"/>
      <c r="ISC924" s="4"/>
      <c r="ISD924" s="4"/>
      <c r="ISE924" s="4"/>
      <c r="ISF924" s="4"/>
      <c r="ISG924" s="4"/>
      <c r="ISH924" s="4"/>
      <c r="ISI924" s="4"/>
      <c r="ISJ924" s="4"/>
      <c r="ISK924" s="4"/>
      <c r="ISL924" s="4"/>
      <c r="ISM924" s="4"/>
      <c r="ISN924" s="4"/>
      <c r="ISO924" s="4"/>
      <c r="ISP924" s="4"/>
      <c r="ISQ924" s="4"/>
      <c r="ISR924" s="4"/>
      <c r="ISS924" s="4"/>
      <c r="IST924" s="4"/>
      <c r="ISU924" s="4"/>
      <c r="ISV924" s="4"/>
      <c r="ISW924" s="4"/>
      <c r="ISX924" s="4"/>
      <c r="ISY924" s="4"/>
      <c r="ISZ924" s="4"/>
      <c r="ITA924" s="4"/>
      <c r="ITB924" s="4"/>
      <c r="ITC924" s="4"/>
      <c r="ITD924" s="4"/>
      <c r="ITE924" s="4"/>
      <c r="ITF924" s="4"/>
      <c r="ITG924" s="4"/>
      <c r="ITH924" s="4"/>
      <c r="ITI924" s="4"/>
      <c r="ITJ924" s="4"/>
      <c r="ITK924" s="4"/>
      <c r="ITL924" s="4"/>
      <c r="ITM924" s="4"/>
      <c r="ITN924" s="4"/>
      <c r="ITO924" s="4"/>
      <c r="ITP924" s="4"/>
      <c r="ITQ924" s="4"/>
      <c r="ITR924" s="4"/>
      <c r="ITS924" s="4"/>
      <c r="ITT924" s="4"/>
      <c r="ITU924" s="4"/>
      <c r="ITV924" s="4"/>
      <c r="ITW924" s="4"/>
      <c r="ITX924" s="4"/>
      <c r="ITY924" s="4"/>
      <c r="ITZ924" s="4"/>
      <c r="IUA924" s="4"/>
      <c r="IUB924" s="4"/>
      <c r="IUC924" s="4"/>
      <c r="IUD924" s="4"/>
      <c r="IUE924" s="4"/>
      <c r="IUF924" s="4"/>
      <c r="IUG924" s="4"/>
      <c r="IUH924" s="4"/>
      <c r="IUI924" s="4"/>
      <c r="IUJ924" s="4"/>
      <c r="IUK924" s="4"/>
      <c r="IUL924" s="4"/>
      <c r="IUM924" s="4"/>
      <c r="IUN924" s="4"/>
      <c r="IUO924" s="4"/>
      <c r="IUP924" s="4"/>
      <c r="IUQ924" s="4"/>
      <c r="IUR924" s="4"/>
      <c r="IUS924" s="4"/>
      <c r="IUT924" s="4"/>
      <c r="IUV924" s="4"/>
      <c r="IUX924" s="4"/>
      <c r="IUY924" s="4"/>
      <c r="IUZ924" s="4"/>
      <c r="IVA924" s="4"/>
      <c r="IVB924" s="4"/>
      <c r="IVC924" s="4"/>
      <c r="IVD924" s="4"/>
      <c r="IVE924" s="4"/>
      <c r="IVJ924" s="4"/>
      <c r="IVK924" s="4"/>
      <c r="IVL924" s="4"/>
      <c r="IVM924" s="4"/>
      <c r="IVN924" s="4"/>
      <c r="IVO924" s="4"/>
      <c r="IVP924" s="4"/>
      <c r="IVQ924" s="4"/>
      <c r="IVR924" s="4"/>
      <c r="IVS924" s="4"/>
      <c r="IVT924" s="4"/>
      <c r="IVU924" s="4"/>
      <c r="IVV924" s="4"/>
      <c r="IVW924" s="4"/>
      <c r="IVX924" s="4"/>
      <c r="IVY924" s="4"/>
      <c r="IVZ924" s="4"/>
      <c r="IWA924" s="4"/>
      <c r="IWB924" s="4"/>
      <c r="IWC924" s="4"/>
      <c r="IWD924" s="4"/>
      <c r="IWE924" s="4"/>
      <c r="IWF924" s="4"/>
      <c r="IWG924" s="4"/>
      <c r="IWH924" s="4"/>
      <c r="IWI924" s="4"/>
      <c r="IWJ924" s="4"/>
      <c r="IWK924" s="4"/>
      <c r="IWL924" s="4"/>
      <c r="IWM924" s="4"/>
      <c r="IWN924" s="4"/>
      <c r="IWO924" s="4"/>
      <c r="IWP924" s="4"/>
      <c r="IWQ924" s="4"/>
      <c r="IWR924" s="4"/>
      <c r="IWS924" s="4"/>
      <c r="IWT924" s="4"/>
      <c r="IWU924" s="4"/>
      <c r="IWV924" s="4"/>
      <c r="IWW924" s="4"/>
      <c r="IWX924" s="4"/>
      <c r="IWY924" s="4"/>
      <c r="IWZ924" s="4"/>
      <c r="IXA924" s="4"/>
      <c r="IXB924" s="4"/>
      <c r="IXC924" s="4"/>
      <c r="IXD924" s="4"/>
      <c r="IXE924" s="4"/>
      <c r="IXF924" s="4"/>
      <c r="IXG924" s="4"/>
      <c r="IXH924" s="4"/>
      <c r="IXI924" s="4"/>
      <c r="IXJ924" s="4"/>
      <c r="IXK924" s="4"/>
      <c r="IXL924" s="4"/>
      <c r="IXM924" s="4"/>
      <c r="IXN924" s="4"/>
      <c r="IXO924" s="4"/>
      <c r="IXP924" s="4"/>
      <c r="IXQ924" s="4"/>
      <c r="IXR924" s="4"/>
      <c r="IXS924" s="4"/>
      <c r="IXT924" s="4"/>
      <c r="IXU924" s="4"/>
      <c r="IXV924" s="4"/>
      <c r="IXW924" s="4"/>
      <c r="IXX924" s="4"/>
      <c r="IXY924" s="4"/>
      <c r="IXZ924" s="4"/>
      <c r="IYA924" s="4"/>
      <c r="IYB924" s="4"/>
      <c r="IYC924" s="4"/>
      <c r="IYD924" s="4"/>
      <c r="IYE924" s="4"/>
      <c r="IYF924" s="4"/>
      <c r="IYG924" s="4"/>
      <c r="IYH924" s="4"/>
      <c r="IYI924" s="4"/>
      <c r="IYJ924" s="4"/>
      <c r="IYK924" s="4"/>
      <c r="IYL924" s="4"/>
      <c r="IYM924" s="4"/>
      <c r="IYN924" s="4"/>
      <c r="IYO924" s="4"/>
      <c r="IYP924" s="4"/>
      <c r="IYQ924" s="4"/>
      <c r="IYR924" s="4"/>
      <c r="IYS924" s="4"/>
      <c r="IYT924" s="4"/>
      <c r="IYU924" s="4"/>
      <c r="IYV924" s="4"/>
      <c r="IYW924" s="4"/>
      <c r="IYX924" s="4"/>
      <c r="IYY924" s="4"/>
      <c r="IYZ924" s="4"/>
      <c r="IZA924" s="4"/>
      <c r="IZB924" s="4"/>
      <c r="IZC924" s="4"/>
      <c r="IZD924" s="4"/>
      <c r="IZE924" s="4"/>
      <c r="IZF924" s="4"/>
      <c r="IZG924" s="4"/>
      <c r="IZH924" s="4"/>
      <c r="IZI924" s="4"/>
      <c r="IZJ924" s="4"/>
      <c r="IZK924" s="4"/>
      <c r="IZL924" s="4"/>
      <c r="IZM924" s="4"/>
      <c r="IZN924" s="4"/>
      <c r="IZO924" s="4"/>
      <c r="IZP924" s="4"/>
      <c r="IZQ924" s="4"/>
      <c r="IZR924" s="4"/>
      <c r="IZS924" s="4"/>
      <c r="IZT924" s="4"/>
      <c r="IZU924" s="4"/>
      <c r="IZV924" s="4"/>
      <c r="IZW924" s="4"/>
      <c r="IZX924" s="4"/>
      <c r="IZY924" s="4"/>
      <c r="IZZ924" s="4"/>
      <c r="JAA924" s="4"/>
      <c r="JAB924" s="4"/>
      <c r="JAC924" s="4"/>
      <c r="JAD924" s="4"/>
      <c r="JAE924" s="4"/>
      <c r="JAF924" s="4"/>
      <c r="JAG924" s="4"/>
      <c r="JAH924" s="4"/>
      <c r="JAI924" s="4"/>
      <c r="JAJ924" s="4"/>
      <c r="JAK924" s="4"/>
      <c r="JAL924" s="4"/>
      <c r="JAM924" s="4"/>
      <c r="JAN924" s="4"/>
      <c r="JAO924" s="4"/>
      <c r="JAP924" s="4"/>
      <c r="JAQ924" s="4"/>
      <c r="JAR924" s="4"/>
      <c r="JAS924" s="4"/>
      <c r="JAT924" s="4"/>
      <c r="JAU924" s="4"/>
      <c r="JAV924" s="4"/>
      <c r="JAW924" s="4"/>
      <c r="JAX924" s="4"/>
      <c r="JAY924" s="4"/>
      <c r="JAZ924" s="4"/>
      <c r="JBA924" s="4"/>
      <c r="JBB924" s="4"/>
      <c r="JBC924" s="4"/>
      <c r="JBD924" s="4"/>
      <c r="JBE924" s="4"/>
      <c r="JBF924" s="4"/>
      <c r="JBG924" s="4"/>
      <c r="JBH924" s="4"/>
      <c r="JBI924" s="4"/>
      <c r="JBJ924" s="4"/>
      <c r="JBK924" s="4"/>
      <c r="JBL924" s="4"/>
      <c r="JBM924" s="4"/>
      <c r="JBN924" s="4"/>
      <c r="JBO924" s="4"/>
      <c r="JBP924" s="4"/>
      <c r="JBQ924" s="4"/>
      <c r="JBR924" s="4"/>
      <c r="JBS924" s="4"/>
      <c r="JBT924" s="4"/>
      <c r="JBU924" s="4"/>
      <c r="JBV924" s="4"/>
      <c r="JBW924" s="4"/>
      <c r="JBX924" s="4"/>
      <c r="JBY924" s="4"/>
      <c r="JBZ924" s="4"/>
      <c r="JCA924" s="4"/>
      <c r="JCB924" s="4"/>
      <c r="JCC924" s="4"/>
      <c r="JCD924" s="4"/>
      <c r="JCE924" s="4"/>
      <c r="JCF924" s="4"/>
      <c r="JCG924" s="4"/>
      <c r="JCH924" s="4"/>
      <c r="JCI924" s="4"/>
      <c r="JCJ924" s="4"/>
      <c r="JCK924" s="4"/>
      <c r="JCL924" s="4"/>
      <c r="JCM924" s="4"/>
      <c r="JCN924" s="4"/>
      <c r="JCO924" s="4"/>
      <c r="JCP924" s="4"/>
      <c r="JCQ924" s="4"/>
      <c r="JCR924" s="4"/>
      <c r="JCS924" s="4"/>
      <c r="JCT924" s="4"/>
      <c r="JCU924" s="4"/>
      <c r="JCV924" s="4"/>
      <c r="JCW924" s="4"/>
      <c r="JCX924" s="4"/>
      <c r="JCY924" s="4"/>
      <c r="JCZ924" s="4"/>
      <c r="JDA924" s="4"/>
      <c r="JDB924" s="4"/>
      <c r="JDC924" s="4"/>
      <c r="JDD924" s="4"/>
      <c r="JDE924" s="4"/>
      <c r="JDF924" s="4"/>
      <c r="JDG924" s="4"/>
      <c r="JDH924" s="4"/>
      <c r="JDI924" s="4"/>
      <c r="JDJ924" s="4"/>
      <c r="JDK924" s="4"/>
      <c r="JDL924" s="4"/>
      <c r="JDM924" s="4"/>
      <c r="JDN924" s="4"/>
      <c r="JDO924" s="4"/>
      <c r="JDP924" s="4"/>
      <c r="JDQ924" s="4"/>
      <c r="JDR924" s="4"/>
      <c r="JDS924" s="4"/>
      <c r="JDT924" s="4"/>
      <c r="JDU924" s="4"/>
      <c r="JDV924" s="4"/>
      <c r="JDW924" s="4"/>
      <c r="JDX924" s="4"/>
      <c r="JDY924" s="4"/>
      <c r="JDZ924" s="4"/>
      <c r="JEA924" s="4"/>
      <c r="JEB924" s="4"/>
      <c r="JEC924" s="4"/>
      <c r="JED924" s="4"/>
      <c r="JEE924" s="4"/>
      <c r="JEF924" s="4"/>
      <c r="JEG924" s="4"/>
      <c r="JEH924" s="4"/>
      <c r="JEI924" s="4"/>
      <c r="JEJ924" s="4"/>
      <c r="JEK924" s="4"/>
      <c r="JEL924" s="4"/>
      <c r="JEM924" s="4"/>
      <c r="JEN924" s="4"/>
      <c r="JEO924" s="4"/>
      <c r="JEP924" s="4"/>
      <c r="JER924" s="4"/>
      <c r="JET924" s="4"/>
      <c r="JEU924" s="4"/>
      <c r="JEV924" s="4"/>
      <c r="JEW924" s="4"/>
      <c r="JEX924" s="4"/>
      <c r="JEY924" s="4"/>
      <c r="JEZ924" s="4"/>
      <c r="JFA924" s="4"/>
      <c r="JFF924" s="4"/>
      <c r="JFG924" s="4"/>
      <c r="JFH924" s="4"/>
      <c r="JFI924" s="4"/>
      <c r="JFJ924" s="4"/>
      <c r="JFK924" s="4"/>
      <c r="JFL924" s="4"/>
      <c r="JFM924" s="4"/>
      <c r="JFN924" s="4"/>
      <c r="JFO924" s="4"/>
      <c r="JFP924" s="4"/>
      <c r="JFQ924" s="4"/>
      <c r="JFR924" s="4"/>
      <c r="JFS924" s="4"/>
      <c r="JFT924" s="4"/>
      <c r="JFU924" s="4"/>
      <c r="JFV924" s="4"/>
      <c r="JFW924" s="4"/>
      <c r="JFX924" s="4"/>
      <c r="JFY924" s="4"/>
      <c r="JFZ924" s="4"/>
      <c r="JGA924" s="4"/>
      <c r="JGB924" s="4"/>
      <c r="JGC924" s="4"/>
      <c r="JGD924" s="4"/>
      <c r="JGE924" s="4"/>
      <c r="JGF924" s="4"/>
      <c r="JGG924" s="4"/>
      <c r="JGH924" s="4"/>
      <c r="JGI924" s="4"/>
      <c r="JGJ924" s="4"/>
      <c r="JGK924" s="4"/>
      <c r="JGL924" s="4"/>
      <c r="JGM924" s="4"/>
      <c r="JGN924" s="4"/>
      <c r="JGO924" s="4"/>
      <c r="JGP924" s="4"/>
      <c r="JGQ924" s="4"/>
      <c r="JGR924" s="4"/>
      <c r="JGS924" s="4"/>
      <c r="JGT924" s="4"/>
      <c r="JGU924" s="4"/>
      <c r="JGV924" s="4"/>
      <c r="JGW924" s="4"/>
      <c r="JGX924" s="4"/>
      <c r="JGY924" s="4"/>
      <c r="JGZ924" s="4"/>
      <c r="JHA924" s="4"/>
      <c r="JHB924" s="4"/>
      <c r="JHC924" s="4"/>
      <c r="JHD924" s="4"/>
      <c r="JHE924" s="4"/>
      <c r="JHF924" s="4"/>
      <c r="JHG924" s="4"/>
      <c r="JHH924" s="4"/>
      <c r="JHI924" s="4"/>
      <c r="JHJ924" s="4"/>
      <c r="JHK924" s="4"/>
      <c r="JHL924" s="4"/>
      <c r="JHM924" s="4"/>
      <c r="JHN924" s="4"/>
      <c r="JHO924" s="4"/>
      <c r="JHP924" s="4"/>
      <c r="JHQ924" s="4"/>
      <c r="JHR924" s="4"/>
      <c r="JHS924" s="4"/>
      <c r="JHT924" s="4"/>
      <c r="JHU924" s="4"/>
      <c r="JHV924" s="4"/>
      <c r="JHW924" s="4"/>
      <c r="JHX924" s="4"/>
      <c r="JHY924" s="4"/>
      <c r="JHZ924" s="4"/>
      <c r="JIA924" s="4"/>
      <c r="JIB924" s="4"/>
      <c r="JIC924" s="4"/>
      <c r="JID924" s="4"/>
      <c r="JIE924" s="4"/>
      <c r="JIF924" s="4"/>
      <c r="JIG924" s="4"/>
      <c r="JIH924" s="4"/>
      <c r="JII924" s="4"/>
      <c r="JIJ924" s="4"/>
      <c r="JIK924" s="4"/>
      <c r="JIL924" s="4"/>
      <c r="JIM924" s="4"/>
      <c r="JIN924" s="4"/>
      <c r="JIO924" s="4"/>
      <c r="JIP924" s="4"/>
      <c r="JIQ924" s="4"/>
      <c r="JIR924" s="4"/>
      <c r="JIS924" s="4"/>
      <c r="JIT924" s="4"/>
      <c r="JIU924" s="4"/>
      <c r="JIV924" s="4"/>
      <c r="JIW924" s="4"/>
      <c r="JIX924" s="4"/>
      <c r="JIY924" s="4"/>
      <c r="JIZ924" s="4"/>
      <c r="JJA924" s="4"/>
      <c r="JJB924" s="4"/>
      <c r="JJC924" s="4"/>
      <c r="JJD924" s="4"/>
      <c r="JJE924" s="4"/>
      <c r="JJF924" s="4"/>
      <c r="JJG924" s="4"/>
      <c r="JJH924" s="4"/>
      <c r="JJI924" s="4"/>
      <c r="JJJ924" s="4"/>
      <c r="JJK924" s="4"/>
      <c r="JJL924" s="4"/>
      <c r="JJM924" s="4"/>
      <c r="JJN924" s="4"/>
      <c r="JJO924" s="4"/>
      <c r="JJP924" s="4"/>
      <c r="JJQ924" s="4"/>
      <c r="JJR924" s="4"/>
      <c r="JJS924" s="4"/>
      <c r="JJT924" s="4"/>
      <c r="JJU924" s="4"/>
      <c r="JJV924" s="4"/>
      <c r="JJW924" s="4"/>
      <c r="JJX924" s="4"/>
      <c r="JJY924" s="4"/>
      <c r="JJZ924" s="4"/>
      <c r="JKA924" s="4"/>
      <c r="JKB924" s="4"/>
      <c r="JKC924" s="4"/>
      <c r="JKD924" s="4"/>
      <c r="JKE924" s="4"/>
      <c r="JKF924" s="4"/>
      <c r="JKG924" s="4"/>
      <c r="JKH924" s="4"/>
      <c r="JKI924" s="4"/>
      <c r="JKJ924" s="4"/>
      <c r="JKK924" s="4"/>
      <c r="JKL924" s="4"/>
      <c r="JKM924" s="4"/>
      <c r="JKN924" s="4"/>
      <c r="JKO924" s="4"/>
      <c r="JKP924" s="4"/>
      <c r="JKQ924" s="4"/>
      <c r="JKR924" s="4"/>
      <c r="JKS924" s="4"/>
      <c r="JKT924" s="4"/>
      <c r="JKU924" s="4"/>
      <c r="JKV924" s="4"/>
      <c r="JKW924" s="4"/>
      <c r="JKX924" s="4"/>
      <c r="JKY924" s="4"/>
      <c r="JKZ924" s="4"/>
      <c r="JLA924" s="4"/>
      <c r="JLB924" s="4"/>
      <c r="JLC924" s="4"/>
      <c r="JLD924" s="4"/>
      <c r="JLE924" s="4"/>
      <c r="JLF924" s="4"/>
      <c r="JLG924" s="4"/>
      <c r="JLH924" s="4"/>
      <c r="JLI924" s="4"/>
      <c r="JLJ924" s="4"/>
      <c r="JLK924" s="4"/>
      <c r="JLL924" s="4"/>
      <c r="JLM924" s="4"/>
      <c r="JLN924" s="4"/>
      <c r="JLO924" s="4"/>
      <c r="JLP924" s="4"/>
      <c r="JLQ924" s="4"/>
      <c r="JLR924" s="4"/>
      <c r="JLS924" s="4"/>
      <c r="JLT924" s="4"/>
      <c r="JLU924" s="4"/>
      <c r="JLV924" s="4"/>
      <c r="JLW924" s="4"/>
      <c r="JLX924" s="4"/>
      <c r="JLY924" s="4"/>
      <c r="JLZ924" s="4"/>
      <c r="JMA924" s="4"/>
      <c r="JMB924" s="4"/>
      <c r="JMC924" s="4"/>
      <c r="JMD924" s="4"/>
      <c r="JME924" s="4"/>
      <c r="JMF924" s="4"/>
      <c r="JMG924" s="4"/>
      <c r="JMH924" s="4"/>
      <c r="JMI924" s="4"/>
      <c r="JMJ924" s="4"/>
      <c r="JMK924" s="4"/>
      <c r="JML924" s="4"/>
      <c r="JMM924" s="4"/>
      <c r="JMN924" s="4"/>
      <c r="JMO924" s="4"/>
      <c r="JMP924" s="4"/>
      <c r="JMQ924" s="4"/>
      <c r="JMR924" s="4"/>
      <c r="JMS924" s="4"/>
      <c r="JMT924" s="4"/>
      <c r="JMU924" s="4"/>
      <c r="JMV924" s="4"/>
      <c r="JMW924" s="4"/>
      <c r="JMX924" s="4"/>
      <c r="JMY924" s="4"/>
      <c r="JMZ924" s="4"/>
      <c r="JNA924" s="4"/>
      <c r="JNB924" s="4"/>
      <c r="JNC924" s="4"/>
      <c r="JND924" s="4"/>
      <c r="JNE924" s="4"/>
      <c r="JNF924" s="4"/>
      <c r="JNG924" s="4"/>
      <c r="JNH924" s="4"/>
      <c r="JNI924" s="4"/>
      <c r="JNJ924" s="4"/>
      <c r="JNK924" s="4"/>
      <c r="JNL924" s="4"/>
      <c r="JNM924" s="4"/>
      <c r="JNN924" s="4"/>
      <c r="JNO924" s="4"/>
      <c r="JNP924" s="4"/>
      <c r="JNQ924" s="4"/>
      <c r="JNR924" s="4"/>
      <c r="JNS924" s="4"/>
      <c r="JNT924" s="4"/>
      <c r="JNU924" s="4"/>
      <c r="JNV924" s="4"/>
      <c r="JNW924" s="4"/>
      <c r="JNX924" s="4"/>
      <c r="JNY924" s="4"/>
      <c r="JNZ924" s="4"/>
      <c r="JOA924" s="4"/>
      <c r="JOB924" s="4"/>
      <c r="JOC924" s="4"/>
      <c r="JOD924" s="4"/>
      <c r="JOE924" s="4"/>
      <c r="JOF924" s="4"/>
      <c r="JOG924" s="4"/>
      <c r="JOH924" s="4"/>
      <c r="JOI924" s="4"/>
      <c r="JOJ924" s="4"/>
      <c r="JOK924" s="4"/>
      <c r="JOL924" s="4"/>
      <c r="JON924" s="4"/>
      <c r="JOP924" s="4"/>
      <c r="JOQ924" s="4"/>
      <c r="JOR924" s="4"/>
      <c r="JOS924" s="4"/>
      <c r="JOT924" s="4"/>
      <c r="JOU924" s="4"/>
      <c r="JOV924" s="4"/>
      <c r="JOW924" s="4"/>
      <c r="JPB924" s="4"/>
      <c r="JPC924" s="4"/>
      <c r="JPD924" s="4"/>
      <c r="JPE924" s="4"/>
      <c r="JPF924" s="4"/>
      <c r="JPG924" s="4"/>
      <c r="JPH924" s="4"/>
      <c r="JPI924" s="4"/>
      <c r="JPJ924" s="4"/>
      <c r="JPK924" s="4"/>
      <c r="JPL924" s="4"/>
      <c r="JPM924" s="4"/>
      <c r="JPN924" s="4"/>
      <c r="JPO924" s="4"/>
      <c r="JPP924" s="4"/>
      <c r="JPQ924" s="4"/>
      <c r="JPR924" s="4"/>
      <c r="JPS924" s="4"/>
      <c r="JPT924" s="4"/>
      <c r="JPU924" s="4"/>
      <c r="JPV924" s="4"/>
      <c r="JPW924" s="4"/>
      <c r="JPX924" s="4"/>
      <c r="JPY924" s="4"/>
      <c r="JPZ924" s="4"/>
      <c r="JQA924" s="4"/>
      <c r="JQB924" s="4"/>
      <c r="JQC924" s="4"/>
      <c r="JQD924" s="4"/>
      <c r="JQE924" s="4"/>
      <c r="JQF924" s="4"/>
      <c r="JQG924" s="4"/>
      <c r="JQH924" s="4"/>
      <c r="JQI924" s="4"/>
      <c r="JQJ924" s="4"/>
      <c r="JQK924" s="4"/>
      <c r="JQL924" s="4"/>
      <c r="JQM924" s="4"/>
      <c r="JQN924" s="4"/>
      <c r="JQO924" s="4"/>
      <c r="JQP924" s="4"/>
      <c r="JQQ924" s="4"/>
      <c r="JQR924" s="4"/>
      <c r="JQS924" s="4"/>
      <c r="JQT924" s="4"/>
      <c r="JQU924" s="4"/>
      <c r="JQV924" s="4"/>
      <c r="JQW924" s="4"/>
      <c r="JQX924" s="4"/>
      <c r="JQY924" s="4"/>
      <c r="JQZ924" s="4"/>
      <c r="JRA924" s="4"/>
      <c r="JRB924" s="4"/>
      <c r="JRC924" s="4"/>
      <c r="JRD924" s="4"/>
      <c r="JRE924" s="4"/>
      <c r="JRF924" s="4"/>
      <c r="JRG924" s="4"/>
      <c r="JRH924" s="4"/>
      <c r="JRI924" s="4"/>
      <c r="JRJ924" s="4"/>
      <c r="JRK924" s="4"/>
      <c r="JRL924" s="4"/>
      <c r="JRM924" s="4"/>
      <c r="JRN924" s="4"/>
      <c r="JRO924" s="4"/>
      <c r="JRP924" s="4"/>
      <c r="JRQ924" s="4"/>
      <c r="JRR924" s="4"/>
      <c r="JRS924" s="4"/>
      <c r="JRT924" s="4"/>
      <c r="JRU924" s="4"/>
      <c r="JRV924" s="4"/>
      <c r="JRW924" s="4"/>
      <c r="JRX924" s="4"/>
      <c r="JRY924" s="4"/>
      <c r="JRZ924" s="4"/>
      <c r="JSA924" s="4"/>
      <c r="JSB924" s="4"/>
      <c r="JSC924" s="4"/>
      <c r="JSD924" s="4"/>
      <c r="JSE924" s="4"/>
      <c r="JSF924" s="4"/>
      <c r="JSG924" s="4"/>
      <c r="JSH924" s="4"/>
      <c r="JSI924" s="4"/>
      <c r="JSJ924" s="4"/>
      <c r="JSK924" s="4"/>
      <c r="JSL924" s="4"/>
      <c r="JSM924" s="4"/>
      <c r="JSN924" s="4"/>
      <c r="JSO924" s="4"/>
      <c r="JSP924" s="4"/>
      <c r="JSQ924" s="4"/>
      <c r="JSR924" s="4"/>
      <c r="JSS924" s="4"/>
      <c r="JST924" s="4"/>
      <c r="JSU924" s="4"/>
      <c r="JSV924" s="4"/>
      <c r="JSW924" s="4"/>
      <c r="JSX924" s="4"/>
      <c r="JSY924" s="4"/>
      <c r="JSZ924" s="4"/>
      <c r="JTA924" s="4"/>
      <c r="JTB924" s="4"/>
      <c r="JTC924" s="4"/>
      <c r="JTD924" s="4"/>
      <c r="JTE924" s="4"/>
      <c r="JTF924" s="4"/>
      <c r="JTG924" s="4"/>
      <c r="JTH924" s="4"/>
      <c r="JTI924" s="4"/>
      <c r="JTJ924" s="4"/>
      <c r="JTK924" s="4"/>
      <c r="JTL924" s="4"/>
      <c r="JTM924" s="4"/>
      <c r="JTN924" s="4"/>
      <c r="JTO924" s="4"/>
      <c r="JTP924" s="4"/>
      <c r="JTQ924" s="4"/>
      <c r="JTR924" s="4"/>
      <c r="JTS924" s="4"/>
      <c r="JTT924" s="4"/>
      <c r="JTU924" s="4"/>
      <c r="JTV924" s="4"/>
      <c r="JTW924" s="4"/>
      <c r="JTX924" s="4"/>
      <c r="JTY924" s="4"/>
      <c r="JTZ924" s="4"/>
      <c r="JUA924" s="4"/>
      <c r="JUB924" s="4"/>
      <c r="JUC924" s="4"/>
      <c r="JUD924" s="4"/>
      <c r="JUE924" s="4"/>
      <c r="JUF924" s="4"/>
      <c r="JUG924" s="4"/>
      <c r="JUH924" s="4"/>
      <c r="JUI924" s="4"/>
      <c r="JUJ924" s="4"/>
      <c r="JUK924" s="4"/>
      <c r="JUL924" s="4"/>
      <c r="JUM924" s="4"/>
      <c r="JUN924" s="4"/>
      <c r="JUO924" s="4"/>
      <c r="JUP924" s="4"/>
      <c r="JUQ924" s="4"/>
      <c r="JUR924" s="4"/>
      <c r="JUS924" s="4"/>
      <c r="JUT924" s="4"/>
      <c r="JUU924" s="4"/>
      <c r="JUV924" s="4"/>
      <c r="JUW924" s="4"/>
      <c r="JUX924" s="4"/>
      <c r="JUY924" s="4"/>
      <c r="JUZ924" s="4"/>
      <c r="JVA924" s="4"/>
      <c r="JVB924" s="4"/>
      <c r="JVC924" s="4"/>
      <c r="JVD924" s="4"/>
      <c r="JVE924" s="4"/>
      <c r="JVF924" s="4"/>
      <c r="JVG924" s="4"/>
      <c r="JVH924" s="4"/>
      <c r="JVI924" s="4"/>
      <c r="JVJ924" s="4"/>
      <c r="JVK924" s="4"/>
      <c r="JVL924" s="4"/>
      <c r="JVM924" s="4"/>
      <c r="JVN924" s="4"/>
      <c r="JVO924" s="4"/>
      <c r="JVP924" s="4"/>
      <c r="JVQ924" s="4"/>
      <c r="JVR924" s="4"/>
      <c r="JVS924" s="4"/>
      <c r="JVT924" s="4"/>
      <c r="JVU924" s="4"/>
      <c r="JVV924" s="4"/>
      <c r="JVW924" s="4"/>
      <c r="JVX924" s="4"/>
      <c r="JVY924" s="4"/>
      <c r="JVZ924" s="4"/>
      <c r="JWA924" s="4"/>
      <c r="JWB924" s="4"/>
      <c r="JWC924" s="4"/>
      <c r="JWD924" s="4"/>
      <c r="JWE924" s="4"/>
      <c r="JWF924" s="4"/>
      <c r="JWG924" s="4"/>
      <c r="JWH924" s="4"/>
      <c r="JWI924" s="4"/>
      <c r="JWJ924" s="4"/>
      <c r="JWK924" s="4"/>
      <c r="JWL924" s="4"/>
      <c r="JWM924" s="4"/>
      <c r="JWN924" s="4"/>
      <c r="JWO924" s="4"/>
      <c r="JWP924" s="4"/>
      <c r="JWQ924" s="4"/>
      <c r="JWR924" s="4"/>
      <c r="JWS924" s="4"/>
      <c r="JWT924" s="4"/>
      <c r="JWU924" s="4"/>
      <c r="JWV924" s="4"/>
      <c r="JWW924" s="4"/>
      <c r="JWX924" s="4"/>
      <c r="JWY924" s="4"/>
      <c r="JWZ924" s="4"/>
      <c r="JXA924" s="4"/>
      <c r="JXB924" s="4"/>
      <c r="JXC924" s="4"/>
      <c r="JXD924" s="4"/>
      <c r="JXE924" s="4"/>
      <c r="JXF924" s="4"/>
      <c r="JXG924" s="4"/>
      <c r="JXH924" s="4"/>
      <c r="JXI924" s="4"/>
      <c r="JXJ924" s="4"/>
      <c r="JXK924" s="4"/>
      <c r="JXL924" s="4"/>
      <c r="JXM924" s="4"/>
      <c r="JXN924" s="4"/>
      <c r="JXO924" s="4"/>
      <c r="JXP924" s="4"/>
      <c r="JXQ924" s="4"/>
      <c r="JXR924" s="4"/>
      <c r="JXS924" s="4"/>
      <c r="JXT924" s="4"/>
      <c r="JXU924" s="4"/>
      <c r="JXV924" s="4"/>
      <c r="JXW924" s="4"/>
      <c r="JXX924" s="4"/>
      <c r="JXY924" s="4"/>
      <c r="JXZ924" s="4"/>
      <c r="JYA924" s="4"/>
      <c r="JYB924" s="4"/>
      <c r="JYC924" s="4"/>
      <c r="JYD924" s="4"/>
      <c r="JYE924" s="4"/>
      <c r="JYF924" s="4"/>
      <c r="JYG924" s="4"/>
      <c r="JYH924" s="4"/>
      <c r="JYJ924" s="4"/>
      <c r="JYL924" s="4"/>
      <c r="JYM924" s="4"/>
      <c r="JYN924" s="4"/>
      <c r="JYO924" s="4"/>
      <c r="JYP924" s="4"/>
      <c r="JYQ924" s="4"/>
      <c r="JYR924" s="4"/>
      <c r="JYS924" s="4"/>
      <c r="JYX924" s="4"/>
      <c r="JYY924" s="4"/>
      <c r="JYZ924" s="4"/>
      <c r="JZA924" s="4"/>
      <c r="JZB924" s="4"/>
      <c r="JZC924" s="4"/>
      <c r="JZD924" s="4"/>
      <c r="JZE924" s="4"/>
      <c r="JZF924" s="4"/>
      <c r="JZG924" s="4"/>
      <c r="JZH924" s="4"/>
      <c r="JZI924" s="4"/>
      <c r="JZJ924" s="4"/>
      <c r="JZK924" s="4"/>
      <c r="JZL924" s="4"/>
      <c r="JZM924" s="4"/>
      <c r="JZN924" s="4"/>
      <c r="JZO924" s="4"/>
      <c r="JZP924" s="4"/>
      <c r="JZQ924" s="4"/>
      <c r="JZR924" s="4"/>
      <c r="JZS924" s="4"/>
      <c r="JZT924" s="4"/>
      <c r="JZU924" s="4"/>
      <c r="JZV924" s="4"/>
      <c r="JZW924" s="4"/>
      <c r="JZX924" s="4"/>
      <c r="JZY924" s="4"/>
      <c r="JZZ924" s="4"/>
      <c r="KAA924" s="4"/>
      <c r="KAB924" s="4"/>
      <c r="KAC924" s="4"/>
      <c r="KAD924" s="4"/>
      <c r="KAE924" s="4"/>
      <c r="KAF924" s="4"/>
      <c r="KAG924" s="4"/>
      <c r="KAH924" s="4"/>
      <c r="KAI924" s="4"/>
      <c r="KAJ924" s="4"/>
      <c r="KAK924" s="4"/>
      <c r="KAL924" s="4"/>
      <c r="KAM924" s="4"/>
      <c r="KAN924" s="4"/>
      <c r="KAO924" s="4"/>
      <c r="KAP924" s="4"/>
      <c r="KAQ924" s="4"/>
      <c r="KAR924" s="4"/>
      <c r="KAS924" s="4"/>
      <c r="KAT924" s="4"/>
      <c r="KAU924" s="4"/>
      <c r="KAV924" s="4"/>
      <c r="KAW924" s="4"/>
      <c r="KAX924" s="4"/>
      <c r="KAY924" s="4"/>
      <c r="KAZ924" s="4"/>
      <c r="KBA924" s="4"/>
      <c r="KBB924" s="4"/>
      <c r="KBC924" s="4"/>
      <c r="KBD924" s="4"/>
      <c r="KBE924" s="4"/>
      <c r="KBF924" s="4"/>
      <c r="KBG924" s="4"/>
      <c r="KBH924" s="4"/>
      <c r="KBI924" s="4"/>
      <c r="KBJ924" s="4"/>
      <c r="KBK924" s="4"/>
      <c r="KBL924" s="4"/>
      <c r="KBM924" s="4"/>
      <c r="KBN924" s="4"/>
      <c r="KBO924" s="4"/>
      <c r="KBP924" s="4"/>
      <c r="KBQ924" s="4"/>
      <c r="KBR924" s="4"/>
      <c r="KBS924" s="4"/>
      <c r="KBT924" s="4"/>
      <c r="KBU924" s="4"/>
      <c r="KBV924" s="4"/>
      <c r="KBW924" s="4"/>
      <c r="KBX924" s="4"/>
      <c r="KBY924" s="4"/>
      <c r="KBZ924" s="4"/>
      <c r="KCA924" s="4"/>
      <c r="KCB924" s="4"/>
      <c r="KCC924" s="4"/>
      <c r="KCD924" s="4"/>
      <c r="KCE924" s="4"/>
      <c r="KCF924" s="4"/>
      <c r="KCG924" s="4"/>
      <c r="KCH924" s="4"/>
      <c r="KCI924" s="4"/>
      <c r="KCJ924" s="4"/>
      <c r="KCK924" s="4"/>
      <c r="KCL924" s="4"/>
      <c r="KCM924" s="4"/>
      <c r="KCN924" s="4"/>
      <c r="KCO924" s="4"/>
      <c r="KCP924" s="4"/>
      <c r="KCQ924" s="4"/>
      <c r="KCR924" s="4"/>
      <c r="KCS924" s="4"/>
      <c r="KCT924" s="4"/>
      <c r="KCU924" s="4"/>
      <c r="KCV924" s="4"/>
      <c r="KCW924" s="4"/>
      <c r="KCX924" s="4"/>
      <c r="KCY924" s="4"/>
      <c r="KCZ924" s="4"/>
      <c r="KDA924" s="4"/>
      <c r="KDB924" s="4"/>
      <c r="KDC924" s="4"/>
      <c r="KDD924" s="4"/>
      <c r="KDE924" s="4"/>
      <c r="KDF924" s="4"/>
      <c r="KDG924" s="4"/>
      <c r="KDH924" s="4"/>
      <c r="KDI924" s="4"/>
      <c r="KDJ924" s="4"/>
      <c r="KDK924" s="4"/>
      <c r="KDL924" s="4"/>
      <c r="KDM924" s="4"/>
      <c r="KDN924" s="4"/>
      <c r="KDO924" s="4"/>
      <c r="KDP924" s="4"/>
      <c r="KDQ924" s="4"/>
      <c r="KDR924" s="4"/>
      <c r="KDS924" s="4"/>
      <c r="KDT924" s="4"/>
      <c r="KDU924" s="4"/>
      <c r="KDV924" s="4"/>
      <c r="KDW924" s="4"/>
      <c r="KDX924" s="4"/>
      <c r="KDY924" s="4"/>
      <c r="KDZ924" s="4"/>
      <c r="KEA924" s="4"/>
      <c r="KEB924" s="4"/>
      <c r="KEC924" s="4"/>
      <c r="KED924" s="4"/>
      <c r="KEE924" s="4"/>
      <c r="KEF924" s="4"/>
      <c r="KEG924" s="4"/>
      <c r="KEH924" s="4"/>
      <c r="KEI924" s="4"/>
      <c r="KEJ924" s="4"/>
      <c r="KEK924" s="4"/>
      <c r="KEL924" s="4"/>
      <c r="KEM924" s="4"/>
      <c r="KEN924" s="4"/>
      <c r="KEO924" s="4"/>
      <c r="KEP924" s="4"/>
      <c r="KEQ924" s="4"/>
      <c r="KER924" s="4"/>
      <c r="KES924" s="4"/>
      <c r="KET924" s="4"/>
      <c r="KEU924" s="4"/>
      <c r="KEV924" s="4"/>
      <c r="KEW924" s="4"/>
      <c r="KEX924" s="4"/>
      <c r="KEY924" s="4"/>
      <c r="KEZ924" s="4"/>
      <c r="KFA924" s="4"/>
      <c r="KFB924" s="4"/>
      <c r="KFC924" s="4"/>
      <c r="KFD924" s="4"/>
      <c r="KFE924" s="4"/>
      <c r="KFF924" s="4"/>
      <c r="KFG924" s="4"/>
      <c r="KFH924" s="4"/>
      <c r="KFI924" s="4"/>
      <c r="KFJ924" s="4"/>
      <c r="KFK924" s="4"/>
      <c r="KFL924" s="4"/>
      <c r="KFM924" s="4"/>
      <c r="KFN924" s="4"/>
      <c r="KFO924" s="4"/>
      <c r="KFP924" s="4"/>
      <c r="KFQ924" s="4"/>
      <c r="KFR924" s="4"/>
      <c r="KFS924" s="4"/>
      <c r="KFT924" s="4"/>
      <c r="KFU924" s="4"/>
      <c r="KFV924" s="4"/>
      <c r="KFW924" s="4"/>
      <c r="KFX924" s="4"/>
      <c r="KFY924" s="4"/>
      <c r="KFZ924" s="4"/>
      <c r="KGA924" s="4"/>
      <c r="KGB924" s="4"/>
      <c r="KGC924" s="4"/>
      <c r="KGD924" s="4"/>
      <c r="KGE924" s="4"/>
      <c r="KGF924" s="4"/>
      <c r="KGG924" s="4"/>
      <c r="KGH924" s="4"/>
      <c r="KGI924" s="4"/>
      <c r="KGJ924" s="4"/>
      <c r="KGK924" s="4"/>
      <c r="KGL924" s="4"/>
      <c r="KGM924" s="4"/>
      <c r="KGN924" s="4"/>
      <c r="KGO924" s="4"/>
      <c r="KGP924" s="4"/>
      <c r="KGQ924" s="4"/>
      <c r="KGR924" s="4"/>
      <c r="KGS924" s="4"/>
      <c r="KGT924" s="4"/>
      <c r="KGU924" s="4"/>
      <c r="KGV924" s="4"/>
      <c r="KGW924" s="4"/>
      <c r="KGX924" s="4"/>
      <c r="KGY924" s="4"/>
      <c r="KGZ924" s="4"/>
      <c r="KHA924" s="4"/>
      <c r="KHB924" s="4"/>
      <c r="KHC924" s="4"/>
      <c r="KHD924" s="4"/>
      <c r="KHE924" s="4"/>
      <c r="KHF924" s="4"/>
      <c r="KHG924" s="4"/>
      <c r="KHH924" s="4"/>
      <c r="KHI924" s="4"/>
      <c r="KHJ924" s="4"/>
      <c r="KHK924" s="4"/>
      <c r="KHL924" s="4"/>
      <c r="KHM924" s="4"/>
      <c r="KHN924" s="4"/>
      <c r="KHO924" s="4"/>
      <c r="KHP924" s="4"/>
      <c r="KHQ924" s="4"/>
      <c r="KHR924" s="4"/>
      <c r="KHS924" s="4"/>
      <c r="KHT924" s="4"/>
      <c r="KHU924" s="4"/>
      <c r="KHV924" s="4"/>
      <c r="KHW924" s="4"/>
      <c r="KHX924" s="4"/>
      <c r="KHY924" s="4"/>
      <c r="KHZ924" s="4"/>
      <c r="KIA924" s="4"/>
      <c r="KIB924" s="4"/>
      <c r="KIC924" s="4"/>
      <c r="KID924" s="4"/>
      <c r="KIF924" s="4"/>
      <c r="KIH924" s="4"/>
      <c r="KII924" s="4"/>
      <c r="KIJ924" s="4"/>
      <c r="KIK924" s="4"/>
      <c r="KIL924" s="4"/>
      <c r="KIM924" s="4"/>
      <c r="KIN924" s="4"/>
      <c r="KIO924" s="4"/>
      <c r="KIT924" s="4"/>
      <c r="KIU924" s="4"/>
      <c r="KIV924" s="4"/>
      <c r="KIW924" s="4"/>
      <c r="KIX924" s="4"/>
      <c r="KIY924" s="4"/>
      <c r="KIZ924" s="4"/>
      <c r="KJA924" s="4"/>
      <c r="KJB924" s="4"/>
      <c r="KJC924" s="4"/>
      <c r="KJD924" s="4"/>
      <c r="KJE924" s="4"/>
      <c r="KJF924" s="4"/>
      <c r="KJG924" s="4"/>
      <c r="KJH924" s="4"/>
      <c r="KJI924" s="4"/>
      <c r="KJJ924" s="4"/>
      <c r="KJK924" s="4"/>
      <c r="KJL924" s="4"/>
      <c r="KJM924" s="4"/>
      <c r="KJN924" s="4"/>
      <c r="KJO924" s="4"/>
      <c r="KJP924" s="4"/>
      <c r="KJQ924" s="4"/>
      <c r="KJR924" s="4"/>
      <c r="KJS924" s="4"/>
      <c r="KJT924" s="4"/>
      <c r="KJU924" s="4"/>
      <c r="KJV924" s="4"/>
      <c r="KJW924" s="4"/>
      <c r="KJX924" s="4"/>
      <c r="KJY924" s="4"/>
      <c r="KJZ924" s="4"/>
      <c r="KKA924" s="4"/>
      <c r="KKB924" s="4"/>
      <c r="KKC924" s="4"/>
      <c r="KKD924" s="4"/>
      <c r="KKE924" s="4"/>
      <c r="KKF924" s="4"/>
      <c r="KKG924" s="4"/>
      <c r="KKH924" s="4"/>
      <c r="KKI924" s="4"/>
      <c r="KKJ924" s="4"/>
      <c r="KKK924" s="4"/>
      <c r="KKL924" s="4"/>
      <c r="KKM924" s="4"/>
      <c r="KKN924" s="4"/>
      <c r="KKO924" s="4"/>
      <c r="KKP924" s="4"/>
      <c r="KKQ924" s="4"/>
      <c r="KKR924" s="4"/>
      <c r="KKS924" s="4"/>
      <c r="KKT924" s="4"/>
      <c r="KKU924" s="4"/>
      <c r="KKV924" s="4"/>
      <c r="KKW924" s="4"/>
      <c r="KKX924" s="4"/>
      <c r="KKY924" s="4"/>
      <c r="KKZ924" s="4"/>
      <c r="KLA924" s="4"/>
      <c r="KLB924" s="4"/>
      <c r="KLC924" s="4"/>
      <c r="KLD924" s="4"/>
      <c r="KLE924" s="4"/>
      <c r="KLF924" s="4"/>
      <c r="KLG924" s="4"/>
      <c r="KLH924" s="4"/>
      <c r="KLI924" s="4"/>
      <c r="KLJ924" s="4"/>
      <c r="KLK924" s="4"/>
      <c r="KLL924" s="4"/>
      <c r="KLM924" s="4"/>
      <c r="KLN924" s="4"/>
      <c r="KLO924" s="4"/>
      <c r="KLP924" s="4"/>
      <c r="KLQ924" s="4"/>
      <c r="KLR924" s="4"/>
      <c r="KLS924" s="4"/>
      <c r="KLT924" s="4"/>
      <c r="KLU924" s="4"/>
      <c r="KLV924" s="4"/>
      <c r="KLW924" s="4"/>
      <c r="KLX924" s="4"/>
      <c r="KLY924" s="4"/>
      <c r="KLZ924" s="4"/>
      <c r="KMA924" s="4"/>
      <c r="KMB924" s="4"/>
      <c r="KMC924" s="4"/>
      <c r="KMD924" s="4"/>
      <c r="KME924" s="4"/>
      <c r="KMF924" s="4"/>
      <c r="KMG924" s="4"/>
      <c r="KMH924" s="4"/>
      <c r="KMI924" s="4"/>
      <c r="KMJ924" s="4"/>
      <c r="KMK924" s="4"/>
      <c r="KML924" s="4"/>
      <c r="KMM924" s="4"/>
      <c r="KMN924" s="4"/>
      <c r="KMO924" s="4"/>
      <c r="KMP924" s="4"/>
      <c r="KMQ924" s="4"/>
      <c r="KMR924" s="4"/>
      <c r="KMS924" s="4"/>
      <c r="KMT924" s="4"/>
      <c r="KMU924" s="4"/>
      <c r="KMV924" s="4"/>
      <c r="KMW924" s="4"/>
      <c r="KMX924" s="4"/>
      <c r="KMY924" s="4"/>
      <c r="KMZ924" s="4"/>
      <c r="KNA924" s="4"/>
      <c r="KNB924" s="4"/>
      <c r="KNC924" s="4"/>
      <c r="KND924" s="4"/>
      <c r="KNE924" s="4"/>
      <c r="KNF924" s="4"/>
      <c r="KNG924" s="4"/>
      <c r="KNH924" s="4"/>
      <c r="KNI924" s="4"/>
      <c r="KNJ924" s="4"/>
      <c r="KNK924" s="4"/>
      <c r="KNL924" s="4"/>
      <c r="KNM924" s="4"/>
      <c r="KNN924" s="4"/>
      <c r="KNO924" s="4"/>
      <c r="KNP924" s="4"/>
      <c r="KNQ924" s="4"/>
      <c r="KNR924" s="4"/>
      <c r="KNS924" s="4"/>
      <c r="KNT924" s="4"/>
      <c r="KNU924" s="4"/>
      <c r="KNV924" s="4"/>
      <c r="KNW924" s="4"/>
      <c r="KNX924" s="4"/>
      <c r="KNY924" s="4"/>
      <c r="KNZ924" s="4"/>
      <c r="KOA924" s="4"/>
      <c r="KOB924" s="4"/>
      <c r="KOC924" s="4"/>
      <c r="KOD924" s="4"/>
      <c r="KOE924" s="4"/>
      <c r="KOF924" s="4"/>
      <c r="KOG924" s="4"/>
      <c r="KOH924" s="4"/>
      <c r="KOI924" s="4"/>
      <c r="KOJ924" s="4"/>
      <c r="KOK924" s="4"/>
      <c r="KOL924" s="4"/>
      <c r="KOM924" s="4"/>
      <c r="KON924" s="4"/>
      <c r="KOO924" s="4"/>
      <c r="KOP924" s="4"/>
      <c r="KOQ924" s="4"/>
      <c r="KOR924" s="4"/>
      <c r="KOS924" s="4"/>
      <c r="KOT924" s="4"/>
      <c r="KOU924" s="4"/>
      <c r="KOV924" s="4"/>
      <c r="KOW924" s="4"/>
      <c r="KOX924" s="4"/>
      <c r="KOY924" s="4"/>
      <c r="KOZ924" s="4"/>
      <c r="KPA924" s="4"/>
      <c r="KPB924" s="4"/>
      <c r="KPC924" s="4"/>
      <c r="KPD924" s="4"/>
      <c r="KPE924" s="4"/>
      <c r="KPF924" s="4"/>
      <c r="KPG924" s="4"/>
      <c r="KPH924" s="4"/>
      <c r="KPI924" s="4"/>
      <c r="KPJ924" s="4"/>
      <c r="KPK924" s="4"/>
      <c r="KPL924" s="4"/>
      <c r="KPM924" s="4"/>
      <c r="KPN924" s="4"/>
      <c r="KPO924" s="4"/>
      <c r="KPP924" s="4"/>
      <c r="KPQ924" s="4"/>
      <c r="KPR924" s="4"/>
      <c r="KPS924" s="4"/>
      <c r="KPT924" s="4"/>
      <c r="KPU924" s="4"/>
      <c r="KPV924" s="4"/>
      <c r="KPW924" s="4"/>
      <c r="KPX924" s="4"/>
      <c r="KPY924" s="4"/>
      <c r="KPZ924" s="4"/>
      <c r="KQA924" s="4"/>
      <c r="KQB924" s="4"/>
      <c r="KQC924" s="4"/>
      <c r="KQD924" s="4"/>
      <c r="KQE924" s="4"/>
      <c r="KQF924" s="4"/>
      <c r="KQG924" s="4"/>
      <c r="KQH924" s="4"/>
      <c r="KQI924" s="4"/>
      <c r="KQJ924" s="4"/>
      <c r="KQK924" s="4"/>
      <c r="KQL924" s="4"/>
      <c r="KQM924" s="4"/>
      <c r="KQN924" s="4"/>
      <c r="KQO924" s="4"/>
      <c r="KQP924" s="4"/>
      <c r="KQQ924" s="4"/>
      <c r="KQR924" s="4"/>
      <c r="KQS924" s="4"/>
      <c r="KQT924" s="4"/>
      <c r="KQU924" s="4"/>
      <c r="KQV924" s="4"/>
      <c r="KQW924" s="4"/>
      <c r="KQX924" s="4"/>
      <c r="KQY924" s="4"/>
      <c r="KQZ924" s="4"/>
      <c r="KRA924" s="4"/>
      <c r="KRB924" s="4"/>
      <c r="KRC924" s="4"/>
      <c r="KRD924" s="4"/>
      <c r="KRE924" s="4"/>
      <c r="KRF924" s="4"/>
      <c r="KRG924" s="4"/>
      <c r="KRH924" s="4"/>
      <c r="KRI924" s="4"/>
      <c r="KRJ924" s="4"/>
      <c r="KRK924" s="4"/>
      <c r="KRL924" s="4"/>
      <c r="KRM924" s="4"/>
      <c r="KRN924" s="4"/>
      <c r="KRO924" s="4"/>
      <c r="KRP924" s="4"/>
      <c r="KRQ924" s="4"/>
      <c r="KRR924" s="4"/>
      <c r="KRS924" s="4"/>
      <c r="KRT924" s="4"/>
      <c r="KRU924" s="4"/>
      <c r="KRV924" s="4"/>
      <c r="KRW924" s="4"/>
      <c r="KRX924" s="4"/>
      <c r="KRY924" s="4"/>
      <c r="KRZ924" s="4"/>
      <c r="KSB924" s="4"/>
      <c r="KSD924" s="4"/>
      <c r="KSE924" s="4"/>
      <c r="KSF924" s="4"/>
      <c r="KSG924" s="4"/>
      <c r="KSH924" s="4"/>
      <c r="KSI924" s="4"/>
      <c r="KSJ924" s="4"/>
      <c r="KSK924" s="4"/>
      <c r="KSP924" s="4"/>
      <c r="KSQ924" s="4"/>
      <c r="KSR924" s="4"/>
      <c r="KSS924" s="4"/>
      <c r="KST924" s="4"/>
      <c r="KSU924" s="4"/>
      <c r="KSV924" s="4"/>
      <c r="KSW924" s="4"/>
      <c r="KSX924" s="4"/>
      <c r="KSY924" s="4"/>
      <c r="KSZ924" s="4"/>
      <c r="KTA924" s="4"/>
      <c r="KTB924" s="4"/>
      <c r="KTC924" s="4"/>
      <c r="KTD924" s="4"/>
      <c r="KTE924" s="4"/>
      <c r="KTF924" s="4"/>
      <c r="KTG924" s="4"/>
      <c r="KTH924" s="4"/>
      <c r="KTI924" s="4"/>
      <c r="KTJ924" s="4"/>
      <c r="KTK924" s="4"/>
      <c r="KTL924" s="4"/>
      <c r="KTM924" s="4"/>
      <c r="KTN924" s="4"/>
      <c r="KTO924" s="4"/>
      <c r="KTP924" s="4"/>
      <c r="KTQ924" s="4"/>
      <c r="KTR924" s="4"/>
      <c r="KTS924" s="4"/>
      <c r="KTT924" s="4"/>
      <c r="KTU924" s="4"/>
      <c r="KTV924" s="4"/>
      <c r="KTW924" s="4"/>
      <c r="KTX924" s="4"/>
      <c r="KTY924" s="4"/>
      <c r="KTZ924" s="4"/>
      <c r="KUA924" s="4"/>
      <c r="KUB924" s="4"/>
      <c r="KUC924" s="4"/>
      <c r="KUD924" s="4"/>
      <c r="KUE924" s="4"/>
      <c r="KUF924" s="4"/>
      <c r="KUG924" s="4"/>
      <c r="KUH924" s="4"/>
      <c r="KUI924" s="4"/>
      <c r="KUJ924" s="4"/>
      <c r="KUK924" s="4"/>
      <c r="KUL924" s="4"/>
      <c r="KUM924" s="4"/>
      <c r="KUN924" s="4"/>
      <c r="KUO924" s="4"/>
      <c r="KUP924" s="4"/>
      <c r="KUQ924" s="4"/>
      <c r="KUR924" s="4"/>
      <c r="KUS924" s="4"/>
      <c r="KUT924" s="4"/>
      <c r="KUU924" s="4"/>
      <c r="KUV924" s="4"/>
      <c r="KUW924" s="4"/>
      <c r="KUX924" s="4"/>
      <c r="KUY924" s="4"/>
      <c r="KUZ924" s="4"/>
      <c r="KVA924" s="4"/>
      <c r="KVB924" s="4"/>
      <c r="KVC924" s="4"/>
      <c r="KVD924" s="4"/>
      <c r="KVE924" s="4"/>
      <c r="KVF924" s="4"/>
      <c r="KVG924" s="4"/>
      <c r="KVH924" s="4"/>
      <c r="KVI924" s="4"/>
      <c r="KVJ924" s="4"/>
      <c r="KVK924" s="4"/>
      <c r="KVL924" s="4"/>
      <c r="KVM924" s="4"/>
      <c r="KVN924" s="4"/>
      <c r="KVO924" s="4"/>
      <c r="KVP924" s="4"/>
      <c r="KVQ924" s="4"/>
      <c r="KVR924" s="4"/>
      <c r="KVS924" s="4"/>
      <c r="KVT924" s="4"/>
      <c r="KVU924" s="4"/>
      <c r="KVV924" s="4"/>
      <c r="KVW924" s="4"/>
      <c r="KVX924" s="4"/>
      <c r="KVY924" s="4"/>
      <c r="KVZ924" s="4"/>
      <c r="KWA924" s="4"/>
      <c r="KWB924" s="4"/>
      <c r="KWC924" s="4"/>
      <c r="KWD924" s="4"/>
      <c r="KWE924" s="4"/>
      <c r="KWF924" s="4"/>
      <c r="KWG924" s="4"/>
      <c r="KWH924" s="4"/>
      <c r="KWI924" s="4"/>
      <c r="KWJ924" s="4"/>
      <c r="KWK924" s="4"/>
      <c r="KWL924" s="4"/>
      <c r="KWM924" s="4"/>
      <c r="KWN924" s="4"/>
      <c r="KWO924" s="4"/>
      <c r="KWP924" s="4"/>
      <c r="KWQ924" s="4"/>
      <c r="KWR924" s="4"/>
      <c r="KWS924" s="4"/>
      <c r="KWT924" s="4"/>
      <c r="KWU924" s="4"/>
      <c r="KWV924" s="4"/>
      <c r="KWW924" s="4"/>
      <c r="KWX924" s="4"/>
      <c r="KWY924" s="4"/>
      <c r="KWZ924" s="4"/>
      <c r="KXA924" s="4"/>
      <c r="KXB924" s="4"/>
      <c r="KXC924" s="4"/>
      <c r="KXD924" s="4"/>
      <c r="KXE924" s="4"/>
      <c r="KXF924" s="4"/>
      <c r="KXG924" s="4"/>
      <c r="KXH924" s="4"/>
      <c r="KXI924" s="4"/>
      <c r="KXJ924" s="4"/>
      <c r="KXK924" s="4"/>
      <c r="KXL924" s="4"/>
      <c r="KXM924" s="4"/>
      <c r="KXN924" s="4"/>
      <c r="KXO924" s="4"/>
      <c r="KXP924" s="4"/>
      <c r="KXQ924" s="4"/>
      <c r="KXR924" s="4"/>
      <c r="KXS924" s="4"/>
      <c r="KXT924" s="4"/>
      <c r="KXU924" s="4"/>
      <c r="KXV924" s="4"/>
      <c r="KXW924" s="4"/>
      <c r="KXX924" s="4"/>
      <c r="KXY924" s="4"/>
      <c r="KXZ924" s="4"/>
      <c r="KYA924" s="4"/>
      <c r="KYB924" s="4"/>
      <c r="KYC924" s="4"/>
      <c r="KYD924" s="4"/>
      <c r="KYE924" s="4"/>
      <c r="KYF924" s="4"/>
      <c r="KYG924" s="4"/>
      <c r="KYH924" s="4"/>
      <c r="KYI924" s="4"/>
      <c r="KYJ924" s="4"/>
      <c r="KYK924" s="4"/>
      <c r="KYL924" s="4"/>
      <c r="KYM924" s="4"/>
      <c r="KYN924" s="4"/>
      <c r="KYO924" s="4"/>
      <c r="KYP924" s="4"/>
      <c r="KYQ924" s="4"/>
      <c r="KYR924" s="4"/>
      <c r="KYS924" s="4"/>
      <c r="KYT924" s="4"/>
      <c r="KYU924" s="4"/>
      <c r="KYV924" s="4"/>
      <c r="KYW924" s="4"/>
      <c r="KYX924" s="4"/>
      <c r="KYY924" s="4"/>
      <c r="KYZ924" s="4"/>
      <c r="KZA924" s="4"/>
      <c r="KZB924" s="4"/>
      <c r="KZC924" s="4"/>
      <c r="KZD924" s="4"/>
      <c r="KZE924" s="4"/>
      <c r="KZF924" s="4"/>
      <c r="KZG924" s="4"/>
      <c r="KZH924" s="4"/>
      <c r="KZI924" s="4"/>
      <c r="KZJ924" s="4"/>
      <c r="KZK924" s="4"/>
      <c r="KZL924" s="4"/>
      <c r="KZM924" s="4"/>
      <c r="KZN924" s="4"/>
      <c r="KZO924" s="4"/>
      <c r="KZP924" s="4"/>
      <c r="KZQ924" s="4"/>
      <c r="KZR924" s="4"/>
      <c r="KZS924" s="4"/>
      <c r="KZT924" s="4"/>
      <c r="KZU924" s="4"/>
      <c r="KZV924" s="4"/>
      <c r="KZW924" s="4"/>
      <c r="KZX924" s="4"/>
      <c r="KZY924" s="4"/>
      <c r="KZZ924" s="4"/>
      <c r="LAA924" s="4"/>
      <c r="LAB924" s="4"/>
      <c r="LAC924" s="4"/>
      <c r="LAD924" s="4"/>
      <c r="LAE924" s="4"/>
      <c r="LAF924" s="4"/>
      <c r="LAG924" s="4"/>
      <c r="LAH924" s="4"/>
      <c r="LAI924" s="4"/>
      <c r="LAJ924" s="4"/>
      <c r="LAK924" s="4"/>
      <c r="LAL924" s="4"/>
      <c r="LAM924" s="4"/>
      <c r="LAN924" s="4"/>
      <c r="LAO924" s="4"/>
      <c r="LAP924" s="4"/>
      <c r="LAQ924" s="4"/>
      <c r="LAR924" s="4"/>
      <c r="LAS924" s="4"/>
      <c r="LAT924" s="4"/>
      <c r="LAU924" s="4"/>
      <c r="LAV924" s="4"/>
      <c r="LAW924" s="4"/>
      <c r="LAX924" s="4"/>
      <c r="LAY924" s="4"/>
      <c r="LAZ924" s="4"/>
      <c r="LBA924" s="4"/>
      <c r="LBB924" s="4"/>
      <c r="LBC924" s="4"/>
      <c r="LBD924" s="4"/>
      <c r="LBE924" s="4"/>
      <c r="LBF924" s="4"/>
      <c r="LBG924" s="4"/>
      <c r="LBH924" s="4"/>
      <c r="LBI924" s="4"/>
      <c r="LBJ924" s="4"/>
      <c r="LBK924" s="4"/>
      <c r="LBL924" s="4"/>
      <c r="LBM924" s="4"/>
      <c r="LBN924" s="4"/>
      <c r="LBO924" s="4"/>
      <c r="LBP924" s="4"/>
      <c r="LBQ924" s="4"/>
      <c r="LBR924" s="4"/>
      <c r="LBS924" s="4"/>
      <c r="LBT924" s="4"/>
      <c r="LBU924" s="4"/>
      <c r="LBV924" s="4"/>
      <c r="LBX924" s="4"/>
      <c r="LBZ924" s="4"/>
      <c r="LCA924" s="4"/>
      <c r="LCB924" s="4"/>
      <c r="LCC924" s="4"/>
      <c r="LCD924" s="4"/>
      <c r="LCE924" s="4"/>
      <c r="LCF924" s="4"/>
      <c r="LCG924" s="4"/>
      <c r="LCL924" s="4"/>
      <c r="LCM924" s="4"/>
      <c r="LCN924" s="4"/>
      <c r="LCO924" s="4"/>
      <c r="LCP924" s="4"/>
      <c r="LCQ924" s="4"/>
      <c r="LCR924" s="4"/>
      <c r="LCS924" s="4"/>
      <c r="LCT924" s="4"/>
      <c r="LCU924" s="4"/>
      <c r="LCV924" s="4"/>
      <c r="LCW924" s="4"/>
      <c r="LCX924" s="4"/>
      <c r="LCY924" s="4"/>
      <c r="LCZ924" s="4"/>
      <c r="LDA924" s="4"/>
      <c r="LDB924" s="4"/>
      <c r="LDC924" s="4"/>
      <c r="LDD924" s="4"/>
      <c r="LDE924" s="4"/>
      <c r="LDF924" s="4"/>
      <c r="LDG924" s="4"/>
      <c r="LDH924" s="4"/>
      <c r="LDI924" s="4"/>
      <c r="LDJ924" s="4"/>
      <c r="LDK924" s="4"/>
      <c r="LDL924" s="4"/>
      <c r="LDM924" s="4"/>
      <c r="LDN924" s="4"/>
      <c r="LDO924" s="4"/>
      <c r="LDP924" s="4"/>
      <c r="LDQ924" s="4"/>
      <c r="LDR924" s="4"/>
      <c r="LDS924" s="4"/>
      <c r="LDT924" s="4"/>
      <c r="LDU924" s="4"/>
      <c r="LDV924" s="4"/>
      <c r="LDW924" s="4"/>
      <c r="LDX924" s="4"/>
      <c r="LDY924" s="4"/>
      <c r="LDZ924" s="4"/>
      <c r="LEA924" s="4"/>
      <c r="LEB924" s="4"/>
      <c r="LEC924" s="4"/>
      <c r="LED924" s="4"/>
      <c r="LEE924" s="4"/>
      <c r="LEF924" s="4"/>
      <c r="LEG924" s="4"/>
      <c r="LEH924" s="4"/>
      <c r="LEI924" s="4"/>
      <c r="LEJ924" s="4"/>
      <c r="LEK924" s="4"/>
      <c r="LEL924" s="4"/>
      <c r="LEM924" s="4"/>
      <c r="LEN924" s="4"/>
      <c r="LEO924" s="4"/>
      <c r="LEP924" s="4"/>
      <c r="LEQ924" s="4"/>
      <c r="LER924" s="4"/>
      <c r="LES924" s="4"/>
      <c r="LET924" s="4"/>
      <c r="LEU924" s="4"/>
      <c r="LEV924" s="4"/>
      <c r="LEW924" s="4"/>
      <c r="LEX924" s="4"/>
      <c r="LEY924" s="4"/>
      <c r="LEZ924" s="4"/>
      <c r="LFA924" s="4"/>
      <c r="LFB924" s="4"/>
      <c r="LFC924" s="4"/>
      <c r="LFD924" s="4"/>
      <c r="LFE924" s="4"/>
      <c r="LFF924" s="4"/>
      <c r="LFG924" s="4"/>
      <c r="LFH924" s="4"/>
      <c r="LFI924" s="4"/>
      <c r="LFJ924" s="4"/>
      <c r="LFK924" s="4"/>
      <c r="LFL924" s="4"/>
      <c r="LFM924" s="4"/>
      <c r="LFN924" s="4"/>
      <c r="LFO924" s="4"/>
      <c r="LFP924" s="4"/>
      <c r="LFQ924" s="4"/>
      <c r="LFR924" s="4"/>
      <c r="LFS924" s="4"/>
      <c r="LFT924" s="4"/>
      <c r="LFU924" s="4"/>
      <c r="LFV924" s="4"/>
      <c r="LFW924" s="4"/>
      <c r="LFX924" s="4"/>
      <c r="LFY924" s="4"/>
      <c r="LFZ924" s="4"/>
      <c r="LGA924" s="4"/>
      <c r="LGB924" s="4"/>
      <c r="LGC924" s="4"/>
      <c r="LGD924" s="4"/>
      <c r="LGE924" s="4"/>
      <c r="LGF924" s="4"/>
      <c r="LGG924" s="4"/>
      <c r="LGH924" s="4"/>
      <c r="LGI924" s="4"/>
      <c r="LGJ924" s="4"/>
      <c r="LGK924" s="4"/>
      <c r="LGL924" s="4"/>
      <c r="LGM924" s="4"/>
      <c r="LGN924" s="4"/>
      <c r="LGO924" s="4"/>
      <c r="LGP924" s="4"/>
      <c r="LGQ924" s="4"/>
      <c r="LGR924" s="4"/>
      <c r="LGS924" s="4"/>
      <c r="LGT924" s="4"/>
      <c r="LGU924" s="4"/>
      <c r="LGV924" s="4"/>
      <c r="LGW924" s="4"/>
      <c r="LGX924" s="4"/>
      <c r="LGY924" s="4"/>
      <c r="LGZ924" s="4"/>
      <c r="LHA924" s="4"/>
      <c r="LHB924" s="4"/>
      <c r="LHC924" s="4"/>
      <c r="LHD924" s="4"/>
      <c r="LHE924" s="4"/>
      <c r="LHF924" s="4"/>
      <c r="LHG924" s="4"/>
      <c r="LHH924" s="4"/>
      <c r="LHI924" s="4"/>
      <c r="LHJ924" s="4"/>
      <c r="LHK924" s="4"/>
      <c r="LHL924" s="4"/>
      <c r="LHM924" s="4"/>
      <c r="LHN924" s="4"/>
      <c r="LHO924" s="4"/>
      <c r="LHP924" s="4"/>
      <c r="LHQ924" s="4"/>
      <c r="LHR924" s="4"/>
      <c r="LHS924" s="4"/>
      <c r="LHT924" s="4"/>
      <c r="LHU924" s="4"/>
      <c r="LHV924" s="4"/>
      <c r="LHW924" s="4"/>
      <c r="LHX924" s="4"/>
      <c r="LHY924" s="4"/>
      <c r="LHZ924" s="4"/>
      <c r="LIA924" s="4"/>
      <c r="LIB924" s="4"/>
      <c r="LIC924" s="4"/>
      <c r="LID924" s="4"/>
      <c r="LIE924" s="4"/>
      <c r="LIF924" s="4"/>
      <c r="LIG924" s="4"/>
      <c r="LIH924" s="4"/>
      <c r="LII924" s="4"/>
      <c r="LIJ924" s="4"/>
      <c r="LIK924" s="4"/>
      <c r="LIL924" s="4"/>
      <c r="LIM924" s="4"/>
      <c r="LIN924" s="4"/>
      <c r="LIO924" s="4"/>
      <c r="LIP924" s="4"/>
      <c r="LIQ924" s="4"/>
      <c r="LIR924" s="4"/>
      <c r="LIS924" s="4"/>
      <c r="LIT924" s="4"/>
      <c r="LIU924" s="4"/>
      <c r="LIV924" s="4"/>
      <c r="LIW924" s="4"/>
      <c r="LIX924" s="4"/>
      <c r="LIY924" s="4"/>
      <c r="LIZ924" s="4"/>
      <c r="LJA924" s="4"/>
      <c r="LJB924" s="4"/>
      <c r="LJC924" s="4"/>
      <c r="LJD924" s="4"/>
      <c r="LJE924" s="4"/>
      <c r="LJF924" s="4"/>
      <c r="LJG924" s="4"/>
      <c r="LJH924" s="4"/>
      <c r="LJI924" s="4"/>
      <c r="LJJ924" s="4"/>
      <c r="LJK924" s="4"/>
      <c r="LJL924" s="4"/>
      <c r="LJM924" s="4"/>
      <c r="LJN924" s="4"/>
      <c r="LJO924" s="4"/>
      <c r="LJP924" s="4"/>
      <c r="LJQ924" s="4"/>
      <c r="LJR924" s="4"/>
      <c r="LJS924" s="4"/>
      <c r="LJT924" s="4"/>
      <c r="LJU924" s="4"/>
      <c r="LJV924" s="4"/>
      <c r="LJW924" s="4"/>
      <c r="LJX924" s="4"/>
      <c r="LJY924" s="4"/>
      <c r="LJZ924" s="4"/>
      <c r="LKA924" s="4"/>
      <c r="LKB924" s="4"/>
      <c r="LKC924" s="4"/>
      <c r="LKD924" s="4"/>
      <c r="LKE924" s="4"/>
      <c r="LKF924" s="4"/>
      <c r="LKG924" s="4"/>
      <c r="LKH924" s="4"/>
      <c r="LKI924" s="4"/>
      <c r="LKJ924" s="4"/>
      <c r="LKK924" s="4"/>
      <c r="LKL924" s="4"/>
      <c r="LKM924" s="4"/>
      <c r="LKN924" s="4"/>
      <c r="LKO924" s="4"/>
      <c r="LKP924" s="4"/>
      <c r="LKQ924" s="4"/>
      <c r="LKR924" s="4"/>
      <c r="LKS924" s="4"/>
      <c r="LKT924" s="4"/>
      <c r="LKU924" s="4"/>
      <c r="LKV924" s="4"/>
      <c r="LKW924" s="4"/>
      <c r="LKX924" s="4"/>
      <c r="LKY924" s="4"/>
      <c r="LKZ924" s="4"/>
      <c r="LLA924" s="4"/>
      <c r="LLB924" s="4"/>
      <c r="LLC924" s="4"/>
      <c r="LLD924" s="4"/>
      <c r="LLE924" s="4"/>
      <c r="LLF924" s="4"/>
      <c r="LLG924" s="4"/>
      <c r="LLH924" s="4"/>
      <c r="LLI924" s="4"/>
      <c r="LLJ924" s="4"/>
      <c r="LLK924" s="4"/>
      <c r="LLL924" s="4"/>
      <c r="LLM924" s="4"/>
      <c r="LLN924" s="4"/>
      <c r="LLO924" s="4"/>
      <c r="LLP924" s="4"/>
      <c r="LLQ924" s="4"/>
      <c r="LLR924" s="4"/>
      <c r="LLT924" s="4"/>
      <c r="LLV924" s="4"/>
      <c r="LLW924" s="4"/>
      <c r="LLX924" s="4"/>
      <c r="LLY924" s="4"/>
      <c r="LLZ924" s="4"/>
      <c r="LMA924" s="4"/>
      <c r="LMB924" s="4"/>
      <c r="LMC924" s="4"/>
      <c r="LMH924" s="4"/>
      <c r="LMI924" s="4"/>
      <c r="LMJ924" s="4"/>
      <c r="LMK924" s="4"/>
      <c r="LML924" s="4"/>
      <c r="LMM924" s="4"/>
      <c r="LMN924" s="4"/>
      <c r="LMO924" s="4"/>
      <c r="LMP924" s="4"/>
      <c r="LMQ924" s="4"/>
      <c r="LMR924" s="4"/>
      <c r="LMS924" s="4"/>
      <c r="LMT924" s="4"/>
      <c r="LMU924" s="4"/>
      <c r="LMV924" s="4"/>
      <c r="LMW924" s="4"/>
      <c r="LMX924" s="4"/>
      <c r="LMY924" s="4"/>
      <c r="LMZ924" s="4"/>
      <c r="LNA924" s="4"/>
      <c r="LNB924" s="4"/>
      <c r="LNC924" s="4"/>
      <c r="LND924" s="4"/>
      <c r="LNE924" s="4"/>
      <c r="LNF924" s="4"/>
      <c r="LNG924" s="4"/>
      <c r="LNH924" s="4"/>
      <c r="LNI924" s="4"/>
      <c r="LNJ924" s="4"/>
      <c r="LNK924" s="4"/>
      <c r="LNL924" s="4"/>
      <c r="LNM924" s="4"/>
      <c r="LNN924" s="4"/>
      <c r="LNO924" s="4"/>
      <c r="LNP924" s="4"/>
      <c r="LNQ924" s="4"/>
      <c r="LNR924" s="4"/>
      <c r="LNS924" s="4"/>
      <c r="LNT924" s="4"/>
      <c r="LNU924" s="4"/>
      <c r="LNV924" s="4"/>
      <c r="LNW924" s="4"/>
      <c r="LNX924" s="4"/>
      <c r="LNY924" s="4"/>
      <c r="LNZ924" s="4"/>
      <c r="LOA924" s="4"/>
      <c r="LOB924" s="4"/>
      <c r="LOC924" s="4"/>
      <c r="LOD924" s="4"/>
      <c r="LOE924" s="4"/>
      <c r="LOF924" s="4"/>
      <c r="LOG924" s="4"/>
      <c r="LOH924" s="4"/>
      <c r="LOI924" s="4"/>
      <c r="LOJ924" s="4"/>
      <c r="LOK924" s="4"/>
      <c r="LOL924" s="4"/>
      <c r="LOM924" s="4"/>
      <c r="LON924" s="4"/>
      <c r="LOO924" s="4"/>
      <c r="LOP924" s="4"/>
      <c r="LOQ924" s="4"/>
      <c r="LOR924" s="4"/>
      <c r="LOS924" s="4"/>
      <c r="LOT924" s="4"/>
      <c r="LOU924" s="4"/>
      <c r="LOV924" s="4"/>
      <c r="LOW924" s="4"/>
      <c r="LOX924" s="4"/>
      <c r="LOY924" s="4"/>
      <c r="LOZ924" s="4"/>
      <c r="LPA924" s="4"/>
      <c r="LPB924" s="4"/>
      <c r="LPC924" s="4"/>
      <c r="LPD924" s="4"/>
      <c r="LPE924" s="4"/>
      <c r="LPF924" s="4"/>
      <c r="LPG924" s="4"/>
      <c r="LPH924" s="4"/>
      <c r="LPI924" s="4"/>
      <c r="LPJ924" s="4"/>
      <c r="LPK924" s="4"/>
      <c r="LPL924" s="4"/>
      <c r="LPM924" s="4"/>
      <c r="LPN924" s="4"/>
      <c r="LPO924" s="4"/>
      <c r="LPP924" s="4"/>
      <c r="LPQ924" s="4"/>
      <c r="LPR924" s="4"/>
      <c r="LPS924" s="4"/>
      <c r="LPT924" s="4"/>
      <c r="LPU924" s="4"/>
      <c r="LPV924" s="4"/>
      <c r="LPW924" s="4"/>
      <c r="LPX924" s="4"/>
      <c r="LPY924" s="4"/>
      <c r="LPZ924" s="4"/>
      <c r="LQA924" s="4"/>
      <c r="LQB924" s="4"/>
      <c r="LQC924" s="4"/>
      <c r="LQD924" s="4"/>
      <c r="LQE924" s="4"/>
      <c r="LQF924" s="4"/>
      <c r="LQG924" s="4"/>
      <c r="LQH924" s="4"/>
      <c r="LQI924" s="4"/>
      <c r="LQJ924" s="4"/>
      <c r="LQK924" s="4"/>
      <c r="LQL924" s="4"/>
      <c r="LQM924" s="4"/>
      <c r="LQN924" s="4"/>
      <c r="LQO924" s="4"/>
      <c r="LQP924" s="4"/>
      <c r="LQQ924" s="4"/>
      <c r="LQR924" s="4"/>
      <c r="LQS924" s="4"/>
      <c r="LQT924" s="4"/>
      <c r="LQU924" s="4"/>
      <c r="LQV924" s="4"/>
      <c r="LQW924" s="4"/>
      <c r="LQX924" s="4"/>
      <c r="LQY924" s="4"/>
      <c r="LQZ924" s="4"/>
      <c r="LRA924" s="4"/>
      <c r="LRB924" s="4"/>
      <c r="LRC924" s="4"/>
      <c r="LRD924" s="4"/>
      <c r="LRE924" s="4"/>
      <c r="LRF924" s="4"/>
      <c r="LRG924" s="4"/>
      <c r="LRH924" s="4"/>
      <c r="LRI924" s="4"/>
      <c r="LRJ924" s="4"/>
      <c r="LRK924" s="4"/>
      <c r="LRL924" s="4"/>
      <c r="LRM924" s="4"/>
      <c r="LRN924" s="4"/>
      <c r="LRO924" s="4"/>
      <c r="LRP924" s="4"/>
      <c r="LRQ924" s="4"/>
      <c r="LRR924" s="4"/>
      <c r="LRS924" s="4"/>
      <c r="LRT924" s="4"/>
      <c r="LRU924" s="4"/>
      <c r="LRV924" s="4"/>
      <c r="LRW924" s="4"/>
      <c r="LRX924" s="4"/>
      <c r="LRY924" s="4"/>
      <c r="LRZ924" s="4"/>
      <c r="LSA924" s="4"/>
      <c r="LSB924" s="4"/>
      <c r="LSC924" s="4"/>
      <c r="LSD924" s="4"/>
      <c r="LSE924" s="4"/>
      <c r="LSF924" s="4"/>
      <c r="LSG924" s="4"/>
      <c r="LSH924" s="4"/>
      <c r="LSI924" s="4"/>
      <c r="LSJ924" s="4"/>
      <c r="LSK924" s="4"/>
      <c r="LSL924" s="4"/>
      <c r="LSM924" s="4"/>
      <c r="LSN924" s="4"/>
      <c r="LSO924" s="4"/>
      <c r="LSP924" s="4"/>
      <c r="LSQ924" s="4"/>
      <c r="LSR924" s="4"/>
      <c r="LSS924" s="4"/>
      <c r="LST924" s="4"/>
      <c r="LSU924" s="4"/>
      <c r="LSV924" s="4"/>
      <c r="LSW924" s="4"/>
      <c r="LSX924" s="4"/>
      <c r="LSY924" s="4"/>
      <c r="LSZ924" s="4"/>
      <c r="LTA924" s="4"/>
      <c r="LTB924" s="4"/>
      <c r="LTC924" s="4"/>
      <c r="LTD924" s="4"/>
      <c r="LTE924" s="4"/>
      <c r="LTF924" s="4"/>
      <c r="LTG924" s="4"/>
      <c r="LTH924" s="4"/>
      <c r="LTI924" s="4"/>
      <c r="LTJ924" s="4"/>
      <c r="LTK924" s="4"/>
      <c r="LTL924" s="4"/>
      <c r="LTM924" s="4"/>
      <c r="LTN924" s="4"/>
      <c r="LTO924" s="4"/>
      <c r="LTP924" s="4"/>
      <c r="LTQ924" s="4"/>
      <c r="LTR924" s="4"/>
      <c r="LTS924" s="4"/>
      <c r="LTT924" s="4"/>
      <c r="LTU924" s="4"/>
      <c r="LTV924" s="4"/>
      <c r="LTW924" s="4"/>
      <c r="LTX924" s="4"/>
      <c r="LTY924" s="4"/>
      <c r="LTZ924" s="4"/>
      <c r="LUA924" s="4"/>
      <c r="LUB924" s="4"/>
      <c r="LUC924" s="4"/>
      <c r="LUD924" s="4"/>
      <c r="LUE924" s="4"/>
      <c r="LUF924" s="4"/>
      <c r="LUG924" s="4"/>
      <c r="LUH924" s="4"/>
      <c r="LUI924" s="4"/>
      <c r="LUJ924" s="4"/>
      <c r="LUK924" s="4"/>
      <c r="LUL924" s="4"/>
      <c r="LUM924" s="4"/>
      <c r="LUN924" s="4"/>
      <c r="LUO924" s="4"/>
      <c r="LUP924" s="4"/>
      <c r="LUQ924" s="4"/>
      <c r="LUR924" s="4"/>
      <c r="LUS924" s="4"/>
      <c r="LUT924" s="4"/>
      <c r="LUU924" s="4"/>
      <c r="LUV924" s="4"/>
      <c r="LUW924" s="4"/>
      <c r="LUX924" s="4"/>
      <c r="LUY924" s="4"/>
      <c r="LUZ924" s="4"/>
      <c r="LVA924" s="4"/>
      <c r="LVB924" s="4"/>
      <c r="LVC924" s="4"/>
      <c r="LVD924" s="4"/>
      <c r="LVE924" s="4"/>
      <c r="LVF924" s="4"/>
      <c r="LVG924" s="4"/>
      <c r="LVH924" s="4"/>
      <c r="LVI924" s="4"/>
      <c r="LVJ924" s="4"/>
      <c r="LVK924" s="4"/>
      <c r="LVL924" s="4"/>
      <c r="LVM924" s="4"/>
      <c r="LVN924" s="4"/>
      <c r="LVP924" s="4"/>
      <c r="LVR924" s="4"/>
      <c r="LVS924" s="4"/>
      <c r="LVT924" s="4"/>
      <c r="LVU924" s="4"/>
      <c r="LVV924" s="4"/>
      <c r="LVW924" s="4"/>
      <c r="LVX924" s="4"/>
      <c r="LVY924" s="4"/>
      <c r="LWD924" s="4"/>
      <c r="LWE924" s="4"/>
      <c r="LWF924" s="4"/>
      <c r="LWG924" s="4"/>
      <c r="LWH924" s="4"/>
      <c r="LWI924" s="4"/>
      <c r="LWJ924" s="4"/>
      <c r="LWK924" s="4"/>
      <c r="LWL924" s="4"/>
      <c r="LWM924" s="4"/>
      <c r="LWN924" s="4"/>
      <c r="LWO924" s="4"/>
      <c r="LWP924" s="4"/>
      <c r="LWQ924" s="4"/>
      <c r="LWR924" s="4"/>
      <c r="LWS924" s="4"/>
      <c r="LWT924" s="4"/>
      <c r="LWU924" s="4"/>
      <c r="LWV924" s="4"/>
      <c r="LWW924" s="4"/>
      <c r="LWX924" s="4"/>
      <c r="LWY924" s="4"/>
      <c r="LWZ924" s="4"/>
      <c r="LXA924" s="4"/>
      <c r="LXB924" s="4"/>
      <c r="LXC924" s="4"/>
      <c r="LXD924" s="4"/>
      <c r="LXE924" s="4"/>
      <c r="LXF924" s="4"/>
      <c r="LXG924" s="4"/>
      <c r="LXH924" s="4"/>
      <c r="LXI924" s="4"/>
      <c r="LXJ924" s="4"/>
      <c r="LXK924" s="4"/>
      <c r="LXL924" s="4"/>
      <c r="LXM924" s="4"/>
      <c r="LXN924" s="4"/>
      <c r="LXO924" s="4"/>
      <c r="LXP924" s="4"/>
      <c r="LXQ924" s="4"/>
      <c r="LXR924" s="4"/>
      <c r="LXS924" s="4"/>
      <c r="LXT924" s="4"/>
      <c r="LXU924" s="4"/>
      <c r="LXV924" s="4"/>
      <c r="LXW924" s="4"/>
      <c r="LXX924" s="4"/>
      <c r="LXY924" s="4"/>
      <c r="LXZ924" s="4"/>
      <c r="LYA924" s="4"/>
      <c r="LYB924" s="4"/>
      <c r="LYC924" s="4"/>
      <c r="LYD924" s="4"/>
      <c r="LYE924" s="4"/>
      <c r="LYF924" s="4"/>
      <c r="LYG924" s="4"/>
      <c r="LYH924" s="4"/>
      <c r="LYI924" s="4"/>
      <c r="LYJ924" s="4"/>
      <c r="LYK924" s="4"/>
      <c r="LYL924" s="4"/>
      <c r="LYM924" s="4"/>
      <c r="LYN924" s="4"/>
      <c r="LYO924" s="4"/>
      <c r="LYP924" s="4"/>
      <c r="LYQ924" s="4"/>
      <c r="LYR924" s="4"/>
      <c r="LYS924" s="4"/>
      <c r="LYT924" s="4"/>
      <c r="LYU924" s="4"/>
      <c r="LYV924" s="4"/>
      <c r="LYW924" s="4"/>
      <c r="LYX924" s="4"/>
      <c r="LYY924" s="4"/>
      <c r="LYZ924" s="4"/>
      <c r="LZA924" s="4"/>
      <c r="LZB924" s="4"/>
      <c r="LZC924" s="4"/>
      <c r="LZD924" s="4"/>
      <c r="LZE924" s="4"/>
      <c r="LZF924" s="4"/>
      <c r="LZG924" s="4"/>
      <c r="LZH924" s="4"/>
      <c r="LZI924" s="4"/>
      <c r="LZJ924" s="4"/>
      <c r="LZK924" s="4"/>
      <c r="LZL924" s="4"/>
      <c r="LZM924" s="4"/>
      <c r="LZN924" s="4"/>
      <c r="LZO924" s="4"/>
      <c r="LZP924" s="4"/>
      <c r="LZQ924" s="4"/>
      <c r="LZR924" s="4"/>
      <c r="LZS924" s="4"/>
      <c r="LZT924" s="4"/>
      <c r="LZU924" s="4"/>
      <c r="LZV924" s="4"/>
      <c r="LZW924" s="4"/>
      <c r="LZX924" s="4"/>
      <c r="LZY924" s="4"/>
      <c r="LZZ924" s="4"/>
      <c r="MAA924" s="4"/>
      <c r="MAB924" s="4"/>
      <c r="MAC924" s="4"/>
      <c r="MAD924" s="4"/>
      <c r="MAE924" s="4"/>
      <c r="MAF924" s="4"/>
      <c r="MAG924" s="4"/>
      <c r="MAH924" s="4"/>
      <c r="MAI924" s="4"/>
      <c r="MAJ924" s="4"/>
      <c r="MAK924" s="4"/>
      <c r="MAL924" s="4"/>
      <c r="MAM924" s="4"/>
      <c r="MAN924" s="4"/>
      <c r="MAO924" s="4"/>
      <c r="MAP924" s="4"/>
      <c r="MAQ924" s="4"/>
      <c r="MAR924" s="4"/>
      <c r="MAS924" s="4"/>
      <c r="MAT924" s="4"/>
      <c r="MAU924" s="4"/>
      <c r="MAV924" s="4"/>
      <c r="MAW924" s="4"/>
      <c r="MAX924" s="4"/>
      <c r="MAY924" s="4"/>
      <c r="MAZ924" s="4"/>
      <c r="MBA924" s="4"/>
      <c r="MBB924" s="4"/>
      <c r="MBC924" s="4"/>
      <c r="MBD924" s="4"/>
      <c r="MBE924" s="4"/>
      <c r="MBF924" s="4"/>
      <c r="MBG924" s="4"/>
      <c r="MBH924" s="4"/>
      <c r="MBI924" s="4"/>
      <c r="MBJ924" s="4"/>
      <c r="MBK924" s="4"/>
      <c r="MBL924" s="4"/>
      <c r="MBM924" s="4"/>
      <c r="MBN924" s="4"/>
      <c r="MBO924" s="4"/>
      <c r="MBP924" s="4"/>
      <c r="MBQ924" s="4"/>
      <c r="MBR924" s="4"/>
      <c r="MBS924" s="4"/>
      <c r="MBT924" s="4"/>
      <c r="MBU924" s="4"/>
      <c r="MBV924" s="4"/>
      <c r="MBW924" s="4"/>
      <c r="MBX924" s="4"/>
      <c r="MBY924" s="4"/>
      <c r="MBZ924" s="4"/>
      <c r="MCA924" s="4"/>
      <c r="MCB924" s="4"/>
      <c r="MCC924" s="4"/>
      <c r="MCD924" s="4"/>
      <c r="MCE924" s="4"/>
      <c r="MCF924" s="4"/>
      <c r="MCG924" s="4"/>
      <c r="MCH924" s="4"/>
      <c r="MCI924" s="4"/>
      <c r="MCJ924" s="4"/>
      <c r="MCK924" s="4"/>
      <c r="MCL924" s="4"/>
      <c r="MCM924" s="4"/>
      <c r="MCN924" s="4"/>
      <c r="MCO924" s="4"/>
      <c r="MCP924" s="4"/>
      <c r="MCQ924" s="4"/>
      <c r="MCR924" s="4"/>
      <c r="MCS924" s="4"/>
      <c r="MCT924" s="4"/>
      <c r="MCU924" s="4"/>
      <c r="MCV924" s="4"/>
      <c r="MCW924" s="4"/>
      <c r="MCX924" s="4"/>
      <c r="MCY924" s="4"/>
      <c r="MCZ924" s="4"/>
      <c r="MDA924" s="4"/>
      <c r="MDB924" s="4"/>
      <c r="MDC924" s="4"/>
      <c r="MDD924" s="4"/>
      <c r="MDE924" s="4"/>
      <c r="MDF924" s="4"/>
      <c r="MDG924" s="4"/>
      <c r="MDH924" s="4"/>
      <c r="MDI924" s="4"/>
      <c r="MDJ924" s="4"/>
      <c r="MDK924" s="4"/>
      <c r="MDL924" s="4"/>
      <c r="MDM924" s="4"/>
      <c r="MDN924" s="4"/>
      <c r="MDO924" s="4"/>
      <c r="MDP924" s="4"/>
      <c r="MDQ924" s="4"/>
      <c r="MDR924" s="4"/>
      <c r="MDS924" s="4"/>
      <c r="MDT924" s="4"/>
      <c r="MDU924" s="4"/>
      <c r="MDV924" s="4"/>
      <c r="MDW924" s="4"/>
      <c r="MDX924" s="4"/>
      <c r="MDY924" s="4"/>
      <c r="MDZ924" s="4"/>
      <c r="MEA924" s="4"/>
      <c r="MEB924" s="4"/>
      <c r="MEC924" s="4"/>
      <c r="MED924" s="4"/>
      <c r="MEE924" s="4"/>
      <c r="MEF924" s="4"/>
      <c r="MEG924" s="4"/>
      <c r="MEH924" s="4"/>
      <c r="MEI924" s="4"/>
      <c r="MEJ924" s="4"/>
      <c r="MEK924" s="4"/>
      <c r="MEL924" s="4"/>
      <c r="MEM924" s="4"/>
      <c r="MEN924" s="4"/>
      <c r="MEO924" s="4"/>
      <c r="MEP924" s="4"/>
      <c r="MEQ924" s="4"/>
      <c r="MER924" s="4"/>
      <c r="MES924" s="4"/>
      <c r="MET924" s="4"/>
      <c r="MEU924" s="4"/>
      <c r="MEV924" s="4"/>
      <c r="MEW924" s="4"/>
      <c r="MEX924" s="4"/>
      <c r="MEY924" s="4"/>
      <c r="MEZ924" s="4"/>
      <c r="MFA924" s="4"/>
      <c r="MFB924" s="4"/>
      <c r="MFC924" s="4"/>
      <c r="MFD924" s="4"/>
      <c r="MFE924" s="4"/>
      <c r="MFF924" s="4"/>
      <c r="MFG924" s="4"/>
      <c r="MFH924" s="4"/>
      <c r="MFI924" s="4"/>
      <c r="MFJ924" s="4"/>
      <c r="MFL924" s="4"/>
      <c r="MFN924" s="4"/>
      <c r="MFO924" s="4"/>
      <c r="MFP924" s="4"/>
      <c r="MFQ924" s="4"/>
      <c r="MFR924" s="4"/>
      <c r="MFS924" s="4"/>
      <c r="MFT924" s="4"/>
      <c r="MFU924" s="4"/>
      <c r="MFZ924" s="4"/>
      <c r="MGA924" s="4"/>
      <c r="MGB924" s="4"/>
      <c r="MGC924" s="4"/>
      <c r="MGD924" s="4"/>
      <c r="MGE924" s="4"/>
      <c r="MGF924" s="4"/>
      <c r="MGG924" s="4"/>
      <c r="MGH924" s="4"/>
      <c r="MGI924" s="4"/>
      <c r="MGJ924" s="4"/>
      <c r="MGK924" s="4"/>
      <c r="MGL924" s="4"/>
      <c r="MGM924" s="4"/>
      <c r="MGN924" s="4"/>
      <c r="MGO924" s="4"/>
      <c r="MGP924" s="4"/>
      <c r="MGQ924" s="4"/>
      <c r="MGR924" s="4"/>
      <c r="MGS924" s="4"/>
      <c r="MGT924" s="4"/>
      <c r="MGU924" s="4"/>
      <c r="MGV924" s="4"/>
      <c r="MGW924" s="4"/>
      <c r="MGX924" s="4"/>
      <c r="MGY924" s="4"/>
      <c r="MGZ924" s="4"/>
      <c r="MHA924" s="4"/>
      <c r="MHB924" s="4"/>
      <c r="MHC924" s="4"/>
      <c r="MHD924" s="4"/>
      <c r="MHE924" s="4"/>
      <c r="MHF924" s="4"/>
      <c r="MHG924" s="4"/>
      <c r="MHH924" s="4"/>
      <c r="MHI924" s="4"/>
      <c r="MHJ924" s="4"/>
      <c r="MHK924" s="4"/>
      <c r="MHL924" s="4"/>
      <c r="MHM924" s="4"/>
      <c r="MHN924" s="4"/>
      <c r="MHO924" s="4"/>
      <c r="MHP924" s="4"/>
      <c r="MHQ924" s="4"/>
      <c r="MHR924" s="4"/>
      <c r="MHS924" s="4"/>
      <c r="MHT924" s="4"/>
      <c r="MHU924" s="4"/>
      <c r="MHV924" s="4"/>
      <c r="MHW924" s="4"/>
      <c r="MHX924" s="4"/>
      <c r="MHY924" s="4"/>
      <c r="MHZ924" s="4"/>
      <c r="MIA924" s="4"/>
      <c r="MIB924" s="4"/>
      <c r="MIC924" s="4"/>
      <c r="MID924" s="4"/>
      <c r="MIE924" s="4"/>
      <c r="MIF924" s="4"/>
      <c r="MIG924" s="4"/>
      <c r="MIH924" s="4"/>
      <c r="MII924" s="4"/>
      <c r="MIJ924" s="4"/>
      <c r="MIK924" s="4"/>
      <c r="MIL924" s="4"/>
      <c r="MIM924" s="4"/>
      <c r="MIN924" s="4"/>
      <c r="MIO924" s="4"/>
      <c r="MIP924" s="4"/>
      <c r="MIQ924" s="4"/>
      <c r="MIR924" s="4"/>
      <c r="MIS924" s="4"/>
      <c r="MIT924" s="4"/>
      <c r="MIU924" s="4"/>
      <c r="MIV924" s="4"/>
      <c r="MIW924" s="4"/>
      <c r="MIX924" s="4"/>
      <c r="MIY924" s="4"/>
      <c r="MIZ924" s="4"/>
      <c r="MJA924" s="4"/>
      <c r="MJB924" s="4"/>
      <c r="MJC924" s="4"/>
      <c r="MJD924" s="4"/>
      <c r="MJE924" s="4"/>
      <c r="MJF924" s="4"/>
      <c r="MJG924" s="4"/>
      <c r="MJH924" s="4"/>
      <c r="MJI924" s="4"/>
      <c r="MJJ924" s="4"/>
      <c r="MJK924" s="4"/>
      <c r="MJL924" s="4"/>
      <c r="MJM924" s="4"/>
      <c r="MJN924" s="4"/>
      <c r="MJO924" s="4"/>
      <c r="MJP924" s="4"/>
      <c r="MJQ924" s="4"/>
      <c r="MJR924" s="4"/>
      <c r="MJS924" s="4"/>
      <c r="MJT924" s="4"/>
      <c r="MJU924" s="4"/>
      <c r="MJV924" s="4"/>
      <c r="MJW924" s="4"/>
      <c r="MJX924" s="4"/>
      <c r="MJY924" s="4"/>
      <c r="MJZ924" s="4"/>
      <c r="MKA924" s="4"/>
      <c r="MKB924" s="4"/>
      <c r="MKC924" s="4"/>
      <c r="MKD924" s="4"/>
      <c r="MKE924" s="4"/>
      <c r="MKF924" s="4"/>
      <c r="MKG924" s="4"/>
      <c r="MKH924" s="4"/>
      <c r="MKI924" s="4"/>
      <c r="MKJ924" s="4"/>
      <c r="MKK924" s="4"/>
      <c r="MKL924" s="4"/>
      <c r="MKM924" s="4"/>
      <c r="MKN924" s="4"/>
      <c r="MKO924" s="4"/>
      <c r="MKP924" s="4"/>
      <c r="MKQ924" s="4"/>
      <c r="MKR924" s="4"/>
      <c r="MKS924" s="4"/>
      <c r="MKT924" s="4"/>
      <c r="MKU924" s="4"/>
      <c r="MKV924" s="4"/>
      <c r="MKW924" s="4"/>
      <c r="MKX924" s="4"/>
      <c r="MKY924" s="4"/>
      <c r="MKZ924" s="4"/>
      <c r="MLA924" s="4"/>
      <c r="MLB924" s="4"/>
      <c r="MLC924" s="4"/>
      <c r="MLD924" s="4"/>
      <c r="MLE924" s="4"/>
      <c r="MLF924" s="4"/>
      <c r="MLG924" s="4"/>
      <c r="MLH924" s="4"/>
      <c r="MLI924" s="4"/>
      <c r="MLJ924" s="4"/>
      <c r="MLK924" s="4"/>
      <c r="MLL924" s="4"/>
      <c r="MLM924" s="4"/>
      <c r="MLN924" s="4"/>
      <c r="MLO924" s="4"/>
      <c r="MLP924" s="4"/>
      <c r="MLQ924" s="4"/>
      <c r="MLR924" s="4"/>
      <c r="MLS924" s="4"/>
      <c r="MLT924" s="4"/>
      <c r="MLU924" s="4"/>
      <c r="MLV924" s="4"/>
      <c r="MLW924" s="4"/>
      <c r="MLX924" s="4"/>
      <c r="MLY924" s="4"/>
      <c r="MLZ924" s="4"/>
      <c r="MMA924" s="4"/>
      <c r="MMB924" s="4"/>
      <c r="MMC924" s="4"/>
      <c r="MMD924" s="4"/>
      <c r="MME924" s="4"/>
      <c r="MMF924" s="4"/>
      <c r="MMG924" s="4"/>
      <c r="MMH924" s="4"/>
      <c r="MMI924" s="4"/>
      <c r="MMJ924" s="4"/>
      <c r="MMK924" s="4"/>
      <c r="MML924" s="4"/>
      <c r="MMM924" s="4"/>
      <c r="MMN924" s="4"/>
      <c r="MMO924" s="4"/>
      <c r="MMP924" s="4"/>
      <c r="MMQ924" s="4"/>
      <c r="MMR924" s="4"/>
      <c r="MMS924" s="4"/>
      <c r="MMT924" s="4"/>
      <c r="MMU924" s="4"/>
      <c r="MMV924" s="4"/>
      <c r="MMW924" s="4"/>
      <c r="MMX924" s="4"/>
      <c r="MMY924" s="4"/>
      <c r="MMZ924" s="4"/>
      <c r="MNA924" s="4"/>
      <c r="MNB924" s="4"/>
      <c r="MNC924" s="4"/>
      <c r="MND924" s="4"/>
      <c r="MNE924" s="4"/>
      <c r="MNF924" s="4"/>
      <c r="MNG924" s="4"/>
      <c r="MNH924" s="4"/>
      <c r="MNI924" s="4"/>
      <c r="MNJ924" s="4"/>
      <c r="MNK924" s="4"/>
      <c r="MNL924" s="4"/>
      <c r="MNM924" s="4"/>
      <c r="MNN924" s="4"/>
      <c r="MNO924" s="4"/>
      <c r="MNP924" s="4"/>
      <c r="MNQ924" s="4"/>
      <c r="MNR924" s="4"/>
      <c r="MNS924" s="4"/>
      <c r="MNT924" s="4"/>
      <c r="MNU924" s="4"/>
      <c r="MNV924" s="4"/>
      <c r="MNW924" s="4"/>
      <c r="MNX924" s="4"/>
      <c r="MNY924" s="4"/>
      <c r="MNZ924" s="4"/>
      <c r="MOA924" s="4"/>
      <c r="MOB924" s="4"/>
      <c r="MOC924" s="4"/>
      <c r="MOD924" s="4"/>
      <c r="MOE924" s="4"/>
      <c r="MOF924" s="4"/>
      <c r="MOG924" s="4"/>
      <c r="MOH924" s="4"/>
      <c r="MOI924" s="4"/>
      <c r="MOJ924" s="4"/>
      <c r="MOK924" s="4"/>
      <c r="MOL924" s="4"/>
      <c r="MOM924" s="4"/>
      <c r="MON924" s="4"/>
      <c r="MOO924" s="4"/>
      <c r="MOP924" s="4"/>
      <c r="MOQ924" s="4"/>
      <c r="MOR924" s="4"/>
      <c r="MOS924" s="4"/>
      <c r="MOT924" s="4"/>
      <c r="MOU924" s="4"/>
      <c r="MOV924" s="4"/>
      <c r="MOW924" s="4"/>
      <c r="MOX924" s="4"/>
      <c r="MOY924" s="4"/>
      <c r="MOZ924" s="4"/>
      <c r="MPA924" s="4"/>
      <c r="MPB924" s="4"/>
      <c r="MPC924" s="4"/>
      <c r="MPD924" s="4"/>
      <c r="MPE924" s="4"/>
      <c r="MPF924" s="4"/>
      <c r="MPH924" s="4"/>
      <c r="MPJ924" s="4"/>
      <c r="MPK924" s="4"/>
      <c r="MPL924" s="4"/>
      <c r="MPM924" s="4"/>
      <c r="MPN924" s="4"/>
      <c r="MPO924" s="4"/>
      <c r="MPP924" s="4"/>
      <c r="MPQ924" s="4"/>
      <c r="MPV924" s="4"/>
      <c r="MPW924" s="4"/>
      <c r="MPX924" s="4"/>
      <c r="MPY924" s="4"/>
      <c r="MPZ924" s="4"/>
      <c r="MQA924" s="4"/>
      <c r="MQB924" s="4"/>
      <c r="MQC924" s="4"/>
      <c r="MQD924" s="4"/>
      <c r="MQE924" s="4"/>
      <c r="MQF924" s="4"/>
      <c r="MQG924" s="4"/>
      <c r="MQH924" s="4"/>
      <c r="MQI924" s="4"/>
      <c r="MQJ924" s="4"/>
      <c r="MQK924" s="4"/>
      <c r="MQL924" s="4"/>
      <c r="MQM924" s="4"/>
      <c r="MQN924" s="4"/>
      <c r="MQO924" s="4"/>
      <c r="MQP924" s="4"/>
      <c r="MQQ924" s="4"/>
      <c r="MQR924" s="4"/>
      <c r="MQS924" s="4"/>
      <c r="MQT924" s="4"/>
      <c r="MQU924" s="4"/>
      <c r="MQV924" s="4"/>
      <c r="MQW924" s="4"/>
      <c r="MQX924" s="4"/>
      <c r="MQY924" s="4"/>
      <c r="MQZ924" s="4"/>
      <c r="MRA924" s="4"/>
      <c r="MRB924" s="4"/>
      <c r="MRC924" s="4"/>
      <c r="MRD924" s="4"/>
      <c r="MRE924" s="4"/>
      <c r="MRF924" s="4"/>
      <c r="MRG924" s="4"/>
      <c r="MRH924" s="4"/>
      <c r="MRI924" s="4"/>
      <c r="MRJ924" s="4"/>
      <c r="MRK924" s="4"/>
      <c r="MRL924" s="4"/>
      <c r="MRM924" s="4"/>
      <c r="MRN924" s="4"/>
      <c r="MRO924" s="4"/>
      <c r="MRP924" s="4"/>
      <c r="MRQ924" s="4"/>
      <c r="MRR924" s="4"/>
      <c r="MRS924" s="4"/>
      <c r="MRT924" s="4"/>
      <c r="MRU924" s="4"/>
      <c r="MRV924" s="4"/>
      <c r="MRW924" s="4"/>
      <c r="MRX924" s="4"/>
      <c r="MRY924" s="4"/>
      <c r="MRZ924" s="4"/>
      <c r="MSA924" s="4"/>
      <c r="MSB924" s="4"/>
      <c r="MSC924" s="4"/>
      <c r="MSD924" s="4"/>
      <c r="MSE924" s="4"/>
      <c r="MSF924" s="4"/>
      <c r="MSG924" s="4"/>
      <c r="MSH924" s="4"/>
      <c r="MSI924" s="4"/>
      <c r="MSJ924" s="4"/>
      <c r="MSK924" s="4"/>
      <c r="MSL924" s="4"/>
      <c r="MSM924" s="4"/>
      <c r="MSN924" s="4"/>
      <c r="MSO924" s="4"/>
      <c r="MSP924" s="4"/>
      <c r="MSQ924" s="4"/>
      <c r="MSR924" s="4"/>
      <c r="MSS924" s="4"/>
      <c r="MST924" s="4"/>
      <c r="MSU924" s="4"/>
      <c r="MSV924" s="4"/>
      <c r="MSW924" s="4"/>
      <c r="MSX924" s="4"/>
      <c r="MSY924" s="4"/>
      <c r="MSZ924" s="4"/>
      <c r="MTA924" s="4"/>
      <c r="MTB924" s="4"/>
      <c r="MTC924" s="4"/>
      <c r="MTD924" s="4"/>
      <c r="MTE924" s="4"/>
      <c r="MTF924" s="4"/>
      <c r="MTG924" s="4"/>
      <c r="MTH924" s="4"/>
      <c r="MTI924" s="4"/>
      <c r="MTJ924" s="4"/>
      <c r="MTK924" s="4"/>
      <c r="MTL924" s="4"/>
      <c r="MTM924" s="4"/>
      <c r="MTN924" s="4"/>
      <c r="MTO924" s="4"/>
      <c r="MTP924" s="4"/>
      <c r="MTQ924" s="4"/>
      <c r="MTR924" s="4"/>
      <c r="MTS924" s="4"/>
      <c r="MTT924" s="4"/>
      <c r="MTU924" s="4"/>
      <c r="MTV924" s="4"/>
      <c r="MTW924" s="4"/>
      <c r="MTX924" s="4"/>
      <c r="MTY924" s="4"/>
      <c r="MTZ924" s="4"/>
      <c r="MUA924" s="4"/>
      <c r="MUB924" s="4"/>
      <c r="MUC924" s="4"/>
      <c r="MUD924" s="4"/>
      <c r="MUE924" s="4"/>
      <c r="MUF924" s="4"/>
      <c r="MUG924" s="4"/>
      <c r="MUH924" s="4"/>
      <c r="MUI924" s="4"/>
      <c r="MUJ924" s="4"/>
      <c r="MUK924" s="4"/>
      <c r="MUL924" s="4"/>
      <c r="MUM924" s="4"/>
      <c r="MUN924" s="4"/>
      <c r="MUO924" s="4"/>
      <c r="MUP924" s="4"/>
      <c r="MUQ924" s="4"/>
      <c r="MUR924" s="4"/>
      <c r="MUS924" s="4"/>
      <c r="MUT924" s="4"/>
      <c r="MUU924" s="4"/>
      <c r="MUV924" s="4"/>
      <c r="MUW924" s="4"/>
      <c r="MUX924" s="4"/>
      <c r="MUY924" s="4"/>
      <c r="MUZ924" s="4"/>
      <c r="MVA924" s="4"/>
      <c r="MVB924" s="4"/>
      <c r="MVC924" s="4"/>
      <c r="MVD924" s="4"/>
      <c r="MVE924" s="4"/>
      <c r="MVF924" s="4"/>
      <c r="MVG924" s="4"/>
      <c r="MVH924" s="4"/>
      <c r="MVI924" s="4"/>
      <c r="MVJ924" s="4"/>
      <c r="MVK924" s="4"/>
      <c r="MVL924" s="4"/>
      <c r="MVM924" s="4"/>
      <c r="MVN924" s="4"/>
      <c r="MVO924" s="4"/>
      <c r="MVP924" s="4"/>
      <c r="MVQ924" s="4"/>
      <c r="MVR924" s="4"/>
      <c r="MVS924" s="4"/>
      <c r="MVT924" s="4"/>
      <c r="MVU924" s="4"/>
      <c r="MVV924" s="4"/>
      <c r="MVW924" s="4"/>
      <c r="MVX924" s="4"/>
      <c r="MVY924" s="4"/>
      <c r="MVZ924" s="4"/>
      <c r="MWA924" s="4"/>
      <c r="MWB924" s="4"/>
      <c r="MWC924" s="4"/>
      <c r="MWD924" s="4"/>
      <c r="MWE924" s="4"/>
      <c r="MWF924" s="4"/>
      <c r="MWG924" s="4"/>
      <c r="MWH924" s="4"/>
      <c r="MWI924" s="4"/>
      <c r="MWJ924" s="4"/>
      <c r="MWK924" s="4"/>
      <c r="MWL924" s="4"/>
      <c r="MWM924" s="4"/>
      <c r="MWN924" s="4"/>
      <c r="MWO924" s="4"/>
      <c r="MWP924" s="4"/>
      <c r="MWQ924" s="4"/>
      <c r="MWR924" s="4"/>
      <c r="MWS924" s="4"/>
      <c r="MWT924" s="4"/>
      <c r="MWU924" s="4"/>
      <c r="MWV924" s="4"/>
      <c r="MWW924" s="4"/>
      <c r="MWX924" s="4"/>
      <c r="MWY924" s="4"/>
      <c r="MWZ924" s="4"/>
      <c r="MXA924" s="4"/>
      <c r="MXB924" s="4"/>
      <c r="MXC924" s="4"/>
      <c r="MXD924" s="4"/>
      <c r="MXE924" s="4"/>
      <c r="MXF924" s="4"/>
      <c r="MXG924" s="4"/>
      <c r="MXH924" s="4"/>
      <c r="MXI924" s="4"/>
      <c r="MXJ924" s="4"/>
      <c r="MXK924" s="4"/>
      <c r="MXL924" s="4"/>
      <c r="MXM924" s="4"/>
      <c r="MXN924" s="4"/>
      <c r="MXO924" s="4"/>
      <c r="MXP924" s="4"/>
      <c r="MXQ924" s="4"/>
      <c r="MXR924" s="4"/>
      <c r="MXS924" s="4"/>
      <c r="MXT924" s="4"/>
      <c r="MXU924" s="4"/>
      <c r="MXV924" s="4"/>
      <c r="MXW924" s="4"/>
      <c r="MXX924" s="4"/>
      <c r="MXY924" s="4"/>
      <c r="MXZ924" s="4"/>
      <c r="MYA924" s="4"/>
      <c r="MYB924" s="4"/>
      <c r="MYC924" s="4"/>
      <c r="MYD924" s="4"/>
      <c r="MYE924" s="4"/>
      <c r="MYF924" s="4"/>
      <c r="MYG924" s="4"/>
      <c r="MYH924" s="4"/>
      <c r="MYI924" s="4"/>
      <c r="MYJ924" s="4"/>
      <c r="MYK924" s="4"/>
      <c r="MYL924" s="4"/>
      <c r="MYM924" s="4"/>
      <c r="MYN924" s="4"/>
      <c r="MYO924" s="4"/>
      <c r="MYP924" s="4"/>
      <c r="MYQ924" s="4"/>
      <c r="MYR924" s="4"/>
      <c r="MYS924" s="4"/>
      <c r="MYT924" s="4"/>
      <c r="MYU924" s="4"/>
      <c r="MYV924" s="4"/>
      <c r="MYW924" s="4"/>
      <c r="MYX924" s="4"/>
      <c r="MYY924" s="4"/>
      <c r="MYZ924" s="4"/>
      <c r="MZA924" s="4"/>
      <c r="MZB924" s="4"/>
      <c r="MZD924" s="4"/>
      <c r="MZF924" s="4"/>
      <c r="MZG924" s="4"/>
      <c r="MZH924" s="4"/>
      <c r="MZI924" s="4"/>
      <c r="MZJ924" s="4"/>
      <c r="MZK924" s="4"/>
      <c r="MZL924" s="4"/>
      <c r="MZM924" s="4"/>
      <c r="MZR924" s="4"/>
      <c r="MZS924" s="4"/>
      <c r="MZT924" s="4"/>
      <c r="MZU924" s="4"/>
      <c r="MZV924" s="4"/>
      <c r="MZW924" s="4"/>
      <c r="MZX924" s="4"/>
      <c r="MZY924" s="4"/>
      <c r="MZZ924" s="4"/>
      <c r="NAA924" s="4"/>
      <c r="NAB924" s="4"/>
      <c r="NAC924" s="4"/>
      <c r="NAD924" s="4"/>
      <c r="NAE924" s="4"/>
      <c r="NAF924" s="4"/>
      <c r="NAG924" s="4"/>
      <c r="NAH924" s="4"/>
      <c r="NAI924" s="4"/>
      <c r="NAJ924" s="4"/>
      <c r="NAK924" s="4"/>
      <c r="NAL924" s="4"/>
      <c r="NAM924" s="4"/>
      <c r="NAN924" s="4"/>
      <c r="NAO924" s="4"/>
      <c r="NAP924" s="4"/>
      <c r="NAQ924" s="4"/>
      <c r="NAR924" s="4"/>
      <c r="NAS924" s="4"/>
      <c r="NAT924" s="4"/>
      <c r="NAU924" s="4"/>
      <c r="NAV924" s="4"/>
      <c r="NAW924" s="4"/>
      <c r="NAX924" s="4"/>
      <c r="NAY924" s="4"/>
      <c r="NAZ924" s="4"/>
      <c r="NBA924" s="4"/>
      <c r="NBB924" s="4"/>
      <c r="NBC924" s="4"/>
      <c r="NBD924" s="4"/>
      <c r="NBE924" s="4"/>
      <c r="NBF924" s="4"/>
      <c r="NBG924" s="4"/>
      <c r="NBH924" s="4"/>
      <c r="NBI924" s="4"/>
      <c r="NBJ924" s="4"/>
      <c r="NBK924" s="4"/>
      <c r="NBL924" s="4"/>
      <c r="NBM924" s="4"/>
      <c r="NBN924" s="4"/>
      <c r="NBO924" s="4"/>
      <c r="NBP924" s="4"/>
      <c r="NBQ924" s="4"/>
      <c r="NBR924" s="4"/>
      <c r="NBS924" s="4"/>
      <c r="NBT924" s="4"/>
      <c r="NBU924" s="4"/>
      <c r="NBV924" s="4"/>
      <c r="NBW924" s="4"/>
      <c r="NBX924" s="4"/>
      <c r="NBY924" s="4"/>
      <c r="NBZ924" s="4"/>
      <c r="NCA924" s="4"/>
      <c r="NCB924" s="4"/>
      <c r="NCC924" s="4"/>
      <c r="NCD924" s="4"/>
      <c r="NCE924" s="4"/>
      <c r="NCF924" s="4"/>
      <c r="NCG924" s="4"/>
      <c r="NCH924" s="4"/>
      <c r="NCI924" s="4"/>
      <c r="NCJ924" s="4"/>
      <c r="NCK924" s="4"/>
      <c r="NCL924" s="4"/>
      <c r="NCM924" s="4"/>
      <c r="NCN924" s="4"/>
      <c r="NCO924" s="4"/>
      <c r="NCP924" s="4"/>
      <c r="NCQ924" s="4"/>
      <c r="NCR924" s="4"/>
      <c r="NCS924" s="4"/>
      <c r="NCT924" s="4"/>
      <c r="NCU924" s="4"/>
      <c r="NCV924" s="4"/>
      <c r="NCW924" s="4"/>
      <c r="NCX924" s="4"/>
      <c r="NCY924" s="4"/>
      <c r="NCZ924" s="4"/>
      <c r="NDA924" s="4"/>
      <c r="NDB924" s="4"/>
      <c r="NDC924" s="4"/>
      <c r="NDD924" s="4"/>
      <c r="NDE924" s="4"/>
      <c r="NDF924" s="4"/>
      <c r="NDG924" s="4"/>
      <c r="NDH924" s="4"/>
      <c r="NDI924" s="4"/>
      <c r="NDJ924" s="4"/>
      <c r="NDK924" s="4"/>
      <c r="NDL924" s="4"/>
      <c r="NDM924" s="4"/>
      <c r="NDN924" s="4"/>
      <c r="NDO924" s="4"/>
      <c r="NDP924" s="4"/>
      <c r="NDQ924" s="4"/>
      <c r="NDR924" s="4"/>
      <c r="NDS924" s="4"/>
      <c r="NDT924" s="4"/>
      <c r="NDU924" s="4"/>
      <c r="NDV924" s="4"/>
      <c r="NDW924" s="4"/>
      <c r="NDX924" s="4"/>
      <c r="NDY924" s="4"/>
      <c r="NDZ924" s="4"/>
      <c r="NEA924" s="4"/>
      <c r="NEB924" s="4"/>
      <c r="NEC924" s="4"/>
      <c r="NED924" s="4"/>
      <c r="NEE924" s="4"/>
      <c r="NEF924" s="4"/>
      <c r="NEG924" s="4"/>
      <c r="NEH924" s="4"/>
      <c r="NEI924" s="4"/>
      <c r="NEJ924" s="4"/>
      <c r="NEK924" s="4"/>
      <c r="NEL924" s="4"/>
      <c r="NEM924" s="4"/>
      <c r="NEN924" s="4"/>
      <c r="NEO924" s="4"/>
      <c r="NEP924" s="4"/>
      <c r="NEQ924" s="4"/>
      <c r="NER924" s="4"/>
      <c r="NES924" s="4"/>
      <c r="NET924" s="4"/>
      <c r="NEU924" s="4"/>
      <c r="NEV924" s="4"/>
      <c r="NEW924" s="4"/>
      <c r="NEX924" s="4"/>
      <c r="NEY924" s="4"/>
      <c r="NEZ924" s="4"/>
      <c r="NFA924" s="4"/>
      <c r="NFB924" s="4"/>
      <c r="NFC924" s="4"/>
      <c r="NFD924" s="4"/>
      <c r="NFE924" s="4"/>
      <c r="NFF924" s="4"/>
      <c r="NFG924" s="4"/>
      <c r="NFH924" s="4"/>
      <c r="NFI924" s="4"/>
      <c r="NFJ924" s="4"/>
      <c r="NFK924" s="4"/>
      <c r="NFL924" s="4"/>
      <c r="NFM924" s="4"/>
      <c r="NFN924" s="4"/>
      <c r="NFO924" s="4"/>
      <c r="NFP924" s="4"/>
      <c r="NFQ924" s="4"/>
      <c r="NFR924" s="4"/>
      <c r="NFS924" s="4"/>
      <c r="NFT924" s="4"/>
      <c r="NFU924" s="4"/>
      <c r="NFV924" s="4"/>
      <c r="NFW924" s="4"/>
      <c r="NFX924" s="4"/>
      <c r="NFY924" s="4"/>
      <c r="NFZ924" s="4"/>
      <c r="NGA924" s="4"/>
      <c r="NGB924" s="4"/>
      <c r="NGC924" s="4"/>
      <c r="NGD924" s="4"/>
      <c r="NGE924" s="4"/>
      <c r="NGF924" s="4"/>
      <c r="NGG924" s="4"/>
      <c r="NGH924" s="4"/>
      <c r="NGI924" s="4"/>
      <c r="NGJ924" s="4"/>
      <c r="NGK924" s="4"/>
      <c r="NGL924" s="4"/>
      <c r="NGM924" s="4"/>
      <c r="NGN924" s="4"/>
      <c r="NGO924" s="4"/>
      <c r="NGP924" s="4"/>
      <c r="NGQ924" s="4"/>
      <c r="NGR924" s="4"/>
      <c r="NGS924" s="4"/>
      <c r="NGT924" s="4"/>
      <c r="NGU924" s="4"/>
      <c r="NGV924" s="4"/>
      <c r="NGW924" s="4"/>
      <c r="NGX924" s="4"/>
      <c r="NGY924" s="4"/>
      <c r="NGZ924" s="4"/>
      <c r="NHA924" s="4"/>
      <c r="NHB924" s="4"/>
      <c r="NHC924" s="4"/>
      <c r="NHD924" s="4"/>
      <c r="NHE924" s="4"/>
      <c r="NHF924" s="4"/>
      <c r="NHG924" s="4"/>
      <c r="NHH924" s="4"/>
      <c r="NHI924" s="4"/>
      <c r="NHJ924" s="4"/>
      <c r="NHK924" s="4"/>
      <c r="NHL924" s="4"/>
      <c r="NHM924" s="4"/>
      <c r="NHN924" s="4"/>
      <c r="NHO924" s="4"/>
      <c r="NHP924" s="4"/>
      <c r="NHQ924" s="4"/>
      <c r="NHR924" s="4"/>
      <c r="NHS924" s="4"/>
      <c r="NHT924" s="4"/>
      <c r="NHU924" s="4"/>
      <c r="NHV924" s="4"/>
      <c r="NHW924" s="4"/>
      <c r="NHX924" s="4"/>
      <c r="NHY924" s="4"/>
      <c r="NHZ924" s="4"/>
      <c r="NIA924" s="4"/>
      <c r="NIB924" s="4"/>
      <c r="NIC924" s="4"/>
      <c r="NID924" s="4"/>
      <c r="NIE924" s="4"/>
      <c r="NIF924" s="4"/>
      <c r="NIG924" s="4"/>
      <c r="NIH924" s="4"/>
      <c r="NII924" s="4"/>
      <c r="NIJ924" s="4"/>
      <c r="NIK924" s="4"/>
      <c r="NIL924" s="4"/>
      <c r="NIM924" s="4"/>
      <c r="NIN924" s="4"/>
      <c r="NIO924" s="4"/>
      <c r="NIP924" s="4"/>
      <c r="NIQ924" s="4"/>
      <c r="NIR924" s="4"/>
      <c r="NIS924" s="4"/>
      <c r="NIT924" s="4"/>
      <c r="NIU924" s="4"/>
      <c r="NIV924" s="4"/>
      <c r="NIW924" s="4"/>
      <c r="NIX924" s="4"/>
      <c r="NIZ924" s="4"/>
      <c r="NJB924" s="4"/>
      <c r="NJC924" s="4"/>
      <c r="NJD924" s="4"/>
      <c r="NJE924" s="4"/>
      <c r="NJF924" s="4"/>
      <c r="NJG924" s="4"/>
      <c r="NJH924" s="4"/>
      <c r="NJI924" s="4"/>
      <c r="NJN924" s="4"/>
      <c r="NJO924" s="4"/>
      <c r="NJP924" s="4"/>
      <c r="NJQ924" s="4"/>
      <c r="NJR924" s="4"/>
      <c r="NJS924" s="4"/>
      <c r="NJT924" s="4"/>
      <c r="NJU924" s="4"/>
      <c r="NJV924" s="4"/>
      <c r="NJW924" s="4"/>
      <c r="NJX924" s="4"/>
      <c r="NJY924" s="4"/>
      <c r="NJZ924" s="4"/>
      <c r="NKA924" s="4"/>
      <c r="NKB924" s="4"/>
      <c r="NKC924" s="4"/>
      <c r="NKD924" s="4"/>
      <c r="NKE924" s="4"/>
      <c r="NKF924" s="4"/>
      <c r="NKG924" s="4"/>
      <c r="NKH924" s="4"/>
      <c r="NKI924" s="4"/>
      <c r="NKJ924" s="4"/>
      <c r="NKK924" s="4"/>
      <c r="NKL924" s="4"/>
      <c r="NKM924" s="4"/>
      <c r="NKN924" s="4"/>
      <c r="NKO924" s="4"/>
      <c r="NKP924" s="4"/>
      <c r="NKQ924" s="4"/>
      <c r="NKR924" s="4"/>
      <c r="NKS924" s="4"/>
      <c r="NKT924" s="4"/>
      <c r="NKU924" s="4"/>
      <c r="NKV924" s="4"/>
      <c r="NKW924" s="4"/>
      <c r="NKX924" s="4"/>
      <c r="NKY924" s="4"/>
      <c r="NKZ924" s="4"/>
      <c r="NLA924" s="4"/>
      <c r="NLB924" s="4"/>
      <c r="NLC924" s="4"/>
      <c r="NLD924" s="4"/>
      <c r="NLE924" s="4"/>
      <c r="NLF924" s="4"/>
      <c r="NLG924" s="4"/>
      <c r="NLH924" s="4"/>
      <c r="NLI924" s="4"/>
      <c r="NLJ924" s="4"/>
      <c r="NLK924" s="4"/>
      <c r="NLL924" s="4"/>
      <c r="NLM924" s="4"/>
      <c r="NLN924" s="4"/>
      <c r="NLO924" s="4"/>
      <c r="NLP924" s="4"/>
      <c r="NLQ924" s="4"/>
      <c r="NLR924" s="4"/>
      <c r="NLS924" s="4"/>
      <c r="NLT924" s="4"/>
      <c r="NLU924" s="4"/>
      <c r="NLV924" s="4"/>
      <c r="NLW924" s="4"/>
      <c r="NLX924" s="4"/>
      <c r="NLY924" s="4"/>
      <c r="NLZ924" s="4"/>
      <c r="NMA924" s="4"/>
      <c r="NMB924" s="4"/>
      <c r="NMC924" s="4"/>
      <c r="NMD924" s="4"/>
      <c r="NME924" s="4"/>
      <c r="NMF924" s="4"/>
      <c r="NMG924" s="4"/>
      <c r="NMH924" s="4"/>
      <c r="NMI924" s="4"/>
      <c r="NMJ924" s="4"/>
      <c r="NMK924" s="4"/>
      <c r="NML924" s="4"/>
      <c r="NMM924" s="4"/>
      <c r="NMN924" s="4"/>
      <c r="NMO924" s="4"/>
      <c r="NMP924" s="4"/>
      <c r="NMQ924" s="4"/>
      <c r="NMR924" s="4"/>
      <c r="NMS924" s="4"/>
      <c r="NMT924" s="4"/>
      <c r="NMU924" s="4"/>
      <c r="NMV924" s="4"/>
      <c r="NMW924" s="4"/>
      <c r="NMX924" s="4"/>
      <c r="NMY924" s="4"/>
      <c r="NMZ924" s="4"/>
      <c r="NNA924" s="4"/>
      <c r="NNB924" s="4"/>
      <c r="NNC924" s="4"/>
      <c r="NND924" s="4"/>
      <c r="NNE924" s="4"/>
      <c r="NNF924" s="4"/>
      <c r="NNG924" s="4"/>
      <c r="NNH924" s="4"/>
      <c r="NNI924" s="4"/>
      <c r="NNJ924" s="4"/>
      <c r="NNK924" s="4"/>
      <c r="NNL924" s="4"/>
      <c r="NNM924" s="4"/>
      <c r="NNN924" s="4"/>
      <c r="NNO924" s="4"/>
      <c r="NNP924" s="4"/>
      <c r="NNQ924" s="4"/>
      <c r="NNR924" s="4"/>
      <c r="NNS924" s="4"/>
      <c r="NNT924" s="4"/>
      <c r="NNU924" s="4"/>
      <c r="NNV924" s="4"/>
      <c r="NNW924" s="4"/>
      <c r="NNX924" s="4"/>
      <c r="NNY924" s="4"/>
      <c r="NNZ924" s="4"/>
      <c r="NOA924" s="4"/>
      <c r="NOB924" s="4"/>
      <c r="NOC924" s="4"/>
      <c r="NOD924" s="4"/>
      <c r="NOE924" s="4"/>
      <c r="NOF924" s="4"/>
      <c r="NOG924" s="4"/>
      <c r="NOH924" s="4"/>
      <c r="NOI924" s="4"/>
      <c r="NOJ924" s="4"/>
      <c r="NOK924" s="4"/>
      <c r="NOL924" s="4"/>
      <c r="NOM924" s="4"/>
      <c r="NON924" s="4"/>
      <c r="NOO924" s="4"/>
      <c r="NOP924" s="4"/>
      <c r="NOQ924" s="4"/>
      <c r="NOR924" s="4"/>
      <c r="NOS924" s="4"/>
      <c r="NOT924" s="4"/>
      <c r="NOU924" s="4"/>
      <c r="NOV924" s="4"/>
      <c r="NOW924" s="4"/>
      <c r="NOX924" s="4"/>
      <c r="NOY924" s="4"/>
      <c r="NOZ924" s="4"/>
      <c r="NPA924" s="4"/>
      <c r="NPB924" s="4"/>
      <c r="NPC924" s="4"/>
      <c r="NPD924" s="4"/>
      <c r="NPE924" s="4"/>
      <c r="NPF924" s="4"/>
      <c r="NPG924" s="4"/>
      <c r="NPH924" s="4"/>
      <c r="NPI924" s="4"/>
      <c r="NPJ924" s="4"/>
      <c r="NPK924" s="4"/>
      <c r="NPL924" s="4"/>
      <c r="NPM924" s="4"/>
      <c r="NPN924" s="4"/>
      <c r="NPO924" s="4"/>
      <c r="NPP924" s="4"/>
      <c r="NPQ924" s="4"/>
      <c r="NPR924" s="4"/>
      <c r="NPS924" s="4"/>
      <c r="NPT924" s="4"/>
      <c r="NPU924" s="4"/>
      <c r="NPV924" s="4"/>
      <c r="NPW924" s="4"/>
      <c r="NPX924" s="4"/>
      <c r="NPY924" s="4"/>
      <c r="NPZ924" s="4"/>
      <c r="NQA924" s="4"/>
      <c r="NQB924" s="4"/>
      <c r="NQC924" s="4"/>
      <c r="NQD924" s="4"/>
      <c r="NQE924" s="4"/>
      <c r="NQF924" s="4"/>
      <c r="NQG924" s="4"/>
      <c r="NQH924" s="4"/>
      <c r="NQI924" s="4"/>
      <c r="NQJ924" s="4"/>
      <c r="NQK924" s="4"/>
      <c r="NQL924" s="4"/>
      <c r="NQM924" s="4"/>
      <c r="NQN924" s="4"/>
      <c r="NQO924" s="4"/>
      <c r="NQP924" s="4"/>
      <c r="NQQ924" s="4"/>
      <c r="NQR924" s="4"/>
      <c r="NQS924" s="4"/>
      <c r="NQT924" s="4"/>
      <c r="NQU924" s="4"/>
      <c r="NQV924" s="4"/>
      <c r="NQW924" s="4"/>
      <c r="NQX924" s="4"/>
      <c r="NQY924" s="4"/>
      <c r="NQZ924" s="4"/>
      <c r="NRA924" s="4"/>
      <c r="NRB924" s="4"/>
      <c r="NRC924" s="4"/>
      <c r="NRD924" s="4"/>
      <c r="NRE924" s="4"/>
      <c r="NRF924" s="4"/>
      <c r="NRG924" s="4"/>
      <c r="NRH924" s="4"/>
      <c r="NRI924" s="4"/>
      <c r="NRJ924" s="4"/>
      <c r="NRK924" s="4"/>
      <c r="NRL924" s="4"/>
      <c r="NRM924" s="4"/>
      <c r="NRN924" s="4"/>
      <c r="NRO924" s="4"/>
      <c r="NRP924" s="4"/>
      <c r="NRQ924" s="4"/>
      <c r="NRR924" s="4"/>
      <c r="NRS924" s="4"/>
      <c r="NRT924" s="4"/>
      <c r="NRU924" s="4"/>
      <c r="NRV924" s="4"/>
      <c r="NRW924" s="4"/>
      <c r="NRX924" s="4"/>
      <c r="NRY924" s="4"/>
      <c r="NRZ924" s="4"/>
      <c r="NSA924" s="4"/>
      <c r="NSB924" s="4"/>
      <c r="NSC924" s="4"/>
      <c r="NSD924" s="4"/>
      <c r="NSE924" s="4"/>
      <c r="NSF924" s="4"/>
      <c r="NSG924" s="4"/>
      <c r="NSH924" s="4"/>
      <c r="NSI924" s="4"/>
      <c r="NSJ924" s="4"/>
      <c r="NSK924" s="4"/>
      <c r="NSL924" s="4"/>
      <c r="NSM924" s="4"/>
      <c r="NSN924" s="4"/>
      <c r="NSO924" s="4"/>
      <c r="NSP924" s="4"/>
      <c r="NSQ924" s="4"/>
      <c r="NSR924" s="4"/>
      <c r="NSS924" s="4"/>
      <c r="NST924" s="4"/>
      <c r="NSV924" s="4"/>
      <c r="NSX924" s="4"/>
      <c r="NSY924" s="4"/>
      <c r="NSZ924" s="4"/>
      <c r="NTA924" s="4"/>
      <c r="NTB924" s="4"/>
      <c r="NTC924" s="4"/>
      <c r="NTD924" s="4"/>
      <c r="NTE924" s="4"/>
      <c r="NTJ924" s="4"/>
      <c r="NTK924" s="4"/>
      <c r="NTL924" s="4"/>
      <c r="NTM924" s="4"/>
      <c r="NTN924" s="4"/>
      <c r="NTO924" s="4"/>
      <c r="NTP924" s="4"/>
      <c r="NTQ924" s="4"/>
      <c r="NTR924" s="4"/>
      <c r="NTS924" s="4"/>
      <c r="NTT924" s="4"/>
      <c r="NTU924" s="4"/>
      <c r="NTV924" s="4"/>
      <c r="NTW924" s="4"/>
      <c r="NTX924" s="4"/>
      <c r="NTY924" s="4"/>
      <c r="NTZ924" s="4"/>
      <c r="NUA924" s="4"/>
      <c r="NUB924" s="4"/>
      <c r="NUC924" s="4"/>
      <c r="NUD924" s="4"/>
      <c r="NUE924" s="4"/>
      <c r="NUF924" s="4"/>
      <c r="NUG924" s="4"/>
      <c r="NUH924" s="4"/>
      <c r="NUI924" s="4"/>
      <c r="NUJ924" s="4"/>
      <c r="NUK924" s="4"/>
      <c r="NUL924" s="4"/>
      <c r="NUM924" s="4"/>
      <c r="NUN924" s="4"/>
      <c r="NUO924" s="4"/>
      <c r="NUP924" s="4"/>
      <c r="NUQ924" s="4"/>
      <c r="NUR924" s="4"/>
      <c r="NUS924" s="4"/>
      <c r="NUT924" s="4"/>
      <c r="NUU924" s="4"/>
      <c r="NUV924" s="4"/>
      <c r="NUW924" s="4"/>
      <c r="NUX924" s="4"/>
      <c r="NUY924" s="4"/>
      <c r="NUZ924" s="4"/>
      <c r="NVA924" s="4"/>
      <c r="NVB924" s="4"/>
      <c r="NVC924" s="4"/>
      <c r="NVD924" s="4"/>
      <c r="NVE924" s="4"/>
      <c r="NVF924" s="4"/>
      <c r="NVG924" s="4"/>
      <c r="NVH924" s="4"/>
      <c r="NVI924" s="4"/>
      <c r="NVJ924" s="4"/>
      <c r="NVK924" s="4"/>
      <c r="NVL924" s="4"/>
      <c r="NVM924" s="4"/>
      <c r="NVN924" s="4"/>
      <c r="NVO924" s="4"/>
      <c r="NVP924" s="4"/>
      <c r="NVQ924" s="4"/>
      <c r="NVR924" s="4"/>
      <c r="NVS924" s="4"/>
      <c r="NVT924" s="4"/>
      <c r="NVU924" s="4"/>
      <c r="NVV924" s="4"/>
      <c r="NVW924" s="4"/>
      <c r="NVX924" s="4"/>
      <c r="NVY924" s="4"/>
      <c r="NVZ924" s="4"/>
      <c r="NWA924" s="4"/>
      <c r="NWB924" s="4"/>
      <c r="NWC924" s="4"/>
      <c r="NWD924" s="4"/>
      <c r="NWE924" s="4"/>
      <c r="NWF924" s="4"/>
      <c r="NWG924" s="4"/>
      <c r="NWH924" s="4"/>
      <c r="NWI924" s="4"/>
      <c r="NWJ924" s="4"/>
      <c r="NWK924" s="4"/>
      <c r="NWL924" s="4"/>
      <c r="NWM924" s="4"/>
      <c r="NWN924" s="4"/>
      <c r="NWO924" s="4"/>
      <c r="NWP924" s="4"/>
      <c r="NWQ924" s="4"/>
      <c r="NWR924" s="4"/>
      <c r="NWS924" s="4"/>
      <c r="NWT924" s="4"/>
      <c r="NWU924" s="4"/>
      <c r="NWV924" s="4"/>
      <c r="NWW924" s="4"/>
      <c r="NWX924" s="4"/>
      <c r="NWY924" s="4"/>
      <c r="NWZ924" s="4"/>
      <c r="NXA924" s="4"/>
      <c r="NXB924" s="4"/>
      <c r="NXC924" s="4"/>
      <c r="NXD924" s="4"/>
      <c r="NXE924" s="4"/>
      <c r="NXF924" s="4"/>
      <c r="NXG924" s="4"/>
      <c r="NXH924" s="4"/>
      <c r="NXI924" s="4"/>
      <c r="NXJ924" s="4"/>
      <c r="NXK924" s="4"/>
      <c r="NXL924" s="4"/>
      <c r="NXM924" s="4"/>
      <c r="NXN924" s="4"/>
      <c r="NXO924" s="4"/>
      <c r="NXP924" s="4"/>
      <c r="NXQ924" s="4"/>
      <c r="NXR924" s="4"/>
      <c r="NXS924" s="4"/>
      <c r="NXT924" s="4"/>
      <c r="NXU924" s="4"/>
      <c r="NXV924" s="4"/>
      <c r="NXW924" s="4"/>
      <c r="NXX924" s="4"/>
      <c r="NXY924" s="4"/>
      <c r="NXZ924" s="4"/>
      <c r="NYA924" s="4"/>
      <c r="NYB924" s="4"/>
      <c r="NYC924" s="4"/>
      <c r="NYD924" s="4"/>
      <c r="NYE924" s="4"/>
      <c r="NYF924" s="4"/>
      <c r="NYG924" s="4"/>
      <c r="NYH924" s="4"/>
      <c r="NYI924" s="4"/>
      <c r="NYJ924" s="4"/>
      <c r="NYK924" s="4"/>
      <c r="NYL924" s="4"/>
      <c r="NYM924" s="4"/>
      <c r="NYN924" s="4"/>
      <c r="NYO924" s="4"/>
      <c r="NYP924" s="4"/>
      <c r="NYQ924" s="4"/>
      <c r="NYR924" s="4"/>
      <c r="NYS924" s="4"/>
      <c r="NYT924" s="4"/>
      <c r="NYU924" s="4"/>
      <c r="NYV924" s="4"/>
      <c r="NYW924" s="4"/>
      <c r="NYX924" s="4"/>
      <c r="NYY924" s="4"/>
      <c r="NYZ924" s="4"/>
      <c r="NZA924" s="4"/>
      <c r="NZB924" s="4"/>
      <c r="NZC924" s="4"/>
      <c r="NZD924" s="4"/>
      <c r="NZE924" s="4"/>
      <c r="NZF924" s="4"/>
      <c r="NZG924" s="4"/>
      <c r="NZH924" s="4"/>
      <c r="NZI924" s="4"/>
      <c r="NZJ924" s="4"/>
      <c r="NZK924" s="4"/>
      <c r="NZL924" s="4"/>
      <c r="NZM924" s="4"/>
      <c r="NZN924" s="4"/>
      <c r="NZO924" s="4"/>
      <c r="NZP924" s="4"/>
      <c r="NZQ924" s="4"/>
      <c r="NZR924" s="4"/>
      <c r="NZS924" s="4"/>
      <c r="NZT924" s="4"/>
      <c r="NZU924" s="4"/>
      <c r="NZV924" s="4"/>
      <c r="NZW924" s="4"/>
      <c r="NZX924" s="4"/>
      <c r="NZY924" s="4"/>
      <c r="NZZ924" s="4"/>
      <c r="OAA924" s="4"/>
      <c r="OAB924" s="4"/>
      <c r="OAC924" s="4"/>
      <c r="OAD924" s="4"/>
      <c r="OAE924" s="4"/>
      <c r="OAF924" s="4"/>
      <c r="OAG924" s="4"/>
      <c r="OAH924" s="4"/>
      <c r="OAI924" s="4"/>
      <c r="OAJ924" s="4"/>
      <c r="OAK924" s="4"/>
      <c r="OAL924" s="4"/>
      <c r="OAM924" s="4"/>
      <c r="OAN924" s="4"/>
      <c r="OAO924" s="4"/>
      <c r="OAP924" s="4"/>
      <c r="OAQ924" s="4"/>
      <c r="OAR924" s="4"/>
      <c r="OAS924" s="4"/>
      <c r="OAT924" s="4"/>
      <c r="OAU924" s="4"/>
      <c r="OAV924" s="4"/>
      <c r="OAW924" s="4"/>
      <c r="OAX924" s="4"/>
      <c r="OAY924" s="4"/>
      <c r="OAZ924" s="4"/>
      <c r="OBA924" s="4"/>
      <c r="OBB924" s="4"/>
      <c r="OBC924" s="4"/>
      <c r="OBD924" s="4"/>
      <c r="OBE924" s="4"/>
      <c r="OBF924" s="4"/>
      <c r="OBG924" s="4"/>
      <c r="OBH924" s="4"/>
      <c r="OBI924" s="4"/>
      <c r="OBJ924" s="4"/>
      <c r="OBK924" s="4"/>
      <c r="OBL924" s="4"/>
      <c r="OBM924" s="4"/>
      <c r="OBN924" s="4"/>
      <c r="OBO924" s="4"/>
      <c r="OBP924" s="4"/>
      <c r="OBQ924" s="4"/>
      <c r="OBR924" s="4"/>
      <c r="OBS924" s="4"/>
      <c r="OBT924" s="4"/>
      <c r="OBU924" s="4"/>
      <c r="OBV924" s="4"/>
      <c r="OBW924" s="4"/>
      <c r="OBX924" s="4"/>
      <c r="OBY924" s="4"/>
      <c r="OBZ924" s="4"/>
      <c r="OCA924" s="4"/>
      <c r="OCB924" s="4"/>
      <c r="OCC924" s="4"/>
      <c r="OCD924" s="4"/>
      <c r="OCE924" s="4"/>
      <c r="OCF924" s="4"/>
      <c r="OCG924" s="4"/>
      <c r="OCH924" s="4"/>
      <c r="OCI924" s="4"/>
      <c r="OCJ924" s="4"/>
      <c r="OCK924" s="4"/>
      <c r="OCL924" s="4"/>
      <c r="OCM924" s="4"/>
      <c r="OCN924" s="4"/>
      <c r="OCO924" s="4"/>
      <c r="OCP924" s="4"/>
      <c r="OCR924" s="4"/>
      <c r="OCT924" s="4"/>
      <c r="OCU924" s="4"/>
      <c r="OCV924" s="4"/>
      <c r="OCW924" s="4"/>
      <c r="OCX924" s="4"/>
      <c r="OCY924" s="4"/>
      <c r="OCZ924" s="4"/>
      <c r="ODA924" s="4"/>
      <c r="ODF924" s="4"/>
      <c r="ODG924" s="4"/>
      <c r="ODH924" s="4"/>
      <c r="ODI924" s="4"/>
      <c r="ODJ924" s="4"/>
      <c r="ODK924" s="4"/>
      <c r="ODL924" s="4"/>
      <c r="ODM924" s="4"/>
      <c r="ODN924" s="4"/>
      <c r="ODO924" s="4"/>
      <c r="ODP924" s="4"/>
      <c r="ODQ924" s="4"/>
      <c r="ODR924" s="4"/>
      <c r="ODS924" s="4"/>
      <c r="ODT924" s="4"/>
      <c r="ODU924" s="4"/>
      <c r="ODV924" s="4"/>
      <c r="ODW924" s="4"/>
      <c r="ODX924" s="4"/>
      <c r="ODY924" s="4"/>
      <c r="ODZ924" s="4"/>
      <c r="OEA924" s="4"/>
      <c r="OEB924" s="4"/>
      <c r="OEC924" s="4"/>
      <c r="OED924" s="4"/>
      <c r="OEE924" s="4"/>
      <c r="OEF924" s="4"/>
      <c r="OEG924" s="4"/>
      <c r="OEH924" s="4"/>
      <c r="OEI924" s="4"/>
      <c r="OEJ924" s="4"/>
      <c r="OEK924" s="4"/>
      <c r="OEL924" s="4"/>
      <c r="OEM924" s="4"/>
      <c r="OEN924" s="4"/>
      <c r="OEO924" s="4"/>
      <c r="OEP924" s="4"/>
      <c r="OEQ924" s="4"/>
      <c r="OER924" s="4"/>
      <c r="OES924" s="4"/>
      <c r="OET924" s="4"/>
      <c r="OEU924" s="4"/>
      <c r="OEV924" s="4"/>
      <c r="OEW924" s="4"/>
      <c r="OEX924" s="4"/>
      <c r="OEY924" s="4"/>
      <c r="OEZ924" s="4"/>
      <c r="OFA924" s="4"/>
      <c r="OFB924" s="4"/>
      <c r="OFC924" s="4"/>
      <c r="OFD924" s="4"/>
      <c r="OFE924" s="4"/>
      <c r="OFF924" s="4"/>
      <c r="OFG924" s="4"/>
      <c r="OFH924" s="4"/>
      <c r="OFI924" s="4"/>
      <c r="OFJ924" s="4"/>
      <c r="OFK924" s="4"/>
      <c r="OFL924" s="4"/>
      <c r="OFM924" s="4"/>
      <c r="OFN924" s="4"/>
      <c r="OFO924" s="4"/>
      <c r="OFP924" s="4"/>
      <c r="OFQ924" s="4"/>
      <c r="OFR924" s="4"/>
      <c r="OFS924" s="4"/>
      <c r="OFT924" s="4"/>
      <c r="OFU924" s="4"/>
      <c r="OFV924" s="4"/>
      <c r="OFW924" s="4"/>
      <c r="OFX924" s="4"/>
      <c r="OFY924" s="4"/>
      <c r="OFZ924" s="4"/>
      <c r="OGA924" s="4"/>
      <c r="OGB924" s="4"/>
      <c r="OGC924" s="4"/>
      <c r="OGD924" s="4"/>
      <c r="OGE924" s="4"/>
      <c r="OGF924" s="4"/>
      <c r="OGG924" s="4"/>
      <c r="OGH924" s="4"/>
      <c r="OGI924" s="4"/>
      <c r="OGJ924" s="4"/>
      <c r="OGK924" s="4"/>
      <c r="OGL924" s="4"/>
      <c r="OGM924" s="4"/>
      <c r="OGN924" s="4"/>
      <c r="OGO924" s="4"/>
      <c r="OGP924" s="4"/>
      <c r="OGQ924" s="4"/>
      <c r="OGR924" s="4"/>
      <c r="OGS924" s="4"/>
      <c r="OGT924" s="4"/>
      <c r="OGU924" s="4"/>
      <c r="OGV924" s="4"/>
      <c r="OGW924" s="4"/>
      <c r="OGX924" s="4"/>
      <c r="OGY924" s="4"/>
      <c r="OGZ924" s="4"/>
      <c r="OHA924" s="4"/>
      <c r="OHB924" s="4"/>
      <c r="OHC924" s="4"/>
      <c r="OHD924" s="4"/>
      <c r="OHE924" s="4"/>
      <c r="OHF924" s="4"/>
      <c r="OHG924" s="4"/>
      <c r="OHH924" s="4"/>
      <c r="OHI924" s="4"/>
      <c r="OHJ924" s="4"/>
      <c r="OHK924" s="4"/>
      <c r="OHL924" s="4"/>
      <c r="OHM924" s="4"/>
      <c r="OHN924" s="4"/>
      <c r="OHO924" s="4"/>
      <c r="OHP924" s="4"/>
      <c r="OHQ924" s="4"/>
      <c r="OHR924" s="4"/>
      <c r="OHS924" s="4"/>
      <c r="OHT924" s="4"/>
      <c r="OHU924" s="4"/>
      <c r="OHV924" s="4"/>
      <c r="OHW924" s="4"/>
      <c r="OHX924" s="4"/>
      <c r="OHY924" s="4"/>
      <c r="OHZ924" s="4"/>
      <c r="OIA924" s="4"/>
      <c r="OIB924" s="4"/>
      <c r="OIC924" s="4"/>
      <c r="OID924" s="4"/>
      <c r="OIE924" s="4"/>
      <c r="OIF924" s="4"/>
      <c r="OIG924" s="4"/>
      <c r="OIH924" s="4"/>
      <c r="OII924" s="4"/>
      <c r="OIJ924" s="4"/>
      <c r="OIK924" s="4"/>
      <c r="OIL924" s="4"/>
      <c r="OIM924" s="4"/>
      <c r="OIN924" s="4"/>
      <c r="OIO924" s="4"/>
      <c r="OIP924" s="4"/>
      <c r="OIQ924" s="4"/>
      <c r="OIR924" s="4"/>
      <c r="OIS924" s="4"/>
      <c r="OIT924" s="4"/>
      <c r="OIU924" s="4"/>
      <c r="OIV924" s="4"/>
      <c r="OIW924" s="4"/>
      <c r="OIX924" s="4"/>
      <c r="OIY924" s="4"/>
      <c r="OIZ924" s="4"/>
      <c r="OJA924" s="4"/>
      <c r="OJB924" s="4"/>
      <c r="OJC924" s="4"/>
      <c r="OJD924" s="4"/>
      <c r="OJE924" s="4"/>
      <c r="OJF924" s="4"/>
      <c r="OJG924" s="4"/>
      <c r="OJH924" s="4"/>
      <c r="OJI924" s="4"/>
      <c r="OJJ924" s="4"/>
      <c r="OJK924" s="4"/>
      <c r="OJL924" s="4"/>
      <c r="OJM924" s="4"/>
      <c r="OJN924" s="4"/>
      <c r="OJO924" s="4"/>
      <c r="OJP924" s="4"/>
      <c r="OJQ924" s="4"/>
      <c r="OJR924" s="4"/>
      <c r="OJS924" s="4"/>
      <c r="OJT924" s="4"/>
      <c r="OJU924" s="4"/>
      <c r="OJV924" s="4"/>
      <c r="OJW924" s="4"/>
      <c r="OJX924" s="4"/>
      <c r="OJY924" s="4"/>
      <c r="OJZ924" s="4"/>
      <c r="OKA924" s="4"/>
      <c r="OKB924" s="4"/>
      <c r="OKC924" s="4"/>
      <c r="OKD924" s="4"/>
      <c r="OKE924" s="4"/>
      <c r="OKF924" s="4"/>
      <c r="OKG924" s="4"/>
      <c r="OKH924" s="4"/>
      <c r="OKI924" s="4"/>
      <c r="OKJ924" s="4"/>
      <c r="OKK924" s="4"/>
      <c r="OKL924" s="4"/>
      <c r="OKM924" s="4"/>
      <c r="OKN924" s="4"/>
      <c r="OKO924" s="4"/>
      <c r="OKP924" s="4"/>
      <c r="OKQ924" s="4"/>
      <c r="OKR924" s="4"/>
      <c r="OKS924" s="4"/>
      <c r="OKT924" s="4"/>
      <c r="OKU924" s="4"/>
      <c r="OKV924" s="4"/>
      <c r="OKW924" s="4"/>
      <c r="OKX924" s="4"/>
      <c r="OKY924" s="4"/>
      <c r="OKZ924" s="4"/>
      <c r="OLA924" s="4"/>
      <c r="OLB924" s="4"/>
      <c r="OLC924" s="4"/>
      <c r="OLD924" s="4"/>
      <c r="OLE924" s="4"/>
      <c r="OLF924" s="4"/>
      <c r="OLG924" s="4"/>
      <c r="OLH924" s="4"/>
      <c r="OLI924" s="4"/>
      <c r="OLJ924" s="4"/>
      <c r="OLK924" s="4"/>
      <c r="OLL924" s="4"/>
      <c r="OLM924" s="4"/>
      <c r="OLN924" s="4"/>
      <c r="OLO924" s="4"/>
      <c r="OLP924" s="4"/>
      <c r="OLQ924" s="4"/>
      <c r="OLR924" s="4"/>
      <c r="OLS924" s="4"/>
      <c r="OLT924" s="4"/>
      <c r="OLU924" s="4"/>
      <c r="OLV924" s="4"/>
      <c r="OLW924" s="4"/>
      <c r="OLX924" s="4"/>
      <c r="OLY924" s="4"/>
      <c r="OLZ924" s="4"/>
      <c r="OMA924" s="4"/>
      <c r="OMB924" s="4"/>
      <c r="OMC924" s="4"/>
      <c r="OMD924" s="4"/>
      <c r="OME924" s="4"/>
      <c r="OMF924" s="4"/>
      <c r="OMG924" s="4"/>
      <c r="OMH924" s="4"/>
      <c r="OMI924" s="4"/>
      <c r="OMJ924" s="4"/>
      <c r="OMK924" s="4"/>
      <c r="OML924" s="4"/>
      <c r="OMN924" s="4"/>
      <c r="OMP924" s="4"/>
      <c r="OMQ924" s="4"/>
      <c r="OMR924" s="4"/>
      <c r="OMS924" s="4"/>
      <c r="OMT924" s="4"/>
      <c r="OMU924" s="4"/>
      <c r="OMV924" s="4"/>
      <c r="OMW924" s="4"/>
      <c r="ONB924" s="4"/>
      <c r="ONC924" s="4"/>
      <c r="OND924" s="4"/>
      <c r="ONE924" s="4"/>
      <c r="ONF924" s="4"/>
      <c r="ONG924" s="4"/>
      <c r="ONH924" s="4"/>
      <c r="ONI924" s="4"/>
      <c r="ONJ924" s="4"/>
      <c r="ONK924" s="4"/>
      <c r="ONL924" s="4"/>
      <c r="ONM924" s="4"/>
      <c r="ONN924" s="4"/>
      <c r="ONO924" s="4"/>
      <c r="ONP924" s="4"/>
      <c r="ONQ924" s="4"/>
      <c r="ONR924" s="4"/>
      <c r="ONS924" s="4"/>
      <c r="ONT924" s="4"/>
      <c r="ONU924" s="4"/>
      <c r="ONV924" s="4"/>
      <c r="ONW924" s="4"/>
      <c r="ONX924" s="4"/>
      <c r="ONY924" s="4"/>
      <c r="ONZ924" s="4"/>
      <c r="OOA924" s="4"/>
      <c r="OOB924" s="4"/>
      <c r="OOC924" s="4"/>
      <c r="OOD924" s="4"/>
      <c r="OOE924" s="4"/>
      <c r="OOF924" s="4"/>
      <c r="OOG924" s="4"/>
      <c r="OOH924" s="4"/>
      <c r="OOI924" s="4"/>
      <c r="OOJ924" s="4"/>
      <c r="OOK924" s="4"/>
      <c r="OOL924" s="4"/>
      <c r="OOM924" s="4"/>
      <c r="OON924" s="4"/>
      <c r="OOO924" s="4"/>
      <c r="OOP924" s="4"/>
      <c r="OOQ924" s="4"/>
      <c r="OOR924" s="4"/>
      <c r="OOS924" s="4"/>
      <c r="OOT924" s="4"/>
      <c r="OOU924" s="4"/>
      <c r="OOV924" s="4"/>
      <c r="OOW924" s="4"/>
      <c r="OOX924" s="4"/>
      <c r="OOY924" s="4"/>
      <c r="OOZ924" s="4"/>
      <c r="OPA924" s="4"/>
      <c r="OPB924" s="4"/>
      <c r="OPC924" s="4"/>
      <c r="OPD924" s="4"/>
      <c r="OPE924" s="4"/>
      <c r="OPF924" s="4"/>
      <c r="OPG924" s="4"/>
      <c r="OPH924" s="4"/>
      <c r="OPI924" s="4"/>
      <c r="OPJ924" s="4"/>
      <c r="OPK924" s="4"/>
      <c r="OPL924" s="4"/>
      <c r="OPM924" s="4"/>
      <c r="OPN924" s="4"/>
      <c r="OPO924" s="4"/>
      <c r="OPP924" s="4"/>
      <c r="OPQ924" s="4"/>
      <c r="OPR924" s="4"/>
      <c r="OPS924" s="4"/>
      <c r="OPT924" s="4"/>
      <c r="OPU924" s="4"/>
      <c r="OPV924" s="4"/>
      <c r="OPW924" s="4"/>
      <c r="OPX924" s="4"/>
      <c r="OPY924" s="4"/>
      <c r="OPZ924" s="4"/>
      <c r="OQA924" s="4"/>
      <c r="OQB924" s="4"/>
      <c r="OQC924" s="4"/>
      <c r="OQD924" s="4"/>
      <c r="OQE924" s="4"/>
      <c r="OQF924" s="4"/>
      <c r="OQG924" s="4"/>
      <c r="OQH924" s="4"/>
      <c r="OQI924" s="4"/>
      <c r="OQJ924" s="4"/>
      <c r="OQK924" s="4"/>
      <c r="OQL924" s="4"/>
      <c r="OQM924" s="4"/>
      <c r="OQN924" s="4"/>
      <c r="OQO924" s="4"/>
      <c r="OQP924" s="4"/>
      <c r="OQQ924" s="4"/>
      <c r="OQR924" s="4"/>
      <c r="OQS924" s="4"/>
      <c r="OQT924" s="4"/>
      <c r="OQU924" s="4"/>
      <c r="OQV924" s="4"/>
      <c r="OQW924" s="4"/>
      <c r="OQX924" s="4"/>
      <c r="OQY924" s="4"/>
      <c r="OQZ924" s="4"/>
      <c r="ORA924" s="4"/>
      <c r="ORB924" s="4"/>
      <c r="ORC924" s="4"/>
      <c r="ORD924" s="4"/>
      <c r="ORE924" s="4"/>
      <c r="ORF924" s="4"/>
      <c r="ORG924" s="4"/>
      <c r="ORH924" s="4"/>
      <c r="ORI924" s="4"/>
      <c r="ORJ924" s="4"/>
      <c r="ORK924" s="4"/>
      <c r="ORL924" s="4"/>
      <c r="ORM924" s="4"/>
      <c r="ORN924" s="4"/>
      <c r="ORO924" s="4"/>
      <c r="ORP924" s="4"/>
      <c r="ORQ924" s="4"/>
      <c r="ORR924" s="4"/>
      <c r="ORS924" s="4"/>
      <c r="ORT924" s="4"/>
      <c r="ORU924" s="4"/>
      <c r="ORV924" s="4"/>
      <c r="ORW924" s="4"/>
      <c r="ORX924" s="4"/>
      <c r="ORY924" s="4"/>
      <c r="ORZ924" s="4"/>
      <c r="OSA924" s="4"/>
      <c r="OSB924" s="4"/>
      <c r="OSC924" s="4"/>
      <c r="OSD924" s="4"/>
      <c r="OSE924" s="4"/>
      <c r="OSF924" s="4"/>
      <c r="OSG924" s="4"/>
      <c r="OSH924" s="4"/>
      <c r="OSI924" s="4"/>
      <c r="OSJ924" s="4"/>
      <c r="OSK924" s="4"/>
      <c r="OSL924" s="4"/>
      <c r="OSM924" s="4"/>
      <c r="OSN924" s="4"/>
      <c r="OSO924" s="4"/>
      <c r="OSP924" s="4"/>
      <c r="OSQ924" s="4"/>
      <c r="OSR924" s="4"/>
      <c r="OSS924" s="4"/>
      <c r="OST924" s="4"/>
      <c r="OSU924" s="4"/>
      <c r="OSV924" s="4"/>
      <c r="OSW924" s="4"/>
      <c r="OSX924" s="4"/>
      <c r="OSY924" s="4"/>
      <c r="OSZ924" s="4"/>
      <c r="OTA924" s="4"/>
      <c r="OTB924" s="4"/>
      <c r="OTC924" s="4"/>
      <c r="OTD924" s="4"/>
      <c r="OTE924" s="4"/>
      <c r="OTF924" s="4"/>
      <c r="OTG924" s="4"/>
      <c r="OTH924" s="4"/>
      <c r="OTI924" s="4"/>
      <c r="OTJ924" s="4"/>
      <c r="OTK924" s="4"/>
      <c r="OTL924" s="4"/>
      <c r="OTM924" s="4"/>
      <c r="OTN924" s="4"/>
      <c r="OTO924" s="4"/>
      <c r="OTP924" s="4"/>
      <c r="OTQ924" s="4"/>
      <c r="OTR924" s="4"/>
      <c r="OTS924" s="4"/>
      <c r="OTT924" s="4"/>
      <c r="OTU924" s="4"/>
      <c r="OTV924" s="4"/>
      <c r="OTW924" s="4"/>
      <c r="OTX924" s="4"/>
      <c r="OTY924" s="4"/>
      <c r="OTZ924" s="4"/>
      <c r="OUA924" s="4"/>
      <c r="OUB924" s="4"/>
      <c r="OUC924" s="4"/>
      <c r="OUD924" s="4"/>
      <c r="OUE924" s="4"/>
      <c r="OUF924" s="4"/>
      <c r="OUG924" s="4"/>
      <c r="OUH924" s="4"/>
      <c r="OUI924" s="4"/>
      <c r="OUJ924" s="4"/>
      <c r="OUK924" s="4"/>
      <c r="OUL924" s="4"/>
      <c r="OUM924" s="4"/>
      <c r="OUN924" s="4"/>
      <c r="OUO924" s="4"/>
      <c r="OUP924" s="4"/>
      <c r="OUQ924" s="4"/>
      <c r="OUR924" s="4"/>
      <c r="OUS924" s="4"/>
      <c r="OUT924" s="4"/>
      <c r="OUU924" s="4"/>
      <c r="OUV924" s="4"/>
      <c r="OUW924" s="4"/>
      <c r="OUX924" s="4"/>
      <c r="OUY924" s="4"/>
      <c r="OUZ924" s="4"/>
      <c r="OVA924" s="4"/>
      <c r="OVB924" s="4"/>
      <c r="OVC924" s="4"/>
      <c r="OVD924" s="4"/>
      <c r="OVE924" s="4"/>
      <c r="OVF924" s="4"/>
      <c r="OVG924" s="4"/>
      <c r="OVH924" s="4"/>
      <c r="OVI924" s="4"/>
      <c r="OVJ924" s="4"/>
      <c r="OVK924" s="4"/>
      <c r="OVL924" s="4"/>
      <c r="OVM924" s="4"/>
      <c r="OVN924" s="4"/>
      <c r="OVO924" s="4"/>
      <c r="OVP924" s="4"/>
      <c r="OVQ924" s="4"/>
      <c r="OVR924" s="4"/>
      <c r="OVS924" s="4"/>
      <c r="OVT924" s="4"/>
      <c r="OVU924" s="4"/>
      <c r="OVV924" s="4"/>
      <c r="OVW924" s="4"/>
      <c r="OVX924" s="4"/>
      <c r="OVY924" s="4"/>
      <c r="OVZ924" s="4"/>
      <c r="OWA924" s="4"/>
      <c r="OWB924" s="4"/>
      <c r="OWC924" s="4"/>
      <c r="OWD924" s="4"/>
      <c r="OWE924" s="4"/>
      <c r="OWF924" s="4"/>
      <c r="OWG924" s="4"/>
      <c r="OWH924" s="4"/>
      <c r="OWJ924" s="4"/>
      <c r="OWL924" s="4"/>
      <c r="OWM924" s="4"/>
      <c r="OWN924" s="4"/>
      <c r="OWO924" s="4"/>
      <c r="OWP924" s="4"/>
      <c r="OWQ924" s="4"/>
      <c r="OWR924" s="4"/>
      <c r="OWS924" s="4"/>
      <c r="OWX924" s="4"/>
      <c r="OWY924" s="4"/>
      <c r="OWZ924" s="4"/>
      <c r="OXA924" s="4"/>
      <c r="OXB924" s="4"/>
      <c r="OXC924" s="4"/>
      <c r="OXD924" s="4"/>
      <c r="OXE924" s="4"/>
      <c r="OXF924" s="4"/>
      <c r="OXG924" s="4"/>
      <c r="OXH924" s="4"/>
      <c r="OXI924" s="4"/>
      <c r="OXJ924" s="4"/>
      <c r="OXK924" s="4"/>
      <c r="OXL924" s="4"/>
      <c r="OXM924" s="4"/>
      <c r="OXN924" s="4"/>
      <c r="OXO924" s="4"/>
      <c r="OXP924" s="4"/>
      <c r="OXQ924" s="4"/>
      <c r="OXR924" s="4"/>
      <c r="OXS924" s="4"/>
      <c r="OXT924" s="4"/>
      <c r="OXU924" s="4"/>
      <c r="OXV924" s="4"/>
      <c r="OXW924" s="4"/>
      <c r="OXX924" s="4"/>
      <c r="OXY924" s="4"/>
      <c r="OXZ924" s="4"/>
      <c r="OYA924" s="4"/>
      <c r="OYB924" s="4"/>
      <c r="OYC924" s="4"/>
      <c r="OYD924" s="4"/>
      <c r="OYE924" s="4"/>
      <c r="OYF924" s="4"/>
      <c r="OYG924" s="4"/>
      <c r="OYH924" s="4"/>
      <c r="OYI924" s="4"/>
      <c r="OYJ924" s="4"/>
      <c r="OYK924" s="4"/>
      <c r="OYL924" s="4"/>
      <c r="OYM924" s="4"/>
      <c r="OYN924" s="4"/>
      <c r="OYO924" s="4"/>
      <c r="OYP924" s="4"/>
      <c r="OYQ924" s="4"/>
      <c r="OYR924" s="4"/>
      <c r="OYS924" s="4"/>
      <c r="OYT924" s="4"/>
      <c r="OYU924" s="4"/>
      <c r="OYV924" s="4"/>
      <c r="OYW924" s="4"/>
      <c r="OYX924" s="4"/>
      <c r="OYY924" s="4"/>
      <c r="OYZ924" s="4"/>
      <c r="OZA924" s="4"/>
      <c r="OZB924" s="4"/>
      <c r="OZC924" s="4"/>
      <c r="OZD924" s="4"/>
      <c r="OZE924" s="4"/>
      <c r="OZF924" s="4"/>
      <c r="OZG924" s="4"/>
      <c r="OZH924" s="4"/>
      <c r="OZI924" s="4"/>
      <c r="OZJ924" s="4"/>
      <c r="OZK924" s="4"/>
      <c r="OZL924" s="4"/>
      <c r="OZM924" s="4"/>
      <c r="OZN924" s="4"/>
      <c r="OZO924" s="4"/>
      <c r="OZP924" s="4"/>
      <c r="OZQ924" s="4"/>
      <c r="OZR924" s="4"/>
      <c r="OZS924" s="4"/>
      <c r="OZT924" s="4"/>
      <c r="OZU924" s="4"/>
      <c r="OZV924" s="4"/>
      <c r="OZW924" s="4"/>
      <c r="OZX924" s="4"/>
      <c r="OZY924" s="4"/>
      <c r="OZZ924" s="4"/>
      <c r="PAA924" s="4"/>
      <c r="PAB924" s="4"/>
      <c r="PAC924" s="4"/>
      <c r="PAD924" s="4"/>
      <c r="PAE924" s="4"/>
      <c r="PAF924" s="4"/>
      <c r="PAG924" s="4"/>
      <c r="PAH924" s="4"/>
      <c r="PAI924" s="4"/>
      <c r="PAJ924" s="4"/>
      <c r="PAK924" s="4"/>
      <c r="PAL924" s="4"/>
      <c r="PAM924" s="4"/>
      <c r="PAN924" s="4"/>
      <c r="PAO924" s="4"/>
      <c r="PAP924" s="4"/>
      <c r="PAQ924" s="4"/>
      <c r="PAR924" s="4"/>
      <c r="PAS924" s="4"/>
      <c r="PAT924" s="4"/>
      <c r="PAU924" s="4"/>
      <c r="PAV924" s="4"/>
      <c r="PAW924" s="4"/>
      <c r="PAX924" s="4"/>
      <c r="PAY924" s="4"/>
      <c r="PAZ924" s="4"/>
      <c r="PBA924" s="4"/>
      <c r="PBB924" s="4"/>
      <c r="PBC924" s="4"/>
      <c r="PBD924" s="4"/>
      <c r="PBE924" s="4"/>
      <c r="PBF924" s="4"/>
      <c r="PBG924" s="4"/>
      <c r="PBH924" s="4"/>
      <c r="PBI924" s="4"/>
      <c r="PBJ924" s="4"/>
      <c r="PBK924" s="4"/>
      <c r="PBL924" s="4"/>
      <c r="PBM924" s="4"/>
      <c r="PBN924" s="4"/>
      <c r="PBO924" s="4"/>
      <c r="PBP924" s="4"/>
      <c r="PBQ924" s="4"/>
      <c r="PBR924" s="4"/>
      <c r="PBS924" s="4"/>
      <c r="PBT924" s="4"/>
      <c r="PBU924" s="4"/>
      <c r="PBV924" s="4"/>
      <c r="PBW924" s="4"/>
      <c r="PBX924" s="4"/>
      <c r="PBY924" s="4"/>
      <c r="PBZ924" s="4"/>
      <c r="PCA924" s="4"/>
      <c r="PCB924" s="4"/>
      <c r="PCC924" s="4"/>
      <c r="PCD924" s="4"/>
      <c r="PCE924" s="4"/>
      <c r="PCF924" s="4"/>
      <c r="PCG924" s="4"/>
      <c r="PCH924" s="4"/>
      <c r="PCI924" s="4"/>
      <c r="PCJ924" s="4"/>
      <c r="PCK924" s="4"/>
      <c r="PCL924" s="4"/>
      <c r="PCM924" s="4"/>
      <c r="PCN924" s="4"/>
      <c r="PCO924" s="4"/>
      <c r="PCP924" s="4"/>
      <c r="PCQ924" s="4"/>
      <c r="PCR924" s="4"/>
      <c r="PCS924" s="4"/>
      <c r="PCT924" s="4"/>
      <c r="PCU924" s="4"/>
      <c r="PCV924" s="4"/>
      <c r="PCW924" s="4"/>
      <c r="PCX924" s="4"/>
      <c r="PCY924" s="4"/>
      <c r="PCZ924" s="4"/>
      <c r="PDA924" s="4"/>
      <c r="PDB924" s="4"/>
      <c r="PDC924" s="4"/>
      <c r="PDD924" s="4"/>
      <c r="PDE924" s="4"/>
      <c r="PDF924" s="4"/>
      <c r="PDG924" s="4"/>
      <c r="PDH924" s="4"/>
      <c r="PDI924" s="4"/>
      <c r="PDJ924" s="4"/>
      <c r="PDK924" s="4"/>
      <c r="PDL924" s="4"/>
      <c r="PDM924" s="4"/>
      <c r="PDN924" s="4"/>
      <c r="PDO924" s="4"/>
      <c r="PDP924" s="4"/>
      <c r="PDQ924" s="4"/>
      <c r="PDR924" s="4"/>
      <c r="PDS924" s="4"/>
      <c r="PDT924" s="4"/>
      <c r="PDU924" s="4"/>
      <c r="PDV924" s="4"/>
      <c r="PDW924" s="4"/>
      <c r="PDX924" s="4"/>
      <c r="PDY924" s="4"/>
      <c r="PDZ924" s="4"/>
      <c r="PEA924" s="4"/>
      <c r="PEB924" s="4"/>
      <c r="PEC924" s="4"/>
      <c r="PED924" s="4"/>
      <c r="PEE924" s="4"/>
      <c r="PEF924" s="4"/>
      <c r="PEG924" s="4"/>
      <c r="PEH924" s="4"/>
      <c r="PEI924" s="4"/>
      <c r="PEJ924" s="4"/>
      <c r="PEK924" s="4"/>
      <c r="PEL924" s="4"/>
      <c r="PEM924" s="4"/>
      <c r="PEN924" s="4"/>
      <c r="PEO924" s="4"/>
      <c r="PEP924" s="4"/>
      <c r="PEQ924" s="4"/>
      <c r="PER924" s="4"/>
      <c r="PES924" s="4"/>
      <c r="PET924" s="4"/>
      <c r="PEU924" s="4"/>
      <c r="PEV924" s="4"/>
      <c r="PEW924" s="4"/>
      <c r="PEX924" s="4"/>
      <c r="PEY924" s="4"/>
      <c r="PEZ924" s="4"/>
      <c r="PFA924" s="4"/>
      <c r="PFB924" s="4"/>
      <c r="PFC924" s="4"/>
      <c r="PFD924" s="4"/>
      <c r="PFE924" s="4"/>
      <c r="PFF924" s="4"/>
      <c r="PFG924" s="4"/>
      <c r="PFH924" s="4"/>
      <c r="PFI924" s="4"/>
      <c r="PFJ924" s="4"/>
      <c r="PFK924" s="4"/>
      <c r="PFL924" s="4"/>
      <c r="PFM924" s="4"/>
      <c r="PFN924" s="4"/>
      <c r="PFO924" s="4"/>
      <c r="PFP924" s="4"/>
      <c r="PFQ924" s="4"/>
      <c r="PFR924" s="4"/>
      <c r="PFS924" s="4"/>
      <c r="PFT924" s="4"/>
      <c r="PFU924" s="4"/>
      <c r="PFV924" s="4"/>
      <c r="PFW924" s="4"/>
      <c r="PFX924" s="4"/>
      <c r="PFY924" s="4"/>
      <c r="PFZ924" s="4"/>
      <c r="PGA924" s="4"/>
      <c r="PGB924" s="4"/>
      <c r="PGC924" s="4"/>
      <c r="PGD924" s="4"/>
      <c r="PGF924" s="4"/>
      <c r="PGH924" s="4"/>
      <c r="PGI924" s="4"/>
      <c r="PGJ924" s="4"/>
      <c r="PGK924" s="4"/>
      <c r="PGL924" s="4"/>
      <c r="PGM924" s="4"/>
      <c r="PGN924" s="4"/>
      <c r="PGO924" s="4"/>
      <c r="PGT924" s="4"/>
      <c r="PGU924" s="4"/>
      <c r="PGV924" s="4"/>
      <c r="PGW924" s="4"/>
      <c r="PGX924" s="4"/>
      <c r="PGY924" s="4"/>
      <c r="PGZ924" s="4"/>
      <c r="PHA924" s="4"/>
      <c r="PHB924" s="4"/>
      <c r="PHC924" s="4"/>
      <c r="PHD924" s="4"/>
      <c r="PHE924" s="4"/>
      <c r="PHF924" s="4"/>
      <c r="PHG924" s="4"/>
      <c r="PHH924" s="4"/>
      <c r="PHI924" s="4"/>
      <c r="PHJ924" s="4"/>
      <c r="PHK924" s="4"/>
      <c r="PHL924" s="4"/>
      <c r="PHM924" s="4"/>
      <c r="PHN924" s="4"/>
      <c r="PHO924" s="4"/>
      <c r="PHP924" s="4"/>
      <c r="PHQ924" s="4"/>
      <c r="PHR924" s="4"/>
      <c r="PHS924" s="4"/>
      <c r="PHT924" s="4"/>
      <c r="PHU924" s="4"/>
      <c r="PHV924" s="4"/>
      <c r="PHW924" s="4"/>
      <c r="PHX924" s="4"/>
      <c r="PHY924" s="4"/>
      <c r="PHZ924" s="4"/>
      <c r="PIA924" s="4"/>
      <c r="PIB924" s="4"/>
      <c r="PIC924" s="4"/>
      <c r="PID924" s="4"/>
      <c r="PIE924" s="4"/>
      <c r="PIF924" s="4"/>
      <c r="PIG924" s="4"/>
      <c r="PIH924" s="4"/>
      <c r="PII924" s="4"/>
      <c r="PIJ924" s="4"/>
      <c r="PIK924" s="4"/>
      <c r="PIL924" s="4"/>
      <c r="PIM924" s="4"/>
      <c r="PIN924" s="4"/>
      <c r="PIO924" s="4"/>
      <c r="PIP924" s="4"/>
      <c r="PIQ924" s="4"/>
      <c r="PIR924" s="4"/>
      <c r="PIS924" s="4"/>
      <c r="PIT924" s="4"/>
      <c r="PIU924" s="4"/>
      <c r="PIV924" s="4"/>
      <c r="PIW924" s="4"/>
      <c r="PIX924" s="4"/>
      <c r="PIY924" s="4"/>
      <c r="PIZ924" s="4"/>
      <c r="PJA924" s="4"/>
      <c r="PJB924" s="4"/>
      <c r="PJC924" s="4"/>
      <c r="PJD924" s="4"/>
      <c r="PJE924" s="4"/>
      <c r="PJF924" s="4"/>
      <c r="PJG924" s="4"/>
      <c r="PJH924" s="4"/>
      <c r="PJI924" s="4"/>
      <c r="PJJ924" s="4"/>
      <c r="PJK924" s="4"/>
      <c r="PJL924" s="4"/>
      <c r="PJM924" s="4"/>
      <c r="PJN924" s="4"/>
      <c r="PJO924" s="4"/>
      <c r="PJP924" s="4"/>
      <c r="PJQ924" s="4"/>
      <c r="PJR924" s="4"/>
      <c r="PJS924" s="4"/>
      <c r="PJT924" s="4"/>
      <c r="PJU924" s="4"/>
      <c r="PJV924" s="4"/>
      <c r="PJW924" s="4"/>
      <c r="PJX924" s="4"/>
      <c r="PJY924" s="4"/>
      <c r="PJZ924" s="4"/>
      <c r="PKA924" s="4"/>
      <c r="PKB924" s="4"/>
      <c r="PKC924" s="4"/>
      <c r="PKD924" s="4"/>
      <c r="PKE924" s="4"/>
      <c r="PKF924" s="4"/>
      <c r="PKG924" s="4"/>
      <c r="PKH924" s="4"/>
      <c r="PKI924" s="4"/>
      <c r="PKJ924" s="4"/>
      <c r="PKK924" s="4"/>
      <c r="PKL924" s="4"/>
      <c r="PKM924" s="4"/>
      <c r="PKN924" s="4"/>
      <c r="PKO924" s="4"/>
      <c r="PKP924" s="4"/>
      <c r="PKQ924" s="4"/>
      <c r="PKR924" s="4"/>
      <c r="PKS924" s="4"/>
      <c r="PKT924" s="4"/>
      <c r="PKU924" s="4"/>
      <c r="PKV924" s="4"/>
      <c r="PKW924" s="4"/>
      <c r="PKX924" s="4"/>
      <c r="PKY924" s="4"/>
      <c r="PKZ924" s="4"/>
      <c r="PLA924" s="4"/>
      <c r="PLB924" s="4"/>
      <c r="PLC924" s="4"/>
      <c r="PLD924" s="4"/>
      <c r="PLE924" s="4"/>
      <c r="PLF924" s="4"/>
      <c r="PLG924" s="4"/>
      <c r="PLH924" s="4"/>
      <c r="PLI924" s="4"/>
      <c r="PLJ924" s="4"/>
      <c r="PLK924" s="4"/>
      <c r="PLL924" s="4"/>
      <c r="PLM924" s="4"/>
      <c r="PLN924" s="4"/>
      <c r="PLO924" s="4"/>
      <c r="PLP924" s="4"/>
      <c r="PLQ924" s="4"/>
      <c r="PLR924" s="4"/>
      <c r="PLS924" s="4"/>
      <c r="PLT924" s="4"/>
      <c r="PLU924" s="4"/>
      <c r="PLV924" s="4"/>
      <c r="PLW924" s="4"/>
      <c r="PLX924" s="4"/>
      <c r="PLY924" s="4"/>
      <c r="PLZ924" s="4"/>
      <c r="PMA924" s="4"/>
      <c r="PMB924" s="4"/>
      <c r="PMC924" s="4"/>
      <c r="PMD924" s="4"/>
      <c r="PME924" s="4"/>
      <c r="PMF924" s="4"/>
      <c r="PMG924" s="4"/>
      <c r="PMH924" s="4"/>
      <c r="PMI924" s="4"/>
      <c r="PMJ924" s="4"/>
      <c r="PMK924" s="4"/>
      <c r="PML924" s="4"/>
      <c r="PMM924" s="4"/>
      <c r="PMN924" s="4"/>
      <c r="PMO924" s="4"/>
      <c r="PMP924" s="4"/>
      <c r="PMQ924" s="4"/>
      <c r="PMR924" s="4"/>
      <c r="PMS924" s="4"/>
      <c r="PMT924" s="4"/>
      <c r="PMU924" s="4"/>
      <c r="PMV924" s="4"/>
      <c r="PMW924" s="4"/>
      <c r="PMX924" s="4"/>
      <c r="PMY924" s="4"/>
      <c r="PMZ924" s="4"/>
      <c r="PNA924" s="4"/>
      <c r="PNB924" s="4"/>
      <c r="PNC924" s="4"/>
      <c r="PND924" s="4"/>
      <c r="PNE924" s="4"/>
      <c r="PNF924" s="4"/>
      <c r="PNG924" s="4"/>
      <c r="PNH924" s="4"/>
      <c r="PNI924" s="4"/>
      <c r="PNJ924" s="4"/>
      <c r="PNK924" s="4"/>
      <c r="PNL924" s="4"/>
      <c r="PNM924" s="4"/>
      <c r="PNN924" s="4"/>
      <c r="PNO924" s="4"/>
      <c r="PNP924" s="4"/>
      <c r="PNQ924" s="4"/>
      <c r="PNR924" s="4"/>
      <c r="PNS924" s="4"/>
      <c r="PNT924" s="4"/>
      <c r="PNU924" s="4"/>
      <c r="PNV924" s="4"/>
      <c r="PNW924" s="4"/>
      <c r="PNX924" s="4"/>
      <c r="PNY924" s="4"/>
      <c r="PNZ924" s="4"/>
      <c r="POA924" s="4"/>
      <c r="POB924" s="4"/>
      <c r="POC924" s="4"/>
      <c r="POD924" s="4"/>
      <c r="POE924" s="4"/>
      <c r="POF924" s="4"/>
      <c r="POG924" s="4"/>
      <c r="POH924" s="4"/>
      <c r="POI924" s="4"/>
      <c r="POJ924" s="4"/>
      <c r="POK924" s="4"/>
      <c r="POL924" s="4"/>
      <c r="POM924" s="4"/>
      <c r="PON924" s="4"/>
      <c r="POO924" s="4"/>
      <c r="POP924" s="4"/>
      <c r="POQ924" s="4"/>
      <c r="POR924" s="4"/>
      <c r="POS924" s="4"/>
      <c r="POT924" s="4"/>
      <c r="POU924" s="4"/>
      <c r="POV924" s="4"/>
      <c r="POW924" s="4"/>
      <c r="POX924" s="4"/>
      <c r="POY924" s="4"/>
      <c r="POZ924" s="4"/>
      <c r="PPA924" s="4"/>
      <c r="PPB924" s="4"/>
      <c r="PPC924" s="4"/>
      <c r="PPD924" s="4"/>
      <c r="PPE924" s="4"/>
      <c r="PPF924" s="4"/>
      <c r="PPG924" s="4"/>
      <c r="PPH924" s="4"/>
      <c r="PPI924" s="4"/>
      <c r="PPJ924" s="4"/>
      <c r="PPK924" s="4"/>
      <c r="PPL924" s="4"/>
      <c r="PPM924" s="4"/>
      <c r="PPN924" s="4"/>
      <c r="PPO924" s="4"/>
      <c r="PPP924" s="4"/>
      <c r="PPQ924" s="4"/>
      <c r="PPR924" s="4"/>
      <c r="PPS924" s="4"/>
      <c r="PPT924" s="4"/>
      <c r="PPU924" s="4"/>
      <c r="PPV924" s="4"/>
      <c r="PPW924" s="4"/>
      <c r="PPX924" s="4"/>
      <c r="PPY924" s="4"/>
      <c r="PPZ924" s="4"/>
      <c r="PQB924" s="4"/>
      <c r="PQD924" s="4"/>
      <c r="PQE924" s="4"/>
      <c r="PQF924" s="4"/>
      <c r="PQG924" s="4"/>
      <c r="PQH924" s="4"/>
      <c r="PQI924" s="4"/>
      <c r="PQJ924" s="4"/>
      <c r="PQK924" s="4"/>
      <c r="PQP924" s="4"/>
      <c r="PQQ924" s="4"/>
      <c r="PQR924" s="4"/>
      <c r="PQS924" s="4"/>
      <c r="PQT924" s="4"/>
      <c r="PQU924" s="4"/>
      <c r="PQV924" s="4"/>
      <c r="PQW924" s="4"/>
      <c r="PQX924" s="4"/>
      <c r="PQY924" s="4"/>
      <c r="PQZ924" s="4"/>
      <c r="PRA924" s="4"/>
      <c r="PRB924" s="4"/>
      <c r="PRC924" s="4"/>
      <c r="PRD924" s="4"/>
      <c r="PRE924" s="4"/>
      <c r="PRF924" s="4"/>
      <c r="PRG924" s="4"/>
      <c r="PRH924" s="4"/>
      <c r="PRI924" s="4"/>
      <c r="PRJ924" s="4"/>
      <c r="PRK924" s="4"/>
      <c r="PRL924" s="4"/>
      <c r="PRM924" s="4"/>
      <c r="PRN924" s="4"/>
      <c r="PRO924" s="4"/>
      <c r="PRP924" s="4"/>
      <c r="PRQ924" s="4"/>
      <c r="PRR924" s="4"/>
      <c r="PRS924" s="4"/>
      <c r="PRT924" s="4"/>
      <c r="PRU924" s="4"/>
      <c r="PRV924" s="4"/>
      <c r="PRW924" s="4"/>
      <c r="PRX924" s="4"/>
      <c r="PRY924" s="4"/>
      <c r="PRZ924" s="4"/>
      <c r="PSA924" s="4"/>
      <c r="PSB924" s="4"/>
      <c r="PSC924" s="4"/>
      <c r="PSD924" s="4"/>
      <c r="PSE924" s="4"/>
      <c r="PSF924" s="4"/>
      <c r="PSG924" s="4"/>
      <c r="PSH924" s="4"/>
      <c r="PSI924" s="4"/>
      <c r="PSJ924" s="4"/>
      <c r="PSK924" s="4"/>
      <c r="PSL924" s="4"/>
      <c r="PSM924" s="4"/>
      <c r="PSN924" s="4"/>
      <c r="PSO924" s="4"/>
      <c r="PSP924" s="4"/>
      <c r="PSQ924" s="4"/>
      <c r="PSR924" s="4"/>
      <c r="PSS924" s="4"/>
      <c r="PST924" s="4"/>
      <c r="PSU924" s="4"/>
      <c r="PSV924" s="4"/>
      <c r="PSW924" s="4"/>
      <c r="PSX924" s="4"/>
      <c r="PSY924" s="4"/>
      <c r="PSZ924" s="4"/>
      <c r="PTA924" s="4"/>
      <c r="PTB924" s="4"/>
      <c r="PTC924" s="4"/>
      <c r="PTD924" s="4"/>
      <c r="PTE924" s="4"/>
      <c r="PTF924" s="4"/>
      <c r="PTG924" s="4"/>
      <c r="PTH924" s="4"/>
      <c r="PTI924" s="4"/>
      <c r="PTJ924" s="4"/>
      <c r="PTK924" s="4"/>
      <c r="PTL924" s="4"/>
      <c r="PTM924" s="4"/>
      <c r="PTN924" s="4"/>
      <c r="PTO924" s="4"/>
      <c r="PTP924" s="4"/>
      <c r="PTQ924" s="4"/>
      <c r="PTR924" s="4"/>
      <c r="PTS924" s="4"/>
      <c r="PTT924" s="4"/>
      <c r="PTU924" s="4"/>
      <c r="PTV924" s="4"/>
      <c r="PTW924" s="4"/>
      <c r="PTX924" s="4"/>
      <c r="PTY924" s="4"/>
      <c r="PTZ924" s="4"/>
      <c r="PUA924" s="4"/>
      <c r="PUB924" s="4"/>
      <c r="PUC924" s="4"/>
      <c r="PUD924" s="4"/>
      <c r="PUE924" s="4"/>
      <c r="PUF924" s="4"/>
      <c r="PUG924" s="4"/>
      <c r="PUH924" s="4"/>
      <c r="PUI924" s="4"/>
      <c r="PUJ924" s="4"/>
      <c r="PUK924" s="4"/>
      <c r="PUL924" s="4"/>
      <c r="PUM924" s="4"/>
      <c r="PUN924" s="4"/>
      <c r="PUO924" s="4"/>
      <c r="PUP924" s="4"/>
      <c r="PUQ924" s="4"/>
      <c r="PUR924" s="4"/>
      <c r="PUS924" s="4"/>
      <c r="PUT924" s="4"/>
      <c r="PUU924" s="4"/>
      <c r="PUV924" s="4"/>
      <c r="PUW924" s="4"/>
      <c r="PUX924" s="4"/>
      <c r="PUY924" s="4"/>
      <c r="PUZ924" s="4"/>
      <c r="PVA924" s="4"/>
      <c r="PVB924" s="4"/>
      <c r="PVC924" s="4"/>
      <c r="PVD924" s="4"/>
      <c r="PVE924" s="4"/>
      <c r="PVF924" s="4"/>
      <c r="PVG924" s="4"/>
      <c r="PVH924" s="4"/>
      <c r="PVI924" s="4"/>
      <c r="PVJ924" s="4"/>
      <c r="PVK924" s="4"/>
      <c r="PVL924" s="4"/>
      <c r="PVM924" s="4"/>
      <c r="PVN924" s="4"/>
      <c r="PVO924" s="4"/>
      <c r="PVP924" s="4"/>
      <c r="PVQ924" s="4"/>
      <c r="PVR924" s="4"/>
      <c r="PVS924" s="4"/>
      <c r="PVT924" s="4"/>
      <c r="PVU924" s="4"/>
      <c r="PVV924" s="4"/>
      <c r="PVW924" s="4"/>
      <c r="PVX924" s="4"/>
      <c r="PVY924" s="4"/>
      <c r="PVZ924" s="4"/>
      <c r="PWA924" s="4"/>
      <c r="PWB924" s="4"/>
      <c r="PWC924" s="4"/>
      <c r="PWD924" s="4"/>
      <c r="PWE924" s="4"/>
      <c r="PWF924" s="4"/>
      <c r="PWG924" s="4"/>
      <c r="PWH924" s="4"/>
      <c r="PWI924" s="4"/>
      <c r="PWJ924" s="4"/>
      <c r="PWK924" s="4"/>
      <c r="PWL924" s="4"/>
      <c r="PWM924" s="4"/>
      <c r="PWN924" s="4"/>
      <c r="PWO924" s="4"/>
      <c r="PWP924" s="4"/>
      <c r="PWQ924" s="4"/>
      <c r="PWR924" s="4"/>
      <c r="PWS924" s="4"/>
      <c r="PWT924" s="4"/>
      <c r="PWU924" s="4"/>
      <c r="PWV924" s="4"/>
      <c r="PWW924" s="4"/>
      <c r="PWX924" s="4"/>
      <c r="PWY924" s="4"/>
      <c r="PWZ924" s="4"/>
      <c r="PXA924" s="4"/>
      <c r="PXB924" s="4"/>
      <c r="PXC924" s="4"/>
      <c r="PXD924" s="4"/>
      <c r="PXE924" s="4"/>
      <c r="PXF924" s="4"/>
      <c r="PXG924" s="4"/>
      <c r="PXH924" s="4"/>
      <c r="PXI924" s="4"/>
      <c r="PXJ924" s="4"/>
      <c r="PXK924" s="4"/>
      <c r="PXL924" s="4"/>
      <c r="PXM924" s="4"/>
      <c r="PXN924" s="4"/>
      <c r="PXO924" s="4"/>
      <c r="PXP924" s="4"/>
      <c r="PXQ924" s="4"/>
      <c r="PXR924" s="4"/>
      <c r="PXS924" s="4"/>
      <c r="PXT924" s="4"/>
      <c r="PXU924" s="4"/>
      <c r="PXV924" s="4"/>
      <c r="PXW924" s="4"/>
      <c r="PXX924" s="4"/>
      <c r="PXY924" s="4"/>
      <c r="PXZ924" s="4"/>
      <c r="PYA924" s="4"/>
      <c r="PYB924" s="4"/>
      <c r="PYC924" s="4"/>
      <c r="PYD924" s="4"/>
      <c r="PYE924" s="4"/>
      <c r="PYF924" s="4"/>
      <c r="PYG924" s="4"/>
      <c r="PYH924" s="4"/>
      <c r="PYI924" s="4"/>
      <c r="PYJ924" s="4"/>
      <c r="PYK924" s="4"/>
      <c r="PYL924" s="4"/>
      <c r="PYM924" s="4"/>
      <c r="PYN924" s="4"/>
      <c r="PYO924" s="4"/>
      <c r="PYP924" s="4"/>
      <c r="PYQ924" s="4"/>
      <c r="PYR924" s="4"/>
      <c r="PYS924" s="4"/>
      <c r="PYT924" s="4"/>
      <c r="PYU924" s="4"/>
      <c r="PYV924" s="4"/>
      <c r="PYW924" s="4"/>
      <c r="PYX924" s="4"/>
      <c r="PYY924" s="4"/>
      <c r="PYZ924" s="4"/>
      <c r="PZA924" s="4"/>
      <c r="PZB924" s="4"/>
      <c r="PZC924" s="4"/>
      <c r="PZD924" s="4"/>
      <c r="PZE924" s="4"/>
      <c r="PZF924" s="4"/>
      <c r="PZG924" s="4"/>
      <c r="PZH924" s="4"/>
      <c r="PZI924" s="4"/>
      <c r="PZJ924" s="4"/>
      <c r="PZK924" s="4"/>
      <c r="PZL924" s="4"/>
      <c r="PZM924" s="4"/>
      <c r="PZN924" s="4"/>
      <c r="PZO924" s="4"/>
      <c r="PZP924" s="4"/>
      <c r="PZQ924" s="4"/>
      <c r="PZR924" s="4"/>
      <c r="PZS924" s="4"/>
      <c r="PZT924" s="4"/>
      <c r="PZU924" s="4"/>
      <c r="PZV924" s="4"/>
      <c r="PZX924" s="4"/>
      <c r="PZZ924" s="4"/>
      <c r="QAA924" s="4"/>
      <c r="QAB924" s="4"/>
      <c r="QAC924" s="4"/>
      <c r="QAD924" s="4"/>
      <c r="QAE924" s="4"/>
      <c r="QAF924" s="4"/>
      <c r="QAG924" s="4"/>
      <c r="QAL924" s="4"/>
      <c r="QAM924" s="4"/>
      <c r="QAN924" s="4"/>
      <c r="QAO924" s="4"/>
      <c r="QAP924" s="4"/>
      <c r="QAQ924" s="4"/>
      <c r="QAR924" s="4"/>
      <c r="QAS924" s="4"/>
      <c r="QAT924" s="4"/>
      <c r="QAU924" s="4"/>
      <c r="QAV924" s="4"/>
      <c r="QAW924" s="4"/>
      <c r="QAX924" s="4"/>
      <c r="QAY924" s="4"/>
      <c r="QAZ924" s="4"/>
      <c r="QBA924" s="4"/>
      <c r="QBB924" s="4"/>
      <c r="QBC924" s="4"/>
      <c r="QBD924" s="4"/>
      <c r="QBE924" s="4"/>
      <c r="QBF924" s="4"/>
      <c r="QBG924" s="4"/>
      <c r="QBH924" s="4"/>
      <c r="QBI924" s="4"/>
      <c r="QBJ924" s="4"/>
      <c r="QBK924" s="4"/>
      <c r="QBL924" s="4"/>
      <c r="QBM924" s="4"/>
      <c r="QBN924" s="4"/>
      <c r="QBO924" s="4"/>
      <c r="QBP924" s="4"/>
      <c r="QBQ924" s="4"/>
      <c r="QBR924" s="4"/>
      <c r="QBS924" s="4"/>
      <c r="QBT924" s="4"/>
      <c r="QBU924" s="4"/>
      <c r="QBV924" s="4"/>
      <c r="QBW924" s="4"/>
      <c r="QBX924" s="4"/>
      <c r="QBY924" s="4"/>
      <c r="QBZ924" s="4"/>
      <c r="QCA924" s="4"/>
      <c r="QCB924" s="4"/>
      <c r="QCC924" s="4"/>
      <c r="QCD924" s="4"/>
      <c r="QCE924" s="4"/>
      <c r="QCF924" s="4"/>
      <c r="QCG924" s="4"/>
      <c r="QCH924" s="4"/>
      <c r="QCI924" s="4"/>
      <c r="QCJ924" s="4"/>
      <c r="QCK924" s="4"/>
      <c r="QCL924" s="4"/>
      <c r="QCM924" s="4"/>
      <c r="QCN924" s="4"/>
      <c r="QCO924" s="4"/>
      <c r="QCP924" s="4"/>
      <c r="QCQ924" s="4"/>
      <c r="QCR924" s="4"/>
      <c r="QCS924" s="4"/>
      <c r="QCT924" s="4"/>
      <c r="QCU924" s="4"/>
      <c r="QCV924" s="4"/>
      <c r="QCW924" s="4"/>
      <c r="QCX924" s="4"/>
      <c r="QCY924" s="4"/>
      <c r="QCZ924" s="4"/>
      <c r="QDA924" s="4"/>
      <c r="QDB924" s="4"/>
      <c r="QDC924" s="4"/>
      <c r="QDD924" s="4"/>
      <c r="QDE924" s="4"/>
      <c r="QDF924" s="4"/>
      <c r="QDG924" s="4"/>
      <c r="QDH924" s="4"/>
      <c r="QDI924" s="4"/>
      <c r="QDJ924" s="4"/>
      <c r="QDK924" s="4"/>
      <c r="QDL924" s="4"/>
      <c r="QDM924" s="4"/>
      <c r="QDN924" s="4"/>
      <c r="QDO924" s="4"/>
      <c r="QDP924" s="4"/>
      <c r="QDQ924" s="4"/>
      <c r="QDR924" s="4"/>
      <c r="QDS924" s="4"/>
      <c r="QDT924" s="4"/>
      <c r="QDU924" s="4"/>
      <c r="QDV924" s="4"/>
      <c r="QDW924" s="4"/>
      <c r="QDX924" s="4"/>
      <c r="QDY924" s="4"/>
      <c r="QDZ924" s="4"/>
      <c r="QEA924" s="4"/>
      <c r="QEB924" s="4"/>
      <c r="QEC924" s="4"/>
      <c r="QED924" s="4"/>
      <c r="QEE924" s="4"/>
      <c r="QEF924" s="4"/>
      <c r="QEG924" s="4"/>
      <c r="QEH924" s="4"/>
      <c r="QEI924" s="4"/>
      <c r="QEJ924" s="4"/>
      <c r="QEK924" s="4"/>
      <c r="QEL924" s="4"/>
      <c r="QEM924" s="4"/>
      <c r="QEN924" s="4"/>
      <c r="QEO924" s="4"/>
      <c r="QEP924" s="4"/>
      <c r="QEQ924" s="4"/>
      <c r="QER924" s="4"/>
      <c r="QES924" s="4"/>
      <c r="QET924" s="4"/>
      <c r="QEU924" s="4"/>
      <c r="QEV924" s="4"/>
      <c r="QEW924" s="4"/>
      <c r="QEX924" s="4"/>
      <c r="QEY924" s="4"/>
      <c r="QEZ924" s="4"/>
      <c r="QFA924" s="4"/>
      <c r="QFB924" s="4"/>
      <c r="QFC924" s="4"/>
      <c r="QFD924" s="4"/>
      <c r="QFE924" s="4"/>
      <c r="QFF924" s="4"/>
      <c r="QFG924" s="4"/>
      <c r="QFH924" s="4"/>
      <c r="QFI924" s="4"/>
      <c r="QFJ924" s="4"/>
      <c r="QFK924" s="4"/>
      <c r="QFL924" s="4"/>
      <c r="QFM924" s="4"/>
      <c r="QFN924" s="4"/>
      <c r="QFO924" s="4"/>
      <c r="QFP924" s="4"/>
      <c r="QFQ924" s="4"/>
      <c r="QFR924" s="4"/>
      <c r="QFS924" s="4"/>
      <c r="QFT924" s="4"/>
      <c r="QFU924" s="4"/>
      <c r="QFV924" s="4"/>
      <c r="QFW924" s="4"/>
      <c r="QFX924" s="4"/>
      <c r="QFY924" s="4"/>
      <c r="QFZ924" s="4"/>
      <c r="QGA924" s="4"/>
      <c r="QGB924" s="4"/>
      <c r="QGC924" s="4"/>
      <c r="QGD924" s="4"/>
      <c r="QGE924" s="4"/>
      <c r="QGF924" s="4"/>
      <c r="QGG924" s="4"/>
      <c r="QGH924" s="4"/>
      <c r="QGI924" s="4"/>
      <c r="QGJ924" s="4"/>
      <c r="QGK924" s="4"/>
      <c r="QGL924" s="4"/>
      <c r="QGM924" s="4"/>
      <c r="QGN924" s="4"/>
      <c r="QGO924" s="4"/>
      <c r="QGP924" s="4"/>
      <c r="QGQ924" s="4"/>
      <c r="QGR924" s="4"/>
      <c r="QGS924" s="4"/>
      <c r="QGT924" s="4"/>
      <c r="QGU924" s="4"/>
      <c r="QGV924" s="4"/>
      <c r="QGW924" s="4"/>
      <c r="QGX924" s="4"/>
      <c r="QGY924" s="4"/>
      <c r="QGZ924" s="4"/>
      <c r="QHA924" s="4"/>
      <c r="QHB924" s="4"/>
      <c r="QHC924" s="4"/>
      <c r="QHD924" s="4"/>
      <c r="QHE924" s="4"/>
      <c r="QHF924" s="4"/>
      <c r="QHG924" s="4"/>
      <c r="QHH924" s="4"/>
      <c r="QHI924" s="4"/>
      <c r="QHJ924" s="4"/>
      <c r="QHK924" s="4"/>
      <c r="QHL924" s="4"/>
      <c r="QHM924" s="4"/>
      <c r="QHN924" s="4"/>
      <c r="QHO924" s="4"/>
      <c r="QHP924" s="4"/>
      <c r="QHQ924" s="4"/>
      <c r="QHR924" s="4"/>
      <c r="QHS924" s="4"/>
      <c r="QHT924" s="4"/>
      <c r="QHU924" s="4"/>
      <c r="QHV924" s="4"/>
      <c r="QHW924" s="4"/>
      <c r="QHX924" s="4"/>
      <c r="QHY924" s="4"/>
      <c r="QHZ924" s="4"/>
      <c r="QIA924" s="4"/>
      <c r="QIB924" s="4"/>
      <c r="QIC924" s="4"/>
      <c r="QID924" s="4"/>
      <c r="QIE924" s="4"/>
      <c r="QIF924" s="4"/>
      <c r="QIG924" s="4"/>
      <c r="QIH924" s="4"/>
      <c r="QII924" s="4"/>
      <c r="QIJ924" s="4"/>
      <c r="QIK924" s="4"/>
      <c r="QIL924" s="4"/>
      <c r="QIM924" s="4"/>
      <c r="QIN924" s="4"/>
      <c r="QIO924" s="4"/>
      <c r="QIP924" s="4"/>
      <c r="QIQ924" s="4"/>
      <c r="QIR924" s="4"/>
      <c r="QIS924" s="4"/>
      <c r="QIT924" s="4"/>
      <c r="QIU924" s="4"/>
      <c r="QIV924" s="4"/>
      <c r="QIW924" s="4"/>
      <c r="QIX924" s="4"/>
      <c r="QIY924" s="4"/>
      <c r="QIZ924" s="4"/>
      <c r="QJA924" s="4"/>
      <c r="QJB924" s="4"/>
      <c r="QJC924" s="4"/>
      <c r="QJD924" s="4"/>
      <c r="QJE924" s="4"/>
      <c r="QJF924" s="4"/>
      <c r="QJG924" s="4"/>
      <c r="QJH924" s="4"/>
      <c r="QJI924" s="4"/>
      <c r="QJJ924" s="4"/>
      <c r="QJK924" s="4"/>
      <c r="QJL924" s="4"/>
      <c r="QJM924" s="4"/>
      <c r="QJN924" s="4"/>
      <c r="QJO924" s="4"/>
      <c r="QJP924" s="4"/>
      <c r="QJQ924" s="4"/>
      <c r="QJR924" s="4"/>
      <c r="QJT924" s="4"/>
      <c r="QJV924" s="4"/>
      <c r="QJW924" s="4"/>
      <c r="QJX924" s="4"/>
      <c r="QJY924" s="4"/>
      <c r="QJZ924" s="4"/>
      <c r="QKA924" s="4"/>
      <c r="QKB924" s="4"/>
      <c r="QKC924" s="4"/>
      <c r="QKH924" s="4"/>
      <c r="QKI924" s="4"/>
      <c r="QKJ924" s="4"/>
      <c r="QKK924" s="4"/>
      <c r="QKL924" s="4"/>
      <c r="QKM924" s="4"/>
      <c r="QKN924" s="4"/>
      <c r="QKO924" s="4"/>
      <c r="QKP924" s="4"/>
      <c r="QKQ924" s="4"/>
      <c r="QKR924" s="4"/>
      <c r="QKS924" s="4"/>
      <c r="QKT924" s="4"/>
      <c r="QKU924" s="4"/>
      <c r="QKV924" s="4"/>
      <c r="QKW924" s="4"/>
      <c r="QKX924" s="4"/>
      <c r="QKY924" s="4"/>
      <c r="QKZ924" s="4"/>
      <c r="QLA924" s="4"/>
      <c r="QLB924" s="4"/>
      <c r="QLC924" s="4"/>
      <c r="QLD924" s="4"/>
      <c r="QLE924" s="4"/>
      <c r="QLF924" s="4"/>
      <c r="QLG924" s="4"/>
      <c r="QLH924" s="4"/>
      <c r="QLI924" s="4"/>
      <c r="QLJ924" s="4"/>
      <c r="QLK924" s="4"/>
      <c r="QLL924" s="4"/>
      <c r="QLM924" s="4"/>
      <c r="QLN924" s="4"/>
      <c r="QLO924" s="4"/>
      <c r="QLP924" s="4"/>
      <c r="QLQ924" s="4"/>
      <c r="QLR924" s="4"/>
      <c r="QLS924" s="4"/>
      <c r="QLT924" s="4"/>
      <c r="QLU924" s="4"/>
      <c r="QLV924" s="4"/>
      <c r="QLW924" s="4"/>
      <c r="QLX924" s="4"/>
      <c r="QLY924" s="4"/>
      <c r="QLZ924" s="4"/>
      <c r="QMA924" s="4"/>
      <c r="QMB924" s="4"/>
      <c r="QMC924" s="4"/>
      <c r="QMD924" s="4"/>
      <c r="QME924" s="4"/>
      <c r="QMF924" s="4"/>
      <c r="QMG924" s="4"/>
      <c r="QMH924" s="4"/>
      <c r="QMI924" s="4"/>
      <c r="QMJ924" s="4"/>
      <c r="QMK924" s="4"/>
      <c r="QML924" s="4"/>
      <c r="QMM924" s="4"/>
      <c r="QMN924" s="4"/>
      <c r="QMO924" s="4"/>
      <c r="QMP924" s="4"/>
      <c r="QMQ924" s="4"/>
      <c r="QMR924" s="4"/>
      <c r="QMS924" s="4"/>
      <c r="QMT924" s="4"/>
      <c r="QMU924" s="4"/>
      <c r="QMV924" s="4"/>
      <c r="QMW924" s="4"/>
      <c r="QMX924" s="4"/>
      <c r="QMY924" s="4"/>
      <c r="QMZ924" s="4"/>
      <c r="QNA924" s="4"/>
      <c r="QNB924" s="4"/>
      <c r="QNC924" s="4"/>
      <c r="QND924" s="4"/>
      <c r="QNE924" s="4"/>
      <c r="QNF924" s="4"/>
      <c r="QNG924" s="4"/>
      <c r="QNH924" s="4"/>
      <c r="QNI924" s="4"/>
      <c r="QNJ924" s="4"/>
      <c r="QNK924" s="4"/>
      <c r="QNL924" s="4"/>
      <c r="QNM924" s="4"/>
      <c r="QNN924" s="4"/>
      <c r="QNO924" s="4"/>
      <c r="QNP924" s="4"/>
      <c r="QNQ924" s="4"/>
      <c r="QNR924" s="4"/>
      <c r="QNS924" s="4"/>
      <c r="QNT924" s="4"/>
      <c r="QNU924" s="4"/>
      <c r="QNV924" s="4"/>
      <c r="QNW924" s="4"/>
      <c r="QNX924" s="4"/>
      <c r="QNY924" s="4"/>
      <c r="QNZ924" s="4"/>
      <c r="QOA924" s="4"/>
      <c r="QOB924" s="4"/>
      <c r="QOC924" s="4"/>
      <c r="QOD924" s="4"/>
      <c r="QOE924" s="4"/>
      <c r="QOF924" s="4"/>
      <c r="QOG924" s="4"/>
      <c r="QOH924" s="4"/>
      <c r="QOI924" s="4"/>
      <c r="QOJ924" s="4"/>
      <c r="QOK924" s="4"/>
      <c r="QOL924" s="4"/>
      <c r="QOM924" s="4"/>
      <c r="QON924" s="4"/>
      <c r="QOO924" s="4"/>
      <c r="QOP924" s="4"/>
      <c r="QOQ924" s="4"/>
      <c r="QOR924" s="4"/>
      <c r="QOS924" s="4"/>
      <c r="QOT924" s="4"/>
      <c r="QOU924" s="4"/>
      <c r="QOV924" s="4"/>
      <c r="QOW924" s="4"/>
      <c r="QOX924" s="4"/>
      <c r="QOY924" s="4"/>
      <c r="QOZ924" s="4"/>
      <c r="QPA924" s="4"/>
      <c r="QPB924" s="4"/>
      <c r="QPC924" s="4"/>
      <c r="QPD924" s="4"/>
      <c r="QPE924" s="4"/>
      <c r="QPF924" s="4"/>
      <c r="QPG924" s="4"/>
      <c r="QPH924" s="4"/>
      <c r="QPI924" s="4"/>
      <c r="QPJ924" s="4"/>
      <c r="QPK924" s="4"/>
      <c r="QPL924" s="4"/>
      <c r="QPM924" s="4"/>
      <c r="QPN924" s="4"/>
      <c r="QPO924" s="4"/>
      <c r="QPP924" s="4"/>
      <c r="QPQ924" s="4"/>
      <c r="QPR924" s="4"/>
      <c r="QPS924" s="4"/>
      <c r="QPT924" s="4"/>
      <c r="QPU924" s="4"/>
      <c r="QPV924" s="4"/>
      <c r="QPW924" s="4"/>
      <c r="QPX924" s="4"/>
      <c r="QPY924" s="4"/>
      <c r="QPZ924" s="4"/>
      <c r="QQA924" s="4"/>
      <c r="QQB924" s="4"/>
      <c r="QQC924" s="4"/>
      <c r="QQD924" s="4"/>
      <c r="QQE924" s="4"/>
      <c r="QQF924" s="4"/>
      <c r="QQG924" s="4"/>
      <c r="QQH924" s="4"/>
      <c r="QQI924" s="4"/>
      <c r="QQJ924" s="4"/>
      <c r="QQK924" s="4"/>
      <c r="QQL924" s="4"/>
      <c r="QQM924" s="4"/>
      <c r="QQN924" s="4"/>
      <c r="QQO924" s="4"/>
      <c r="QQP924" s="4"/>
      <c r="QQQ924" s="4"/>
      <c r="QQR924" s="4"/>
      <c r="QQS924" s="4"/>
      <c r="QQT924" s="4"/>
      <c r="QQU924" s="4"/>
      <c r="QQV924" s="4"/>
      <c r="QQW924" s="4"/>
      <c r="QQX924" s="4"/>
      <c r="QQY924" s="4"/>
      <c r="QQZ924" s="4"/>
      <c r="QRA924" s="4"/>
      <c r="QRB924" s="4"/>
      <c r="QRC924" s="4"/>
      <c r="QRD924" s="4"/>
      <c r="QRE924" s="4"/>
      <c r="QRF924" s="4"/>
      <c r="QRG924" s="4"/>
      <c r="QRH924" s="4"/>
      <c r="QRI924" s="4"/>
      <c r="QRJ924" s="4"/>
      <c r="QRK924" s="4"/>
      <c r="QRL924" s="4"/>
      <c r="QRM924" s="4"/>
      <c r="QRN924" s="4"/>
      <c r="QRO924" s="4"/>
      <c r="QRP924" s="4"/>
      <c r="QRQ924" s="4"/>
      <c r="QRR924" s="4"/>
      <c r="QRS924" s="4"/>
      <c r="QRT924" s="4"/>
      <c r="QRU924" s="4"/>
      <c r="QRV924" s="4"/>
      <c r="QRW924" s="4"/>
      <c r="QRX924" s="4"/>
      <c r="QRY924" s="4"/>
      <c r="QRZ924" s="4"/>
      <c r="QSA924" s="4"/>
      <c r="QSB924" s="4"/>
      <c r="QSC924" s="4"/>
      <c r="QSD924" s="4"/>
      <c r="QSE924" s="4"/>
      <c r="QSF924" s="4"/>
      <c r="QSG924" s="4"/>
      <c r="QSH924" s="4"/>
      <c r="QSI924" s="4"/>
      <c r="QSJ924" s="4"/>
      <c r="QSK924" s="4"/>
      <c r="QSL924" s="4"/>
      <c r="QSM924" s="4"/>
      <c r="QSN924" s="4"/>
      <c r="QSO924" s="4"/>
      <c r="QSP924" s="4"/>
      <c r="QSQ924" s="4"/>
      <c r="QSR924" s="4"/>
      <c r="QSS924" s="4"/>
      <c r="QST924" s="4"/>
      <c r="QSU924" s="4"/>
      <c r="QSV924" s="4"/>
      <c r="QSW924" s="4"/>
      <c r="QSX924" s="4"/>
      <c r="QSY924" s="4"/>
      <c r="QSZ924" s="4"/>
      <c r="QTA924" s="4"/>
      <c r="QTB924" s="4"/>
      <c r="QTC924" s="4"/>
      <c r="QTD924" s="4"/>
      <c r="QTE924" s="4"/>
      <c r="QTF924" s="4"/>
      <c r="QTG924" s="4"/>
      <c r="QTH924" s="4"/>
      <c r="QTI924" s="4"/>
      <c r="QTJ924" s="4"/>
      <c r="QTK924" s="4"/>
      <c r="QTL924" s="4"/>
      <c r="QTM924" s="4"/>
      <c r="QTN924" s="4"/>
      <c r="QTP924" s="4"/>
      <c r="QTR924" s="4"/>
      <c r="QTS924" s="4"/>
      <c r="QTT924" s="4"/>
      <c r="QTU924" s="4"/>
      <c r="QTV924" s="4"/>
      <c r="QTW924" s="4"/>
      <c r="QTX924" s="4"/>
      <c r="QTY924" s="4"/>
      <c r="QUD924" s="4"/>
      <c r="QUE924" s="4"/>
      <c r="QUF924" s="4"/>
      <c r="QUG924" s="4"/>
      <c r="QUH924" s="4"/>
      <c r="QUI924" s="4"/>
      <c r="QUJ924" s="4"/>
      <c r="QUK924" s="4"/>
      <c r="QUL924" s="4"/>
      <c r="QUM924" s="4"/>
      <c r="QUN924" s="4"/>
      <c r="QUO924" s="4"/>
      <c r="QUP924" s="4"/>
      <c r="QUQ924" s="4"/>
      <c r="QUR924" s="4"/>
      <c r="QUS924" s="4"/>
      <c r="QUT924" s="4"/>
      <c r="QUU924" s="4"/>
      <c r="QUV924" s="4"/>
      <c r="QUW924" s="4"/>
      <c r="QUX924" s="4"/>
      <c r="QUY924" s="4"/>
      <c r="QUZ924" s="4"/>
      <c r="QVA924" s="4"/>
      <c r="QVB924" s="4"/>
      <c r="QVC924" s="4"/>
      <c r="QVD924" s="4"/>
      <c r="QVE924" s="4"/>
      <c r="QVF924" s="4"/>
      <c r="QVG924" s="4"/>
      <c r="QVH924" s="4"/>
      <c r="QVI924" s="4"/>
      <c r="QVJ924" s="4"/>
      <c r="QVK924" s="4"/>
      <c r="QVL924" s="4"/>
      <c r="QVM924" s="4"/>
      <c r="QVN924" s="4"/>
      <c r="QVO924" s="4"/>
      <c r="QVP924" s="4"/>
      <c r="QVQ924" s="4"/>
      <c r="QVR924" s="4"/>
      <c r="QVS924" s="4"/>
      <c r="QVT924" s="4"/>
      <c r="QVU924" s="4"/>
      <c r="QVV924" s="4"/>
      <c r="QVW924" s="4"/>
      <c r="QVX924" s="4"/>
      <c r="QVY924" s="4"/>
      <c r="QVZ924" s="4"/>
      <c r="QWA924" s="4"/>
      <c r="QWB924" s="4"/>
      <c r="QWC924" s="4"/>
      <c r="QWD924" s="4"/>
      <c r="QWE924" s="4"/>
      <c r="QWF924" s="4"/>
      <c r="QWG924" s="4"/>
      <c r="QWH924" s="4"/>
      <c r="QWI924" s="4"/>
      <c r="QWJ924" s="4"/>
      <c r="QWK924" s="4"/>
      <c r="QWL924" s="4"/>
      <c r="QWM924" s="4"/>
      <c r="QWN924" s="4"/>
      <c r="QWO924" s="4"/>
      <c r="QWP924" s="4"/>
      <c r="QWQ924" s="4"/>
      <c r="QWR924" s="4"/>
      <c r="QWS924" s="4"/>
      <c r="QWT924" s="4"/>
      <c r="QWU924" s="4"/>
      <c r="QWV924" s="4"/>
      <c r="QWW924" s="4"/>
      <c r="QWX924" s="4"/>
      <c r="QWY924" s="4"/>
      <c r="QWZ924" s="4"/>
      <c r="QXA924" s="4"/>
      <c r="QXB924" s="4"/>
      <c r="QXC924" s="4"/>
      <c r="QXD924" s="4"/>
      <c r="QXE924" s="4"/>
      <c r="QXF924" s="4"/>
      <c r="QXG924" s="4"/>
      <c r="QXH924" s="4"/>
      <c r="QXI924" s="4"/>
      <c r="QXJ924" s="4"/>
      <c r="QXK924" s="4"/>
      <c r="QXL924" s="4"/>
      <c r="QXM924" s="4"/>
      <c r="QXN924" s="4"/>
      <c r="QXO924" s="4"/>
      <c r="QXP924" s="4"/>
      <c r="QXQ924" s="4"/>
      <c r="QXR924" s="4"/>
      <c r="QXS924" s="4"/>
      <c r="QXT924" s="4"/>
      <c r="QXU924" s="4"/>
      <c r="QXV924" s="4"/>
      <c r="QXW924" s="4"/>
      <c r="QXX924" s="4"/>
      <c r="QXY924" s="4"/>
      <c r="QXZ924" s="4"/>
      <c r="QYA924" s="4"/>
      <c r="QYB924" s="4"/>
      <c r="QYC924" s="4"/>
      <c r="QYD924" s="4"/>
      <c r="QYE924" s="4"/>
      <c r="QYF924" s="4"/>
      <c r="QYG924" s="4"/>
      <c r="QYH924" s="4"/>
      <c r="QYI924" s="4"/>
      <c r="QYJ924" s="4"/>
      <c r="QYK924" s="4"/>
      <c r="QYL924" s="4"/>
      <c r="QYM924" s="4"/>
      <c r="QYN924" s="4"/>
      <c r="QYO924" s="4"/>
      <c r="QYP924" s="4"/>
      <c r="QYQ924" s="4"/>
      <c r="QYR924" s="4"/>
      <c r="QYS924" s="4"/>
      <c r="QYT924" s="4"/>
      <c r="QYU924" s="4"/>
      <c r="QYV924" s="4"/>
      <c r="QYW924" s="4"/>
      <c r="QYX924" s="4"/>
      <c r="QYY924" s="4"/>
      <c r="QYZ924" s="4"/>
      <c r="QZA924" s="4"/>
      <c r="QZB924" s="4"/>
      <c r="QZC924" s="4"/>
      <c r="QZD924" s="4"/>
      <c r="QZE924" s="4"/>
      <c r="QZF924" s="4"/>
      <c r="QZG924" s="4"/>
      <c r="QZH924" s="4"/>
      <c r="QZI924" s="4"/>
      <c r="QZJ924" s="4"/>
      <c r="QZK924" s="4"/>
      <c r="QZL924" s="4"/>
      <c r="QZM924" s="4"/>
      <c r="QZN924" s="4"/>
      <c r="QZO924" s="4"/>
      <c r="QZP924" s="4"/>
      <c r="QZQ924" s="4"/>
      <c r="QZR924" s="4"/>
      <c r="QZS924" s="4"/>
      <c r="QZT924" s="4"/>
      <c r="QZU924" s="4"/>
      <c r="QZV924" s="4"/>
      <c r="QZW924" s="4"/>
      <c r="QZX924" s="4"/>
      <c r="QZY924" s="4"/>
      <c r="QZZ924" s="4"/>
      <c r="RAA924" s="4"/>
      <c r="RAB924" s="4"/>
      <c r="RAC924" s="4"/>
      <c r="RAD924" s="4"/>
      <c r="RAE924" s="4"/>
      <c r="RAF924" s="4"/>
      <c r="RAG924" s="4"/>
      <c r="RAH924" s="4"/>
      <c r="RAI924" s="4"/>
      <c r="RAJ924" s="4"/>
      <c r="RAK924" s="4"/>
      <c r="RAL924" s="4"/>
      <c r="RAM924" s="4"/>
      <c r="RAN924" s="4"/>
      <c r="RAO924" s="4"/>
      <c r="RAP924" s="4"/>
      <c r="RAQ924" s="4"/>
      <c r="RAR924" s="4"/>
      <c r="RAS924" s="4"/>
      <c r="RAT924" s="4"/>
      <c r="RAU924" s="4"/>
      <c r="RAV924" s="4"/>
      <c r="RAW924" s="4"/>
      <c r="RAX924" s="4"/>
      <c r="RAY924" s="4"/>
      <c r="RAZ924" s="4"/>
      <c r="RBA924" s="4"/>
      <c r="RBB924" s="4"/>
      <c r="RBC924" s="4"/>
      <c r="RBD924" s="4"/>
      <c r="RBE924" s="4"/>
      <c r="RBF924" s="4"/>
      <c r="RBG924" s="4"/>
      <c r="RBH924" s="4"/>
      <c r="RBI924" s="4"/>
      <c r="RBJ924" s="4"/>
      <c r="RBK924" s="4"/>
      <c r="RBL924" s="4"/>
      <c r="RBM924" s="4"/>
      <c r="RBN924" s="4"/>
      <c r="RBO924" s="4"/>
      <c r="RBP924" s="4"/>
      <c r="RBQ924" s="4"/>
      <c r="RBR924" s="4"/>
      <c r="RBS924" s="4"/>
      <c r="RBT924" s="4"/>
      <c r="RBU924" s="4"/>
      <c r="RBV924" s="4"/>
      <c r="RBW924" s="4"/>
      <c r="RBX924" s="4"/>
      <c r="RBY924" s="4"/>
      <c r="RBZ924" s="4"/>
      <c r="RCA924" s="4"/>
      <c r="RCB924" s="4"/>
      <c r="RCC924" s="4"/>
      <c r="RCD924" s="4"/>
      <c r="RCE924" s="4"/>
      <c r="RCF924" s="4"/>
      <c r="RCG924" s="4"/>
      <c r="RCH924" s="4"/>
      <c r="RCI924" s="4"/>
      <c r="RCJ924" s="4"/>
      <c r="RCK924" s="4"/>
      <c r="RCL924" s="4"/>
      <c r="RCM924" s="4"/>
      <c r="RCN924" s="4"/>
      <c r="RCO924" s="4"/>
      <c r="RCP924" s="4"/>
      <c r="RCQ924" s="4"/>
      <c r="RCR924" s="4"/>
      <c r="RCS924" s="4"/>
      <c r="RCT924" s="4"/>
      <c r="RCU924" s="4"/>
      <c r="RCV924" s="4"/>
      <c r="RCW924" s="4"/>
      <c r="RCX924" s="4"/>
      <c r="RCY924" s="4"/>
      <c r="RCZ924" s="4"/>
      <c r="RDA924" s="4"/>
      <c r="RDB924" s="4"/>
      <c r="RDC924" s="4"/>
      <c r="RDD924" s="4"/>
      <c r="RDE924" s="4"/>
      <c r="RDF924" s="4"/>
      <c r="RDG924" s="4"/>
      <c r="RDH924" s="4"/>
      <c r="RDI924" s="4"/>
      <c r="RDJ924" s="4"/>
      <c r="RDL924" s="4"/>
      <c r="RDN924" s="4"/>
      <c r="RDO924" s="4"/>
      <c r="RDP924" s="4"/>
      <c r="RDQ924" s="4"/>
      <c r="RDR924" s="4"/>
      <c r="RDS924" s="4"/>
      <c r="RDT924" s="4"/>
      <c r="RDU924" s="4"/>
      <c r="RDZ924" s="4"/>
      <c r="REA924" s="4"/>
      <c r="REB924" s="4"/>
      <c r="REC924" s="4"/>
      <c r="RED924" s="4"/>
      <c r="REE924" s="4"/>
      <c r="REF924" s="4"/>
      <c r="REG924" s="4"/>
      <c r="REH924" s="4"/>
      <c r="REI924" s="4"/>
      <c r="REJ924" s="4"/>
      <c r="REK924" s="4"/>
      <c r="REL924" s="4"/>
      <c r="REM924" s="4"/>
      <c r="REN924" s="4"/>
      <c r="REO924" s="4"/>
      <c r="REP924" s="4"/>
      <c r="REQ924" s="4"/>
      <c r="RER924" s="4"/>
      <c r="RES924" s="4"/>
      <c r="RET924" s="4"/>
      <c r="REU924" s="4"/>
      <c r="REV924" s="4"/>
      <c r="REW924" s="4"/>
      <c r="REX924" s="4"/>
      <c r="REY924" s="4"/>
      <c r="REZ924" s="4"/>
      <c r="RFA924" s="4"/>
      <c r="RFB924" s="4"/>
      <c r="RFC924" s="4"/>
      <c r="RFD924" s="4"/>
      <c r="RFE924" s="4"/>
      <c r="RFF924" s="4"/>
      <c r="RFG924" s="4"/>
      <c r="RFH924" s="4"/>
      <c r="RFI924" s="4"/>
      <c r="RFJ924" s="4"/>
      <c r="RFK924" s="4"/>
      <c r="RFL924" s="4"/>
      <c r="RFM924" s="4"/>
      <c r="RFN924" s="4"/>
      <c r="RFO924" s="4"/>
      <c r="RFP924" s="4"/>
      <c r="RFQ924" s="4"/>
      <c r="RFR924" s="4"/>
      <c r="RFS924" s="4"/>
      <c r="RFT924" s="4"/>
      <c r="RFU924" s="4"/>
      <c r="RFV924" s="4"/>
      <c r="RFW924" s="4"/>
      <c r="RFX924" s="4"/>
      <c r="RFY924" s="4"/>
      <c r="RFZ924" s="4"/>
      <c r="RGA924" s="4"/>
      <c r="RGB924" s="4"/>
      <c r="RGC924" s="4"/>
      <c r="RGD924" s="4"/>
      <c r="RGE924" s="4"/>
      <c r="RGF924" s="4"/>
      <c r="RGG924" s="4"/>
      <c r="RGH924" s="4"/>
      <c r="RGI924" s="4"/>
      <c r="RGJ924" s="4"/>
      <c r="RGK924" s="4"/>
      <c r="RGL924" s="4"/>
      <c r="RGM924" s="4"/>
      <c r="RGN924" s="4"/>
      <c r="RGO924" s="4"/>
      <c r="RGP924" s="4"/>
      <c r="RGQ924" s="4"/>
      <c r="RGR924" s="4"/>
      <c r="RGS924" s="4"/>
      <c r="RGT924" s="4"/>
      <c r="RGU924" s="4"/>
      <c r="RGV924" s="4"/>
      <c r="RGW924" s="4"/>
      <c r="RGX924" s="4"/>
      <c r="RGY924" s="4"/>
      <c r="RGZ924" s="4"/>
      <c r="RHA924" s="4"/>
      <c r="RHB924" s="4"/>
      <c r="RHC924" s="4"/>
      <c r="RHD924" s="4"/>
      <c r="RHE924" s="4"/>
      <c r="RHF924" s="4"/>
      <c r="RHG924" s="4"/>
      <c r="RHH924" s="4"/>
      <c r="RHI924" s="4"/>
      <c r="RHJ924" s="4"/>
      <c r="RHK924" s="4"/>
      <c r="RHL924" s="4"/>
      <c r="RHM924" s="4"/>
      <c r="RHN924" s="4"/>
      <c r="RHO924" s="4"/>
      <c r="RHP924" s="4"/>
      <c r="RHQ924" s="4"/>
      <c r="RHR924" s="4"/>
      <c r="RHS924" s="4"/>
      <c r="RHT924" s="4"/>
      <c r="RHU924" s="4"/>
      <c r="RHV924" s="4"/>
      <c r="RHW924" s="4"/>
      <c r="RHX924" s="4"/>
      <c r="RHY924" s="4"/>
      <c r="RHZ924" s="4"/>
      <c r="RIA924" s="4"/>
      <c r="RIB924" s="4"/>
      <c r="RIC924" s="4"/>
      <c r="RID924" s="4"/>
      <c r="RIE924" s="4"/>
      <c r="RIF924" s="4"/>
      <c r="RIG924" s="4"/>
      <c r="RIH924" s="4"/>
      <c r="RII924" s="4"/>
      <c r="RIJ924" s="4"/>
      <c r="RIK924" s="4"/>
      <c r="RIL924" s="4"/>
      <c r="RIM924" s="4"/>
      <c r="RIN924" s="4"/>
      <c r="RIO924" s="4"/>
      <c r="RIP924" s="4"/>
      <c r="RIQ924" s="4"/>
      <c r="RIR924" s="4"/>
      <c r="RIS924" s="4"/>
      <c r="RIT924" s="4"/>
      <c r="RIU924" s="4"/>
      <c r="RIV924" s="4"/>
      <c r="RIW924" s="4"/>
      <c r="RIX924" s="4"/>
      <c r="RIY924" s="4"/>
      <c r="RIZ924" s="4"/>
      <c r="RJA924" s="4"/>
      <c r="RJB924" s="4"/>
      <c r="RJC924" s="4"/>
      <c r="RJD924" s="4"/>
      <c r="RJE924" s="4"/>
      <c r="RJF924" s="4"/>
      <c r="RJG924" s="4"/>
      <c r="RJH924" s="4"/>
      <c r="RJI924" s="4"/>
      <c r="RJJ924" s="4"/>
      <c r="RJK924" s="4"/>
      <c r="RJL924" s="4"/>
      <c r="RJM924" s="4"/>
      <c r="RJN924" s="4"/>
      <c r="RJO924" s="4"/>
      <c r="RJP924" s="4"/>
      <c r="RJQ924" s="4"/>
      <c r="RJR924" s="4"/>
      <c r="RJS924" s="4"/>
      <c r="RJT924" s="4"/>
      <c r="RJU924" s="4"/>
      <c r="RJV924" s="4"/>
      <c r="RJW924" s="4"/>
      <c r="RJX924" s="4"/>
      <c r="RJY924" s="4"/>
      <c r="RJZ924" s="4"/>
      <c r="RKA924" s="4"/>
      <c r="RKB924" s="4"/>
      <c r="RKC924" s="4"/>
      <c r="RKD924" s="4"/>
      <c r="RKE924" s="4"/>
      <c r="RKF924" s="4"/>
      <c r="RKG924" s="4"/>
      <c r="RKH924" s="4"/>
      <c r="RKI924" s="4"/>
      <c r="RKJ924" s="4"/>
      <c r="RKK924" s="4"/>
      <c r="RKL924" s="4"/>
      <c r="RKM924" s="4"/>
      <c r="RKN924" s="4"/>
      <c r="RKO924" s="4"/>
      <c r="RKP924" s="4"/>
      <c r="RKQ924" s="4"/>
      <c r="RKR924" s="4"/>
      <c r="RKS924" s="4"/>
      <c r="RKT924" s="4"/>
      <c r="RKU924" s="4"/>
      <c r="RKV924" s="4"/>
      <c r="RKW924" s="4"/>
      <c r="RKX924" s="4"/>
      <c r="RKY924" s="4"/>
      <c r="RKZ924" s="4"/>
      <c r="RLA924" s="4"/>
      <c r="RLB924" s="4"/>
      <c r="RLC924" s="4"/>
      <c r="RLD924" s="4"/>
      <c r="RLE924" s="4"/>
      <c r="RLF924" s="4"/>
      <c r="RLG924" s="4"/>
      <c r="RLH924" s="4"/>
      <c r="RLI924" s="4"/>
      <c r="RLJ924" s="4"/>
      <c r="RLK924" s="4"/>
      <c r="RLL924" s="4"/>
      <c r="RLM924" s="4"/>
      <c r="RLN924" s="4"/>
      <c r="RLO924" s="4"/>
      <c r="RLP924" s="4"/>
      <c r="RLQ924" s="4"/>
      <c r="RLR924" s="4"/>
      <c r="RLS924" s="4"/>
      <c r="RLT924" s="4"/>
      <c r="RLU924" s="4"/>
      <c r="RLV924" s="4"/>
      <c r="RLW924" s="4"/>
      <c r="RLX924" s="4"/>
      <c r="RLY924" s="4"/>
      <c r="RLZ924" s="4"/>
      <c r="RMA924" s="4"/>
      <c r="RMB924" s="4"/>
      <c r="RMC924" s="4"/>
      <c r="RMD924" s="4"/>
      <c r="RME924" s="4"/>
      <c r="RMF924" s="4"/>
      <c r="RMG924" s="4"/>
      <c r="RMH924" s="4"/>
      <c r="RMI924" s="4"/>
      <c r="RMJ924" s="4"/>
      <c r="RMK924" s="4"/>
      <c r="RML924" s="4"/>
      <c r="RMM924" s="4"/>
      <c r="RMN924" s="4"/>
      <c r="RMO924" s="4"/>
      <c r="RMP924" s="4"/>
      <c r="RMQ924" s="4"/>
      <c r="RMR924" s="4"/>
      <c r="RMS924" s="4"/>
      <c r="RMT924" s="4"/>
      <c r="RMU924" s="4"/>
      <c r="RMV924" s="4"/>
      <c r="RMW924" s="4"/>
      <c r="RMX924" s="4"/>
      <c r="RMY924" s="4"/>
      <c r="RMZ924" s="4"/>
      <c r="RNA924" s="4"/>
      <c r="RNB924" s="4"/>
      <c r="RNC924" s="4"/>
      <c r="RND924" s="4"/>
      <c r="RNE924" s="4"/>
      <c r="RNF924" s="4"/>
      <c r="RNH924" s="4"/>
      <c r="RNJ924" s="4"/>
      <c r="RNK924" s="4"/>
      <c r="RNL924" s="4"/>
      <c r="RNM924" s="4"/>
      <c r="RNN924" s="4"/>
      <c r="RNO924" s="4"/>
      <c r="RNP924" s="4"/>
      <c r="RNQ924" s="4"/>
      <c r="RNV924" s="4"/>
      <c r="RNW924" s="4"/>
      <c r="RNX924" s="4"/>
      <c r="RNY924" s="4"/>
      <c r="RNZ924" s="4"/>
      <c r="ROA924" s="4"/>
      <c r="ROB924" s="4"/>
      <c r="ROC924" s="4"/>
      <c r="ROD924" s="4"/>
      <c r="ROE924" s="4"/>
      <c r="ROF924" s="4"/>
      <c r="ROG924" s="4"/>
      <c r="ROH924" s="4"/>
      <c r="ROI924" s="4"/>
      <c r="ROJ924" s="4"/>
      <c r="ROK924" s="4"/>
      <c r="ROL924" s="4"/>
      <c r="ROM924" s="4"/>
      <c r="RON924" s="4"/>
      <c r="ROO924" s="4"/>
      <c r="ROP924" s="4"/>
      <c r="ROQ924" s="4"/>
      <c r="ROR924" s="4"/>
      <c r="ROS924" s="4"/>
      <c r="ROT924" s="4"/>
      <c r="ROU924" s="4"/>
      <c r="ROV924" s="4"/>
      <c r="ROW924" s="4"/>
      <c r="ROX924" s="4"/>
      <c r="ROY924" s="4"/>
      <c r="ROZ924" s="4"/>
      <c r="RPA924" s="4"/>
      <c r="RPB924" s="4"/>
      <c r="RPC924" s="4"/>
      <c r="RPD924" s="4"/>
      <c r="RPE924" s="4"/>
      <c r="RPF924" s="4"/>
      <c r="RPG924" s="4"/>
      <c r="RPH924" s="4"/>
      <c r="RPI924" s="4"/>
      <c r="RPJ924" s="4"/>
      <c r="RPK924" s="4"/>
      <c r="RPL924" s="4"/>
      <c r="RPM924" s="4"/>
      <c r="RPN924" s="4"/>
      <c r="RPO924" s="4"/>
      <c r="RPP924" s="4"/>
      <c r="RPQ924" s="4"/>
      <c r="RPR924" s="4"/>
      <c r="RPS924" s="4"/>
      <c r="RPT924" s="4"/>
      <c r="RPU924" s="4"/>
      <c r="RPV924" s="4"/>
      <c r="RPW924" s="4"/>
      <c r="RPX924" s="4"/>
      <c r="RPY924" s="4"/>
      <c r="RPZ924" s="4"/>
      <c r="RQA924" s="4"/>
      <c r="RQB924" s="4"/>
      <c r="RQC924" s="4"/>
      <c r="RQD924" s="4"/>
      <c r="RQE924" s="4"/>
      <c r="RQF924" s="4"/>
      <c r="RQG924" s="4"/>
      <c r="RQH924" s="4"/>
      <c r="RQI924" s="4"/>
      <c r="RQJ924" s="4"/>
      <c r="RQK924" s="4"/>
      <c r="RQL924" s="4"/>
      <c r="RQM924" s="4"/>
      <c r="RQN924" s="4"/>
      <c r="RQO924" s="4"/>
      <c r="RQP924" s="4"/>
      <c r="RQQ924" s="4"/>
      <c r="RQR924" s="4"/>
      <c r="RQS924" s="4"/>
      <c r="RQT924" s="4"/>
      <c r="RQU924" s="4"/>
      <c r="RQV924" s="4"/>
      <c r="RQW924" s="4"/>
      <c r="RQX924" s="4"/>
      <c r="RQY924" s="4"/>
      <c r="RQZ924" s="4"/>
      <c r="RRA924" s="4"/>
      <c r="RRB924" s="4"/>
      <c r="RRC924" s="4"/>
      <c r="RRD924" s="4"/>
      <c r="RRE924" s="4"/>
      <c r="RRF924" s="4"/>
      <c r="RRG924" s="4"/>
      <c r="RRH924" s="4"/>
      <c r="RRI924" s="4"/>
      <c r="RRJ924" s="4"/>
      <c r="RRK924" s="4"/>
      <c r="RRL924" s="4"/>
      <c r="RRM924" s="4"/>
      <c r="RRN924" s="4"/>
      <c r="RRO924" s="4"/>
      <c r="RRP924" s="4"/>
      <c r="RRQ924" s="4"/>
      <c r="RRR924" s="4"/>
      <c r="RRS924" s="4"/>
      <c r="RRT924" s="4"/>
      <c r="RRU924" s="4"/>
      <c r="RRV924" s="4"/>
      <c r="RRW924" s="4"/>
      <c r="RRX924" s="4"/>
      <c r="RRY924" s="4"/>
      <c r="RRZ924" s="4"/>
      <c r="RSA924" s="4"/>
      <c r="RSB924" s="4"/>
      <c r="RSC924" s="4"/>
      <c r="RSD924" s="4"/>
      <c r="RSE924" s="4"/>
      <c r="RSF924" s="4"/>
      <c r="RSG924" s="4"/>
      <c r="RSH924" s="4"/>
      <c r="RSI924" s="4"/>
      <c r="RSJ924" s="4"/>
      <c r="RSK924" s="4"/>
      <c r="RSL924" s="4"/>
      <c r="RSM924" s="4"/>
      <c r="RSN924" s="4"/>
      <c r="RSO924" s="4"/>
      <c r="RSP924" s="4"/>
      <c r="RSQ924" s="4"/>
      <c r="RSR924" s="4"/>
      <c r="RSS924" s="4"/>
      <c r="RST924" s="4"/>
      <c r="RSU924" s="4"/>
      <c r="RSV924" s="4"/>
      <c r="RSW924" s="4"/>
      <c r="RSX924" s="4"/>
      <c r="RSY924" s="4"/>
      <c r="RSZ924" s="4"/>
      <c r="RTA924" s="4"/>
      <c r="RTB924" s="4"/>
      <c r="RTC924" s="4"/>
      <c r="RTD924" s="4"/>
      <c r="RTE924" s="4"/>
      <c r="RTF924" s="4"/>
      <c r="RTG924" s="4"/>
      <c r="RTH924" s="4"/>
      <c r="RTI924" s="4"/>
      <c r="RTJ924" s="4"/>
      <c r="RTK924" s="4"/>
      <c r="RTL924" s="4"/>
      <c r="RTM924" s="4"/>
      <c r="RTN924" s="4"/>
      <c r="RTO924" s="4"/>
      <c r="RTP924" s="4"/>
      <c r="RTQ924" s="4"/>
      <c r="RTR924" s="4"/>
      <c r="RTS924" s="4"/>
      <c r="RTT924" s="4"/>
      <c r="RTU924" s="4"/>
      <c r="RTV924" s="4"/>
      <c r="RTW924" s="4"/>
      <c r="RTX924" s="4"/>
      <c r="RTY924" s="4"/>
      <c r="RTZ924" s="4"/>
      <c r="RUA924" s="4"/>
      <c r="RUB924" s="4"/>
      <c r="RUC924" s="4"/>
      <c r="RUD924" s="4"/>
      <c r="RUE924" s="4"/>
      <c r="RUF924" s="4"/>
      <c r="RUG924" s="4"/>
      <c r="RUH924" s="4"/>
      <c r="RUI924" s="4"/>
      <c r="RUJ924" s="4"/>
      <c r="RUK924" s="4"/>
      <c r="RUL924" s="4"/>
      <c r="RUM924" s="4"/>
      <c r="RUN924" s="4"/>
      <c r="RUO924" s="4"/>
      <c r="RUP924" s="4"/>
      <c r="RUQ924" s="4"/>
      <c r="RUR924" s="4"/>
      <c r="RUS924" s="4"/>
      <c r="RUT924" s="4"/>
      <c r="RUU924" s="4"/>
      <c r="RUV924" s="4"/>
      <c r="RUW924" s="4"/>
      <c r="RUX924" s="4"/>
      <c r="RUY924" s="4"/>
      <c r="RUZ924" s="4"/>
      <c r="RVA924" s="4"/>
      <c r="RVB924" s="4"/>
      <c r="RVC924" s="4"/>
      <c r="RVD924" s="4"/>
      <c r="RVE924" s="4"/>
      <c r="RVF924" s="4"/>
      <c r="RVG924" s="4"/>
      <c r="RVH924" s="4"/>
      <c r="RVI924" s="4"/>
      <c r="RVJ924" s="4"/>
      <c r="RVK924" s="4"/>
      <c r="RVL924" s="4"/>
      <c r="RVM924" s="4"/>
      <c r="RVN924" s="4"/>
      <c r="RVO924" s="4"/>
      <c r="RVP924" s="4"/>
      <c r="RVQ924" s="4"/>
      <c r="RVR924" s="4"/>
      <c r="RVS924" s="4"/>
      <c r="RVT924" s="4"/>
      <c r="RVU924" s="4"/>
      <c r="RVV924" s="4"/>
      <c r="RVW924" s="4"/>
      <c r="RVX924" s="4"/>
      <c r="RVY924" s="4"/>
      <c r="RVZ924" s="4"/>
      <c r="RWA924" s="4"/>
      <c r="RWB924" s="4"/>
      <c r="RWC924" s="4"/>
      <c r="RWD924" s="4"/>
      <c r="RWE924" s="4"/>
      <c r="RWF924" s="4"/>
      <c r="RWG924" s="4"/>
      <c r="RWH924" s="4"/>
      <c r="RWI924" s="4"/>
      <c r="RWJ924" s="4"/>
      <c r="RWK924" s="4"/>
      <c r="RWL924" s="4"/>
      <c r="RWM924" s="4"/>
      <c r="RWN924" s="4"/>
      <c r="RWO924" s="4"/>
      <c r="RWP924" s="4"/>
      <c r="RWQ924" s="4"/>
      <c r="RWR924" s="4"/>
      <c r="RWS924" s="4"/>
      <c r="RWT924" s="4"/>
      <c r="RWU924" s="4"/>
      <c r="RWV924" s="4"/>
      <c r="RWW924" s="4"/>
      <c r="RWX924" s="4"/>
      <c r="RWY924" s="4"/>
      <c r="RWZ924" s="4"/>
      <c r="RXA924" s="4"/>
      <c r="RXB924" s="4"/>
      <c r="RXD924" s="4"/>
      <c r="RXF924" s="4"/>
      <c r="RXG924" s="4"/>
      <c r="RXH924" s="4"/>
      <c r="RXI924" s="4"/>
      <c r="RXJ924" s="4"/>
      <c r="RXK924" s="4"/>
      <c r="RXL924" s="4"/>
      <c r="RXM924" s="4"/>
      <c r="RXR924" s="4"/>
      <c r="RXS924" s="4"/>
      <c r="RXT924" s="4"/>
      <c r="RXU924" s="4"/>
      <c r="RXV924" s="4"/>
      <c r="RXW924" s="4"/>
      <c r="RXX924" s="4"/>
      <c r="RXY924" s="4"/>
      <c r="RXZ924" s="4"/>
      <c r="RYA924" s="4"/>
      <c r="RYB924" s="4"/>
      <c r="RYC924" s="4"/>
      <c r="RYD924" s="4"/>
      <c r="RYE924" s="4"/>
      <c r="RYF924" s="4"/>
      <c r="RYG924" s="4"/>
      <c r="RYH924" s="4"/>
      <c r="RYI924" s="4"/>
      <c r="RYJ924" s="4"/>
      <c r="RYK924" s="4"/>
      <c r="RYL924" s="4"/>
      <c r="RYM924" s="4"/>
      <c r="RYN924" s="4"/>
      <c r="RYO924" s="4"/>
      <c r="RYP924" s="4"/>
      <c r="RYQ924" s="4"/>
      <c r="RYR924" s="4"/>
      <c r="RYS924" s="4"/>
      <c r="RYT924" s="4"/>
      <c r="RYU924" s="4"/>
      <c r="RYV924" s="4"/>
      <c r="RYW924" s="4"/>
      <c r="RYX924" s="4"/>
      <c r="RYY924" s="4"/>
      <c r="RYZ924" s="4"/>
      <c r="RZA924" s="4"/>
      <c r="RZB924" s="4"/>
      <c r="RZC924" s="4"/>
      <c r="RZD924" s="4"/>
      <c r="RZE924" s="4"/>
      <c r="RZF924" s="4"/>
      <c r="RZG924" s="4"/>
      <c r="RZH924" s="4"/>
      <c r="RZI924" s="4"/>
      <c r="RZJ924" s="4"/>
      <c r="RZK924" s="4"/>
      <c r="RZL924" s="4"/>
      <c r="RZM924" s="4"/>
      <c r="RZN924" s="4"/>
      <c r="RZO924" s="4"/>
      <c r="RZP924" s="4"/>
      <c r="RZQ924" s="4"/>
      <c r="RZR924" s="4"/>
      <c r="RZS924" s="4"/>
      <c r="RZT924" s="4"/>
      <c r="RZU924" s="4"/>
      <c r="RZV924" s="4"/>
      <c r="RZW924" s="4"/>
      <c r="RZX924" s="4"/>
      <c r="RZY924" s="4"/>
      <c r="RZZ924" s="4"/>
      <c r="SAA924" s="4"/>
      <c r="SAB924" s="4"/>
      <c r="SAC924" s="4"/>
      <c r="SAD924" s="4"/>
      <c r="SAE924" s="4"/>
      <c r="SAF924" s="4"/>
      <c r="SAG924" s="4"/>
      <c r="SAH924" s="4"/>
      <c r="SAI924" s="4"/>
      <c r="SAJ924" s="4"/>
      <c r="SAK924" s="4"/>
      <c r="SAL924" s="4"/>
      <c r="SAM924" s="4"/>
      <c r="SAN924" s="4"/>
      <c r="SAO924" s="4"/>
      <c r="SAP924" s="4"/>
      <c r="SAQ924" s="4"/>
      <c r="SAR924" s="4"/>
      <c r="SAS924" s="4"/>
      <c r="SAT924" s="4"/>
      <c r="SAU924" s="4"/>
      <c r="SAV924" s="4"/>
      <c r="SAW924" s="4"/>
      <c r="SAX924" s="4"/>
      <c r="SAY924" s="4"/>
      <c r="SAZ924" s="4"/>
      <c r="SBA924" s="4"/>
      <c r="SBB924" s="4"/>
      <c r="SBC924" s="4"/>
      <c r="SBD924" s="4"/>
      <c r="SBE924" s="4"/>
      <c r="SBF924" s="4"/>
      <c r="SBG924" s="4"/>
      <c r="SBH924" s="4"/>
      <c r="SBI924" s="4"/>
      <c r="SBJ924" s="4"/>
      <c r="SBK924" s="4"/>
      <c r="SBL924" s="4"/>
      <c r="SBM924" s="4"/>
      <c r="SBN924" s="4"/>
      <c r="SBO924" s="4"/>
      <c r="SBP924" s="4"/>
      <c r="SBQ924" s="4"/>
      <c r="SBR924" s="4"/>
      <c r="SBS924" s="4"/>
      <c r="SBT924" s="4"/>
      <c r="SBU924" s="4"/>
      <c r="SBV924" s="4"/>
      <c r="SBW924" s="4"/>
      <c r="SBX924" s="4"/>
      <c r="SBY924" s="4"/>
      <c r="SBZ924" s="4"/>
      <c r="SCA924" s="4"/>
      <c r="SCB924" s="4"/>
      <c r="SCC924" s="4"/>
      <c r="SCD924" s="4"/>
      <c r="SCE924" s="4"/>
      <c r="SCF924" s="4"/>
      <c r="SCG924" s="4"/>
      <c r="SCH924" s="4"/>
      <c r="SCI924" s="4"/>
      <c r="SCJ924" s="4"/>
      <c r="SCK924" s="4"/>
      <c r="SCL924" s="4"/>
      <c r="SCM924" s="4"/>
      <c r="SCN924" s="4"/>
      <c r="SCO924" s="4"/>
      <c r="SCP924" s="4"/>
      <c r="SCQ924" s="4"/>
      <c r="SCR924" s="4"/>
      <c r="SCS924" s="4"/>
      <c r="SCT924" s="4"/>
      <c r="SCU924" s="4"/>
      <c r="SCV924" s="4"/>
      <c r="SCW924" s="4"/>
      <c r="SCX924" s="4"/>
      <c r="SCY924" s="4"/>
      <c r="SCZ924" s="4"/>
      <c r="SDA924" s="4"/>
      <c r="SDB924" s="4"/>
      <c r="SDC924" s="4"/>
      <c r="SDD924" s="4"/>
      <c r="SDE924" s="4"/>
      <c r="SDF924" s="4"/>
      <c r="SDG924" s="4"/>
      <c r="SDH924" s="4"/>
      <c r="SDI924" s="4"/>
      <c r="SDJ924" s="4"/>
      <c r="SDK924" s="4"/>
      <c r="SDL924" s="4"/>
      <c r="SDM924" s="4"/>
      <c r="SDN924" s="4"/>
      <c r="SDO924" s="4"/>
      <c r="SDP924" s="4"/>
      <c r="SDQ924" s="4"/>
      <c r="SDR924" s="4"/>
      <c r="SDS924" s="4"/>
      <c r="SDT924" s="4"/>
      <c r="SDU924" s="4"/>
      <c r="SDV924" s="4"/>
      <c r="SDW924" s="4"/>
      <c r="SDX924" s="4"/>
      <c r="SDY924" s="4"/>
      <c r="SDZ924" s="4"/>
      <c r="SEA924" s="4"/>
      <c r="SEB924" s="4"/>
      <c r="SEC924" s="4"/>
      <c r="SED924" s="4"/>
      <c r="SEE924" s="4"/>
      <c r="SEF924" s="4"/>
      <c r="SEG924" s="4"/>
      <c r="SEH924" s="4"/>
      <c r="SEI924" s="4"/>
      <c r="SEJ924" s="4"/>
      <c r="SEK924" s="4"/>
      <c r="SEL924" s="4"/>
      <c r="SEM924" s="4"/>
      <c r="SEN924" s="4"/>
      <c r="SEO924" s="4"/>
      <c r="SEP924" s="4"/>
      <c r="SEQ924" s="4"/>
      <c r="SER924" s="4"/>
      <c r="SES924" s="4"/>
      <c r="SET924" s="4"/>
      <c r="SEU924" s="4"/>
      <c r="SEV924" s="4"/>
      <c r="SEW924" s="4"/>
      <c r="SEX924" s="4"/>
      <c r="SEY924" s="4"/>
      <c r="SEZ924" s="4"/>
      <c r="SFA924" s="4"/>
      <c r="SFB924" s="4"/>
      <c r="SFC924" s="4"/>
      <c r="SFD924" s="4"/>
      <c r="SFE924" s="4"/>
      <c r="SFF924" s="4"/>
      <c r="SFG924" s="4"/>
      <c r="SFH924" s="4"/>
      <c r="SFI924" s="4"/>
      <c r="SFJ924" s="4"/>
      <c r="SFK924" s="4"/>
      <c r="SFL924" s="4"/>
      <c r="SFM924" s="4"/>
      <c r="SFN924" s="4"/>
      <c r="SFO924" s="4"/>
      <c r="SFP924" s="4"/>
      <c r="SFQ924" s="4"/>
      <c r="SFR924" s="4"/>
      <c r="SFS924" s="4"/>
      <c r="SFT924" s="4"/>
      <c r="SFU924" s="4"/>
      <c r="SFV924" s="4"/>
      <c r="SFW924" s="4"/>
      <c r="SFX924" s="4"/>
      <c r="SFY924" s="4"/>
      <c r="SFZ924" s="4"/>
      <c r="SGA924" s="4"/>
      <c r="SGB924" s="4"/>
      <c r="SGC924" s="4"/>
      <c r="SGD924" s="4"/>
      <c r="SGE924" s="4"/>
      <c r="SGF924" s="4"/>
      <c r="SGG924" s="4"/>
      <c r="SGH924" s="4"/>
      <c r="SGI924" s="4"/>
      <c r="SGJ924" s="4"/>
      <c r="SGK924" s="4"/>
      <c r="SGL924" s="4"/>
      <c r="SGM924" s="4"/>
      <c r="SGN924" s="4"/>
      <c r="SGO924" s="4"/>
      <c r="SGP924" s="4"/>
      <c r="SGQ924" s="4"/>
      <c r="SGR924" s="4"/>
      <c r="SGS924" s="4"/>
      <c r="SGT924" s="4"/>
      <c r="SGU924" s="4"/>
      <c r="SGV924" s="4"/>
      <c r="SGW924" s="4"/>
      <c r="SGX924" s="4"/>
      <c r="SGZ924" s="4"/>
      <c r="SHB924" s="4"/>
      <c r="SHC924" s="4"/>
      <c r="SHD924" s="4"/>
      <c r="SHE924" s="4"/>
      <c r="SHF924" s="4"/>
      <c r="SHG924" s="4"/>
      <c r="SHH924" s="4"/>
      <c r="SHI924" s="4"/>
      <c r="SHN924" s="4"/>
      <c r="SHO924" s="4"/>
      <c r="SHP924" s="4"/>
      <c r="SHQ924" s="4"/>
      <c r="SHR924" s="4"/>
      <c r="SHS924" s="4"/>
      <c r="SHT924" s="4"/>
      <c r="SHU924" s="4"/>
      <c r="SHV924" s="4"/>
      <c r="SHW924" s="4"/>
      <c r="SHX924" s="4"/>
      <c r="SHY924" s="4"/>
      <c r="SHZ924" s="4"/>
      <c r="SIA924" s="4"/>
      <c r="SIB924" s="4"/>
      <c r="SIC924" s="4"/>
      <c r="SID924" s="4"/>
      <c r="SIE924" s="4"/>
      <c r="SIF924" s="4"/>
      <c r="SIG924" s="4"/>
      <c r="SIH924" s="4"/>
      <c r="SII924" s="4"/>
      <c r="SIJ924" s="4"/>
      <c r="SIK924" s="4"/>
      <c r="SIL924" s="4"/>
      <c r="SIM924" s="4"/>
      <c r="SIN924" s="4"/>
      <c r="SIO924" s="4"/>
      <c r="SIP924" s="4"/>
      <c r="SIQ924" s="4"/>
      <c r="SIR924" s="4"/>
      <c r="SIS924" s="4"/>
      <c r="SIT924" s="4"/>
      <c r="SIU924" s="4"/>
      <c r="SIV924" s="4"/>
      <c r="SIW924" s="4"/>
      <c r="SIX924" s="4"/>
      <c r="SIY924" s="4"/>
      <c r="SIZ924" s="4"/>
      <c r="SJA924" s="4"/>
      <c r="SJB924" s="4"/>
      <c r="SJC924" s="4"/>
      <c r="SJD924" s="4"/>
      <c r="SJE924" s="4"/>
      <c r="SJF924" s="4"/>
      <c r="SJG924" s="4"/>
      <c r="SJH924" s="4"/>
      <c r="SJI924" s="4"/>
      <c r="SJJ924" s="4"/>
      <c r="SJK924" s="4"/>
      <c r="SJL924" s="4"/>
      <c r="SJM924" s="4"/>
      <c r="SJN924" s="4"/>
      <c r="SJO924" s="4"/>
      <c r="SJP924" s="4"/>
      <c r="SJQ924" s="4"/>
      <c r="SJR924" s="4"/>
      <c r="SJS924" s="4"/>
      <c r="SJT924" s="4"/>
      <c r="SJU924" s="4"/>
      <c r="SJV924" s="4"/>
      <c r="SJW924" s="4"/>
      <c r="SJX924" s="4"/>
      <c r="SJY924" s="4"/>
      <c r="SJZ924" s="4"/>
      <c r="SKA924" s="4"/>
      <c r="SKB924" s="4"/>
      <c r="SKC924" s="4"/>
      <c r="SKD924" s="4"/>
      <c r="SKE924" s="4"/>
      <c r="SKF924" s="4"/>
      <c r="SKG924" s="4"/>
      <c r="SKH924" s="4"/>
      <c r="SKI924" s="4"/>
      <c r="SKJ924" s="4"/>
      <c r="SKK924" s="4"/>
      <c r="SKL924" s="4"/>
      <c r="SKM924" s="4"/>
      <c r="SKN924" s="4"/>
      <c r="SKO924" s="4"/>
      <c r="SKP924" s="4"/>
      <c r="SKQ924" s="4"/>
      <c r="SKR924" s="4"/>
      <c r="SKS924" s="4"/>
      <c r="SKT924" s="4"/>
      <c r="SKU924" s="4"/>
      <c r="SKV924" s="4"/>
      <c r="SKW924" s="4"/>
      <c r="SKX924" s="4"/>
      <c r="SKY924" s="4"/>
      <c r="SKZ924" s="4"/>
      <c r="SLA924" s="4"/>
      <c r="SLB924" s="4"/>
      <c r="SLC924" s="4"/>
      <c r="SLD924" s="4"/>
      <c r="SLE924" s="4"/>
      <c r="SLF924" s="4"/>
      <c r="SLG924" s="4"/>
      <c r="SLH924" s="4"/>
      <c r="SLI924" s="4"/>
      <c r="SLJ924" s="4"/>
      <c r="SLK924" s="4"/>
      <c r="SLL924" s="4"/>
      <c r="SLM924" s="4"/>
      <c r="SLN924" s="4"/>
      <c r="SLO924" s="4"/>
      <c r="SLP924" s="4"/>
      <c r="SLQ924" s="4"/>
      <c r="SLR924" s="4"/>
      <c r="SLS924" s="4"/>
      <c r="SLT924" s="4"/>
      <c r="SLU924" s="4"/>
      <c r="SLV924" s="4"/>
      <c r="SLW924" s="4"/>
      <c r="SLX924" s="4"/>
      <c r="SLY924" s="4"/>
      <c r="SLZ924" s="4"/>
      <c r="SMA924" s="4"/>
      <c r="SMB924" s="4"/>
      <c r="SMC924" s="4"/>
      <c r="SMD924" s="4"/>
      <c r="SME924" s="4"/>
      <c r="SMF924" s="4"/>
      <c r="SMG924" s="4"/>
      <c r="SMH924" s="4"/>
      <c r="SMI924" s="4"/>
      <c r="SMJ924" s="4"/>
      <c r="SMK924" s="4"/>
      <c r="SML924" s="4"/>
      <c r="SMM924" s="4"/>
      <c r="SMN924" s="4"/>
      <c r="SMO924" s="4"/>
      <c r="SMP924" s="4"/>
      <c r="SMQ924" s="4"/>
      <c r="SMR924" s="4"/>
      <c r="SMS924" s="4"/>
      <c r="SMT924" s="4"/>
      <c r="SMU924" s="4"/>
      <c r="SMV924" s="4"/>
      <c r="SMW924" s="4"/>
      <c r="SMX924" s="4"/>
      <c r="SMY924" s="4"/>
      <c r="SMZ924" s="4"/>
      <c r="SNA924" s="4"/>
      <c r="SNB924" s="4"/>
      <c r="SNC924" s="4"/>
      <c r="SND924" s="4"/>
      <c r="SNE924" s="4"/>
      <c r="SNF924" s="4"/>
      <c r="SNG924" s="4"/>
      <c r="SNH924" s="4"/>
      <c r="SNI924" s="4"/>
      <c r="SNJ924" s="4"/>
      <c r="SNK924" s="4"/>
      <c r="SNL924" s="4"/>
      <c r="SNM924" s="4"/>
      <c r="SNN924" s="4"/>
      <c r="SNO924" s="4"/>
      <c r="SNP924" s="4"/>
      <c r="SNQ924" s="4"/>
      <c r="SNR924" s="4"/>
      <c r="SNS924" s="4"/>
      <c r="SNT924" s="4"/>
      <c r="SNU924" s="4"/>
      <c r="SNV924" s="4"/>
      <c r="SNW924" s="4"/>
      <c r="SNX924" s="4"/>
      <c r="SNY924" s="4"/>
      <c r="SNZ924" s="4"/>
      <c r="SOA924" s="4"/>
      <c r="SOB924" s="4"/>
      <c r="SOC924" s="4"/>
      <c r="SOD924" s="4"/>
      <c r="SOE924" s="4"/>
      <c r="SOF924" s="4"/>
      <c r="SOG924" s="4"/>
      <c r="SOH924" s="4"/>
      <c r="SOI924" s="4"/>
      <c r="SOJ924" s="4"/>
      <c r="SOK924" s="4"/>
      <c r="SOL924" s="4"/>
      <c r="SOM924" s="4"/>
      <c r="SON924" s="4"/>
      <c r="SOO924" s="4"/>
      <c r="SOP924" s="4"/>
      <c r="SOQ924" s="4"/>
      <c r="SOR924" s="4"/>
      <c r="SOS924" s="4"/>
      <c r="SOT924" s="4"/>
      <c r="SOU924" s="4"/>
      <c r="SOV924" s="4"/>
      <c r="SOW924" s="4"/>
      <c r="SOX924" s="4"/>
      <c r="SOY924" s="4"/>
      <c r="SOZ924" s="4"/>
      <c r="SPA924" s="4"/>
      <c r="SPB924" s="4"/>
      <c r="SPC924" s="4"/>
      <c r="SPD924" s="4"/>
      <c r="SPE924" s="4"/>
      <c r="SPF924" s="4"/>
      <c r="SPG924" s="4"/>
      <c r="SPH924" s="4"/>
      <c r="SPI924" s="4"/>
      <c r="SPJ924" s="4"/>
      <c r="SPK924" s="4"/>
      <c r="SPL924" s="4"/>
      <c r="SPM924" s="4"/>
      <c r="SPN924" s="4"/>
      <c r="SPO924" s="4"/>
      <c r="SPP924" s="4"/>
      <c r="SPQ924" s="4"/>
      <c r="SPR924" s="4"/>
      <c r="SPS924" s="4"/>
      <c r="SPT924" s="4"/>
      <c r="SPU924" s="4"/>
      <c r="SPV924" s="4"/>
      <c r="SPW924" s="4"/>
      <c r="SPX924" s="4"/>
      <c r="SPY924" s="4"/>
      <c r="SPZ924" s="4"/>
      <c r="SQA924" s="4"/>
      <c r="SQB924" s="4"/>
      <c r="SQC924" s="4"/>
      <c r="SQD924" s="4"/>
      <c r="SQE924" s="4"/>
      <c r="SQF924" s="4"/>
      <c r="SQG924" s="4"/>
      <c r="SQH924" s="4"/>
      <c r="SQI924" s="4"/>
      <c r="SQJ924" s="4"/>
      <c r="SQK924" s="4"/>
      <c r="SQL924" s="4"/>
      <c r="SQM924" s="4"/>
      <c r="SQN924" s="4"/>
      <c r="SQO924" s="4"/>
      <c r="SQP924" s="4"/>
      <c r="SQQ924" s="4"/>
      <c r="SQR924" s="4"/>
      <c r="SQS924" s="4"/>
      <c r="SQT924" s="4"/>
      <c r="SQV924" s="4"/>
      <c r="SQX924" s="4"/>
      <c r="SQY924" s="4"/>
      <c r="SQZ924" s="4"/>
      <c r="SRA924" s="4"/>
      <c r="SRB924" s="4"/>
      <c r="SRC924" s="4"/>
      <c r="SRD924" s="4"/>
      <c r="SRE924" s="4"/>
      <c r="SRJ924" s="4"/>
      <c r="SRK924" s="4"/>
      <c r="SRL924" s="4"/>
      <c r="SRM924" s="4"/>
      <c r="SRN924" s="4"/>
      <c r="SRO924" s="4"/>
      <c r="SRP924" s="4"/>
      <c r="SRQ924" s="4"/>
      <c r="SRR924" s="4"/>
      <c r="SRS924" s="4"/>
      <c r="SRT924" s="4"/>
      <c r="SRU924" s="4"/>
      <c r="SRV924" s="4"/>
      <c r="SRW924" s="4"/>
      <c r="SRX924" s="4"/>
      <c r="SRY924" s="4"/>
      <c r="SRZ924" s="4"/>
      <c r="SSA924" s="4"/>
      <c r="SSB924" s="4"/>
      <c r="SSC924" s="4"/>
      <c r="SSD924" s="4"/>
      <c r="SSE924" s="4"/>
      <c r="SSF924" s="4"/>
      <c r="SSG924" s="4"/>
      <c r="SSH924" s="4"/>
      <c r="SSI924" s="4"/>
      <c r="SSJ924" s="4"/>
      <c r="SSK924" s="4"/>
      <c r="SSL924" s="4"/>
      <c r="SSM924" s="4"/>
      <c r="SSN924" s="4"/>
      <c r="SSO924" s="4"/>
      <c r="SSP924" s="4"/>
      <c r="SSQ924" s="4"/>
      <c r="SSR924" s="4"/>
      <c r="SSS924" s="4"/>
      <c r="SST924" s="4"/>
      <c r="SSU924" s="4"/>
      <c r="SSV924" s="4"/>
      <c r="SSW924" s="4"/>
      <c r="SSX924" s="4"/>
      <c r="SSY924" s="4"/>
      <c r="SSZ924" s="4"/>
      <c r="STA924" s="4"/>
      <c r="STB924" s="4"/>
      <c r="STC924" s="4"/>
      <c r="STD924" s="4"/>
      <c r="STE924" s="4"/>
      <c r="STF924" s="4"/>
      <c r="STG924" s="4"/>
      <c r="STH924" s="4"/>
      <c r="STI924" s="4"/>
      <c r="STJ924" s="4"/>
      <c r="STK924" s="4"/>
      <c r="STL924" s="4"/>
      <c r="STM924" s="4"/>
      <c r="STN924" s="4"/>
      <c r="STO924" s="4"/>
      <c r="STP924" s="4"/>
      <c r="STQ924" s="4"/>
      <c r="STR924" s="4"/>
      <c r="STS924" s="4"/>
      <c r="STT924" s="4"/>
      <c r="STU924" s="4"/>
      <c r="STV924" s="4"/>
      <c r="STW924" s="4"/>
      <c r="STX924" s="4"/>
      <c r="STY924" s="4"/>
      <c r="STZ924" s="4"/>
      <c r="SUA924" s="4"/>
      <c r="SUB924" s="4"/>
      <c r="SUC924" s="4"/>
      <c r="SUD924" s="4"/>
      <c r="SUE924" s="4"/>
      <c r="SUF924" s="4"/>
      <c r="SUG924" s="4"/>
      <c r="SUH924" s="4"/>
      <c r="SUI924" s="4"/>
      <c r="SUJ924" s="4"/>
      <c r="SUK924" s="4"/>
      <c r="SUL924" s="4"/>
      <c r="SUM924" s="4"/>
      <c r="SUN924" s="4"/>
      <c r="SUO924" s="4"/>
      <c r="SUP924" s="4"/>
      <c r="SUQ924" s="4"/>
      <c r="SUR924" s="4"/>
      <c r="SUS924" s="4"/>
      <c r="SUT924" s="4"/>
      <c r="SUU924" s="4"/>
      <c r="SUV924" s="4"/>
      <c r="SUW924" s="4"/>
      <c r="SUX924" s="4"/>
      <c r="SUY924" s="4"/>
      <c r="SUZ924" s="4"/>
      <c r="SVA924" s="4"/>
      <c r="SVB924" s="4"/>
      <c r="SVC924" s="4"/>
      <c r="SVD924" s="4"/>
      <c r="SVE924" s="4"/>
      <c r="SVF924" s="4"/>
      <c r="SVG924" s="4"/>
      <c r="SVH924" s="4"/>
      <c r="SVI924" s="4"/>
      <c r="SVJ924" s="4"/>
      <c r="SVK924" s="4"/>
      <c r="SVL924" s="4"/>
      <c r="SVM924" s="4"/>
      <c r="SVN924" s="4"/>
      <c r="SVO924" s="4"/>
      <c r="SVP924" s="4"/>
      <c r="SVQ924" s="4"/>
      <c r="SVR924" s="4"/>
      <c r="SVS924" s="4"/>
      <c r="SVT924" s="4"/>
      <c r="SVU924" s="4"/>
      <c r="SVV924" s="4"/>
      <c r="SVW924" s="4"/>
      <c r="SVX924" s="4"/>
      <c r="SVY924" s="4"/>
      <c r="SVZ924" s="4"/>
      <c r="SWA924" s="4"/>
      <c r="SWB924" s="4"/>
      <c r="SWC924" s="4"/>
      <c r="SWD924" s="4"/>
      <c r="SWE924" s="4"/>
      <c r="SWF924" s="4"/>
      <c r="SWG924" s="4"/>
      <c r="SWH924" s="4"/>
      <c r="SWI924" s="4"/>
      <c r="SWJ924" s="4"/>
      <c r="SWK924" s="4"/>
      <c r="SWL924" s="4"/>
      <c r="SWM924" s="4"/>
      <c r="SWN924" s="4"/>
      <c r="SWO924" s="4"/>
      <c r="SWP924" s="4"/>
      <c r="SWQ924" s="4"/>
      <c r="SWR924" s="4"/>
      <c r="SWS924" s="4"/>
      <c r="SWT924" s="4"/>
      <c r="SWU924" s="4"/>
      <c r="SWV924" s="4"/>
      <c r="SWW924" s="4"/>
      <c r="SWX924" s="4"/>
      <c r="SWY924" s="4"/>
      <c r="SWZ924" s="4"/>
      <c r="SXA924" s="4"/>
      <c r="SXB924" s="4"/>
      <c r="SXC924" s="4"/>
      <c r="SXD924" s="4"/>
      <c r="SXE924" s="4"/>
      <c r="SXF924" s="4"/>
      <c r="SXG924" s="4"/>
      <c r="SXH924" s="4"/>
      <c r="SXI924" s="4"/>
      <c r="SXJ924" s="4"/>
      <c r="SXK924" s="4"/>
      <c r="SXL924" s="4"/>
      <c r="SXM924" s="4"/>
      <c r="SXN924" s="4"/>
      <c r="SXO924" s="4"/>
      <c r="SXP924" s="4"/>
      <c r="SXQ924" s="4"/>
      <c r="SXR924" s="4"/>
      <c r="SXS924" s="4"/>
      <c r="SXT924" s="4"/>
      <c r="SXU924" s="4"/>
      <c r="SXV924" s="4"/>
      <c r="SXW924" s="4"/>
      <c r="SXX924" s="4"/>
      <c r="SXY924" s="4"/>
      <c r="SXZ924" s="4"/>
      <c r="SYA924" s="4"/>
      <c r="SYB924" s="4"/>
      <c r="SYC924" s="4"/>
      <c r="SYD924" s="4"/>
      <c r="SYE924" s="4"/>
      <c r="SYF924" s="4"/>
      <c r="SYG924" s="4"/>
      <c r="SYH924" s="4"/>
      <c r="SYI924" s="4"/>
      <c r="SYJ924" s="4"/>
      <c r="SYK924" s="4"/>
      <c r="SYL924" s="4"/>
      <c r="SYM924" s="4"/>
      <c r="SYN924" s="4"/>
      <c r="SYO924" s="4"/>
      <c r="SYP924" s="4"/>
      <c r="SYQ924" s="4"/>
      <c r="SYR924" s="4"/>
      <c r="SYS924" s="4"/>
      <c r="SYT924" s="4"/>
      <c r="SYU924" s="4"/>
      <c r="SYV924" s="4"/>
      <c r="SYW924" s="4"/>
      <c r="SYX924" s="4"/>
      <c r="SYY924" s="4"/>
      <c r="SYZ924" s="4"/>
      <c r="SZA924" s="4"/>
      <c r="SZB924" s="4"/>
      <c r="SZC924" s="4"/>
      <c r="SZD924" s="4"/>
      <c r="SZE924" s="4"/>
      <c r="SZF924" s="4"/>
      <c r="SZG924" s="4"/>
      <c r="SZH924" s="4"/>
      <c r="SZI924" s="4"/>
      <c r="SZJ924" s="4"/>
      <c r="SZK924" s="4"/>
      <c r="SZL924" s="4"/>
      <c r="SZM924" s="4"/>
      <c r="SZN924" s="4"/>
      <c r="SZO924" s="4"/>
      <c r="SZP924" s="4"/>
      <c r="SZQ924" s="4"/>
      <c r="SZR924" s="4"/>
      <c r="SZS924" s="4"/>
      <c r="SZT924" s="4"/>
      <c r="SZU924" s="4"/>
      <c r="SZV924" s="4"/>
      <c r="SZW924" s="4"/>
      <c r="SZX924" s="4"/>
      <c r="SZY924" s="4"/>
      <c r="SZZ924" s="4"/>
      <c r="TAA924" s="4"/>
      <c r="TAB924" s="4"/>
      <c r="TAC924" s="4"/>
      <c r="TAD924" s="4"/>
      <c r="TAE924" s="4"/>
      <c r="TAF924" s="4"/>
      <c r="TAG924" s="4"/>
      <c r="TAH924" s="4"/>
      <c r="TAI924" s="4"/>
      <c r="TAJ924" s="4"/>
      <c r="TAK924" s="4"/>
      <c r="TAL924" s="4"/>
      <c r="TAM924" s="4"/>
      <c r="TAN924" s="4"/>
      <c r="TAO924" s="4"/>
      <c r="TAP924" s="4"/>
      <c r="TAR924" s="4"/>
      <c r="TAT924" s="4"/>
      <c r="TAU924" s="4"/>
      <c r="TAV924" s="4"/>
      <c r="TAW924" s="4"/>
      <c r="TAX924" s="4"/>
      <c r="TAY924" s="4"/>
      <c r="TAZ924" s="4"/>
      <c r="TBA924" s="4"/>
      <c r="TBF924" s="4"/>
      <c r="TBG924" s="4"/>
      <c r="TBH924" s="4"/>
      <c r="TBI924" s="4"/>
      <c r="TBJ924" s="4"/>
      <c r="TBK924" s="4"/>
      <c r="TBL924" s="4"/>
      <c r="TBM924" s="4"/>
      <c r="TBN924" s="4"/>
      <c r="TBO924" s="4"/>
      <c r="TBP924" s="4"/>
      <c r="TBQ924" s="4"/>
      <c r="TBR924" s="4"/>
      <c r="TBS924" s="4"/>
      <c r="TBT924" s="4"/>
      <c r="TBU924" s="4"/>
      <c r="TBV924" s="4"/>
      <c r="TBW924" s="4"/>
      <c r="TBX924" s="4"/>
      <c r="TBY924" s="4"/>
      <c r="TBZ924" s="4"/>
      <c r="TCA924" s="4"/>
      <c r="TCB924" s="4"/>
      <c r="TCC924" s="4"/>
      <c r="TCD924" s="4"/>
      <c r="TCE924" s="4"/>
      <c r="TCF924" s="4"/>
      <c r="TCG924" s="4"/>
      <c r="TCH924" s="4"/>
      <c r="TCI924" s="4"/>
      <c r="TCJ924" s="4"/>
      <c r="TCK924" s="4"/>
      <c r="TCL924" s="4"/>
      <c r="TCM924" s="4"/>
      <c r="TCN924" s="4"/>
      <c r="TCO924" s="4"/>
      <c r="TCP924" s="4"/>
      <c r="TCQ924" s="4"/>
      <c r="TCR924" s="4"/>
      <c r="TCS924" s="4"/>
      <c r="TCT924" s="4"/>
      <c r="TCU924" s="4"/>
      <c r="TCV924" s="4"/>
      <c r="TCW924" s="4"/>
      <c r="TCX924" s="4"/>
      <c r="TCY924" s="4"/>
      <c r="TCZ924" s="4"/>
      <c r="TDA924" s="4"/>
      <c r="TDB924" s="4"/>
      <c r="TDC924" s="4"/>
      <c r="TDD924" s="4"/>
      <c r="TDE924" s="4"/>
      <c r="TDF924" s="4"/>
      <c r="TDG924" s="4"/>
      <c r="TDH924" s="4"/>
      <c r="TDI924" s="4"/>
      <c r="TDJ924" s="4"/>
      <c r="TDK924" s="4"/>
      <c r="TDL924" s="4"/>
      <c r="TDM924" s="4"/>
      <c r="TDN924" s="4"/>
      <c r="TDO924" s="4"/>
      <c r="TDP924" s="4"/>
      <c r="TDQ924" s="4"/>
      <c r="TDR924" s="4"/>
      <c r="TDS924" s="4"/>
      <c r="TDT924" s="4"/>
      <c r="TDU924" s="4"/>
      <c r="TDV924" s="4"/>
      <c r="TDW924" s="4"/>
      <c r="TDX924" s="4"/>
      <c r="TDY924" s="4"/>
      <c r="TDZ924" s="4"/>
      <c r="TEA924" s="4"/>
      <c r="TEB924" s="4"/>
      <c r="TEC924" s="4"/>
      <c r="TED924" s="4"/>
      <c r="TEE924" s="4"/>
      <c r="TEF924" s="4"/>
      <c r="TEG924" s="4"/>
      <c r="TEH924" s="4"/>
      <c r="TEI924" s="4"/>
      <c r="TEJ924" s="4"/>
      <c r="TEK924" s="4"/>
      <c r="TEL924" s="4"/>
      <c r="TEM924" s="4"/>
      <c r="TEN924" s="4"/>
      <c r="TEO924" s="4"/>
      <c r="TEP924" s="4"/>
      <c r="TEQ924" s="4"/>
      <c r="TER924" s="4"/>
      <c r="TES924" s="4"/>
      <c r="TET924" s="4"/>
      <c r="TEU924" s="4"/>
      <c r="TEV924" s="4"/>
      <c r="TEW924" s="4"/>
      <c r="TEX924" s="4"/>
      <c r="TEY924" s="4"/>
      <c r="TEZ924" s="4"/>
      <c r="TFA924" s="4"/>
      <c r="TFB924" s="4"/>
      <c r="TFC924" s="4"/>
      <c r="TFD924" s="4"/>
      <c r="TFE924" s="4"/>
      <c r="TFF924" s="4"/>
      <c r="TFG924" s="4"/>
      <c r="TFH924" s="4"/>
      <c r="TFI924" s="4"/>
      <c r="TFJ924" s="4"/>
      <c r="TFK924" s="4"/>
      <c r="TFL924" s="4"/>
      <c r="TFM924" s="4"/>
      <c r="TFN924" s="4"/>
      <c r="TFO924" s="4"/>
      <c r="TFP924" s="4"/>
      <c r="TFQ924" s="4"/>
      <c r="TFR924" s="4"/>
      <c r="TFS924" s="4"/>
      <c r="TFT924" s="4"/>
      <c r="TFU924" s="4"/>
      <c r="TFV924" s="4"/>
      <c r="TFW924" s="4"/>
      <c r="TFX924" s="4"/>
      <c r="TFY924" s="4"/>
      <c r="TFZ924" s="4"/>
      <c r="TGA924" s="4"/>
      <c r="TGB924" s="4"/>
      <c r="TGC924" s="4"/>
      <c r="TGD924" s="4"/>
      <c r="TGE924" s="4"/>
      <c r="TGF924" s="4"/>
      <c r="TGG924" s="4"/>
      <c r="TGH924" s="4"/>
      <c r="TGI924" s="4"/>
      <c r="TGJ924" s="4"/>
      <c r="TGK924" s="4"/>
      <c r="TGL924" s="4"/>
      <c r="TGM924" s="4"/>
      <c r="TGN924" s="4"/>
      <c r="TGO924" s="4"/>
      <c r="TGP924" s="4"/>
      <c r="TGQ924" s="4"/>
      <c r="TGR924" s="4"/>
      <c r="TGS924" s="4"/>
      <c r="TGT924" s="4"/>
      <c r="TGU924" s="4"/>
      <c r="TGV924" s="4"/>
      <c r="TGW924" s="4"/>
      <c r="TGX924" s="4"/>
      <c r="TGY924" s="4"/>
      <c r="TGZ924" s="4"/>
      <c r="THA924" s="4"/>
      <c r="THB924" s="4"/>
      <c r="THC924" s="4"/>
      <c r="THD924" s="4"/>
      <c r="THE924" s="4"/>
      <c r="THF924" s="4"/>
      <c r="THG924" s="4"/>
      <c r="THH924" s="4"/>
      <c r="THI924" s="4"/>
      <c r="THJ924" s="4"/>
      <c r="THK924" s="4"/>
      <c r="THL924" s="4"/>
      <c r="THM924" s="4"/>
      <c r="THN924" s="4"/>
      <c r="THO924" s="4"/>
      <c r="THP924" s="4"/>
      <c r="THQ924" s="4"/>
      <c r="THR924" s="4"/>
      <c r="THS924" s="4"/>
      <c r="THT924" s="4"/>
      <c r="THU924" s="4"/>
      <c r="THV924" s="4"/>
      <c r="THW924" s="4"/>
      <c r="THX924" s="4"/>
      <c r="THY924" s="4"/>
      <c r="THZ924" s="4"/>
      <c r="TIA924" s="4"/>
      <c r="TIB924" s="4"/>
      <c r="TIC924" s="4"/>
      <c r="TID924" s="4"/>
      <c r="TIE924" s="4"/>
      <c r="TIF924" s="4"/>
      <c r="TIG924" s="4"/>
      <c r="TIH924" s="4"/>
      <c r="TII924" s="4"/>
      <c r="TIJ924" s="4"/>
      <c r="TIK924" s="4"/>
      <c r="TIL924" s="4"/>
      <c r="TIM924" s="4"/>
      <c r="TIN924" s="4"/>
      <c r="TIO924" s="4"/>
      <c r="TIP924" s="4"/>
      <c r="TIQ924" s="4"/>
      <c r="TIR924" s="4"/>
      <c r="TIS924" s="4"/>
      <c r="TIT924" s="4"/>
      <c r="TIU924" s="4"/>
      <c r="TIV924" s="4"/>
      <c r="TIW924" s="4"/>
      <c r="TIX924" s="4"/>
      <c r="TIY924" s="4"/>
      <c r="TIZ924" s="4"/>
      <c r="TJA924" s="4"/>
      <c r="TJB924" s="4"/>
      <c r="TJC924" s="4"/>
      <c r="TJD924" s="4"/>
      <c r="TJE924" s="4"/>
      <c r="TJF924" s="4"/>
      <c r="TJG924" s="4"/>
      <c r="TJH924" s="4"/>
      <c r="TJI924" s="4"/>
      <c r="TJJ924" s="4"/>
      <c r="TJK924" s="4"/>
      <c r="TJL924" s="4"/>
      <c r="TJM924" s="4"/>
      <c r="TJN924" s="4"/>
      <c r="TJO924" s="4"/>
      <c r="TJP924" s="4"/>
      <c r="TJQ924" s="4"/>
      <c r="TJR924" s="4"/>
      <c r="TJS924" s="4"/>
      <c r="TJT924" s="4"/>
      <c r="TJU924" s="4"/>
      <c r="TJV924" s="4"/>
      <c r="TJW924" s="4"/>
      <c r="TJX924" s="4"/>
      <c r="TJY924" s="4"/>
      <c r="TJZ924" s="4"/>
      <c r="TKA924" s="4"/>
      <c r="TKB924" s="4"/>
      <c r="TKC924" s="4"/>
      <c r="TKD924" s="4"/>
      <c r="TKE924" s="4"/>
      <c r="TKF924" s="4"/>
      <c r="TKG924" s="4"/>
      <c r="TKH924" s="4"/>
      <c r="TKI924" s="4"/>
      <c r="TKJ924" s="4"/>
      <c r="TKK924" s="4"/>
      <c r="TKL924" s="4"/>
      <c r="TKN924" s="4"/>
      <c r="TKP924" s="4"/>
      <c r="TKQ924" s="4"/>
      <c r="TKR924" s="4"/>
      <c r="TKS924" s="4"/>
      <c r="TKT924" s="4"/>
      <c r="TKU924" s="4"/>
      <c r="TKV924" s="4"/>
      <c r="TKW924" s="4"/>
      <c r="TLB924" s="4"/>
      <c r="TLC924" s="4"/>
      <c r="TLD924" s="4"/>
      <c r="TLE924" s="4"/>
      <c r="TLF924" s="4"/>
      <c r="TLG924" s="4"/>
      <c r="TLH924" s="4"/>
      <c r="TLI924" s="4"/>
      <c r="TLJ924" s="4"/>
      <c r="TLK924" s="4"/>
      <c r="TLL924" s="4"/>
      <c r="TLM924" s="4"/>
      <c r="TLN924" s="4"/>
      <c r="TLO924" s="4"/>
      <c r="TLP924" s="4"/>
      <c r="TLQ924" s="4"/>
      <c r="TLR924" s="4"/>
      <c r="TLS924" s="4"/>
      <c r="TLT924" s="4"/>
      <c r="TLU924" s="4"/>
      <c r="TLV924" s="4"/>
      <c r="TLW924" s="4"/>
      <c r="TLX924" s="4"/>
      <c r="TLY924" s="4"/>
      <c r="TLZ924" s="4"/>
      <c r="TMA924" s="4"/>
      <c r="TMB924" s="4"/>
      <c r="TMC924" s="4"/>
      <c r="TMD924" s="4"/>
      <c r="TME924" s="4"/>
      <c r="TMF924" s="4"/>
      <c r="TMG924" s="4"/>
      <c r="TMH924" s="4"/>
      <c r="TMI924" s="4"/>
      <c r="TMJ924" s="4"/>
      <c r="TMK924" s="4"/>
      <c r="TML924" s="4"/>
      <c r="TMM924" s="4"/>
      <c r="TMN924" s="4"/>
      <c r="TMO924" s="4"/>
      <c r="TMP924" s="4"/>
      <c r="TMQ924" s="4"/>
      <c r="TMR924" s="4"/>
      <c r="TMS924" s="4"/>
      <c r="TMT924" s="4"/>
      <c r="TMU924" s="4"/>
      <c r="TMV924" s="4"/>
      <c r="TMW924" s="4"/>
      <c r="TMX924" s="4"/>
      <c r="TMY924" s="4"/>
      <c r="TMZ924" s="4"/>
      <c r="TNA924" s="4"/>
      <c r="TNB924" s="4"/>
      <c r="TNC924" s="4"/>
      <c r="TND924" s="4"/>
      <c r="TNE924" s="4"/>
      <c r="TNF924" s="4"/>
      <c r="TNG924" s="4"/>
      <c r="TNH924" s="4"/>
      <c r="TNI924" s="4"/>
      <c r="TNJ924" s="4"/>
      <c r="TNK924" s="4"/>
      <c r="TNL924" s="4"/>
      <c r="TNM924" s="4"/>
      <c r="TNN924" s="4"/>
      <c r="TNO924" s="4"/>
      <c r="TNP924" s="4"/>
      <c r="TNQ924" s="4"/>
      <c r="TNR924" s="4"/>
      <c r="TNS924" s="4"/>
      <c r="TNT924" s="4"/>
      <c r="TNU924" s="4"/>
      <c r="TNV924" s="4"/>
      <c r="TNW924" s="4"/>
      <c r="TNX924" s="4"/>
      <c r="TNY924" s="4"/>
      <c r="TNZ924" s="4"/>
      <c r="TOA924" s="4"/>
      <c r="TOB924" s="4"/>
      <c r="TOC924" s="4"/>
      <c r="TOD924" s="4"/>
      <c r="TOE924" s="4"/>
      <c r="TOF924" s="4"/>
      <c r="TOG924" s="4"/>
      <c r="TOH924" s="4"/>
      <c r="TOI924" s="4"/>
      <c r="TOJ924" s="4"/>
      <c r="TOK924" s="4"/>
      <c r="TOL924" s="4"/>
      <c r="TOM924" s="4"/>
      <c r="TON924" s="4"/>
      <c r="TOO924" s="4"/>
      <c r="TOP924" s="4"/>
      <c r="TOQ924" s="4"/>
      <c r="TOR924" s="4"/>
      <c r="TOS924" s="4"/>
      <c r="TOT924" s="4"/>
      <c r="TOU924" s="4"/>
      <c r="TOV924" s="4"/>
      <c r="TOW924" s="4"/>
      <c r="TOX924" s="4"/>
      <c r="TOY924" s="4"/>
      <c r="TOZ924" s="4"/>
      <c r="TPA924" s="4"/>
      <c r="TPB924" s="4"/>
      <c r="TPC924" s="4"/>
      <c r="TPD924" s="4"/>
      <c r="TPE924" s="4"/>
      <c r="TPF924" s="4"/>
      <c r="TPG924" s="4"/>
      <c r="TPH924" s="4"/>
      <c r="TPI924" s="4"/>
      <c r="TPJ924" s="4"/>
      <c r="TPK924" s="4"/>
      <c r="TPL924" s="4"/>
      <c r="TPM924" s="4"/>
      <c r="TPN924" s="4"/>
      <c r="TPO924" s="4"/>
      <c r="TPP924" s="4"/>
      <c r="TPQ924" s="4"/>
      <c r="TPR924" s="4"/>
      <c r="TPS924" s="4"/>
      <c r="TPT924" s="4"/>
      <c r="TPU924" s="4"/>
      <c r="TPV924" s="4"/>
      <c r="TPW924" s="4"/>
      <c r="TPX924" s="4"/>
      <c r="TPY924" s="4"/>
      <c r="TPZ924" s="4"/>
      <c r="TQA924" s="4"/>
      <c r="TQB924" s="4"/>
      <c r="TQC924" s="4"/>
      <c r="TQD924" s="4"/>
      <c r="TQE924" s="4"/>
      <c r="TQF924" s="4"/>
      <c r="TQG924" s="4"/>
      <c r="TQH924" s="4"/>
      <c r="TQI924" s="4"/>
      <c r="TQJ924" s="4"/>
      <c r="TQK924" s="4"/>
      <c r="TQL924" s="4"/>
      <c r="TQM924" s="4"/>
      <c r="TQN924" s="4"/>
      <c r="TQO924" s="4"/>
      <c r="TQP924" s="4"/>
      <c r="TQQ924" s="4"/>
      <c r="TQR924" s="4"/>
      <c r="TQS924" s="4"/>
      <c r="TQT924" s="4"/>
      <c r="TQU924" s="4"/>
      <c r="TQV924" s="4"/>
      <c r="TQW924" s="4"/>
      <c r="TQX924" s="4"/>
      <c r="TQY924" s="4"/>
      <c r="TQZ924" s="4"/>
      <c r="TRA924" s="4"/>
      <c r="TRB924" s="4"/>
      <c r="TRC924" s="4"/>
      <c r="TRD924" s="4"/>
      <c r="TRE924" s="4"/>
      <c r="TRF924" s="4"/>
      <c r="TRG924" s="4"/>
      <c r="TRH924" s="4"/>
      <c r="TRI924" s="4"/>
      <c r="TRJ924" s="4"/>
      <c r="TRK924" s="4"/>
      <c r="TRL924" s="4"/>
      <c r="TRM924" s="4"/>
      <c r="TRN924" s="4"/>
      <c r="TRO924" s="4"/>
      <c r="TRP924" s="4"/>
      <c r="TRQ924" s="4"/>
      <c r="TRR924" s="4"/>
      <c r="TRS924" s="4"/>
      <c r="TRT924" s="4"/>
      <c r="TRU924" s="4"/>
      <c r="TRV924" s="4"/>
      <c r="TRW924" s="4"/>
      <c r="TRX924" s="4"/>
      <c r="TRY924" s="4"/>
      <c r="TRZ924" s="4"/>
      <c r="TSA924" s="4"/>
      <c r="TSB924" s="4"/>
      <c r="TSC924" s="4"/>
      <c r="TSD924" s="4"/>
      <c r="TSE924" s="4"/>
      <c r="TSF924" s="4"/>
      <c r="TSG924" s="4"/>
      <c r="TSH924" s="4"/>
      <c r="TSI924" s="4"/>
      <c r="TSJ924" s="4"/>
      <c r="TSK924" s="4"/>
      <c r="TSL924" s="4"/>
      <c r="TSM924" s="4"/>
      <c r="TSN924" s="4"/>
      <c r="TSO924" s="4"/>
      <c r="TSP924" s="4"/>
      <c r="TSQ924" s="4"/>
      <c r="TSR924" s="4"/>
      <c r="TSS924" s="4"/>
      <c r="TST924" s="4"/>
      <c r="TSU924" s="4"/>
      <c r="TSV924" s="4"/>
      <c r="TSW924" s="4"/>
      <c r="TSX924" s="4"/>
      <c r="TSY924" s="4"/>
      <c r="TSZ924" s="4"/>
      <c r="TTA924" s="4"/>
      <c r="TTB924" s="4"/>
      <c r="TTC924" s="4"/>
      <c r="TTD924" s="4"/>
      <c r="TTE924" s="4"/>
      <c r="TTF924" s="4"/>
      <c r="TTG924" s="4"/>
      <c r="TTH924" s="4"/>
      <c r="TTI924" s="4"/>
      <c r="TTJ924" s="4"/>
      <c r="TTK924" s="4"/>
      <c r="TTL924" s="4"/>
      <c r="TTM924" s="4"/>
      <c r="TTN924" s="4"/>
      <c r="TTO924" s="4"/>
      <c r="TTP924" s="4"/>
      <c r="TTQ924" s="4"/>
      <c r="TTR924" s="4"/>
      <c r="TTS924" s="4"/>
      <c r="TTT924" s="4"/>
      <c r="TTU924" s="4"/>
      <c r="TTV924" s="4"/>
      <c r="TTW924" s="4"/>
      <c r="TTX924" s="4"/>
      <c r="TTY924" s="4"/>
      <c r="TTZ924" s="4"/>
      <c r="TUA924" s="4"/>
      <c r="TUB924" s="4"/>
      <c r="TUC924" s="4"/>
      <c r="TUD924" s="4"/>
      <c r="TUE924" s="4"/>
      <c r="TUF924" s="4"/>
      <c r="TUG924" s="4"/>
      <c r="TUH924" s="4"/>
      <c r="TUJ924" s="4"/>
      <c r="TUL924" s="4"/>
      <c r="TUM924" s="4"/>
      <c r="TUN924" s="4"/>
      <c r="TUO924" s="4"/>
      <c r="TUP924" s="4"/>
      <c r="TUQ924" s="4"/>
      <c r="TUR924" s="4"/>
      <c r="TUS924" s="4"/>
      <c r="TUX924" s="4"/>
      <c r="TUY924" s="4"/>
      <c r="TUZ924" s="4"/>
      <c r="TVA924" s="4"/>
      <c r="TVB924" s="4"/>
      <c r="TVC924" s="4"/>
      <c r="TVD924" s="4"/>
      <c r="TVE924" s="4"/>
      <c r="TVF924" s="4"/>
      <c r="TVG924" s="4"/>
      <c r="TVH924" s="4"/>
      <c r="TVI924" s="4"/>
      <c r="TVJ924" s="4"/>
      <c r="TVK924" s="4"/>
      <c r="TVL924" s="4"/>
      <c r="TVM924" s="4"/>
      <c r="TVN924" s="4"/>
      <c r="TVO924" s="4"/>
      <c r="TVP924" s="4"/>
      <c r="TVQ924" s="4"/>
      <c r="TVR924" s="4"/>
      <c r="TVS924" s="4"/>
      <c r="TVT924" s="4"/>
      <c r="TVU924" s="4"/>
      <c r="TVV924" s="4"/>
      <c r="TVW924" s="4"/>
      <c r="TVX924" s="4"/>
      <c r="TVY924" s="4"/>
      <c r="TVZ924" s="4"/>
      <c r="TWA924" s="4"/>
      <c r="TWB924" s="4"/>
      <c r="TWC924" s="4"/>
      <c r="TWD924" s="4"/>
      <c r="TWE924" s="4"/>
      <c r="TWF924" s="4"/>
      <c r="TWG924" s="4"/>
      <c r="TWH924" s="4"/>
      <c r="TWI924" s="4"/>
      <c r="TWJ924" s="4"/>
      <c r="TWK924" s="4"/>
      <c r="TWL924" s="4"/>
      <c r="TWM924" s="4"/>
      <c r="TWN924" s="4"/>
      <c r="TWO924" s="4"/>
      <c r="TWP924" s="4"/>
      <c r="TWQ924" s="4"/>
      <c r="TWR924" s="4"/>
      <c r="TWS924" s="4"/>
      <c r="TWT924" s="4"/>
      <c r="TWU924" s="4"/>
      <c r="TWV924" s="4"/>
      <c r="TWW924" s="4"/>
      <c r="TWX924" s="4"/>
      <c r="TWY924" s="4"/>
      <c r="TWZ924" s="4"/>
      <c r="TXA924" s="4"/>
      <c r="TXB924" s="4"/>
      <c r="TXC924" s="4"/>
      <c r="TXD924" s="4"/>
      <c r="TXE924" s="4"/>
      <c r="TXF924" s="4"/>
      <c r="TXG924" s="4"/>
      <c r="TXH924" s="4"/>
      <c r="TXI924" s="4"/>
      <c r="TXJ924" s="4"/>
      <c r="TXK924" s="4"/>
      <c r="TXL924" s="4"/>
      <c r="TXM924" s="4"/>
      <c r="TXN924" s="4"/>
      <c r="TXO924" s="4"/>
      <c r="TXP924" s="4"/>
      <c r="TXQ924" s="4"/>
      <c r="TXR924" s="4"/>
      <c r="TXS924" s="4"/>
      <c r="TXT924" s="4"/>
      <c r="TXU924" s="4"/>
      <c r="TXV924" s="4"/>
      <c r="TXW924" s="4"/>
      <c r="TXX924" s="4"/>
      <c r="TXY924" s="4"/>
      <c r="TXZ924" s="4"/>
      <c r="TYA924" s="4"/>
      <c r="TYB924" s="4"/>
      <c r="TYC924" s="4"/>
      <c r="TYD924" s="4"/>
      <c r="TYE924" s="4"/>
      <c r="TYF924" s="4"/>
      <c r="TYG924" s="4"/>
      <c r="TYH924" s="4"/>
      <c r="TYI924" s="4"/>
      <c r="TYJ924" s="4"/>
      <c r="TYK924" s="4"/>
      <c r="TYL924" s="4"/>
      <c r="TYM924" s="4"/>
      <c r="TYN924" s="4"/>
      <c r="TYO924" s="4"/>
      <c r="TYP924" s="4"/>
      <c r="TYQ924" s="4"/>
      <c r="TYR924" s="4"/>
      <c r="TYS924" s="4"/>
      <c r="TYT924" s="4"/>
      <c r="TYU924" s="4"/>
      <c r="TYV924" s="4"/>
      <c r="TYW924" s="4"/>
      <c r="TYX924" s="4"/>
      <c r="TYY924" s="4"/>
      <c r="TYZ924" s="4"/>
      <c r="TZA924" s="4"/>
      <c r="TZB924" s="4"/>
      <c r="TZC924" s="4"/>
      <c r="TZD924" s="4"/>
      <c r="TZE924" s="4"/>
      <c r="TZF924" s="4"/>
      <c r="TZG924" s="4"/>
      <c r="TZH924" s="4"/>
      <c r="TZI924" s="4"/>
      <c r="TZJ924" s="4"/>
      <c r="TZK924" s="4"/>
      <c r="TZL924" s="4"/>
      <c r="TZM924" s="4"/>
      <c r="TZN924" s="4"/>
      <c r="TZO924" s="4"/>
      <c r="TZP924" s="4"/>
      <c r="TZQ924" s="4"/>
      <c r="TZR924" s="4"/>
      <c r="TZS924" s="4"/>
      <c r="TZT924" s="4"/>
      <c r="TZU924" s="4"/>
      <c r="TZV924" s="4"/>
      <c r="TZW924" s="4"/>
      <c r="TZX924" s="4"/>
      <c r="TZY924" s="4"/>
      <c r="TZZ924" s="4"/>
      <c r="UAA924" s="4"/>
      <c r="UAB924" s="4"/>
      <c r="UAC924" s="4"/>
      <c r="UAD924" s="4"/>
      <c r="UAE924" s="4"/>
      <c r="UAF924" s="4"/>
      <c r="UAG924" s="4"/>
      <c r="UAH924" s="4"/>
      <c r="UAI924" s="4"/>
      <c r="UAJ924" s="4"/>
      <c r="UAK924" s="4"/>
      <c r="UAL924" s="4"/>
      <c r="UAM924" s="4"/>
      <c r="UAN924" s="4"/>
      <c r="UAO924" s="4"/>
      <c r="UAP924" s="4"/>
      <c r="UAQ924" s="4"/>
      <c r="UAR924" s="4"/>
      <c r="UAS924" s="4"/>
      <c r="UAT924" s="4"/>
      <c r="UAU924" s="4"/>
      <c r="UAV924" s="4"/>
      <c r="UAW924" s="4"/>
      <c r="UAX924" s="4"/>
      <c r="UAY924" s="4"/>
      <c r="UAZ924" s="4"/>
      <c r="UBA924" s="4"/>
      <c r="UBB924" s="4"/>
      <c r="UBC924" s="4"/>
      <c r="UBD924" s="4"/>
      <c r="UBE924" s="4"/>
      <c r="UBF924" s="4"/>
      <c r="UBG924" s="4"/>
      <c r="UBH924" s="4"/>
      <c r="UBI924" s="4"/>
      <c r="UBJ924" s="4"/>
      <c r="UBK924" s="4"/>
      <c r="UBL924" s="4"/>
      <c r="UBM924" s="4"/>
      <c r="UBN924" s="4"/>
      <c r="UBO924" s="4"/>
      <c r="UBP924" s="4"/>
      <c r="UBQ924" s="4"/>
      <c r="UBR924" s="4"/>
      <c r="UBS924" s="4"/>
      <c r="UBT924" s="4"/>
      <c r="UBU924" s="4"/>
      <c r="UBV924" s="4"/>
      <c r="UBW924" s="4"/>
      <c r="UBX924" s="4"/>
      <c r="UBY924" s="4"/>
      <c r="UBZ924" s="4"/>
      <c r="UCA924" s="4"/>
      <c r="UCB924" s="4"/>
      <c r="UCC924" s="4"/>
      <c r="UCD924" s="4"/>
      <c r="UCE924" s="4"/>
      <c r="UCF924" s="4"/>
      <c r="UCG924" s="4"/>
      <c r="UCH924" s="4"/>
      <c r="UCI924" s="4"/>
      <c r="UCJ924" s="4"/>
      <c r="UCK924" s="4"/>
      <c r="UCL924" s="4"/>
      <c r="UCM924" s="4"/>
      <c r="UCN924" s="4"/>
      <c r="UCO924" s="4"/>
      <c r="UCP924" s="4"/>
      <c r="UCQ924" s="4"/>
      <c r="UCR924" s="4"/>
      <c r="UCS924" s="4"/>
      <c r="UCT924" s="4"/>
      <c r="UCU924" s="4"/>
      <c r="UCV924" s="4"/>
      <c r="UCW924" s="4"/>
      <c r="UCX924" s="4"/>
      <c r="UCY924" s="4"/>
      <c r="UCZ924" s="4"/>
      <c r="UDA924" s="4"/>
      <c r="UDB924" s="4"/>
      <c r="UDC924" s="4"/>
      <c r="UDD924" s="4"/>
      <c r="UDE924" s="4"/>
      <c r="UDF924" s="4"/>
      <c r="UDG924" s="4"/>
      <c r="UDH924" s="4"/>
      <c r="UDI924" s="4"/>
      <c r="UDJ924" s="4"/>
      <c r="UDK924" s="4"/>
      <c r="UDL924" s="4"/>
      <c r="UDM924" s="4"/>
      <c r="UDN924" s="4"/>
      <c r="UDO924" s="4"/>
      <c r="UDP924" s="4"/>
      <c r="UDQ924" s="4"/>
      <c r="UDR924" s="4"/>
      <c r="UDS924" s="4"/>
      <c r="UDT924" s="4"/>
      <c r="UDU924" s="4"/>
      <c r="UDV924" s="4"/>
      <c r="UDW924" s="4"/>
      <c r="UDX924" s="4"/>
      <c r="UDY924" s="4"/>
      <c r="UDZ924" s="4"/>
      <c r="UEA924" s="4"/>
      <c r="UEB924" s="4"/>
      <c r="UEC924" s="4"/>
      <c r="UED924" s="4"/>
      <c r="UEF924" s="4"/>
      <c r="UEH924" s="4"/>
      <c r="UEI924" s="4"/>
      <c r="UEJ924" s="4"/>
      <c r="UEK924" s="4"/>
      <c r="UEL924" s="4"/>
      <c r="UEM924" s="4"/>
      <c r="UEN924" s="4"/>
      <c r="UEO924" s="4"/>
      <c r="UET924" s="4"/>
      <c r="UEU924" s="4"/>
      <c r="UEV924" s="4"/>
      <c r="UEW924" s="4"/>
      <c r="UEX924" s="4"/>
      <c r="UEY924" s="4"/>
      <c r="UEZ924" s="4"/>
      <c r="UFA924" s="4"/>
      <c r="UFB924" s="4"/>
      <c r="UFC924" s="4"/>
      <c r="UFD924" s="4"/>
      <c r="UFE924" s="4"/>
      <c r="UFF924" s="4"/>
      <c r="UFG924" s="4"/>
      <c r="UFH924" s="4"/>
      <c r="UFI924" s="4"/>
      <c r="UFJ924" s="4"/>
      <c r="UFK924" s="4"/>
      <c r="UFL924" s="4"/>
      <c r="UFM924" s="4"/>
      <c r="UFN924" s="4"/>
      <c r="UFO924" s="4"/>
      <c r="UFP924" s="4"/>
      <c r="UFQ924" s="4"/>
      <c r="UFR924" s="4"/>
      <c r="UFS924" s="4"/>
      <c r="UFT924" s="4"/>
      <c r="UFU924" s="4"/>
      <c r="UFV924" s="4"/>
      <c r="UFW924" s="4"/>
      <c r="UFX924" s="4"/>
      <c r="UFY924" s="4"/>
      <c r="UFZ924" s="4"/>
      <c r="UGA924" s="4"/>
      <c r="UGB924" s="4"/>
      <c r="UGC924" s="4"/>
      <c r="UGD924" s="4"/>
      <c r="UGE924" s="4"/>
      <c r="UGF924" s="4"/>
      <c r="UGG924" s="4"/>
      <c r="UGH924" s="4"/>
      <c r="UGI924" s="4"/>
      <c r="UGJ924" s="4"/>
      <c r="UGK924" s="4"/>
      <c r="UGL924" s="4"/>
      <c r="UGM924" s="4"/>
      <c r="UGN924" s="4"/>
      <c r="UGO924" s="4"/>
      <c r="UGP924" s="4"/>
      <c r="UGQ924" s="4"/>
      <c r="UGR924" s="4"/>
      <c r="UGS924" s="4"/>
      <c r="UGT924" s="4"/>
      <c r="UGU924" s="4"/>
      <c r="UGV924" s="4"/>
      <c r="UGW924" s="4"/>
      <c r="UGX924" s="4"/>
      <c r="UGY924" s="4"/>
      <c r="UGZ924" s="4"/>
      <c r="UHA924" s="4"/>
      <c r="UHB924" s="4"/>
      <c r="UHC924" s="4"/>
      <c r="UHD924" s="4"/>
      <c r="UHE924" s="4"/>
      <c r="UHF924" s="4"/>
      <c r="UHG924" s="4"/>
      <c r="UHH924" s="4"/>
      <c r="UHI924" s="4"/>
      <c r="UHJ924" s="4"/>
      <c r="UHK924" s="4"/>
      <c r="UHL924" s="4"/>
      <c r="UHM924" s="4"/>
      <c r="UHN924" s="4"/>
      <c r="UHO924" s="4"/>
      <c r="UHP924" s="4"/>
      <c r="UHQ924" s="4"/>
      <c r="UHR924" s="4"/>
      <c r="UHS924" s="4"/>
      <c r="UHT924" s="4"/>
      <c r="UHU924" s="4"/>
      <c r="UHV924" s="4"/>
      <c r="UHW924" s="4"/>
      <c r="UHX924" s="4"/>
      <c r="UHY924" s="4"/>
      <c r="UHZ924" s="4"/>
      <c r="UIA924" s="4"/>
      <c r="UIB924" s="4"/>
      <c r="UIC924" s="4"/>
      <c r="UID924" s="4"/>
      <c r="UIE924" s="4"/>
      <c r="UIF924" s="4"/>
      <c r="UIG924" s="4"/>
      <c r="UIH924" s="4"/>
      <c r="UII924" s="4"/>
      <c r="UIJ924" s="4"/>
      <c r="UIK924" s="4"/>
      <c r="UIL924" s="4"/>
      <c r="UIM924" s="4"/>
      <c r="UIN924" s="4"/>
      <c r="UIO924" s="4"/>
      <c r="UIP924" s="4"/>
      <c r="UIQ924" s="4"/>
      <c r="UIR924" s="4"/>
      <c r="UIS924" s="4"/>
      <c r="UIT924" s="4"/>
      <c r="UIU924" s="4"/>
      <c r="UIV924" s="4"/>
      <c r="UIW924" s="4"/>
      <c r="UIX924" s="4"/>
      <c r="UIY924" s="4"/>
      <c r="UIZ924" s="4"/>
      <c r="UJA924" s="4"/>
      <c r="UJB924" s="4"/>
      <c r="UJC924" s="4"/>
      <c r="UJD924" s="4"/>
      <c r="UJE924" s="4"/>
      <c r="UJF924" s="4"/>
      <c r="UJG924" s="4"/>
      <c r="UJH924" s="4"/>
      <c r="UJI924" s="4"/>
      <c r="UJJ924" s="4"/>
      <c r="UJK924" s="4"/>
      <c r="UJL924" s="4"/>
      <c r="UJM924" s="4"/>
      <c r="UJN924" s="4"/>
      <c r="UJO924" s="4"/>
      <c r="UJP924" s="4"/>
      <c r="UJQ924" s="4"/>
      <c r="UJR924" s="4"/>
      <c r="UJS924" s="4"/>
      <c r="UJT924" s="4"/>
      <c r="UJU924" s="4"/>
      <c r="UJV924" s="4"/>
      <c r="UJW924" s="4"/>
      <c r="UJX924" s="4"/>
      <c r="UJY924" s="4"/>
      <c r="UJZ924" s="4"/>
      <c r="UKA924" s="4"/>
      <c r="UKB924" s="4"/>
      <c r="UKC924" s="4"/>
      <c r="UKD924" s="4"/>
      <c r="UKE924" s="4"/>
      <c r="UKF924" s="4"/>
      <c r="UKG924" s="4"/>
      <c r="UKH924" s="4"/>
      <c r="UKI924" s="4"/>
      <c r="UKJ924" s="4"/>
      <c r="UKK924" s="4"/>
      <c r="UKL924" s="4"/>
      <c r="UKM924" s="4"/>
      <c r="UKN924" s="4"/>
      <c r="UKO924" s="4"/>
      <c r="UKP924" s="4"/>
      <c r="UKQ924" s="4"/>
      <c r="UKR924" s="4"/>
      <c r="UKS924" s="4"/>
      <c r="UKT924" s="4"/>
      <c r="UKU924" s="4"/>
      <c r="UKV924" s="4"/>
      <c r="UKW924" s="4"/>
      <c r="UKX924" s="4"/>
      <c r="UKY924" s="4"/>
      <c r="UKZ924" s="4"/>
      <c r="ULA924" s="4"/>
      <c r="ULB924" s="4"/>
      <c r="ULC924" s="4"/>
      <c r="ULD924" s="4"/>
      <c r="ULE924" s="4"/>
      <c r="ULF924" s="4"/>
      <c r="ULG924" s="4"/>
      <c r="ULH924" s="4"/>
      <c r="ULI924" s="4"/>
      <c r="ULJ924" s="4"/>
      <c r="ULK924" s="4"/>
      <c r="ULL924" s="4"/>
      <c r="ULM924" s="4"/>
      <c r="ULN924" s="4"/>
      <c r="ULO924" s="4"/>
      <c r="ULP924" s="4"/>
      <c r="ULQ924" s="4"/>
      <c r="ULR924" s="4"/>
      <c r="ULS924" s="4"/>
      <c r="ULT924" s="4"/>
      <c r="ULU924" s="4"/>
      <c r="ULV924" s="4"/>
      <c r="ULW924" s="4"/>
      <c r="ULX924" s="4"/>
      <c r="ULY924" s="4"/>
      <c r="ULZ924" s="4"/>
      <c r="UMA924" s="4"/>
      <c r="UMB924" s="4"/>
      <c r="UMC924" s="4"/>
      <c r="UMD924" s="4"/>
      <c r="UME924" s="4"/>
      <c r="UMF924" s="4"/>
      <c r="UMG924" s="4"/>
      <c r="UMH924" s="4"/>
      <c r="UMI924" s="4"/>
      <c r="UMJ924" s="4"/>
      <c r="UMK924" s="4"/>
      <c r="UML924" s="4"/>
      <c r="UMM924" s="4"/>
      <c r="UMN924" s="4"/>
      <c r="UMO924" s="4"/>
      <c r="UMP924" s="4"/>
      <c r="UMQ924" s="4"/>
      <c r="UMR924" s="4"/>
      <c r="UMS924" s="4"/>
      <c r="UMT924" s="4"/>
      <c r="UMU924" s="4"/>
      <c r="UMV924" s="4"/>
      <c r="UMW924" s="4"/>
      <c r="UMX924" s="4"/>
      <c r="UMY924" s="4"/>
      <c r="UMZ924" s="4"/>
      <c r="UNA924" s="4"/>
      <c r="UNB924" s="4"/>
      <c r="UNC924" s="4"/>
      <c r="UND924" s="4"/>
      <c r="UNE924" s="4"/>
      <c r="UNF924" s="4"/>
      <c r="UNG924" s="4"/>
      <c r="UNH924" s="4"/>
      <c r="UNI924" s="4"/>
      <c r="UNJ924" s="4"/>
      <c r="UNK924" s="4"/>
      <c r="UNL924" s="4"/>
      <c r="UNM924" s="4"/>
      <c r="UNN924" s="4"/>
      <c r="UNO924" s="4"/>
      <c r="UNP924" s="4"/>
      <c r="UNQ924" s="4"/>
      <c r="UNR924" s="4"/>
      <c r="UNS924" s="4"/>
      <c r="UNT924" s="4"/>
      <c r="UNU924" s="4"/>
      <c r="UNV924" s="4"/>
      <c r="UNW924" s="4"/>
      <c r="UNX924" s="4"/>
      <c r="UNY924" s="4"/>
      <c r="UNZ924" s="4"/>
      <c r="UOB924" s="4"/>
      <c r="UOD924" s="4"/>
      <c r="UOE924" s="4"/>
      <c r="UOF924" s="4"/>
      <c r="UOG924" s="4"/>
      <c r="UOH924" s="4"/>
      <c r="UOI924" s="4"/>
      <c r="UOJ924" s="4"/>
      <c r="UOK924" s="4"/>
      <c r="UOP924" s="4"/>
      <c r="UOQ924" s="4"/>
      <c r="UOR924" s="4"/>
      <c r="UOS924" s="4"/>
      <c r="UOT924" s="4"/>
      <c r="UOU924" s="4"/>
      <c r="UOV924" s="4"/>
      <c r="UOW924" s="4"/>
      <c r="UOX924" s="4"/>
      <c r="UOY924" s="4"/>
      <c r="UOZ924" s="4"/>
      <c r="UPA924" s="4"/>
      <c r="UPB924" s="4"/>
      <c r="UPC924" s="4"/>
      <c r="UPD924" s="4"/>
      <c r="UPE924" s="4"/>
      <c r="UPF924" s="4"/>
      <c r="UPG924" s="4"/>
      <c r="UPH924" s="4"/>
      <c r="UPI924" s="4"/>
      <c r="UPJ924" s="4"/>
      <c r="UPK924" s="4"/>
      <c r="UPL924" s="4"/>
      <c r="UPM924" s="4"/>
      <c r="UPN924" s="4"/>
      <c r="UPO924" s="4"/>
      <c r="UPP924" s="4"/>
      <c r="UPQ924" s="4"/>
      <c r="UPR924" s="4"/>
      <c r="UPS924" s="4"/>
      <c r="UPT924" s="4"/>
      <c r="UPU924" s="4"/>
      <c r="UPV924" s="4"/>
      <c r="UPW924" s="4"/>
      <c r="UPX924" s="4"/>
      <c r="UPY924" s="4"/>
      <c r="UPZ924" s="4"/>
      <c r="UQA924" s="4"/>
      <c r="UQB924" s="4"/>
      <c r="UQC924" s="4"/>
      <c r="UQD924" s="4"/>
      <c r="UQE924" s="4"/>
      <c r="UQF924" s="4"/>
      <c r="UQG924" s="4"/>
      <c r="UQH924" s="4"/>
      <c r="UQI924" s="4"/>
      <c r="UQJ924" s="4"/>
      <c r="UQK924" s="4"/>
      <c r="UQL924" s="4"/>
      <c r="UQM924" s="4"/>
      <c r="UQN924" s="4"/>
      <c r="UQO924" s="4"/>
      <c r="UQP924" s="4"/>
      <c r="UQQ924" s="4"/>
      <c r="UQR924" s="4"/>
      <c r="UQS924" s="4"/>
      <c r="UQT924" s="4"/>
      <c r="UQU924" s="4"/>
      <c r="UQV924" s="4"/>
      <c r="UQW924" s="4"/>
      <c r="UQX924" s="4"/>
      <c r="UQY924" s="4"/>
      <c r="UQZ924" s="4"/>
      <c r="URA924" s="4"/>
      <c r="URB924" s="4"/>
      <c r="URC924" s="4"/>
      <c r="URD924" s="4"/>
      <c r="URE924" s="4"/>
      <c r="URF924" s="4"/>
      <c r="URG924" s="4"/>
      <c r="URH924" s="4"/>
      <c r="URI924" s="4"/>
      <c r="URJ924" s="4"/>
      <c r="URK924" s="4"/>
      <c r="URL924" s="4"/>
      <c r="URM924" s="4"/>
      <c r="URN924" s="4"/>
      <c r="URO924" s="4"/>
      <c r="URP924" s="4"/>
      <c r="URQ924" s="4"/>
      <c r="URR924" s="4"/>
      <c r="URS924" s="4"/>
      <c r="URT924" s="4"/>
      <c r="URU924" s="4"/>
      <c r="URV924" s="4"/>
      <c r="URW924" s="4"/>
      <c r="URX924" s="4"/>
      <c r="URY924" s="4"/>
      <c r="URZ924" s="4"/>
      <c r="USA924" s="4"/>
      <c r="USB924" s="4"/>
      <c r="USC924" s="4"/>
      <c r="USD924" s="4"/>
      <c r="USE924" s="4"/>
      <c r="USF924" s="4"/>
      <c r="USG924" s="4"/>
      <c r="USH924" s="4"/>
      <c r="USI924" s="4"/>
      <c r="USJ924" s="4"/>
      <c r="USK924" s="4"/>
      <c r="USL924" s="4"/>
      <c r="USM924" s="4"/>
      <c r="USN924" s="4"/>
      <c r="USO924" s="4"/>
      <c r="USP924" s="4"/>
      <c r="USQ924" s="4"/>
      <c r="USR924" s="4"/>
      <c r="USS924" s="4"/>
      <c r="UST924" s="4"/>
      <c r="USU924" s="4"/>
      <c r="USV924" s="4"/>
      <c r="USW924" s="4"/>
      <c r="USX924" s="4"/>
      <c r="USY924" s="4"/>
      <c r="USZ924" s="4"/>
      <c r="UTA924" s="4"/>
      <c r="UTB924" s="4"/>
      <c r="UTC924" s="4"/>
      <c r="UTD924" s="4"/>
      <c r="UTE924" s="4"/>
      <c r="UTF924" s="4"/>
      <c r="UTG924" s="4"/>
      <c r="UTH924" s="4"/>
      <c r="UTI924" s="4"/>
      <c r="UTJ924" s="4"/>
      <c r="UTK924" s="4"/>
      <c r="UTL924" s="4"/>
      <c r="UTM924" s="4"/>
      <c r="UTN924" s="4"/>
      <c r="UTO924" s="4"/>
      <c r="UTP924" s="4"/>
      <c r="UTQ924" s="4"/>
      <c r="UTR924" s="4"/>
      <c r="UTS924" s="4"/>
      <c r="UTT924" s="4"/>
      <c r="UTU924" s="4"/>
      <c r="UTV924" s="4"/>
      <c r="UTW924" s="4"/>
      <c r="UTX924" s="4"/>
      <c r="UTY924" s="4"/>
      <c r="UTZ924" s="4"/>
      <c r="UUA924" s="4"/>
      <c r="UUB924" s="4"/>
      <c r="UUC924" s="4"/>
      <c r="UUD924" s="4"/>
      <c r="UUE924" s="4"/>
      <c r="UUF924" s="4"/>
      <c r="UUG924" s="4"/>
      <c r="UUH924" s="4"/>
      <c r="UUI924" s="4"/>
      <c r="UUJ924" s="4"/>
      <c r="UUK924" s="4"/>
      <c r="UUL924" s="4"/>
      <c r="UUM924" s="4"/>
      <c r="UUN924" s="4"/>
      <c r="UUO924" s="4"/>
      <c r="UUP924" s="4"/>
      <c r="UUQ924" s="4"/>
      <c r="UUR924" s="4"/>
      <c r="UUS924" s="4"/>
      <c r="UUT924" s="4"/>
      <c r="UUU924" s="4"/>
      <c r="UUV924" s="4"/>
      <c r="UUW924" s="4"/>
      <c r="UUX924" s="4"/>
      <c r="UUY924" s="4"/>
      <c r="UUZ924" s="4"/>
      <c r="UVA924" s="4"/>
      <c r="UVB924" s="4"/>
      <c r="UVC924" s="4"/>
      <c r="UVD924" s="4"/>
      <c r="UVE924" s="4"/>
      <c r="UVF924" s="4"/>
      <c r="UVG924" s="4"/>
      <c r="UVH924" s="4"/>
      <c r="UVI924" s="4"/>
      <c r="UVJ924" s="4"/>
      <c r="UVK924" s="4"/>
      <c r="UVL924" s="4"/>
      <c r="UVM924" s="4"/>
      <c r="UVN924" s="4"/>
      <c r="UVO924" s="4"/>
      <c r="UVP924" s="4"/>
      <c r="UVQ924" s="4"/>
      <c r="UVR924" s="4"/>
      <c r="UVS924" s="4"/>
      <c r="UVT924" s="4"/>
      <c r="UVU924" s="4"/>
      <c r="UVV924" s="4"/>
      <c r="UVW924" s="4"/>
      <c r="UVX924" s="4"/>
      <c r="UVY924" s="4"/>
      <c r="UVZ924" s="4"/>
      <c r="UWA924" s="4"/>
      <c r="UWB924" s="4"/>
      <c r="UWC924" s="4"/>
      <c r="UWD924" s="4"/>
      <c r="UWE924" s="4"/>
      <c r="UWF924" s="4"/>
      <c r="UWG924" s="4"/>
      <c r="UWH924" s="4"/>
      <c r="UWI924" s="4"/>
      <c r="UWJ924" s="4"/>
      <c r="UWK924" s="4"/>
      <c r="UWL924" s="4"/>
      <c r="UWM924" s="4"/>
      <c r="UWN924" s="4"/>
      <c r="UWO924" s="4"/>
      <c r="UWP924" s="4"/>
      <c r="UWQ924" s="4"/>
      <c r="UWR924" s="4"/>
      <c r="UWS924" s="4"/>
      <c r="UWT924" s="4"/>
      <c r="UWU924" s="4"/>
      <c r="UWV924" s="4"/>
      <c r="UWW924" s="4"/>
      <c r="UWX924" s="4"/>
      <c r="UWY924" s="4"/>
      <c r="UWZ924" s="4"/>
      <c r="UXA924" s="4"/>
      <c r="UXB924" s="4"/>
      <c r="UXC924" s="4"/>
      <c r="UXD924" s="4"/>
      <c r="UXE924" s="4"/>
      <c r="UXF924" s="4"/>
      <c r="UXG924" s="4"/>
      <c r="UXH924" s="4"/>
      <c r="UXI924" s="4"/>
      <c r="UXJ924" s="4"/>
      <c r="UXK924" s="4"/>
      <c r="UXL924" s="4"/>
      <c r="UXM924" s="4"/>
      <c r="UXN924" s="4"/>
      <c r="UXO924" s="4"/>
      <c r="UXP924" s="4"/>
      <c r="UXQ924" s="4"/>
      <c r="UXR924" s="4"/>
      <c r="UXS924" s="4"/>
      <c r="UXT924" s="4"/>
      <c r="UXU924" s="4"/>
      <c r="UXV924" s="4"/>
      <c r="UXX924" s="4"/>
      <c r="UXZ924" s="4"/>
      <c r="UYA924" s="4"/>
      <c r="UYB924" s="4"/>
      <c r="UYC924" s="4"/>
      <c r="UYD924" s="4"/>
      <c r="UYE924" s="4"/>
      <c r="UYF924" s="4"/>
      <c r="UYG924" s="4"/>
      <c r="UYL924" s="4"/>
      <c r="UYM924" s="4"/>
      <c r="UYN924" s="4"/>
      <c r="UYO924" s="4"/>
      <c r="UYP924" s="4"/>
      <c r="UYQ924" s="4"/>
      <c r="UYR924" s="4"/>
      <c r="UYS924" s="4"/>
      <c r="UYT924" s="4"/>
      <c r="UYU924" s="4"/>
      <c r="UYV924" s="4"/>
      <c r="UYW924" s="4"/>
      <c r="UYX924" s="4"/>
      <c r="UYY924" s="4"/>
      <c r="UYZ924" s="4"/>
      <c r="UZA924" s="4"/>
      <c r="UZB924" s="4"/>
      <c r="UZC924" s="4"/>
      <c r="UZD924" s="4"/>
      <c r="UZE924" s="4"/>
      <c r="UZF924" s="4"/>
      <c r="UZG924" s="4"/>
      <c r="UZH924" s="4"/>
      <c r="UZI924" s="4"/>
      <c r="UZJ924" s="4"/>
      <c r="UZK924" s="4"/>
      <c r="UZL924" s="4"/>
      <c r="UZM924" s="4"/>
      <c r="UZN924" s="4"/>
      <c r="UZO924" s="4"/>
      <c r="UZP924" s="4"/>
      <c r="UZQ924" s="4"/>
      <c r="UZR924" s="4"/>
      <c r="UZS924" s="4"/>
      <c r="UZT924" s="4"/>
      <c r="UZU924" s="4"/>
      <c r="UZV924" s="4"/>
      <c r="UZW924" s="4"/>
      <c r="UZX924" s="4"/>
      <c r="UZY924" s="4"/>
      <c r="UZZ924" s="4"/>
      <c r="VAA924" s="4"/>
      <c r="VAB924" s="4"/>
      <c r="VAC924" s="4"/>
      <c r="VAD924" s="4"/>
      <c r="VAE924" s="4"/>
      <c r="VAF924" s="4"/>
      <c r="VAG924" s="4"/>
      <c r="VAH924" s="4"/>
      <c r="VAI924" s="4"/>
      <c r="VAJ924" s="4"/>
      <c r="VAK924" s="4"/>
      <c r="VAL924" s="4"/>
      <c r="VAM924" s="4"/>
      <c r="VAN924" s="4"/>
      <c r="VAO924" s="4"/>
      <c r="VAP924" s="4"/>
      <c r="VAQ924" s="4"/>
      <c r="VAR924" s="4"/>
      <c r="VAS924" s="4"/>
      <c r="VAT924" s="4"/>
      <c r="VAU924" s="4"/>
      <c r="VAV924" s="4"/>
      <c r="VAW924" s="4"/>
      <c r="VAX924" s="4"/>
      <c r="VAY924" s="4"/>
      <c r="VAZ924" s="4"/>
      <c r="VBA924" s="4"/>
      <c r="VBB924" s="4"/>
      <c r="VBC924" s="4"/>
      <c r="VBD924" s="4"/>
      <c r="VBE924" s="4"/>
      <c r="VBF924" s="4"/>
      <c r="VBG924" s="4"/>
      <c r="VBH924" s="4"/>
      <c r="VBI924" s="4"/>
      <c r="VBJ924" s="4"/>
      <c r="VBK924" s="4"/>
      <c r="VBL924" s="4"/>
      <c r="VBM924" s="4"/>
      <c r="VBN924" s="4"/>
      <c r="VBO924" s="4"/>
      <c r="VBP924" s="4"/>
      <c r="VBQ924" s="4"/>
      <c r="VBR924" s="4"/>
      <c r="VBS924" s="4"/>
      <c r="VBT924" s="4"/>
      <c r="VBU924" s="4"/>
      <c r="VBV924" s="4"/>
      <c r="VBW924" s="4"/>
      <c r="VBX924" s="4"/>
      <c r="VBY924" s="4"/>
      <c r="VBZ924" s="4"/>
      <c r="VCA924" s="4"/>
      <c r="VCB924" s="4"/>
      <c r="VCC924" s="4"/>
      <c r="VCD924" s="4"/>
      <c r="VCE924" s="4"/>
      <c r="VCF924" s="4"/>
      <c r="VCG924" s="4"/>
      <c r="VCH924" s="4"/>
      <c r="VCI924" s="4"/>
      <c r="VCJ924" s="4"/>
      <c r="VCK924" s="4"/>
      <c r="VCL924" s="4"/>
      <c r="VCM924" s="4"/>
      <c r="VCN924" s="4"/>
      <c r="VCO924" s="4"/>
      <c r="VCP924" s="4"/>
      <c r="VCQ924" s="4"/>
      <c r="VCR924" s="4"/>
      <c r="VCS924" s="4"/>
      <c r="VCT924" s="4"/>
      <c r="VCU924" s="4"/>
      <c r="VCV924" s="4"/>
      <c r="VCW924" s="4"/>
      <c r="VCX924" s="4"/>
      <c r="VCY924" s="4"/>
      <c r="VCZ924" s="4"/>
      <c r="VDA924" s="4"/>
      <c r="VDB924" s="4"/>
      <c r="VDC924" s="4"/>
      <c r="VDD924" s="4"/>
      <c r="VDE924" s="4"/>
      <c r="VDF924" s="4"/>
      <c r="VDG924" s="4"/>
      <c r="VDH924" s="4"/>
      <c r="VDI924" s="4"/>
      <c r="VDJ924" s="4"/>
      <c r="VDK924" s="4"/>
      <c r="VDL924" s="4"/>
      <c r="VDM924" s="4"/>
      <c r="VDN924" s="4"/>
      <c r="VDO924" s="4"/>
      <c r="VDP924" s="4"/>
      <c r="VDQ924" s="4"/>
      <c r="VDR924" s="4"/>
      <c r="VDS924" s="4"/>
      <c r="VDT924" s="4"/>
      <c r="VDU924" s="4"/>
      <c r="VDV924" s="4"/>
      <c r="VDW924" s="4"/>
      <c r="VDX924" s="4"/>
      <c r="VDY924" s="4"/>
      <c r="VDZ924" s="4"/>
      <c r="VEA924" s="4"/>
      <c r="VEB924" s="4"/>
      <c r="VEC924" s="4"/>
      <c r="VED924" s="4"/>
      <c r="VEE924" s="4"/>
      <c r="VEF924" s="4"/>
      <c r="VEG924" s="4"/>
      <c r="VEH924" s="4"/>
      <c r="VEI924" s="4"/>
      <c r="VEJ924" s="4"/>
      <c r="VEK924" s="4"/>
      <c r="VEL924" s="4"/>
      <c r="VEM924" s="4"/>
      <c r="VEN924" s="4"/>
      <c r="VEO924" s="4"/>
      <c r="VEP924" s="4"/>
      <c r="VEQ924" s="4"/>
      <c r="VER924" s="4"/>
      <c r="VES924" s="4"/>
      <c r="VET924" s="4"/>
      <c r="VEU924" s="4"/>
      <c r="VEV924" s="4"/>
      <c r="VEW924" s="4"/>
      <c r="VEX924" s="4"/>
      <c r="VEY924" s="4"/>
      <c r="VEZ924" s="4"/>
      <c r="VFA924" s="4"/>
      <c r="VFB924" s="4"/>
      <c r="VFC924" s="4"/>
      <c r="VFD924" s="4"/>
      <c r="VFE924" s="4"/>
      <c r="VFF924" s="4"/>
      <c r="VFG924" s="4"/>
      <c r="VFH924" s="4"/>
      <c r="VFI924" s="4"/>
      <c r="VFJ924" s="4"/>
      <c r="VFK924" s="4"/>
      <c r="VFL924" s="4"/>
      <c r="VFM924" s="4"/>
      <c r="VFN924" s="4"/>
      <c r="VFO924" s="4"/>
      <c r="VFP924" s="4"/>
      <c r="VFQ924" s="4"/>
      <c r="VFR924" s="4"/>
      <c r="VFS924" s="4"/>
      <c r="VFT924" s="4"/>
      <c r="VFU924" s="4"/>
      <c r="VFV924" s="4"/>
      <c r="VFW924" s="4"/>
      <c r="VFX924" s="4"/>
      <c r="VFY924" s="4"/>
      <c r="VFZ924" s="4"/>
      <c r="VGA924" s="4"/>
      <c r="VGB924" s="4"/>
      <c r="VGC924" s="4"/>
      <c r="VGD924" s="4"/>
      <c r="VGE924" s="4"/>
      <c r="VGF924" s="4"/>
      <c r="VGG924" s="4"/>
      <c r="VGH924" s="4"/>
      <c r="VGI924" s="4"/>
      <c r="VGJ924" s="4"/>
      <c r="VGK924" s="4"/>
      <c r="VGL924" s="4"/>
      <c r="VGM924" s="4"/>
      <c r="VGN924" s="4"/>
      <c r="VGO924" s="4"/>
      <c r="VGP924" s="4"/>
      <c r="VGQ924" s="4"/>
      <c r="VGR924" s="4"/>
      <c r="VGS924" s="4"/>
      <c r="VGT924" s="4"/>
      <c r="VGU924" s="4"/>
      <c r="VGV924" s="4"/>
      <c r="VGW924" s="4"/>
      <c r="VGX924" s="4"/>
      <c r="VGY924" s="4"/>
      <c r="VGZ924" s="4"/>
      <c r="VHA924" s="4"/>
      <c r="VHB924" s="4"/>
      <c r="VHC924" s="4"/>
      <c r="VHD924" s="4"/>
      <c r="VHE924" s="4"/>
      <c r="VHF924" s="4"/>
      <c r="VHG924" s="4"/>
      <c r="VHH924" s="4"/>
      <c r="VHI924" s="4"/>
      <c r="VHJ924" s="4"/>
      <c r="VHK924" s="4"/>
      <c r="VHL924" s="4"/>
      <c r="VHM924" s="4"/>
      <c r="VHN924" s="4"/>
      <c r="VHO924" s="4"/>
      <c r="VHP924" s="4"/>
      <c r="VHQ924" s="4"/>
      <c r="VHR924" s="4"/>
      <c r="VHT924" s="4"/>
      <c r="VHV924" s="4"/>
      <c r="VHW924" s="4"/>
      <c r="VHX924" s="4"/>
      <c r="VHY924" s="4"/>
      <c r="VHZ924" s="4"/>
      <c r="VIA924" s="4"/>
      <c r="VIB924" s="4"/>
      <c r="VIC924" s="4"/>
      <c r="VIH924" s="4"/>
      <c r="VII924" s="4"/>
      <c r="VIJ924" s="4"/>
      <c r="VIK924" s="4"/>
      <c r="VIL924" s="4"/>
      <c r="VIM924" s="4"/>
      <c r="VIN924" s="4"/>
      <c r="VIO924" s="4"/>
      <c r="VIP924" s="4"/>
      <c r="VIQ924" s="4"/>
      <c r="VIR924" s="4"/>
      <c r="VIS924" s="4"/>
      <c r="VIT924" s="4"/>
      <c r="VIU924" s="4"/>
      <c r="VIV924" s="4"/>
      <c r="VIW924" s="4"/>
      <c r="VIX924" s="4"/>
      <c r="VIY924" s="4"/>
      <c r="VIZ924" s="4"/>
      <c r="VJA924" s="4"/>
      <c r="VJB924" s="4"/>
      <c r="VJC924" s="4"/>
      <c r="VJD924" s="4"/>
      <c r="VJE924" s="4"/>
      <c r="VJF924" s="4"/>
      <c r="VJG924" s="4"/>
      <c r="VJH924" s="4"/>
      <c r="VJI924" s="4"/>
      <c r="VJJ924" s="4"/>
      <c r="VJK924" s="4"/>
      <c r="VJL924" s="4"/>
      <c r="VJM924" s="4"/>
      <c r="VJN924" s="4"/>
      <c r="VJO924" s="4"/>
      <c r="VJP924" s="4"/>
      <c r="VJQ924" s="4"/>
      <c r="VJR924" s="4"/>
      <c r="VJS924" s="4"/>
      <c r="VJT924" s="4"/>
      <c r="VJU924" s="4"/>
      <c r="VJV924" s="4"/>
      <c r="VJW924" s="4"/>
      <c r="VJX924" s="4"/>
      <c r="VJY924" s="4"/>
      <c r="VJZ924" s="4"/>
      <c r="VKA924" s="4"/>
      <c r="VKB924" s="4"/>
      <c r="VKC924" s="4"/>
      <c r="VKD924" s="4"/>
      <c r="VKE924" s="4"/>
      <c r="VKF924" s="4"/>
      <c r="VKG924" s="4"/>
      <c r="VKH924" s="4"/>
      <c r="VKI924" s="4"/>
      <c r="VKJ924" s="4"/>
      <c r="VKK924" s="4"/>
      <c r="VKL924" s="4"/>
      <c r="VKM924" s="4"/>
      <c r="VKN924" s="4"/>
      <c r="VKO924" s="4"/>
      <c r="VKP924" s="4"/>
      <c r="VKQ924" s="4"/>
      <c r="VKR924" s="4"/>
      <c r="VKS924" s="4"/>
      <c r="VKT924" s="4"/>
      <c r="VKU924" s="4"/>
      <c r="VKV924" s="4"/>
      <c r="VKW924" s="4"/>
      <c r="VKX924" s="4"/>
      <c r="VKY924" s="4"/>
      <c r="VKZ924" s="4"/>
      <c r="VLA924" s="4"/>
      <c r="VLB924" s="4"/>
      <c r="VLC924" s="4"/>
      <c r="VLD924" s="4"/>
      <c r="VLE924" s="4"/>
      <c r="VLF924" s="4"/>
      <c r="VLG924" s="4"/>
      <c r="VLH924" s="4"/>
      <c r="VLI924" s="4"/>
      <c r="VLJ924" s="4"/>
      <c r="VLK924" s="4"/>
      <c r="VLL924" s="4"/>
      <c r="VLM924" s="4"/>
      <c r="VLN924" s="4"/>
      <c r="VLO924" s="4"/>
      <c r="VLP924" s="4"/>
      <c r="VLQ924" s="4"/>
      <c r="VLR924" s="4"/>
      <c r="VLS924" s="4"/>
      <c r="VLT924" s="4"/>
      <c r="VLU924" s="4"/>
      <c r="VLV924" s="4"/>
      <c r="VLW924" s="4"/>
      <c r="VLX924" s="4"/>
      <c r="VLY924" s="4"/>
      <c r="VLZ924" s="4"/>
      <c r="VMA924" s="4"/>
      <c r="VMB924" s="4"/>
      <c r="VMC924" s="4"/>
      <c r="VMD924" s="4"/>
      <c r="VME924" s="4"/>
      <c r="VMF924" s="4"/>
      <c r="VMG924" s="4"/>
      <c r="VMH924" s="4"/>
      <c r="VMI924" s="4"/>
      <c r="VMJ924" s="4"/>
      <c r="VMK924" s="4"/>
      <c r="VML924" s="4"/>
      <c r="VMM924" s="4"/>
      <c r="VMN924" s="4"/>
      <c r="VMO924" s="4"/>
      <c r="VMP924" s="4"/>
      <c r="VMQ924" s="4"/>
      <c r="VMR924" s="4"/>
      <c r="VMS924" s="4"/>
      <c r="VMT924" s="4"/>
      <c r="VMU924" s="4"/>
      <c r="VMV924" s="4"/>
      <c r="VMW924" s="4"/>
      <c r="VMX924" s="4"/>
      <c r="VMY924" s="4"/>
      <c r="VMZ924" s="4"/>
      <c r="VNA924" s="4"/>
      <c r="VNB924" s="4"/>
      <c r="VNC924" s="4"/>
      <c r="VND924" s="4"/>
      <c r="VNE924" s="4"/>
      <c r="VNF924" s="4"/>
      <c r="VNG924" s="4"/>
      <c r="VNH924" s="4"/>
      <c r="VNI924" s="4"/>
      <c r="VNJ924" s="4"/>
      <c r="VNK924" s="4"/>
      <c r="VNL924" s="4"/>
      <c r="VNM924" s="4"/>
      <c r="VNN924" s="4"/>
      <c r="VNO924" s="4"/>
      <c r="VNP924" s="4"/>
      <c r="VNQ924" s="4"/>
      <c r="VNR924" s="4"/>
      <c r="VNS924" s="4"/>
      <c r="VNT924" s="4"/>
      <c r="VNU924" s="4"/>
      <c r="VNV924" s="4"/>
      <c r="VNW924" s="4"/>
      <c r="VNX924" s="4"/>
      <c r="VNY924" s="4"/>
      <c r="VNZ924" s="4"/>
      <c r="VOA924" s="4"/>
      <c r="VOB924" s="4"/>
      <c r="VOC924" s="4"/>
      <c r="VOD924" s="4"/>
      <c r="VOE924" s="4"/>
      <c r="VOF924" s="4"/>
      <c r="VOG924" s="4"/>
      <c r="VOH924" s="4"/>
      <c r="VOI924" s="4"/>
      <c r="VOJ924" s="4"/>
      <c r="VOK924" s="4"/>
      <c r="VOL924" s="4"/>
      <c r="VOM924" s="4"/>
      <c r="VON924" s="4"/>
      <c r="VOO924" s="4"/>
      <c r="VOP924" s="4"/>
      <c r="VOQ924" s="4"/>
      <c r="VOR924" s="4"/>
      <c r="VOS924" s="4"/>
      <c r="VOT924" s="4"/>
      <c r="VOU924" s="4"/>
      <c r="VOV924" s="4"/>
      <c r="VOW924" s="4"/>
      <c r="VOX924" s="4"/>
      <c r="VOY924" s="4"/>
      <c r="VOZ924" s="4"/>
      <c r="VPA924" s="4"/>
      <c r="VPB924" s="4"/>
      <c r="VPC924" s="4"/>
      <c r="VPD924" s="4"/>
      <c r="VPE924" s="4"/>
      <c r="VPF924" s="4"/>
      <c r="VPG924" s="4"/>
      <c r="VPH924" s="4"/>
      <c r="VPI924" s="4"/>
      <c r="VPJ924" s="4"/>
      <c r="VPK924" s="4"/>
      <c r="VPL924" s="4"/>
      <c r="VPM924" s="4"/>
      <c r="VPN924" s="4"/>
      <c r="VPO924" s="4"/>
      <c r="VPP924" s="4"/>
      <c r="VPQ924" s="4"/>
      <c r="VPR924" s="4"/>
      <c r="VPS924" s="4"/>
      <c r="VPT924" s="4"/>
      <c r="VPU924" s="4"/>
      <c r="VPV924" s="4"/>
      <c r="VPW924" s="4"/>
      <c r="VPX924" s="4"/>
      <c r="VPY924" s="4"/>
      <c r="VPZ924" s="4"/>
      <c r="VQA924" s="4"/>
      <c r="VQB924" s="4"/>
      <c r="VQC924" s="4"/>
      <c r="VQD924" s="4"/>
      <c r="VQE924" s="4"/>
      <c r="VQF924" s="4"/>
      <c r="VQG924" s="4"/>
      <c r="VQH924" s="4"/>
      <c r="VQI924" s="4"/>
      <c r="VQJ924" s="4"/>
      <c r="VQK924" s="4"/>
      <c r="VQL924" s="4"/>
      <c r="VQM924" s="4"/>
      <c r="VQN924" s="4"/>
      <c r="VQO924" s="4"/>
      <c r="VQP924" s="4"/>
      <c r="VQQ924" s="4"/>
      <c r="VQR924" s="4"/>
      <c r="VQS924" s="4"/>
      <c r="VQT924" s="4"/>
      <c r="VQU924" s="4"/>
      <c r="VQV924" s="4"/>
      <c r="VQW924" s="4"/>
      <c r="VQX924" s="4"/>
      <c r="VQY924" s="4"/>
      <c r="VQZ924" s="4"/>
      <c r="VRA924" s="4"/>
      <c r="VRB924" s="4"/>
      <c r="VRC924" s="4"/>
      <c r="VRD924" s="4"/>
      <c r="VRE924" s="4"/>
      <c r="VRF924" s="4"/>
      <c r="VRG924" s="4"/>
      <c r="VRH924" s="4"/>
      <c r="VRI924" s="4"/>
      <c r="VRJ924" s="4"/>
      <c r="VRK924" s="4"/>
      <c r="VRL924" s="4"/>
      <c r="VRM924" s="4"/>
      <c r="VRN924" s="4"/>
      <c r="VRP924" s="4"/>
      <c r="VRR924" s="4"/>
      <c r="VRS924" s="4"/>
      <c r="VRT924" s="4"/>
      <c r="VRU924" s="4"/>
      <c r="VRV924" s="4"/>
      <c r="VRW924" s="4"/>
      <c r="VRX924" s="4"/>
      <c r="VRY924" s="4"/>
      <c r="VSD924" s="4"/>
      <c r="VSE924" s="4"/>
      <c r="VSF924" s="4"/>
      <c r="VSG924" s="4"/>
      <c r="VSH924" s="4"/>
      <c r="VSI924" s="4"/>
      <c r="VSJ924" s="4"/>
      <c r="VSK924" s="4"/>
      <c r="VSL924" s="4"/>
      <c r="VSM924" s="4"/>
      <c r="VSN924" s="4"/>
      <c r="VSO924" s="4"/>
      <c r="VSP924" s="4"/>
      <c r="VSQ924" s="4"/>
      <c r="VSR924" s="4"/>
      <c r="VSS924" s="4"/>
      <c r="VST924" s="4"/>
      <c r="VSU924" s="4"/>
      <c r="VSV924" s="4"/>
      <c r="VSW924" s="4"/>
      <c r="VSX924" s="4"/>
      <c r="VSY924" s="4"/>
      <c r="VSZ924" s="4"/>
      <c r="VTA924" s="4"/>
      <c r="VTB924" s="4"/>
      <c r="VTC924" s="4"/>
      <c r="VTD924" s="4"/>
      <c r="VTE924" s="4"/>
      <c r="VTF924" s="4"/>
      <c r="VTG924" s="4"/>
      <c r="VTH924" s="4"/>
      <c r="VTI924" s="4"/>
      <c r="VTJ924" s="4"/>
      <c r="VTK924" s="4"/>
      <c r="VTL924" s="4"/>
      <c r="VTM924" s="4"/>
      <c r="VTN924" s="4"/>
      <c r="VTO924" s="4"/>
      <c r="VTP924" s="4"/>
      <c r="VTQ924" s="4"/>
      <c r="VTR924" s="4"/>
      <c r="VTS924" s="4"/>
      <c r="VTT924" s="4"/>
      <c r="VTU924" s="4"/>
      <c r="VTV924" s="4"/>
      <c r="VTW924" s="4"/>
      <c r="VTX924" s="4"/>
      <c r="VTY924" s="4"/>
      <c r="VTZ924" s="4"/>
      <c r="VUA924" s="4"/>
      <c r="VUB924" s="4"/>
      <c r="VUC924" s="4"/>
      <c r="VUD924" s="4"/>
      <c r="VUE924" s="4"/>
      <c r="VUF924" s="4"/>
      <c r="VUG924" s="4"/>
      <c r="VUH924" s="4"/>
      <c r="VUI924" s="4"/>
      <c r="VUJ924" s="4"/>
      <c r="VUK924" s="4"/>
      <c r="VUL924" s="4"/>
      <c r="VUM924" s="4"/>
      <c r="VUN924" s="4"/>
      <c r="VUO924" s="4"/>
      <c r="VUP924" s="4"/>
      <c r="VUQ924" s="4"/>
      <c r="VUR924" s="4"/>
      <c r="VUS924" s="4"/>
      <c r="VUT924" s="4"/>
      <c r="VUU924" s="4"/>
      <c r="VUV924" s="4"/>
      <c r="VUW924" s="4"/>
      <c r="VUX924" s="4"/>
      <c r="VUY924" s="4"/>
      <c r="VUZ924" s="4"/>
      <c r="VVA924" s="4"/>
      <c r="VVB924" s="4"/>
      <c r="VVC924" s="4"/>
      <c r="VVD924" s="4"/>
      <c r="VVE924" s="4"/>
      <c r="VVF924" s="4"/>
      <c r="VVG924" s="4"/>
      <c r="VVH924" s="4"/>
      <c r="VVI924" s="4"/>
      <c r="VVJ924" s="4"/>
      <c r="VVK924" s="4"/>
      <c r="VVL924" s="4"/>
      <c r="VVM924" s="4"/>
      <c r="VVN924" s="4"/>
      <c r="VVO924" s="4"/>
      <c r="VVP924" s="4"/>
      <c r="VVQ924" s="4"/>
      <c r="VVR924" s="4"/>
      <c r="VVS924" s="4"/>
      <c r="VVT924" s="4"/>
      <c r="VVU924" s="4"/>
      <c r="VVV924" s="4"/>
      <c r="VVW924" s="4"/>
      <c r="VVX924" s="4"/>
      <c r="VVY924" s="4"/>
      <c r="VVZ924" s="4"/>
      <c r="VWA924" s="4"/>
      <c r="VWB924" s="4"/>
      <c r="VWC924" s="4"/>
      <c r="VWD924" s="4"/>
      <c r="VWE924" s="4"/>
      <c r="VWF924" s="4"/>
      <c r="VWG924" s="4"/>
      <c r="VWH924" s="4"/>
      <c r="VWI924" s="4"/>
      <c r="VWJ924" s="4"/>
      <c r="VWK924" s="4"/>
      <c r="VWL924" s="4"/>
      <c r="VWM924" s="4"/>
      <c r="VWN924" s="4"/>
      <c r="VWO924" s="4"/>
      <c r="VWP924" s="4"/>
      <c r="VWQ924" s="4"/>
      <c r="VWR924" s="4"/>
      <c r="VWS924" s="4"/>
      <c r="VWT924" s="4"/>
      <c r="VWU924" s="4"/>
      <c r="VWV924" s="4"/>
      <c r="VWW924" s="4"/>
      <c r="VWX924" s="4"/>
      <c r="VWY924" s="4"/>
      <c r="VWZ924" s="4"/>
      <c r="VXA924" s="4"/>
      <c r="VXB924" s="4"/>
      <c r="VXC924" s="4"/>
      <c r="VXD924" s="4"/>
      <c r="VXE924" s="4"/>
      <c r="VXF924" s="4"/>
      <c r="VXG924" s="4"/>
      <c r="VXH924" s="4"/>
      <c r="VXI924" s="4"/>
      <c r="VXJ924" s="4"/>
      <c r="VXK924" s="4"/>
      <c r="VXL924" s="4"/>
      <c r="VXM924" s="4"/>
      <c r="VXN924" s="4"/>
      <c r="VXO924" s="4"/>
      <c r="VXP924" s="4"/>
      <c r="VXQ924" s="4"/>
      <c r="VXR924" s="4"/>
      <c r="VXS924" s="4"/>
      <c r="VXT924" s="4"/>
      <c r="VXU924" s="4"/>
      <c r="VXV924" s="4"/>
      <c r="VXW924" s="4"/>
      <c r="VXX924" s="4"/>
      <c r="VXY924" s="4"/>
      <c r="VXZ924" s="4"/>
      <c r="VYA924" s="4"/>
      <c r="VYB924" s="4"/>
      <c r="VYC924" s="4"/>
      <c r="VYD924" s="4"/>
      <c r="VYE924" s="4"/>
      <c r="VYF924" s="4"/>
      <c r="VYG924" s="4"/>
      <c r="VYH924" s="4"/>
      <c r="VYI924" s="4"/>
      <c r="VYJ924" s="4"/>
      <c r="VYK924" s="4"/>
      <c r="VYL924" s="4"/>
      <c r="VYM924" s="4"/>
      <c r="VYN924" s="4"/>
      <c r="VYO924" s="4"/>
      <c r="VYP924" s="4"/>
      <c r="VYQ924" s="4"/>
      <c r="VYR924" s="4"/>
      <c r="VYS924" s="4"/>
      <c r="VYT924" s="4"/>
      <c r="VYU924" s="4"/>
      <c r="VYV924" s="4"/>
      <c r="VYW924" s="4"/>
      <c r="VYX924" s="4"/>
      <c r="VYY924" s="4"/>
      <c r="VYZ924" s="4"/>
      <c r="VZA924" s="4"/>
      <c r="VZB924" s="4"/>
      <c r="VZC924" s="4"/>
      <c r="VZD924" s="4"/>
      <c r="VZE924" s="4"/>
      <c r="VZF924" s="4"/>
      <c r="VZG924" s="4"/>
      <c r="VZH924" s="4"/>
      <c r="VZI924" s="4"/>
      <c r="VZJ924" s="4"/>
      <c r="VZK924" s="4"/>
      <c r="VZL924" s="4"/>
      <c r="VZM924" s="4"/>
      <c r="VZN924" s="4"/>
      <c r="VZO924" s="4"/>
      <c r="VZP924" s="4"/>
      <c r="VZQ924" s="4"/>
      <c r="VZR924" s="4"/>
      <c r="VZS924" s="4"/>
      <c r="VZT924" s="4"/>
      <c r="VZU924" s="4"/>
      <c r="VZV924" s="4"/>
      <c r="VZW924" s="4"/>
      <c r="VZX924" s="4"/>
      <c r="VZY924" s="4"/>
      <c r="VZZ924" s="4"/>
      <c r="WAA924" s="4"/>
      <c r="WAB924" s="4"/>
      <c r="WAC924" s="4"/>
      <c r="WAD924" s="4"/>
      <c r="WAE924" s="4"/>
      <c r="WAF924" s="4"/>
      <c r="WAG924" s="4"/>
      <c r="WAH924" s="4"/>
      <c r="WAI924" s="4"/>
      <c r="WAJ924" s="4"/>
      <c r="WAK924" s="4"/>
      <c r="WAL924" s="4"/>
      <c r="WAM924" s="4"/>
      <c r="WAN924" s="4"/>
      <c r="WAO924" s="4"/>
      <c r="WAP924" s="4"/>
      <c r="WAQ924" s="4"/>
      <c r="WAR924" s="4"/>
      <c r="WAS924" s="4"/>
      <c r="WAT924" s="4"/>
      <c r="WAU924" s="4"/>
      <c r="WAV924" s="4"/>
      <c r="WAW924" s="4"/>
      <c r="WAX924" s="4"/>
      <c r="WAY924" s="4"/>
      <c r="WAZ924" s="4"/>
      <c r="WBA924" s="4"/>
      <c r="WBB924" s="4"/>
      <c r="WBC924" s="4"/>
      <c r="WBD924" s="4"/>
      <c r="WBE924" s="4"/>
      <c r="WBF924" s="4"/>
      <c r="WBG924" s="4"/>
      <c r="WBH924" s="4"/>
      <c r="WBI924" s="4"/>
      <c r="WBJ924" s="4"/>
      <c r="WBL924" s="4"/>
      <c r="WBN924" s="4"/>
      <c r="WBO924" s="4"/>
      <c r="WBP924" s="4"/>
      <c r="WBQ924" s="4"/>
      <c r="WBR924" s="4"/>
      <c r="WBS924" s="4"/>
      <c r="WBT924" s="4"/>
      <c r="WBU924" s="4"/>
      <c r="WBZ924" s="4"/>
      <c r="WCA924" s="4"/>
      <c r="WCB924" s="4"/>
      <c r="WCC924" s="4"/>
      <c r="WCD924" s="4"/>
      <c r="WCE924" s="4"/>
      <c r="WCF924" s="4"/>
      <c r="WCG924" s="4"/>
      <c r="WCH924" s="4"/>
      <c r="WCI924" s="4"/>
      <c r="WCJ924" s="4"/>
      <c r="WCK924" s="4"/>
      <c r="WCL924" s="4"/>
      <c r="WCM924" s="4"/>
      <c r="WCN924" s="4"/>
      <c r="WCO924" s="4"/>
      <c r="WCP924" s="4"/>
      <c r="WCQ924" s="4"/>
      <c r="WCR924" s="4"/>
      <c r="WCS924" s="4"/>
      <c r="WCT924" s="4"/>
      <c r="WCU924" s="4"/>
      <c r="WCV924" s="4"/>
      <c r="WCW924" s="4"/>
      <c r="WCX924" s="4"/>
      <c r="WCY924" s="4"/>
      <c r="WCZ924" s="4"/>
      <c r="WDA924" s="4"/>
      <c r="WDB924" s="4"/>
      <c r="WDC924" s="4"/>
      <c r="WDD924" s="4"/>
      <c r="WDE924" s="4"/>
      <c r="WDF924" s="4"/>
      <c r="WDG924" s="4"/>
      <c r="WDH924" s="4"/>
      <c r="WDI924" s="4"/>
      <c r="WDJ924" s="4"/>
      <c r="WDK924" s="4"/>
      <c r="WDL924" s="4"/>
      <c r="WDM924" s="4"/>
      <c r="WDN924" s="4"/>
      <c r="WDO924" s="4"/>
      <c r="WDP924" s="4"/>
      <c r="WDQ924" s="4"/>
      <c r="WDR924" s="4"/>
      <c r="WDS924" s="4"/>
      <c r="WDT924" s="4"/>
      <c r="WDU924" s="4"/>
      <c r="WDV924" s="4"/>
      <c r="WDW924" s="4"/>
      <c r="WDX924" s="4"/>
      <c r="WDY924" s="4"/>
      <c r="WDZ924" s="4"/>
      <c r="WEA924" s="4"/>
      <c r="WEB924" s="4"/>
      <c r="WEC924" s="4"/>
      <c r="WED924" s="4"/>
      <c r="WEE924" s="4"/>
      <c r="WEF924" s="4"/>
      <c r="WEG924" s="4"/>
      <c r="WEH924" s="4"/>
      <c r="WEI924" s="4"/>
      <c r="WEJ924" s="4"/>
      <c r="WEK924" s="4"/>
      <c r="WEL924" s="4"/>
      <c r="WEM924" s="4"/>
      <c r="WEN924" s="4"/>
      <c r="WEO924" s="4"/>
      <c r="WEP924" s="4"/>
      <c r="WEQ924" s="4"/>
      <c r="WER924" s="4"/>
      <c r="WES924" s="4"/>
      <c r="WET924" s="4"/>
      <c r="WEU924" s="4"/>
      <c r="WEV924" s="4"/>
      <c r="WEW924" s="4"/>
      <c r="WEX924" s="4"/>
      <c r="WEY924" s="4"/>
      <c r="WEZ924" s="4"/>
      <c r="WFA924" s="4"/>
      <c r="WFB924" s="4"/>
      <c r="WFC924" s="4"/>
      <c r="WFD924" s="4"/>
      <c r="WFE924" s="4"/>
      <c r="WFF924" s="4"/>
      <c r="WFG924" s="4"/>
      <c r="WFH924" s="4"/>
      <c r="WFI924" s="4"/>
      <c r="WFJ924" s="4"/>
      <c r="WFK924" s="4"/>
      <c r="WFL924" s="4"/>
      <c r="WFM924" s="4"/>
      <c r="WFN924" s="4"/>
      <c r="WFO924" s="4"/>
      <c r="WFP924" s="4"/>
      <c r="WFQ924" s="4"/>
      <c r="WFR924" s="4"/>
      <c r="WFS924" s="4"/>
      <c r="WFT924" s="4"/>
      <c r="WFU924" s="4"/>
      <c r="WFV924" s="4"/>
      <c r="WFW924" s="4"/>
      <c r="WFX924" s="4"/>
      <c r="WFY924" s="4"/>
      <c r="WFZ924" s="4"/>
      <c r="WGA924" s="4"/>
      <c r="WGB924" s="4"/>
      <c r="WGC924" s="4"/>
      <c r="WGD924" s="4"/>
      <c r="WGE924" s="4"/>
      <c r="WGF924" s="4"/>
      <c r="WGG924" s="4"/>
      <c r="WGH924" s="4"/>
      <c r="WGI924" s="4"/>
      <c r="WGJ924" s="4"/>
      <c r="WGK924" s="4"/>
      <c r="WGL924" s="4"/>
      <c r="WGM924" s="4"/>
      <c r="WGN924" s="4"/>
      <c r="WGO924" s="4"/>
      <c r="WGP924" s="4"/>
      <c r="WGQ924" s="4"/>
      <c r="WGR924" s="4"/>
      <c r="WGS924" s="4"/>
      <c r="WGT924" s="4"/>
      <c r="WGU924" s="4"/>
      <c r="WGV924" s="4"/>
      <c r="WGW924" s="4"/>
      <c r="WGX924" s="4"/>
      <c r="WGY924" s="4"/>
      <c r="WGZ924" s="4"/>
      <c r="WHA924" s="4"/>
      <c r="WHB924" s="4"/>
      <c r="WHC924" s="4"/>
      <c r="WHD924" s="4"/>
      <c r="WHE924" s="4"/>
      <c r="WHF924" s="4"/>
      <c r="WHG924" s="4"/>
      <c r="WHH924" s="4"/>
      <c r="WHI924" s="4"/>
      <c r="WHJ924" s="4"/>
      <c r="WHK924" s="4"/>
      <c r="WHL924" s="4"/>
      <c r="WHM924" s="4"/>
      <c r="WHN924" s="4"/>
      <c r="WHO924" s="4"/>
      <c r="WHP924" s="4"/>
      <c r="WHQ924" s="4"/>
      <c r="WHR924" s="4"/>
      <c r="WHS924" s="4"/>
      <c r="WHT924" s="4"/>
      <c r="WHU924" s="4"/>
      <c r="WHV924" s="4"/>
      <c r="WHW924" s="4"/>
      <c r="WHX924" s="4"/>
      <c r="WHY924" s="4"/>
      <c r="WHZ924" s="4"/>
      <c r="WIA924" s="4"/>
      <c r="WIB924" s="4"/>
      <c r="WIC924" s="4"/>
      <c r="WID924" s="4"/>
      <c r="WIE924" s="4"/>
      <c r="WIF924" s="4"/>
      <c r="WIG924" s="4"/>
      <c r="WIH924" s="4"/>
      <c r="WII924" s="4"/>
      <c r="WIJ924" s="4"/>
      <c r="WIK924" s="4"/>
      <c r="WIL924" s="4"/>
      <c r="WIM924" s="4"/>
      <c r="WIN924" s="4"/>
      <c r="WIO924" s="4"/>
      <c r="WIP924" s="4"/>
      <c r="WIQ924" s="4"/>
      <c r="WIR924" s="4"/>
      <c r="WIS924" s="4"/>
      <c r="WIT924" s="4"/>
      <c r="WIU924" s="4"/>
      <c r="WIV924" s="4"/>
      <c r="WIW924" s="4"/>
      <c r="WIX924" s="4"/>
      <c r="WIY924" s="4"/>
      <c r="WIZ924" s="4"/>
      <c r="WJA924" s="4"/>
      <c r="WJB924" s="4"/>
      <c r="WJC924" s="4"/>
      <c r="WJD924" s="4"/>
      <c r="WJE924" s="4"/>
      <c r="WJF924" s="4"/>
      <c r="WJG924" s="4"/>
      <c r="WJH924" s="4"/>
      <c r="WJI924" s="4"/>
      <c r="WJJ924" s="4"/>
      <c r="WJK924" s="4"/>
      <c r="WJL924" s="4"/>
      <c r="WJM924" s="4"/>
      <c r="WJN924" s="4"/>
      <c r="WJO924" s="4"/>
      <c r="WJP924" s="4"/>
      <c r="WJQ924" s="4"/>
      <c r="WJR924" s="4"/>
      <c r="WJS924" s="4"/>
      <c r="WJT924" s="4"/>
      <c r="WJU924" s="4"/>
      <c r="WJV924" s="4"/>
      <c r="WJW924" s="4"/>
      <c r="WJX924" s="4"/>
      <c r="WJY924" s="4"/>
      <c r="WJZ924" s="4"/>
      <c r="WKA924" s="4"/>
      <c r="WKB924" s="4"/>
      <c r="WKC924" s="4"/>
      <c r="WKD924" s="4"/>
      <c r="WKE924" s="4"/>
      <c r="WKF924" s="4"/>
      <c r="WKG924" s="4"/>
      <c r="WKH924" s="4"/>
      <c r="WKI924" s="4"/>
      <c r="WKJ924" s="4"/>
      <c r="WKK924" s="4"/>
      <c r="WKL924" s="4"/>
      <c r="WKM924" s="4"/>
      <c r="WKN924" s="4"/>
      <c r="WKO924" s="4"/>
      <c r="WKP924" s="4"/>
      <c r="WKQ924" s="4"/>
      <c r="WKR924" s="4"/>
      <c r="WKS924" s="4"/>
      <c r="WKT924" s="4"/>
      <c r="WKU924" s="4"/>
      <c r="WKV924" s="4"/>
      <c r="WKW924" s="4"/>
      <c r="WKX924" s="4"/>
      <c r="WKY924" s="4"/>
      <c r="WKZ924" s="4"/>
      <c r="WLA924" s="4"/>
      <c r="WLB924" s="4"/>
      <c r="WLC924" s="4"/>
      <c r="WLD924" s="4"/>
      <c r="WLE924" s="4"/>
      <c r="WLF924" s="4"/>
      <c r="WLH924" s="4"/>
      <c r="WLJ924" s="4"/>
      <c r="WLK924" s="4"/>
      <c r="WLL924" s="4"/>
      <c r="WLM924" s="4"/>
      <c r="WLN924" s="4"/>
      <c r="WLO924" s="4"/>
      <c r="WLP924" s="4"/>
      <c r="WLQ924" s="4"/>
      <c r="WLV924" s="4"/>
      <c r="WLW924" s="4"/>
      <c r="WLX924" s="4"/>
      <c r="WLY924" s="4"/>
      <c r="WLZ924" s="4"/>
      <c r="WMA924" s="4"/>
      <c r="WMB924" s="4"/>
      <c r="WMC924" s="4"/>
      <c r="WMD924" s="4"/>
      <c r="WME924" s="4"/>
      <c r="WMF924" s="4"/>
      <c r="WMG924" s="4"/>
      <c r="WMH924" s="4"/>
      <c r="WMI924" s="4"/>
      <c r="WMJ924" s="4"/>
      <c r="WMK924" s="4"/>
      <c r="WML924" s="4"/>
      <c r="WMM924" s="4"/>
      <c r="WMN924" s="4"/>
      <c r="WMO924" s="4"/>
      <c r="WMP924" s="4"/>
      <c r="WMQ924" s="4"/>
      <c r="WMR924" s="4"/>
      <c r="WMS924" s="4"/>
      <c r="WMT924" s="4"/>
      <c r="WMU924" s="4"/>
      <c r="WMV924" s="4"/>
      <c r="WMW924" s="4"/>
      <c r="WMX924" s="4"/>
      <c r="WMY924" s="4"/>
      <c r="WMZ924" s="4"/>
      <c r="WNA924" s="4"/>
      <c r="WNB924" s="4"/>
      <c r="WNC924" s="4"/>
      <c r="WND924" s="4"/>
      <c r="WNE924" s="4"/>
      <c r="WNF924" s="4"/>
      <c r="WNG924" s="4"/>
      <c r="WNH924" s="4"/>
      <c r="WNI924" s="4"/>
      <c r="WNJ924" s="4"/>
      <c r="WNK924" s="4"/>
      <c r="WNL924" s="4"/>
      <c r="WNM924" s="4"/>
      <c r="WNN924" s="4"/>
      <c r="WNO924" s="4"/>
      <c r="WNP924" s="4"/>
      <c r="WNQ924" s="4"/>
      <c r="WNR924" s="4"/>
      <c r="WNS924" s="4"/>
      <c r="WNT924" s="4"/>
      <c r="WNU924" s="4"/>
      <c r="WNV924" s="4"/>
      <c r="WNW924" s="4"/>
      <c r="WNX924" s="4"/>
      <c r="WNY924" s="4"/>
      <c r="WNZ924" s="4"/>
      <c r="WOA924" s="4"/>
      <c r="WOB924" s="4"/>
      <c r="WOC924" s="4"/>
      <c r="WOD924" s="4"/>
      <c r="WOE924" s="4"/>
      <c r="WOF924" s="4"/>
      <c r="WOG924" s="4"/>
      <c r="WOH924" s="4"/>
      <c r="WOI924" s="4"/>
      <c r="WOJ924" s="4"/>
      <c r="WOK924" s="4"/>
      <c r="WOL924" s="4"/>
      <c r="WOM924" s="4"/>
      <c r="WON924" s="4"/>
      <c r="WOO924" s="4"/>
      <c r="WOP924" s="4"/>
      <c r="WOQ924" s="4"/>
      <c r="WOR924" s="4"/>
      <c r="WOS924" s="4"/>
      <c r="WOT924" s="4"/>
      <c r="WOU924" s="4"/>
      <c r="WOV924" s="4"/>
      <c r="WOW924" s="4"/>
      <c r="WOX924" s="4"/>
      <c r="WOY924" s="4"/>
      <c r="WOZ924" s="4"/>
      <c r="WPA924" s="4"/>
      <c r="WPB924" s="4"/>
      <c r="WPC924" s="4"/>
      <c r="WPD924" s="4"/>
      <c r="WPE924" s="4"/>
      <c r="WPF924" s="4"/>
      <c r="WPG924" s="4"/>
      <c r="WPH924" s="4"/>
      <c r="WPI924" s="4"/>
      <c r="WPJ924" s="4"/>
      <c r="WPK924" s="4"/>
      <c r="WPL924" s="4"/>
      <c r="WPM924" s="4"/>
      <c r="WPN924" s="4"/>
      <c r="WPO924" s="4"/>
      <c r="WPP924" s="4"/>
      <c r="WPQ924" s="4"/>
      <c r="WPR924" s="4"/>
      <c r="WPS924" s="4"/>
      <c r="WPT924" s="4"/>
      <c r="WPU924" s="4"/>
      <c r="WPV924" s="4"/>
      <c r="WPW924" s="4"/>
      <c r="WPX924" s="4"/>
      <c r="WPY924" s="4"/>
      <c r="WPZ924" s="4"/>
      <c r="WQA924" s="4"/>
      <c r="WQB924" s="4"/>
      <c r="WQC924" s="4"/>
      <c r="WQD924" s="4"/>
      <c r="WQE924" s="4"/>
      <c r="WQF924" s="4"/>
      <c r="WQG924" s="4"/>
      <c r="WQH924" s="4"/>
      <c r="WQI924" s="4"/>
      <c r="WQJ924" s="4"/>
      <c r="WQK924" s="4"/>
      <c r="WQL924" s="4"/>
      <c r="WQM924" s="4"/>
      <c r="WQN924" s="4"/>
      <c r="WQO924" s="4"/>
      <c r="WQP924" s="4"/>
      <c r="WQQ924" s="4"/>
      <c r="WQR924" s="4"/>
      <c r="WQS924" s="4"/>
      <c r="WQT924" s="4"/>
      <c r="WQU924" s="4"/>
      <c r="WQV924" s="4"/>
      <c r="WQW924" s="4"/>
      <c r="WQX924" s="4"/>
      <c r="WQY924" s="4"/>
      <c r="WQZ924" s="4"/>
      <c r="WRA924" s="4"/>
      <c r="WRB924" s="4"/>
      <c r="WRC924" s="4"/>
      <c r="WRD924" s="4"/>
      <c r="WRE924" s="4"/>
      <c r="WRF924" s="4"/>
      <c r="WRG924" s="4"/>
      <c r="WRH924" s="4"/>
      <c r="WRI924" s="4"/>
      <c r="WRJ924" s="4"/>
      <c r="WRK924" s="4"/>
      <c r="WRL924" s="4"/>
      <c r="WRM924" s="4"/>
      <c r="WRN924" s="4"/>
      <c r="WRO924" s="4"/>
      <c r="WRP924" s="4"/>
      <c r="WRQ924" s="4"/>
      <c r="WRR924" s="4"/>
      <c r="WRS924" s="4"/>
      <c r="WRT924" s="4"/>
      <c r="WRU924" s="4"/>
      <c r="WRV924" s="4"/>
      <c r="WRW924" s="4"/>
      <c r="WRX924" s="4"/>
      <c r="WRY924" s="4"/>
      <c r="WRZ924" s="4"/>
      <c r="WSA924" s="4"/>
      <c r="WSB924" s="4"/>
      <c r="WSC924" s="4"/>
      <c r="WSD924" s="4"/>
      <c r="WSE924" s="4"/>
      <c r="WSF924" s="4"/>
      <c r="WSG924" s="4"/>
      <c r="WSH924" s="4"/>
      <c r="WSI924" s="4"/>
      <c r="WSJ924" s="4"/>
      <c r="WSK924" s="4"/>
      <c r="WSL924" s="4"/>
      <c r="WSM924" s="4"/>
      <c r="WSN924" s="4"/>
      <c r="WSO924" s="4"/>
      <c r="WSP924" s="4"/>
      <c r="WSQ924" s="4"/>
      <c r="WSR924" s="4"/>
      <c r="WSS924" s="4"/>
      <c r="WST924" s="4"/>
      <c r="WSU924" s="4"/>
      <c r="WSV924" s="4"/>
      <c r="WSW924" s="4"/>
      <c r="WSX924" s="4"/>
      <c r="WSY924" s="4"/>
      <c r="WSZ924" s="4"/>
      <c r="WTA924" s="4"/>
      <c r="WTB924" s="4"/>
      <c r="WTC924" s="4"/>
      <c r="WTD924" s="4"/>
      <c r="WTE924" s="4"/>
      <c r="WTF924" s="4"/>
      <c r="WTG924" s="4"/>
      <c r="WTH924" s="4"/>
      <c r="WTI924" s="4"/>
      <c r="WTJ924" s="4"/>
      <c r="WTK924" s="4"/>
      <c r="WTL924" s="4"/>
      <c r="WTM924" s="4"/>
      <c r="WTN924" s="4"/>
      <c r="WTO924" s="4"/>
      <c r="WTP924" s="4"/>
      <c r="WTQ924" s="4"/>
      <c r="WTR924" s="4"/>
      <c r="WTS924" s="4"/>
      <c r="WTT924" s="4"/>
      <c r="WTU924" s="4"/>
      <c r="WTV924" s="4"/>
      <c r="WTW924" s="4"/>
      <c r="WTX924" s="4"/>
      <c r="WTY924" s="4"/>
      <c r="WTZ924" s="4"/>
      <c r="WUA924" s="4"/>
      <c r="WUB924" s="4"/>
      <c r="WUC924" s="4"/>
      <c r="WUD924" s="4"/>
      <c r="WUE924" s="4"/>
      <c r="WUF924" s="4"/>
      <c r="WUG924" s="4"/>
      <c r="WUH924" s="4"/>
      <c r="WUI924" s="4"/>
      <c r="WUJ924" s="4"/>
      <c r="WUK924" s="4"/>
      <c r="WUL924" s="4"/>
      <c r="WUM924" s="4"/>
      <c r="WUN924" s="4"/>
      <c r="WUO924" s="4"/>
      <c r="WUP924" s="4"/>
      <c r="WUQ924" s="4"/>
      <c r="WUR924" s="4"/>
      <c r="WUS924" s="4"/>
      <c r="WUT924" s="4"/>
      <c r="WUU924" s="4"/>
      <c r="WUV924" s="4"/>
      <c r="WUW924" s="4"/>
      <c r="WUX924" s="4"/>
      <c r="WUY924" s="4"/>
      <c r="WUZ924" s="4"/>
      <c r="WVA924" s="4"/>
      <c r="WVB924" s="4"/>
      <c r="WVD924" s="4"/>
      <c r="WVF924" s="4"/>
      <c r="WVG924" s="4"/>
      <c r="WVH924" s="4"/>
      <c r="WVI924" s="4"/>
      <c r="WVJ924" s="4"/>
      <c r="WVK924" s="4"/>
      <c r="WVL924" s="4"/>
      <c r="WVM924" s="4"/>
      <c r="WVR924" s="4"/>
      <c r="WVS924" s="4"/>
      <c r="WVT924" s="4"/>
      <c r="WVU924" s="4"/>
      <c r="WVV924" s="4"/>
      <c r="WVW924" s="4"/>
      <c r="WVX924" s="4"/>
      <c r="WVY924" s="4"/>
      <c r="WVZ924" s="4"/>
      <c r="WWA924" s="4"/>
      <c r="WWB924" s="4"/>
      <c r="WWC924" s="4"/>
      <c r="WWD924" s="4"/>
      <c r="WWE924" s="4"/>
      <c r="WWF924" s="4"/>
      <c r="WWG924" s="4"/>
      <c r="WWH924" s="4"/>
      <c r="WWI924" s="4"/>
      <c r="WWJ924" s="4"/>
      <c r="WWK924" s="4"/>
      <c r="WWL924" s="4"/>
      <c r="WWM924" s="4"/>
      <c r="WWN924" s="4"/>
      <c r="WWO924" s="4"/>
      <c r="WWP924" s="4"/>
      <c r="WWQ924" s="4"/>
      <c r="WWR924" s="4"/>
      <c r="WWS924" s="4"/>
      <c r="WWT924" s="4"/>
      <c r="WWU924" s="4"/>
      <c r="WWV924" s="4"/>
      <c r="WWW924" s="4"/>
      <c r="WWX924" s="4"/>
      <c r="WWY924" s="4"/>
      <c r="WWZ924" s="4"/>
      <c r="WXA924" s="4"/>
      <c r="WXB924" s="4"/>
      <c r="WXC924" s="4"/>
      <c r="WXD924" s="4"/>
      <c r="WXE924" s="4"/>
      <c r="WXF924" s="4"/>
      <c r="WXG924" s="4"/>
      <c r="WXH924" s="4"/>
      <c r="WXI924" s="4"/>
      <c r="WXJ924" s="4"/>
      <c r="WXK924" s="4"/>
      <c r="WXL924" s="4"/>
      <c r="WXM924" s="4"/>
      <c r="WXN924" s="4"/>
      <c r="WXO924" s="4"/>
      <c r="WXP924" s="4"/>
      <c r="WXQ924" s="4"/>
      <c r="WXR924" s="4"/>
      <c r="WXS924" s="4"/>
      <c r="WXT924" s="4"/>
      <c r="WXU924" s="4"/>
      <c r="WXV924" s="4"/>
      <c r="WXW924" s="4"/>
      <c r="WXX924" s="4"/>
      <c r="WXY924" s="4"/>
      <c r="WXZ924" s="4"/>
      <c r="WYA924" s="4"/>
      <c r="WYB924" s="4"/>
      <c r="WYC924" s="4"/>
      <c r="WYD924" s="4"/>
      <c r="WYE924" s="4"/>
      <c r="WYF924" s="4"/>
      <c r="WYG924" s="4"/>
      <c r="WYH924" s="4"/>
      <c r="WYI924" s="4"/>
      <c r="WYJ924" s="4"/>
      <c r="WYK924" s="4"/>
      <c r="WYL924" s="4"/>
      <c r="WYM924" s="4"/>
      <c r="WYN924" s="4"/>
      <c r="WYO924" s="4"/>
      <c r="WYP924" s="4"/>
      <c r="WYQ924" s="4"/>
      <c r="WYR924" s="4"/>
      <c r="WYS924" s="4"/>
      <c r="WYT924" s="4"/>
      <c r="WYU924" s="4"/>
      <c r="WYV924" s="4"/>
      <c r="WYW924" s="4"/>
      <c r="WYX924" s="4"/>
      <c r="WYY924" s="4"/>
      <c r="WYZ924" s="4"/>
      <c r="WZA924" s="4"/>
      <c r="WZB924" s="4"/>
      <c r="WZC924" s="4"/>
      <c r="WZD924" s="4"/>
      <c r="WZE924" s="4"/>
      <c r="WZF924" s="4"/>
      <c r="WZG924" s="4"/>
      <c r="WZH924" s="4"/>
      <c r="WZI924" s="4"/>
      <c r="WZJ924" s="4"/>
      <c r="WZK924" s="4"/>
      <c r="WZL924" s="4"/>
      <c r="WZM924" s="4"/>
      <c r="WZN924" s="4"/>
      <c r="WZO924" s="4"/>
      <c r="WZP924" s="4"/>
      <c r="WZQ924" s="4"/>
      <c r="WZR924" s="4"/>
      <c r="WZS924" s="4"/>
      <c r="WZT924" s="4"/>
      <c r="WZU924" s="4"/>
      <c r="WZV924" s="4"/>
      <c r="WZW924" s="4"/>
      <c r="WZX924" s="4"/>
      <c r="WZY924" s="4"/>
      <c r="WZZ924" s="4"/>
      <c r="XAA924" s="4"/>
      <c r="XAB924" s="4"/>
      <c r="XAC924" s="4"/>
      <c r="XAD924" s="4"/>
      <c r="XAE924" s="4"/>
      <c r="XAF924" s="4"/>
      <c r="XAG924" s="4"/>
      <c r="XAH924" s="4"/>
      <c r="XAI924" s="4"/>
      <c r="XAJ924" s="4"/>
      <c r="XAK924" s="4"/>
      <c r="XAL924" s="4"/>
      <c r="XAM924" s="4"/>
      <c r="XAN924" s="4"/>
      <c r="XAO924" s="4"/>
      <c r="XAP924" s="4"/>
      <c r="XAQ924" s="4"/>
      <c r="XAR924" s="4"/>
      <c r="XAS924" s="4"/>
      <c r="XAT924" s="4"/>
      <c r="XAU924" s="4"/>
      <c r="XAV924" s="4"/>
      <c r="XAW924" s="4"/>
      <c r="XAX924" s="4"/>
      <c r="XAY924" s="4"/>
      <c r="XAZ924" s="4"/>
      <c r="XBA924" s="4"/>
      <c r="XBB924" s="4"/>
      <c r="XBC924" s="4"/>
      <c r="XBD924" s="4"/>
      <c r="XBE924" s="4"/>
      <c r="XBF924" s="4"/>
      <c r="XBG924" s="4"/>
      <c r="XBH924" s="4"/>
      <c r="XBI924" s="4"/>
      <c r="XBJ924" s="4"/>
      <c r="XBK924" s="4"/>
      <c r="XBL924" s="4"/>
      <c r="XBM924" s="4"/>
      <c r="XBN924" s="4"/>
      <c r="XBO924" s="4"/>
      <c r="XBP924" s="4"/>
      <c r="XBQ924" s="4"/>
      <c r="XBR924" s="4"/>
      <c r="XBS924" s="4"/>
      <c r="XBT924" s="4"/>
      <c r="XBU924" s="4"/>
      <c r="XBV924" s="4"/>
      <c r="XBW924" s="4"/>
      <c r="XBX924" s="4"/>
      <c r="XBY924" s="4"/>
      <c r="XBZ924" s="4"/>
      <c r="XCA924" s="4"/>
      <c r="XCB924" s="4"/>
      <c r="XCC924" s="4"/>
      <c r="XCD924" s="4"/>
      <c r="XCE924" s="4"/>
      <c r="XCF924" s="4"/>
      <c r="XCG924" s="4"/>
      <c r="XCH924" s="4"/>
      <c r="XCI924" s="4"/>
      <c r="XCJ924" s="4"/>
      <c r="XCK924" s="4"/>
      <c r="XCL924" s="4"/>
      <c r="XCM924" s="4"/>
      <c r="XCN924" s="4"/>
      <c r="XCO924" s="4"/>
      <c r="XCP924" s="4"/>
      <c r="XCQ924" s="4"/>
      <c r="XCR924" s="4"/>
      <c r="XCS924" s="4"/>
      <c r="XCT924" s="4"/>
      <c r="XCU924" s="4"/>
      <c r="XCV924" s="4"/>
      <c r="XCW924" s="4"/>
      <c r="XCX924" s="4"/>
      <c r="XCY924" s="4"/>
      <c r="XCZ924" s="4"/>
      <c r="XDA924" s="4"/>
      <c r="XDB924" s="4"/>
      <c r="XDC924" s="4"/>
      <c r="XDD924" s="4"/>
      <c r="XDE924" s="4"/>
      <c r="XDF924" s="4"/>
      <c r="XDG924" s="4"/>
      <c r="XDH924" s="4"/>
      <c r="XDI924" s="4"/>
      <c r="XDJ924" s="4"/>
      <c r="XDK924" s="4"/>
      <c r="XDL924" s="4"/>
      <c r="XDM924" s="4"/>
      <c r="XDN924" s="4"/>
      <c r="XDO924" s="4"/>
      <c r="XDP924" s="4"/>
      <c r="XDQ924" s="4"/>
      <c r="XDR924" s="4"/>
      <c r="XDS924" s="4"/>
      <c r="XDT924" s="4"/>
      <c r="XDU924" s="4"/>
      <c r="XDV924" s="4"/>
      <c r="XDW924" s="4"/>
      <c r="XDX924" s="4"/>
      <c r="XDY924" s="4"/>
      <c r="XDZ924" s="4"/>
      <c r="XEA924" s="4"/>
      <c r="XEB924" s="4"/>
      <c r="XEC924" s="4"/>
      <c r="XED924" s="4"/>
      <c r="XEE924" s="4"/>
      <c r="XEF924" s="4"/>
      <c r="XEG924" s="4"/>
      <c r="XEH924" s="4"/>
      <c r="XEI924" s="4"/>
      <c r="XEJ924" s="4"/>
      <c r="XEK924" s="4"/>
      <c r="XEL924" s="4"/>
      <c r="XEM924" s="4"/>
      <c r="XEN924" s="4"/>
      <c r="XEO924" s="4"/>
      <c r="XEP924" s="4"/>
      <c r="XEQ924" s="4"/>
      <c r="XER924" s="4"/>
      <c r="XES924" s="4"/>
      <c r="XET924" s="4"/>
      <c r="XEU924" s="4"/>
      <c r="XEV924" s="4"/>
      <c r="XEW924" s="4"/>
      <c r="XEX924" s="4"/>
      <c r="XEY924" s="4"/>
      <c r="XEZ924" s="4"/>
      <c r="XFA924" s="4"/>
      <c r="XFB924" s="4"/>
      <c r="XFC924" s="4"/>
      <c r="XFD924" s="4"/>
    </row>
    <row r="925" s="2" customFormat="1" ht="16.5" hidden="1" customHeight="1" spans="1:14">
      <c r="A925" s="44" t="s">
        <v>837</v>
      </c>
      <c r="B925" s="31"/>
      <c r="C925" s="31"/>
      <c r="D925" s="31"/>
      <c r="E925" s="32"/>
      <c r="F925" s="31"/>
      <c r="G925" s="28"/>
      <c r="H925" s="29"/>
      <c r="I925" s="31">
        <f>72442.84+1394</f>
        <v>73836.84</v>
      </c>
      <c r="J925" s="28"/>
      <c r="K925" s="32"/>
      <c r="M925" s="2">
        <v>1</v>
      </c>
      <c r="N925" s="63"/>
    </row>
    <row r="926" s="2" customFormat="1" ht="16.5" hidden="1" customHeight="1" spans="1:14">
      <c r="A926" s="44" t="s">
        <v>838</v>
      </c>
      <c r="B926" s="31"/>
      <c r="C926" s="31"/>
      <c r="D926" s="31"/>
      <c r="E926" s="32"/>
      <c r="F926" s="31"/>
      <c r="G926" s="28"/>
      <c r="H926" s="29"/>
      <c r="I926" s="31">
        <v>0</v>
      </c>
      <c r="J926" s="28"/>
      <c r="K926" s="32"/>
      <c r="M926" s="2">
        <v>1</v>
      </c>
      <c r="N926" s="63"/>
    </row>
    <row r="927" s="2" customFormat="1" ht="16.5" hidden="1" customHeight="1" spans="1:14">
      <c r="A927" s="44" t="s">
        <v>839</v>
      </c>
      <c r="B927" s="31"/>
      <c r="C927" s="31"/>
      <c r="D927" s="31"/>
      <c r="E927" s="32"/>
      <c r="F927" s="31"/>
      <c r="G927" s="28"/>
      <c r="H927" s="29"/>
      <c r="I927" s="31">
        <v>200</v>
      </c>
      <c r="J927" s="28"/>
      <c r="K927" s="32"/>
      <c r="M927" s="2">
        <v>1</v>
      </c>
      <c r="N927" s="63"/>
    </row>
    <row r="928" s="2" customFormat="1" ht="16.5" customHeight="1" spans="1:16384">
      <c r="A928" s="30" t="s">
        <v>840</v>
      </c>
      <c r="B928" s="31">
        <v>5851.3</v>
      </c>
      <c r="C928" s="31">
        <v>5851</v>
      </c>
      <c r="D928" s="31">
        <v>3780</v>
      </c>
      <c r="E928" s="108">
        <f>D928/C928*100</f>
        <v>64.604341138267</v>
      </c>
      <c r="F928" s="31">
        <v>3813</v>
      </c>
      <c r="G928" s="31">
        <f>D928-F928</f>
        <v>-33</v>
      </c>
      <c r="H928" s="109">
        <f>G928/F928*100</f>
        <v>-0.865460267505901</v>
      </c>
      <c r="I928" s="31">
        <f>SUM(I929:I931)</f>
        <v>7006</v>
      </c>
      <c r="J928" s="31">
        <f>I928-B928</f>
        <v>1154.7</v>
      </c>
      <c r="K928" s="108">
        <f>J928/B928*100</f>
        <v>19.7340761881975</v>
      </c>
      <c r="L928" s="4"/>
      <c r="M928" s="4"/>
      <c r="N928" s="63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/>
      <c r="FL928" s="4"/>
      <c r="FM928" s="4"/>
      <c r="FN928" s="4"/>
      <c r="FO928" s="4"/>
      <c r="FP928" s="4"/>
      <c r="FQ928" s="4"/>
      <c r="FR928" s="4"/>
      <c r="FS928" s="4"/>
      <c r="FT928" s="4"/>
      <c r="FU928" s="4"/>
      <c r="FV928" s="4"/>
      <c r="FW928" s="4"/>
      <c r="FX928" s="4"/>
      <c r="FY928" s="4"/>
      <c r="FZ928" s="4"/>
      <c r="GA928" s="4"/>
      <c r="GB928" s="4"/>
      <c r="GC928" s="4"/>
      <c r="GD928" s="4"/>
      <c r="GE928" s="4"/>
      <c r="GF928" s="4"/>
      <c r="GG928" s="4"/>
      <c r="GH928" s="4"/>
      <c r="GI928" s="4"/>
      <c r="GJ928" s="4"/>
      <c r="GK928" s="4"/>
      <c r="GL928" s="4"/>
      <c r="GM928" s="4"/>
      <c r="GN928" s="4"/>
      <c r="GO928" s="4"/>
      <c r="GP928" s="4"/>
      <c r="GQ928" s="4"/>
      <c r="GR928" s="4"/>
      <c r="GS928" s="4"/>
      <c r="GT928" s="4"/>
      <c r="GU928" s="4"/>
      <c r="GV928" s="4"/>
      <c r="GW928" s="4"/>
      <c r="GX928" s="4"/>
      <c r="GY928" s="4"/>
      <c r="GZ928" s="4"/>
      <c r="HA928" s="4"/>
      <c r="HB928" s="4"/>
      <c r="HC928" s="4"/>
      <c r="HD928" s="4"/>
      <c r="HE928" s="4"/>
      <c r="HF928" s="4"/>
      <c r="HG928" s="4"/>
      <c r="HH928" s="4"/>
      <c r="HI928" s="4"/>
      <c r="HJ928" s="4"/>
      <c r="HK928" s="4"/>
      <c r="HL928" s="4"/>
      <c r="HM928" s="4"/>
      <c r="HN928" s="4"/>
      <c r="HO928" s="4"/>
      <c r="HP928" s="4"/>
      <c r="HQ928" s="4"/>
      <c r="HR928" s="4"/>
      <c r="HS928" s="4"/>
      <c r="HT928" s="4"/>
      <c r="HU928" s="4"/>
      <c r="HV928" s="4"/>
      <c r="HW928" s="4"/>
      <c r="HX928" s="4"/>
      <c r="HY928" s="4"/>
      <c r="HZ928" s="4"/>
      <c r="IA928" s="4"/>
      <c r="IB928" s="4"/>
      <c r="IC928" s="4"/>
      <c r="ID928" s="4"/>
      <c r="IE928" s="4"/>
      <c r="IF928" s="4"/>
      <c r="IG928" s="4"/>
      <c r="IH928" s="4"/>
      <c r="II928" s="4"/>
      <c r="IJ928" s="4"/>
      <c r="IK928" s="4"/>
      <c r="IL928" s="4"/>
      <c r="IM928" s="4"/>
      <c r="IN928" s="4"/>
      <c r="IO928" s="4"/>
      <c r="IP928" s="4"/>
      <c r="IR928" s="4"/>
      <c r="IT928" s="4"/>
      <c r="IU928" s="4"/>
      <c r="IV928" s="4"/>
      <c r="IW928" s="4"/>
      <c r="IX928" s="4"/>
      <c r="IY928" s="4"/>
      <c r="IZ928" s="4"/>
      <c r="JA928" s="4"/>
      <c r="JF928" s="4"/>
      <c r="JG928" s="4"/>
      <c r="JH928" s="4"/>
      <c r="JI928" s="4"/>
      <c r="JJ928" s="4"/>
      <c r="JK928" s="4"/>
      <c r="JL928" s="4"/>
      <c r="JM928" s="4"/>
      <c r="JN928" s="4"/>
      <c r="JO928" s="4"/>
      <c r="JP928" s="4"/>
      <c r="JQ928" s="4"/>
      <c r="JR928" s="4"/>
      <c r="JS928" s="4"/>
      <c r="JT928" s="4"/>
      <c r="JU928" s="4"/>
      <c r="JV928" s="4"/>
      <c r="JW928" s="4"/>
      <c r="JX928" s="4"/>
      <c r="JY928" s="4"/>
      <c r="JZ928" s="4"/>
      <c r="KA928" s="4"/>
      <c r="KB928" s="4"/>
      <c r="KC928" s="4"/>
      <c r="KD928" s="4"/>
      <c r="KE928" s="4"/>
      <c r="KF928" s="4"/>
      <c r="KG928" s="4"/>
      <c r="KH928" s="4"/>
      <c r="KI928" s="4"/>
      <c r="KJ928" s="4"/>
      <c r="KK928" s="4"/>
      <c r="KL928" s="4"/>
      <c r="KM928" s="4"/>
      <c r="KN928" s="4"/>
      <c r="KO928" s="4"/>
      <c r="KP928" s="4"/>
      <c r="KQ928" s="4"/>
      <c r="KR928" s="4"/>
      <c r="KS928" s="4"/>
      <c r="KT928" s="4"/>
      <c r="KU928" s="4"/>
      <c r="KV928" s="4"/>
      <c r="KW928" s="4"/>
      <c r="KX928" s="4"/>
      <c r="KY928" s="4"/>
      <c r="KZ928" s="4"/>
      <c r="LA928" s="4"/>
      <c r="LB928" s="4"/>
      <c r="LC928" s="4"/>
      <c r="LD928" s="4"/>
      <c r="LE928" s="4"/>
      <c r="LF928" s="4"/>
      <c r="LG928" s="4"/>
      <c r="LH928" s="4"/>
      <c r="LI928" s="4"/>
      <c r="LJ928" s="4"/>
      <c r="LK928" s="4"/>
      <c r="LL928" s="4"/>
      <c r="LM928" s="4"/>
      <c r="LN928" s="4"/>
      <c r="LO928" s="4"/>
      <c r="LP928" s="4"/>
      <c r="LQ928" s="4"/>
      <c r="LR928" s="4"/>
      <c r="LS928" s="4"/>
      <c r="LT928" s="4"/>
      <c r="LU928" s="4"/>
      <c r="LV928" s="4"/>
      <c r="LW928" s="4"/>
      <c r="LX928" s="4"/>
      <c r="LY928" s="4"/>
      <c r="LZ928" s="4"/>
      <c r="MA928" s="4"/>
      <c r="MB928" s="4"/>
      <c r="MC928" s="4"/>
      <c r="MD928" s="4"/>
      <c r="ME928" s="4"/>
      <c r="MF928" s="4"/>
      <c r="MG928" s="4"/>
      <c r="MH928" s="4"/>
      <c r="MI928" s="4"/>
      <c r="MJ928" s="4"/>
      <c r="MK928" s="4"/>
      <c r="ML928" s="4"/>
      <c r="MM928" s="4"/>
      <c r="MN928" s="4"/>
      <c r="MO928" s="4"/>
      <c r="MP928" s="4"/>
      <c r="MQ928" s="4"/>
      <c r="MR928" s="4"/>
      <c r="MS928" s="4"/>
      <c r="MT928" s="4"/>
      <c r="MU928" s="4"/>
      <c r="MV928" s="4"/>
      <c r="MW928" s="4"/>
      <c r="MX928" s="4"/>
      <c r="MY928" s="4"/>
      <c r="MZ928" s="4"/>
      <c r="NA928" s="4"/>
      <c r="NB928" s="4"/>
      <c r="NC928" s="4"/>
      <c r="ND928" s="4"/>
      <c r="NE928" s="4"/>
      <c r="NF928" s="4"/>
      <c r="NG928" s="4"/>
      <c r="NH928" s="4"/>
      <c r="NI928" s="4"/>
      <c r="NJ928" s="4"/>
      <c r="NK928" s="4"/>
      <c r="NL928" s="4"/>
      <c r="NM928" s="4"/>
      <c r="NN928" s="4"/>
      <c r="NO928" s="4"/>
      <c r="NP928" s="4"/>
      <c r="NQ928" s="4"/>
      <c r="NR928" s="4"/>
      <c r="NS928" s="4"/>
      <c r="NT928" s="4"/>
      <c r="NU928" s="4"/>
      <c r="NV928" s="4"/>
      <c r="NW928" s="4"/>
      <c r="NX928" s="4"/>
      <c r="NY928" s="4"/>
      <c r="NZ928" s="4"/>
      <c r="OA928" s="4"/>
      <c r="OB928" s="4"/>
      <c r="OC928" s="4"/>
      <c r="OD928" s="4"/>
      <c r="OE928" s="4"/>
      <c r="OF928" s="4"/>
      <c r="OG928" s="4"/>
      <c r="OH928" s="4"/>
      <c r="OI928" s="4"/>
      <c r="OJ928" s="4"/>
      <c r="OK928" s="4"/>
      <c r="OL928" s="4"/>
      <c r="OM928" s="4"/>
      <c r="ON928" s="4"/>
      <c r="OO928" s="4"/>
      <c r="OP928" s="4"/>
      <c r="OQ928" s="4"/>
      <c r="OR928" s="4"/>
      <c r="OS928" s="4"/>
      <c r="OT928" s="4"/>
      <c r="OU928" s="4"/>
      <c r="OV928" s="4"/>
      <c r="OW928" s="4"/>
      <c r="OX928" s="4"/>
      <c r="OY928" s="4"/>
      <c r="OZ928" s="4"/>
      <c r="PA928" s="4"/>
      <c r="PB928" s="4"/>
      <c r="PC928" s="4"/>
      <c r="PD928" s="4"/>
      <c r="PE928" s="4"/>
      <c r="PF928" s="4"/>
      <c r="PG928" s="4"/>
      <c r="PH928" s="4"/>
      <c r="PI928" s="4"/>
      <c r="PJ928" s="4"/>
      <c r="PK928" s="4"/>
      <c r="PL928" s="4"/>
      <c r="PM928" s="4"/>
      <c r="PN928" s="4"/>
      <c r="PO928" s="4"/>
      <c r="PP928" s="4"/>
      <c r="PQ928" s="4"/>
      <c r="PR928" s="4"/>
      <c r="PS928" s="4"/>
      <c r="PT928" s="4"/>
      <c r="PU928" s="4"/>
      <c r="PV928" s="4"/>
      <c r="PW928" s="4"/>
      <c r="PX928" s="4"/>
      <c r="PY928" s="4"/>
      <c r="PZ928" s="4"/>
      <c r="QA928" s="4"/>
      <c r="QB928" s="4"/>
      <c r="QC928" s="4"/>
      <c r="QD928" s="4"/>
      <c r="QE928" s="4"/>
      <c r="QF928" s="4"/>
      <c r="QG928" s="4"/>
      <c r="QH928" s="4"/>
      <c r="QI928" s="4"/>
      <c r="QJ928" s="4"/>
      <c r="QK928" s="4"/>
      <c r="QL928" s="4"/>
      <c r="QM928" s="4"/>
      <c r="QN928" s="4"/>
      <c r="QO928" s="4"/>
      <c r="QP928" s="4"/>
      <c r="QQ928" s="4"/>
      <c r="QR928" s="4"/>
      <c r="QS928" s="4"/>
      <c r="QT928" s="4"/>
      <c r="QU928" s="4"/>
      <c r="QV928" s="4"/>
      <c r="QW928" s="4"/>
      <c r="QX928" s="4"/>
      <c r="QY928" s="4"/>
      <c r="QZ928" s="4"/>
      <c r="RA928" s="4"/>
      <c r="RB928" s="4"/>
      <c r="RC928" s="4"/>
      <c r="RD928" s="4"/>
      <c r="RE928" s="4"/>
      <c r="RF928" s="4"/>
      <c r="RG928" s="4"/>
      <c r="RH928" s="4"/>
      <c r="RI928" s="4"/>
      <c r="RJ928" s="4"/>
      <c r="RK928" s="4"/>
      <c r="RL928" s="4"/>
      <c r="RM928" s="4"/>
      <c r="RN928" s="4"/>
      <c r="RO928" s="4"/>
      <c r="RP928" s="4"/>
      <c r="RQ928" s="4"/>
      <c r="RR928" s="4"/>
      <c r="RS928" s="4"/>
      <c r="RT928" s="4"/>
      <c r="RU928" s="4"/>
      <c r="RV928" s="4"/>
      <c r="RW928" s="4"/>
      <c r="RX928" s="4"/>
      <c r="RY928" s="4"/>
      <c r="RZ928" s="4"/>
      <c r="SA928" s="4"/>
      <c r="SB928" s="4"/>
      <c r="SC928" s="4"/>
      <c r="SD928" s="4"/>
      <c r="SE928" s="4"/>
      <c r="SF928" s="4"/>
      <c r="SG928" s="4"/>
      <c r="SH928" s="4"/>
      <c r="SI928" s="4"/>
      <c r="SJ928" s="4"/>
      <c r="SK928" s="4"/>
      <c r="SL928" s="4"/>
      <c r="SN928" s="4"/>
      <c r="SP928" s="4"/>
      <c r="SQ928" s="4"/>
      <c r="SR928" s="4"/>
      <c r="SS928" s="4"/>
      <c r="ST928" s="4"/>
      <c r="SU928" s="4"/>
      <c r="SV928" s="4"/>
      <c r="SW928" s="4"/>
      <c r="TB928" s="4"/>
      <c r="TC928" s="4"/>
      <c r="TD928" s="4"/>
      <c r="TE928" s="4"/>
      <c r="TF928" s="4"/>
      <c r="TG928" s="4"/>
      <c r="TH928" s="4"/>
      <c r="TI928" s="4"/>
      <c r="TJ928" s="4"/>
      <c r="TK928" s="4"/>
      <c r="TL928" s="4"/>
      <c r="TM928" s="4"/>
      <c r="TN928" s="4"/>
      <c r="TO928" s="4"/>
      <c r="TP928" s="4"/>
      <c r="TQ928" s="4"/>
      <c r="TR928" s="4"/>
      <c r="TS928" s="4"/>
      <c r="TT928" s="4"/>
      <c r="TU928" s="4"/>
      <c r="TV928" s="4"/>
      <c r="TW928" s="4"/>
      <c r="TX928" s="4"/>
      <c r="TY928" s="4"/>
      <c r="TZ928" s="4"/>
      <c r="UA928" s="4"/>
      <c r="UB928" s="4"/>
      <c r="UC928" s="4"/>
      <c r="UD928" s="4"/>
      <c r="UE928" s="4"/>
      <c r="UF928" s="4"/>
      <c r="UG928" s="4"/>
      <c r="UH928" s="4"/>
      <c r="UI928" s="4"/>
      <c r="UJ928" s="4"/>
      <c r="UK928" s="4"/>
      <c r="UL928" s="4"/>
      <c r="UM928" s="4"/>
      <c r="UN928" s="4"/>
      <c r="UO928" s="4"/>
      <c r="UP928" s="4"/>
      <c r="UQ928" s="4"/>
      <c r="UR928" s="4"/>
      <c r="US928" s="4"/>
      <c r="UT928" s="4"/>
      <c r="UU928" s="4"/>
      <c r="UV928" s="4"/>
      <c r="UW928" s="4"/>
      <c r="UX928" s="4"/>
      <c r="UY928" s="4"/>
      <c r="UZ928" s="4"/>
      <c r="VA928" s="4"/>
      <c r="VB928" s="4"/>
      <c r="VC928" s="4"/>
      <c r="VD928" s="4"/>
      <c r="VE928" s="4"/>
      <c r="VF928" s="4"/>
      <c r="VG928" s="4"/>
      <c r="VH928" s="4"/>
      <c r="VI928" s="4"/>
      <c r="VJ928" s="4"/>
      <c r="VK928" s="4"/>
      <c r="VL928" s="4"/>
      <c r="VM928" s="4"/>
      <c r="VN928" s="4"/>
      <c r="VO928" s="4"/>
      <c r="VP928" s="4"/>
      <c r="VQ928" s="4"/>
      <c r="VR928" s="4"/>
      <c r="VS928" s="4"/>
      <c r="VT928" s="4"/>
      <c r="VU928" s="4"/>
      <c r="VV928" s="4"/>
      <c r="VW928" s="4"/>
      <c r="VX928" s="4"/>
      <c r="VY928" s="4"/>
      <c r="VZ928" s="4"/>
      <c r="WA928" s="4"/>
      <c r="WB928" s="4"/>
      <c r="WC928" s="4"/>
      <c r="WD928" s="4"/>
      <c r="WE928" s="4"/>
      <c r="WF928" s="4"/>
      <c r="WG928" s="4"/>
      <c r="WH928" s="4"/>
      <c r="WI928" s="4"/>
      <c r="WJ928" s="4"/>
      <c r="WK928" s="4"/>
      <c r="WL928" s="4"/>
      <c r="WM928" s="4"/>
      <c r="WN928" s="4"/>
      <c r="WO928" s="4"/>
      <c r="WP928" s="4"/>
      <c r="WQ928" s="4"/>
      <c r="WR928" s="4"/>
      <c r="WS928" s="4"/>
      <c r="WT928" s="4"/>
      <c r="WU928" s="4"/>
      <c r="WV928" s="4"/>
      <c r="WW928" s="4"/>
      <c r="WX928" s="4"/>
      <c r="WY928" s="4"/>
      <c r="WZ928" s="4"/>
      <c r="XA928" s="4"/>
      <c r="XB928" s="4"/>
      <c r="XC928" s="4"/>
      <c r="XD928" s="4"/>
      <c r="XE928" s="4"/>
      <c r="XF928" s="4"/>
      <c r="XG928" s="4"/>
      <c r="XH928" s="4"/>
      <c r="XI928" s="4"/>
      <c r="XJ928" s="4"/>
      <c r="XK928" s="4"/>
      <c r="XL928" s="4"/>
      <c r="XM928" s="4"/>
      <c r="XN928" s="4"/>
      <c r="XO928" s="4"/>
      <c r="XP928" s="4"/>
      <c r="XQ928" s="4"/>
      <c r="XR928" s="4"/>
      <c r="XS928" s="4"/>
      <c r="XT928" s="4"/>
      <c r="XU928" s="4"/>
      <c r="XV928" s="4"/>
      <c r="XW928" s="4"/>
      <c r="XX928" s="4"/>
      <c r="XY928" s="4"/>
      <c r="XZ928" s="4"/>
      <c r="YA928" s="4"/>
      <c r="YB928" s="4"/>
      <c r="YC928" s="4"/>
      <c r="YD928" s="4"/>
      <c r="YE928" s="4"/>
      <c r="YF928" s="4"/>
      <c r="YG928" s="4"/>
      <c r="YH928" s="4"/>
      <c r="YI928" s="4"/>
      <c r="YJ928" s="4"/>
      <c r="YK928" s="4"/>
      <c r="YL928" s="4"/>
      <c r="YM928" s="4"/>
      <c r="YN928" s="4"/>
      <c r="YO928" s="4"/>
      <c r="YP928" s="4"/>
      <c r="YQ928" s="4"/>
      <c r="YR928" s="4"/>
      <c r="YS928" s="4"/>
      <c r="YT928" s="4"/>
      <c r="YU928" s="4"/>
      <c r="YV928" s="4"/>
      <c r="YW928" s="4"/>
      <c r="YX928" s="4"/>
      <c r="YY928" s="4"/>
      <c r="YZ928" s="4"/>
      <c r="ZA928" s="4"/>
      <c r="ZB928" s="4"/>
      <c r="ZC928" s="4"/>
      <c r="ZD928" s="4"/>
      <c r="ZE928" s="4"/>
      <c r="ZF928" s="4"/>
      <c r="ZG928" s="4"/>
      <c r="ZH928" s="4"/>
      <c r="ZI928" s="4"/>
      <c r="ZJ928" s="4"/>
      <c r="ZK928" s="4"/>
      <c r="ZL928" s="4"/>
      <c r="ZM928" s="4"/>
      <c r="ZN928" s="4"/>
      <c r="ZO928" s="4"/>
      <c r="ZP928" s="4"/>
      <c r="ZQ928" s="4"/>
      <c r="ZR928" s="4"/>
      <c r="ZS928" s="4"/>
      <c r="ZT928" s="4"/>
      <c r="ZU928" s="4"/>
      <c r="ZV928" s="4"/>
      <c r="ZW928" s="4"/>
      <c r="ZX928" s="4"/>
      <c r="ZY928" s="4"/>
      <c r="ZZ928" s="4"/>
      <c r="AAA928" s="4"/>
      <c r="AAB928" s="4"/>
      <c r="AAC928" s="4"/>
      <c r="AAD928" s="4"/>
      <c r="AAE928" s="4"/>
      <c r="AAF928" s="4"/>
      <c r="AAG928" s="4"/>
      <c r="AAH928" s="4"/>
      <c r="AAI928" s="4"/>
      <c r="AAJ928" s="4"/>
      <c r="AAK928" s="4"/>
      <c r="AAL928" s="4"/>
      <c r="AAM928" s="4"/>
      <c r="AAN928" s="4"/>
      <c r="AAO928" s="4"/>
      <c r="AAP928" s="4"/>
      <c r="AAQ928" s="4"/>
      <c r="AAR928" s="4"/>
      <c r="AAS928" s="4"/>
      <c r="AAT928" s="4"/>
      <c r="AAU928" s="4"/>
      <c r="AAV928" s="4"/>
      <c r="AAW928" s="4"/>
      <c r="AAX928" s="4"/>
      <c r="AAY928" s="4"/>
      <c r="AAZ928" s="4"/>
      <c r="ABA928" s="4"/>
      <c r="ABB928" s="4"/>
      <c r="ABC928" s="4"/>
      <c r="ABD928" s="4"/>
      <c r="ABE928" s="4"/>
      <c r="ABF928" s="4"/>
      <c r="ABG928" s="4"/>
      <c r="ABH928" s="4"/>
      <c r="ABI928" s="4"/>
      <c r="ABJ928" s="4"/>
      <c r="ABK928" s="4"/>
      <c r="ABL928" s="4"/>
      <c r="ABM928" s="4"/>
      <c r="ABN928" s="4"/>
      <c r="ABO928" s="4"/>
      <c r="ABP928" s="4"/>
      <c r="ABQ928" s="4"/>
      <c r="ABR928" s="4"/>
      <c r="ABS928" s="4"/>
      <c r="ABT928" s="4"/>
      <c r="ABU928" s="4"/>
      <c r="ABV928" s="4"/>
      <c r="ABW928" s="4"/>
      <c r="ABX928" s="4"/>
      <c r="ABY928" s="4"/>
      <c r="ABZ928" s="4"/>
      <c r="ACA928" s="4"/>
      <c r="ACB928" s="4"/>
      <c r="ACC928" s="4"/>
      <c r="ACD928" s="4"/>
      <c r="ACE928" s="4"/>
      <c r="ACF928" s="4"/>
      <c r="ACG928" s="4"/>
      <c r="ACH928" s="4"/>
      <c r="ACJ928" s="4"/>
      <c r="ACL928" s="4"/>
      <c r="ACM928" s="4"/>
      <c r="ACN928" s="4"/>
      <c r="ACO928" s="4"/>
      <c r="ACP928" s="4"/>
      <c r="ACQ928" s="4"/>
      <c r="ACR928" s="4"/>
      <c r="ACS928" s="4"/>
      <c r="ACX928" s="4"/>
      <c r="ACY928" s="4"/>
      <c r="ACZ928" s="4"/>
      <c r="ADA928" s="4"/>
      <c r="ADB928" s="4"/>
      <c r="ADC928" s="4"/>
      <c r="ADD928" s="4"/>
      <c r="ADE928" s="4"/>
      <c r="ADF928" s="4"/>
      <c r="ADG928" s="4"/>
      <c r="ADH928" s="4"/>
      <c r="ADI928" s="4"/>
      <c r="ADJ928" s="4"/>
      <c r="ADK928" s="4"/>
      <c r="ADL928" s="4"/>
      <c r="ADM928" s="4"/>
      <c r="ADN928" s="4"/>
      <c r="ADO928" s="4"/>
      <c r="ADP928" s="4"/>
      <c r="ADQ928" s="4"/>
      <c r="ADR928" s="4"/>
      <c r="ADS928" s="4"/>
      <c r="ADT928" s="4"/>
      <c r="ADU928" s="4"/>
      <c r="ADV928" s="4"/>
      <c r="ADW928" s="4"/>
      <c r="ADX928" s="4"/>
      <c r="ADY928" s="4"/>
      <c r="ADZ928" s="4"/>
      <c r="AEA928" s="4"/>
      <c r="AEB928" s="4"/>
      <c r="AEC928" s="4"/>
      <c r="AED928" s="4"/>
      <c r="AEE928" s="4"/>
      <c r="AEF928" s="4"/>
      <c r="AEG928" s="4"/>
      <c r="AEH928" s="4"/>
      <c r="AEI928" s="4"/>
      <c r="AEJ928" s="4"/>
      <c r="AEK928" s="4"/>
      <c r="AEL928" s="4"/>
      <c r="AEM928" s="4"/>
      <c r="AEN928" s="4"/>
      <c r="AEO928" s="4"/>
      <c r="AEP928" s="4"/>
      <c r="AEQ928" s="4"/>
      <c r="AER928" s="4"/>
      <c r="AES928" s="4"/>
      <c r="AET928" s="4"/>
      <c r="AEU928" s="4"/>
      <c r="AEV928" s="4"/>
      <c r="AEW928" s="4"/>
      <c r="AEX928" s="4"/>
      <c r="AEY928" s="4"/>
      <c r="AEZ928" s="4"/>
      <c r="AFA928" s="4"/>
      <c r="AFB928" s="4"/>
      <c r="AFC928" s="4"/>
      <c r="AFD928" s="4"/>
      <c r="AFE928" s="4"/>
      <c r="AFF928" s="4"/>
      <c r="AFG928" s="4"/>
      <c r="AFH928" s="4"/>
      <c r="AFI928" s="4"/>
      <c r="AFJ928" s="4"/>
      <c r="AFK928" s="4"/>
      <c r="AFL928" s="4"/>
      <c r="AFM928" s="4"/>
      <c r="AFN928" s="4"/>
      <c r="AFO928" s="4"/>
      <c r="AFP928" s="4"/>
      <c r="AFQ928" s="4"/>
      <c r="AFR928" s="4"/>
      <c r="AFS928" s="4"/>
      <c r="AFT928" s="4"/>
      <c r="AFU928" s="4"/>
      <c r="AFV928" s="4"/>
      <c r="AFW928" s="4"/>
      <c r="AFX928" s="4"/>
      <c r="AFY928" s="4"/>
      <c r="AFZ928" s="4"/>
      <c r="AGA928" s="4"/>
      <c r="AGB928" s="4"/>
      <c r="AGC928" s="4"/>
      <c r="AGD928" s="4"/>
      <c r="AGE928" s="4"/>
      <c r="AGF928" s="4"/>
      <c r="AGG928" s="4"/>
      <c r="AGH928" s="4"/>
      <c r="AGI928" s="4"/>
      <c r="AGJ928" s="4"/>
      <c r="AGK928" s="4"/>
      <c r="AGL928" s="4"/>
      <c r="AGM928" s="4"/>
      <c r="AGN928" s="4"/>
      <c r="AGO928" s="4"/>
      <c r="AGP928" s="4"/>
      <c r="AGQ928" s="4"/>
      <c r="AGR928" s="4"/>
      <c r="AGS928" s="4"/>
      <c r="AGT928" s="4"/>
      <c r="AGU928" s="4"/>
      <c r="AGV928" s="4"/>
      <c r="AGW928" s="4"/>
      <c r="AGX928" s="4"/>
      <c r="AGY928" s="4"/>
      <c r="AGZ928" s="4"/>
      <c r="AHA928" s="4"/>
      <c r="AHB928" s="4"/>
      <c r="AHC928" s="4"/>
      <c r="AHD928" s="4"/>
      <c r="AHE928" s="4"/>
      <c r="AHF928" s="4"/>
      <c r="AHG928" s="4"/>
      <c r="AHH928" s="4"/>
      <c r="AHI928" s="4"/>
      <c r="AHJ928" s="4"/>
      <c r="AHK928" s="4"/>
      <c r="AHL928" s="4"/>
      <c r="AHM928" s="4"/>
      <c r="AHN928" s="4"/>
      <c r="AHO928" s="4"/>
      <c r="AHP928" s="4"/>
      <c r="AHQ928" s="4"/>
      <c r="AHR928" s="4"/>
      <c r="AHS928" s="4"/>
      <c r="AHT928" s="4"/>
      <c r="AHU928" s="4"/>
      <c r="AHV928" s="4"/>
      <c r="AHW928" s="4"/>
      <c r="AHX928" s="4"/>
      <c r="AHY928" s="4"/>
      <c r="AHZ928" s="4"/>
      <c r="AIA928" s="4"/>
      <c r="AIB928" s="4"/>
      <c r="AIC928" s="4"/>
      <c r="AID928" s="4"/>
      <c r="AIE928" s="4"/>
      <c r="AIF928" s="4"/>
      <c r="AIG928" s="4"/>
      <c r="AIH928" s="4"/>
      <c r="AII928" s="4"/>
      <c r="AIJ928" s="4"/>
      <c r="AIK928" s="4"/>
      <c r="AIL928" s="4"/>
      <c r="AIM928" s="4"/>
      <c r="AIN928" s="4"/>
      <c r="AIO928" s="4"/>
      <c r="AIP928" s="4"/>
      <c r="AIQ928" s="4"/>
      <c r="AIR928" s="4"/>
      <c r="AIS928" s="4"/>
      <c r="AIT928" s="4"/>
      <c r="AIU928" s="4"/>
      <c r="AIV928" s="4"/>
      <c r="AIW928" s="4"/>
      <c r="AIX928" s="4"/>
      <c r="AIY928" s="4"/>
      <c r="AIZ928" s="4"/>
      <c r="AJA928" s="4"/>
      <c r="AJB928" s="4"/>
      <c r="AJC928" s="4"/>
      <c r="AJD928" s="4"/>
      <c r="AJE928" s="4"/>
      <c r="AJF928" s="4"/>
      <c r="AJG928" s="4"/>
      <c r="AJH928" s="4"/>
      <c r="AJI928" s="4"/>
      <c r="AJJ928" s="4"/>
      <c r="AJK928" s="4"/>
      <c r="AJL928" s="4"/>
      <c r="AJM928" s="4"/>
      <c r="AJN928" s="4"/>
      <c r="AJO928" s="4"/>
      <c r="AJP928" s="4"/>
      <c r="AJQ928" s="4"/>
      <c r="AJR928" s="4"/>
      <c r="AJS928" s="4"/>
      <c r="AJT928" s="4"/>
      <c r="AJU928" s="4"/>
      <c r="AJV928" s="4"/>
      <c r="AJW928" s="4"/>
      <c r="AJX928" s="4"/>
      <c r="AJY928" s="4"/>
      <c r="AJZ928" s="4"/>
      <c r="AKA928" s="4"/>
      <c r="AKB928" s="4"/>
      <c r="AKC928" s="4"/>
      <c r="AKD928" s="4"/>
      <c r="AKE928" s="4"/>
      <c r="AKF928" s="4"/>
      <c r="AKG928" s="4"/>
      <c r="AKH928" s="4"/>
      <c r="AKI928" s="4"/>
      <c r="AKJ928" s="4"/>
      <c r="AKK928" s="4"/>
      <c r="AKL928" s="4"/>
      <c r="AKM928" s="4"/>
      <c r="AKN928" s="4"/>
      <c r="AKO928" s="4"/>
      <c r="AKP928" s="4"/>
      <c r="AKQ928" s="4"/>
      <c r="AKR928" s="4"/>
      <c r="AKS928" s="4"/>
      <c r="AKT928" s="4"/>
      <c r="AKU928" s="4"/>
      <c r="AKV928" s="4"/>
      <c r="AKW928" s="4"/>
      <c r="AKX928" s="4"/>
      <c r="AKY928" s="4"/>
      <c r="AKZ928" s="4"/>
      <c r="ALA928" s="4"/>
      <c r="ALB928" s="4"/>
      <c r="ALC928" s="4"/>
      <c r="ALD928" s="4"/>
      <c r="ALE928" s="4"/>
      <c r="ALF928" s="4"/>
      <c r="ALG928" s="4"/>
      <c r="ALH928" s="4"/>
      <c r="ALI928" s="4"/>
      <c r="ALJ928" s="4"/>
      <c r="ALK928" s="4"/>
      <c r="ALL928" s="4"/>
      <c r="ALM928" s="4"/>
      <c r="ALN928" s="4"/>
      <c r="ALO928" s="4"/>
      <c r="ALP928" s="4"/>
      <c r="ALQ928" s="4"/>
      <c r="ALR928" s="4"/>
      <c r="ALS928" s="4"/>
      <c r="ALT928" s="4"/>
      <c r="ALU928" s="4"/>
      <c r="ALV928" s="4"/>
      <c r="ALW928" s="4"/>
      <c r="ALX928" s="4"/>
      <c r="ALY928" s="4"/>
      <c r="ALZ928" s="4"/>
      <c r="AMA928" s="4"/>
      <c r="AMB928" s="4"/>
      <c r="AMC928" s="4"/>
      <c r="AMD928" s="4"/>
      <c r="AMF928" s="4"/>
      <c r="AMH928" s="4"/>
      <c r="AMI928" s="4"/>
      <c r="AMJ928" s="4"/>
      <c r="AMK928" s="4"/>
      <c r="AML928" s="4"/>
      <c r="AMM928" s="4"/>
      <c r="AMN928" s="4"/>
      <c r="AMO928" s="4"/>
      <c r="AMT928" s="4"/>
      <c r="AMU928" s="4"/>
      <c r="AMV928" s="4"/>
      <c r="AMW928" s="4"/>
      <c r="AMX928" s="4"/>
      <c r="AMY928" s="4"/>
      <c r="AMZ928" s="4"/>
      <c r="ANA928" s="4"/>
      <c r="ANB928" s="4"/>
      <c r="ANC928" s="4"/>
      <c r="AND928" s="4"/>
      <c r="ANE928" s="4"/>
      <c r="ANF928" s="4"/>
      <c r="ANG928" s="4"/>
      <c r="ANH928" s="4"/>
      <c r="ANI928" s="4"/>
      <c r="ANJ928" s="4"/>
      <c r="ANK928" s="4"/>
      <c r="ANL928" s="4"/>
      <c r="ANM928" s="4"/>
      <c r="ANN928" s="4"/>
      <c r="ANO928" s="4"/>
      <c r="ANP928" s="4"/>
      <c r="ANQ928" s="4"/>
      <c r="ANR928" s="4"/>
      <c r="ANS928" s="4"/>
      <c r="ANT928" s="4"/>
      <c r="ANU928" s="4"/>
      <c r="ANV928" s="4"/>
      <c r="ANW928" s="4"/>
      <c r="ANX928" s="4"/>
      <c r="ANY928" s="4"/>
      <c r="ANZ928" s="4"/>
      <c r="AOA928" s="4"/>
      <c r="AOB928" s="4"/>
      <c r="AOC928" s="4"/>
      <c r="AOD928" s="4"/>
      <c r="AOE928" s="4"/>
      <c r="AOF928" s="4"/>
      <c r="AOG928" s="4"/>
      <c r="AOH928" s="4"/>
      <c r="AOI928" s="4"/>
      <c r="AOJ928" s="4"/>
      <c r="AOK928" s="4"/>
      <c r="AOL928" s="4"/>
      <c r="AOM928" s="4"/>
      <c r="AON928" s="4"/>
      <c r="AOO928" s="4"/>
      <c r="AOP928" s="4"/>
      <c r="AOQ928" s="4"/>
      <c r="AOR928" s="4"/>
      <c r="AOS928" s="4"/>
      <c r="AOT928" s="4"/>
      <c r="AOU928" s="4"/>
      <c r="AOV928" s="4"/>
      <c r="AOW928" s="4"/>
      <c r="AOX928" s="4"/>
      <c r="AOY928" s="4"/>
      <c r="AOZ928" s="4"/>
      <c r="APA928" s="4"/>
      <c r="APB928" s="4"/>
      <c r="APC928" s="4"/>
      <c r="APD928" s="4"/>
      <c r="APE928" s="4"/>
      <c r="APF928" s="4"/>
      <c r="APG928" s="4"/>
      <c r="APH928" s="4"/>
      <c r="API928" s="4"/>
      <c r="APJ928" s="4"/>
      <c r="APK928" s="4"/>
      <c r="APL928" s="4"/>
      <c r="APM928" s="4"/>
      <c r="APN928" s="4"/>
      <c r="APO928" s="4"/>
      <c r="APP928" s="4"/>
      <c r="APQ928" s="4"/>
      <c r="APR928" s="4"/>
      <c r="APS928" s="4"/>
      <c r="APT928" s="4"/>
      <c r="APU928" s="4"/>
      <c r="APV928" s="4"/>
      <c r="APW928" s="4"/>
      <c r="APX928" s="4"/>
      <c r="APY928" s="4"/>
      <c r="APZ928" s="4"/>
      <c r="AQA928" s="4"/>
      <c r="AQB928" s="4"/>
      <c r="AQC928" s="4"/>
      <c r="AQD928" s="4"/>
      <c r="AQE928" s="4"/>
      <c r="AQF928" s="4"/>
      <c r="AQG928" s="4"/>
      <c r="AQH928" s="4"/>
      <c r="AQI928" s="4"/>
      <c r="AQJ928" s="4"/>
      <c r="AQK928" s="4"/>
      <c r="AQL928" s="4"/>
      <c r="AQM928" s="4"/>
      <c r="AQN928" s="4"/>
      <c r="AQO928" s="4"/>
      <c r="AQP928" s="4"/>
      <c r="AQQ928" s="4"/>
      <c r="AQR928" s="4"/>
      <c r="AQS928" s="4"/>
      <c r="AQT928" s="4"/>
      <c r="AQU928" s="4"/>
      <c r="AQV928" s="4"/>
      <c r="AQW928" s="4"/>
      <c r="AQX928" s="4"/>
      <c r="AQY928" s="4"/>
      <c r="AQZ928" s="4"/>
      <c r="ARA928" s="4"/>
      <c r="ARB928" s="4"/>
      <c r="ARC928" s="4"/>
      <c r="ARD928" s="4"/>
      <c r="ARE928" s="4"/>
      <c r="ARF928" s="4"/>
      <c r="ARG928" s="4"/>
      <c r="ARH928" s="4"/>
      <c r="ARI928" s="4"/>
      <c r="ARJ928" s="4"/>
      <c r="ARK928" s="4"/>
      <c r="ARL928" s="4"/>
      <c r="ARM928" s="4"/>
      <c r="ARN928" s="4"/>
      <c r="ARO928" s="4"/>
      <c r="ARP928" s="4"/>
      <c r="ARQ928" s="4"/>
      <c r="ARR928" s="4"/>
      <c r="ARS928" s="4"/>
      <c r="ART928" s="4"/>
      <c r="ARU928" s="4"/>
      <c r="ARV928" s="4"/>
      <c r="ARW928" s="4"/>
      <c r="ARX928" s="4"/>
      <c r="ARY928" s="4"/>
      <c r="ARZ928" s="4"/>
      <c r="ASA928" s="4"/>
      <c r="ASB928" s="4"/>
      <c r="ASC928" s="4"/>
      <c r="ASD928" s="4"/>
      <c r="ASE928" s="4"/>
      <c r="ASF928" s="4"/>
      <c r="ASG928" s="4"/>
      <c r="ASH928" s="4"/>
      <c r="ASI928" s="4"/>
      <c r="ASJ928" s="4"/>
      <c r="ASK928" s="4"/>
      <c r="ASL928" s="4"/>
      <c r="ASM928" s="4"/>
      <c r="ASN928" s="4"/>
      <c r="ASO928" s="4"/>
      <c r="ASP928" s="4"/>
      <c r="ASQ928" s="4"/>
      <c r="ASR928" s="4"/>
      <c r="ASS928" s="4"/>
      <c r="AST928" s="4"/>
      <c r="ASU928" s="4"/>
      <c r="ASV928" s="4"/>
      <c r="ASW928" s="4"/>
      <c r="ASX928" s="4"/>
      <c r="ASY928" s="4"/>
      <c r="ASZ928" s="4"/>
      <c r="ATA928" s="4"/>
      <c r="ATB928" s="4"/>
      <c r="ATC928" s="4"/>
      <c r="ATD928" s="4"/>
      <c r="ATE928" s="4"/>
      <c r="ATF928" s="4"/>
      <c r="ATG928" s="4"/>
      <c r="ATH928" s="4"/>
      <c r="ATI928" s="4"/>
      <c r="ATJ928" s="4"/>
      <c r="ATK928" s="4"/>
      <c r="ATL928" s="4"/>
      <c r="ATM928" s="4"/>
      <c r="ATN928" s="4"/>
      <c r="ATO928" s="4"/>
      <c r="ATP928" s="4"/>
      <c r="ATQ928" s="4"/>
      <c r="ATR928" s="4"/>
      <c r="ATS928" s="4"/>
      <c r="ATT928" s="4"/>
      <c r="ATU928" s="4"/>
      <c r="ATV928" s="4"/>
      <c r="ATW928" s="4"/>
      <c r="ATX928" s="4"/>
      <c r="ATY928" s="4"/>
      <c r="ATZ928" s="4"/>
      <c r="AUA928" s="4"/>
      <c r="AUB928" s="4"/>
      <c r="AUC928" s="4"/>
      <c r="AUD928" s="4"/>
      <c r="AUE928" s="4"/>
      <c r="AUF928" s="4"/>
      <c r="AUG928" s="4"/>
      <c r="AUH928" s="4"/>
      <c r="AUI928" s="4"/>
      <c r="AUJ928" s="4"/>
      <c r="AUK928" s="4"/>
      <c r="AUL928" s="4"/>
      <c r="AUM928" s="4"/>
      <c r="AUN928" s="4"/>
      <c r="AUO928" s="4"/>
      <c r="AUP928" s="4"/>
      <c r="AUQ928" s="4"/>
      <c r="AUR928" s="4"/>
      <c r="AUS928" s="4"/>
      <c r="AUT928" s="4"/>
      <c r="AUU928" s="4"/>
      <c r="AUV928" s="4"/>
      <c r="AUW928" s="4"/>
      <c r="AUX928" s="4"/>
      <c r="AUY928" s="4"/>
      <c r="AUZ928" s="4"/>
      <c r="AVA928" s="4"/>
      <c r="AVB928" s="4"/>
      <c r="AVC928" s="4"/>
      <c r="AVD928" s="4"/>
      <c r="AVE928" s="4"/>
      <c r="AVF928" s="4"/>
      <c r="AVG928" s="4"/>
      <c r="AVH928" s="4"/>
      <c r="AVI928" s="4"/>
      <c r="AVJ928" s="4"/>
      <c r="AVK928" s="4"/>
      <c r="AVL928" s="4"/>
      <c r="AVM928" s="4"/>
      <c r="AVN928" s="4"/>
      <c r="AVO928" s="4"/>
      <c r="AVP928" s="4"/>
      <c r="AVQ928" s="4"/>
      <c r="AVR928" s="4"/>
      <c r="AVS928" s="4"/>
      <c r="AVT928" s="4"/>
      <c r="AVU928" s="4"/>
      <c r="AVV928" s="4"/>
      <c r="AVW928" s="4"/>
      <c r="AVX928" s="4"/>
      <c r="AVY928" s="4"/>
      <c r="AVZ928" s="4"/>
      <c r="AWB928" s="4"/>
      <c r="AWD928" s="4"/>
      <c r="AWE928" s="4"/>
      <c r="AWF928" s="4"/>
      <c r="AWG928" s="4"/>
      <c r="AWH928" s="4"/>
      <c r="AWI928" s="4"/>
      <c r="AWJ928" s="4"/>
      <c r="AWK928" s="4"/>
      <c r="AWP928" s="4"/>
      <c r="AWQ928" s="4"/>
      <c r="AWR928" s="4"/>
      <c r="AWS928" s="4"/>
      <c r="AWT928" s="4"/>
      <c r="AWU928" s="4"/>
      <c r="AWV928" s="4"/>
      <c r="AWW928" s="4"/>
      <c r="AWX928" s="4"/>
      <c r="AWY928" s="4"/>
      <c r="AWZ928" s="4"/>
      <c r="AXA928" s="4"/>
      <c r="AXB928" s="4"/>
      <c r="AXC928" s="4"/>
      <c r="AXD928" s="4"/>
      <c r="AXE928" s="4"/>
      <c r="AXF928" s="4"/>
      <c r="AXG928" s="4"/>
      <c r="AXH928" s="4"/>
      <c r="AXI928" s="4"/>
      <c r="AXJ928" s="4"/>
      <c r="AXK928" s="4"/>
      <c r="AXL928" s="4"/>
      <c r="AXM928" s="4"/>
      <c r="AXN928" s="4"/>
      <c r="AXO928" s="4"/>
      <c r="AXP928" s="4"/>
      <c r="AXQ928" s="4"/>
      <c r="AXR928" s="4"/>
      <c r="AXS928" s="4"/>
      <c r="AXT928" s="4"/>
      <c r="AXU928" s="4"/>
      <c r="AXV928" s="4"/>
      <c r="AXW928" s="4"/>
      <c r="AXX928" s="4"/>
      <c r="AXY928" s="4"/>
      <c r="AXZ928" s="4"/>
      <c r="AYA928" s="4"/>
      <c r="AYB928" s="4"/>
      <c r="AYC928" s="4"/>
      <c r="AYD928" s="4"/>
      <c r="AYE928" s="4"/>
      <c r="AYF928" s="4"/>
      <c r="AYG928" s="4"/>
      <c r="AYH928" s="4"/>
      <c r="AYI928" s="4"/>
      <c r="AYJ928" s="4"/>
      <c r="AYK928" s="4"/>
      <c r="AYL928" s="4"/>
      <c r="AYM928" s="4"/>
      <c r="AYN928" s="4"/>
      <c r="AYO928" s="4"/>
      <c r="AYP928" s="4"/>
      <c r="AYQ928" s="4"/>
      <c r="AYR928" s="4"/>
      <c r="AYS928" s="4"/>
      <c r="AYT928" s="4"/>
      <c r="AYU928" s="4"/>
      <c r="AYV928" s="4"/>
      <c r="AYW928" s="4"/>
      <c r="AYX928" s="4"/>
      <c r="AYY928" s="4"/>
      <c r="AYZ928" s="4"/>
      <c r="AZA928" s="4"/>
      <c r="AZB928" s="4"/>
      <c r="AZC928" s="4"/>
      <c r="AZD928" s="4"/>
      <c r="AZE928" s="4"/>
      <c r="AZF928" s="4"/>
      <c r="AZG928" s="4"/>
      <c r="AZH928" s="4"/>
      <c r="AZI928" s="4"/>
      <c r="AZJ928" s="4"/>
      <c r="AZK928" s="4"/>
      <c r="AZL928" s="4"/>
      <c r="AZM928" s="4"/>
      <c r="AZN928" s="4"/>
      <c r="AZO928" s="4"/>
      <c r="AZP928" s="4"/>
      <c r="AZQ928" s="4"/>
      <c r="AZR928" s="4"/>
      <c r="AZS928" s="4"/>
      <c r="AZT928" s="4"/>
      <c r="AZU928" s="4"/>
      <c r="AZV928" s="4"/>
      <c r="AZW928" s="4"/>
      <c r="AZX928" s="4"/>
      <c r="AZY928" s="4"/>
      <c r="AZZ928" s="4"/>
      <c r="BAA928" s="4"/>
      <c r="BAB928" s="4"/>
      <c r="BAC928" s="4"/>
      <c r="BAD928" s="4"/>
      <c r="BAE928" s="4"/>
      <c r="BAF928" s="4"/>
      <c r="BAG928" s="4"/>
      <c r="BAH928" s="4"/>
      <c r="BAI928" s="4"/>
      <c r="BAJ928" s="4"/>
      <c r="BAK928" s="4"/>
      <c r="BAL928" s="4"/>
      <c r="BAM928" s="4"/>
      <c r="BAN928" s="4"/>
      <c r="BAO928" s="4"/>
      <c r="BAP928" s="4"/>
      <c r="BAQ928" s="4"/>
      <c r="BAR928" s="4"/>
      <c r="BAS928" s="4"/>
      <c r="BAT928" s="4"/>
      <c r="BAU928" s="4"/>
      <c r="BAV928" s="4"/>
      <c r="BAW928" s="4"/>
      <c r="BAX928" s="4"/>
      <c r="BAY928" s="4"/>
      <c r="BAZ928" s="4"/>
      <c r="BBA928" s="4"/>
      <c r="BBB928" s="4"/>
      <c r="BBC928" s="4"/>
      <c r="BBD928" s="4"/>
      <c r="BBE928" s="4"/>
      <c r="BBF928" s="4"/>
      <c r="BBG928" s="4"/>
      <c r="BBH928" s="4"/>
      <c r="BBI928" s="4"/>
      <c r="BBJ928" s="4"/>
      <c r="BBK928" s="4"/>
      <c r="BBL928" s="4"/>
      <c r="BBM928" s="4"/>
      <c r="BBN928" s="4"/>
      <c r="BBO928" s="4"/>
      <c r="BBP928" s="4"/>
      <c r="BBQ928" s="4"/>
      <c r="BBR928" s="4"/>
      <c r="BBS928" s="4"/>
      <c r="BBT928" s="4"/>
      <c r="BBU928" s="4"/>
      <c r="BBV928" s="4"/>
      <c r="BBW928" s="4"/>
      <c r="BBX928" s="4"/>
      <c r="BBY928" s="4"/>
      <c r="BBZ928" s="4"/>
      <c r="BCA928" s="4"/>
      <c r="BCB928" s="4"/>
      <c r="BCC928" s="4"/>
      <c r="BCD928" s="4"/>
      <c r="BCE928" s="4"/>
      <c r="BCF928" s="4"/>
      <c r="BCG928" s="4"/>
      <c r="BCH928" s="4"/>
      <c r="BCI928" s="4"/>
      <c r="BCJ928" s="4"/>
      <c r="BCK928" s="4"/>
      <c r="BCL928" s="4"/>
      <c r="BCM928" s="4"/>
      <c r="BCN928" s="4"/>
      <c r="BCO928" s="4"/>
      <c r="BCP928" s="4"/>
      <c r="BCQ928" s="4"/>
      <c r="BCR928" s="4"/>
      <c r="BCS928" s="4"/>
      <c r="BCT928" s="4"/>
      <c r="BCU928" s="4"/>
      <c r="BCV928" s="4"/>
      <c r="BCW928" s="4"/>
      <c r="BCX928" s="4"/>
      <c r="BCY928" s="4"/>
      <c r="BCZ928" s="4"/>
      <c r="BDA928" s="4"/>
      <c r="BDB928" s="4"/>
      <c r="BDC928" s="4"/>
      <c r="BDD928" s="4"/>
      <c r="BDE928" s="4"/>
      <c r="BDF928" s="4"/>
      <c r="BDG928" s="4"/>
      <c r="BDH928" s="4"/>
      <c r="BDI928" s="4"/>
      <c r="BDJ928" s="4"/>
      <c r="BDK928" s="4"/>
      <c r="BDL928" s="4"/>
      <c r="BDM928" s="4"/>
      <c r="BDN928" s="4"/>
      <c r="BDO928" s="4"/>
      <c r="BDP928" s="4"/>
      <c r="BDQ928" s="4"/>
      <c r="BDR928" s="4"/>
      <c r="BDS928" s="4"/>
      <c r="BDT928" s="4"/>
      <c r="BDU928" s="4"/>
      <c r="BDV928" s="4"/>
      <c r="BDW928" s="4"/>
      <c r="BDX928" s="4"/>
      <c r="BDY928" s="4"/>
      <c r="BDZ928" s="4"/>
      <c r="BEA928" s="4"/>
      <c r="BEB928" s="4"/>
      <c r="BEC928" s="4"/>
      <c r="BED928" s="4"/>
      <c r="BEE928" s="4"/>
      <c r="BEF928" s="4"/>
      <c r="BEG928" s="4"/>
      <c r="BEH928" s="4"/>
      <c r="BEI928" s="4"/>
      <c r="BEJ928" s="4"/>
      <c r="BEK928" s="4"/>
      <c r="BEL928" s="4"/>
      <c r="BEM928" s="4"/>
      <c r="BEN928" s="4"/>
      <c r="BEO928" s="4"/>
      <c r="BEP928" s="4"/>
      <c r="BEQ928" s="4"/>
      <c r="BER928" s="4"/>
      <c r="BES928" s="4"/>
      <c r="BET928" s="4"/>
      <c r="BEU928" s="4"/>
      <c r="BEV928" s="4"/>
      <c r="BEW928" s="4"/>
      <c r="BEX928" s="4"/>
      <c r="BEY928" s="4"/>
      <c r="BEZ928" s="4"/>
      <c r="BFA928" s="4"/>
      <c r="BFB928" s="4"/>
      <c r="BFC928" s="4"/>
      <c r="BFD928" s="4"/>
      <c r="BFE928" s="4"/>
      <c r="BFF928" s="4"/>
      <c r="BFG928" s="4"/>
      <c r="BFH928" s="4"/>
      <c r="BFI928" s="4"/>
      <c r="BFJ928" s="4"/>
      <c r="BFK928" s="4"/>
      <c r="BFL928" s="4"/>
      <c r="BFM928" s="4"/>
      <c r="BFN928" s="4"/>
      <c r="BFO928" s="4"/>
      <c r="BFP928" s="4"/>
      <c r="BFQ928" s="4"/>
      <c r="BFR928" s="4"/>
      <c r="BFS928" s="4"/>
      <c r="BFT928" s="4"/>
      <c r="BFU928" s="4"/>
      <c r="BFV928" s="4"/>
      <c r="BFX928" s="4"/>
      <c r="BFZ928" s="4"/>
      <c r="BGA928" s="4"/>
      <c r="BGB928" s="4"/>
      <c r="BGC928" s="4"/>
      <c r="BGD928" s="4"/>
      <c r="BGE928" s="4"/>
      <c r="BGF928" s="4"/>
      <c r="BGG928" s="4"/>
      <c r="BGL928" s="4"/>
      <c r="BGM928" s="4"/>
      <c r="BGN928" s="4"/>
      <c r="BGO928" s="4"/>
      <c r="BGP928" s="4"/>
      <c r="BGQ928" s="4"/>
      <c r="BGR928" s="4"/>
      <c r="BGS928" s="4"/>
      <c r="BGT928" s="4"/>
      <c r="BGU928" s="4"/>
      <c r="BGV928" s="4"/>
      <c r="BGW928" s="4"/>
      <c r="BGX928" s="4"/>
      <c r="BGY928" s="4"/>
      <c r="BGZ928" s="4"/>
      <c r="BHA928" s="4"/>
      <c r="BHB928" s="4"/>
      <c r="BHC928" s="4"/>
      <c r="BHD928" s="4"/>
      <c r="BHE928" s="4"/>
      <c r="BHF928" s="4"/>
      <c r="BHG928" s="4"/>
      <c r="BHH928" s="4"/>
      <c r="BHI928" s="4"/>
      <c r="BHJ928" s="4"/>
      <c r="BHK928" s="4"/>
      <c r="BHL928" s="4"/>
      <c r="BHM928" s="4"/>
      <c r="BHN928" s="4"/>
      <c r="BHO928" s="4"/>
      <c r="BHP928" s="4"/>
      <c r="BHQ928" s="4"/>
      <c r="BHR928" s="4"/>
      <c r="BHS928" s="4"/>
      <c r="BHT928" s="4"/>
      <c r="BHU928" s="4"/>
      <c r="BHV928" s="4"/>
      <c r="BHW928" s="4"/>
      <c r="BHX928" s="4"/>
      <c r="BHY928" s="4"/>
      <c r="BHZ928" s="4"/>
      <c r="BIA928" s="4"/>
      <c r="BIB928" s="4"/>
      <c r="BIC928" s="4"/>
      <c r="BID928" s="4"/>
      <c r="BIE928" s="4"/>
      <c r="BIF928" s="4"/>
      <c r="BIG928" s="4"/>
      <c r="BIH928" s="4"/>
      <c r="BII928" s="4"/>
      <c r="BIJ928" s="4"/>
      <c r="BIK928" s="4"/>
      <c r="BIL928" s="4"/>
      <c r="BIM928" s="4"/>
      <c r="BIN928" s="4"/>
      <c r="BIO928" s="4"/>
      <c r="BIP928" s="4"/>
      <c r="BIQ928" s="4"/>
      <c r="BIR928" s="4"/>
      <c r="BIS928" s="4"/>
      <c r="BIT928" s="4"/>
      <c r="BIU928" s="4"/>
      <c r="BIV928" s="4"/>
      <c r="BIW928" s="4"/>
      <c r="BIX928" s="4"/>
      <c r="BIY928" s="4"/>
      <c r="BIZ928" s="4"/>
      <c r="BJA928" s="4"/>
      <c r="BJB928" s="4"/>
      <c r="BJC928" s="4"/>
      <c r="BJD928" s="4"/>
      <c r="BJE928" s="4"/>
      <c r="BJF928" s="4"/>
      <c r="BJG928" s="4"/>
      <c r="BJH928" s="4"/>
      <c r="BJI928" s="4"/>
      <c r="BJJ928" s="4"/>
      <c r="BJK928" s="4"/>
      <c r="BJL928" s="4"/>
      <c r="BJM928" s="4"/>
      <c r="BJN928" s="4"/>
      <c r="BJO928" s="4"/>
      <c r="BJP928" s="4"/>
      <c r="BJQ928" s="4"/>
      <c r="BJR928" s="4"/>
      <c r="BJS928" s="4"/>
      <c r="BJT928" s="4"/>
      <c r="BJU928" s="4"/>
      <c r="BJV928" s="4"/>
      <c r="BJW928" s="4"/>
      <c r="BJX928" s="4"/>
      <c r="BJY928" s="4"/>
      <c r="BJZ928" s="4"/>
      <c r="BKA928" s="4"/>
      <c r="BKB928" s="4"/>
      <c r="BKC928" s="4"/>
      <c r="BKD928" s="4"/>
      <c r="BKE928" s="4"/>
      <c r="BKF928" s="4"/>
      <c r="BKG928" s="4"/>
      <c r="BKH928" s="4"/>
      <c r="BKI928" s="4"/>
      <c r="BKJ928" s="4"/>
      <c r="BKK928" s="4"/>
      <c r="BKL928" s="4"/>
      <c r="BKM928" s="4"/>
      <c r="BKN928" s="4"/>
      <c r="BKO928" s="4"/>
      <c r="BKP928" s="4"/>
      <c r="BKQ928" s="4"/>
      <c r="BKR928" s="4"/>
      <c r="BKS928" s="4"/>
      <c r="BKT928" s="4"/>
      <c r="BKU928" s="4"/>
      <c r="BKV928" s="4"/>
      <c r="BKW928" s="4"/>
      <c r="BKX928" s="4"/>
      <c r="BKY928" s="4"/>
      <c r="BKZ928" s="4"/>
      <c r="BLA928" s="4"/>
      <c r="BLB928" s="4"/>
      <c r="BLC928" s="4"/>
      <c r="BLD928" s="4"/>
      <c r="BLE928" s="4"/>
      <c r="BLF928" s="4"/>
      <c r="BLG928" s="4"/>
      <c r="BLH928" s="4"/>
      <c r="BLI928" s="4"/>
      <c r="BLJ928" s="4"/>
      <c r="BLK928" s="4"/>
      <c r="BLL928" s="4"/>
      <c r="BLM928" s="4"/>
      <c r="BLN928" s="4"/>
      <c r="BLO928" s="4"/>
      <c r="BLP928" s="4"/>
      <c r="BLQ928" s="4"/>
      <c r="BLR928" s="4"/>
      <c r="BLS928" s="4"/>
      <c r="BLT928" s="4"/>
      <c r="BLU928" s="4"/>
      <c r="BLV928" s="4"/>
      <c r="BLW928" s="4"/>
      <c r="BLX928" s="4"/>
      <c r="BLY928" s="4"/>
      <c r="BLZ928" s="4"/>
      <c r="BMA928" s="4"/>
      <c r="BMB928" s="4"/>
      <c r="BMC928" s="4"/>
      <c r="BMD928" s="4"/>
      <c r="BME928" s="4"/>
      <c r="BMF928" s="4"/>
      <c r="BMG928" s="4"/>
      <c r="BMH928" s="4"/>
      <c r="BMI928" s="4"/>
      <c r="BMJ928" s="4"/>
      <c r="BMK928" s="4"/>
      <c r="BML928" s="4"/>
      <c r="BMM928" s="4"/>
      <c r="BMN928" s="4"/>
      <c r="BMO928" s="4"/>
      <c r="BMP928" s="4"/>
      <c r="BMQ928" s="4"/>
      <c r="BMR928" s="4"/>
      <c r="BMS928" s="4"/>
      <c r="BMT928" s="4"/>
      <c r="BMU928" s="4"/>
      <c r="BMV928" s="4"/>
      <c r="BMW928" s="4"/>
      <c r="BMX928" s="4"/>
      <c r="BMY928" s="4"/>
      <c r="BMZ928" s="4"/>
      <c r="BNA928" s="4"/>
      <c r="BNB928" s="4"/>
      <c r="BNC928" s="4"/>
      <c r="BND928" s="4"/>
      <c r="BNE928" s="4"/>
      <c r="BNF928" s="4"/>
      <c r="BNG928" s="4"/>
      <c r="BNH928" s="4"/>
      <c r="BNI928" s="4"/>
      <c r="BNJ928" s="4"/>
      <c r="BNK928" s="4"/>
      <c r="BNL928" s="4"/>
      <c r="BNM928" s="4"/>
      <c r="BNN928" s="4"/>
      <c r="BNO928" s="4"/>
      <c r="BNP928" s="4"/>
      <c r="BNQ928" s="4"/>
      <c r="BNR928" s="4"/>
      <c r="BNS928" s="4"/>
      <c r="BNT928" s="4"/>
      <c r="BNU928" s="4"/>
      <c r="BNV928" s="4"/>
      <c r="BNW928" s="4"/>
      <c r="BNX928" s="4"/>
      <c r="BNY928" s="4"/>
      <c r="BNZ928" s="4"/>
      <c r="BOA928" s="4"/>
      <c r="BOB928" s="4"/>
      <c r="BOC928" s="4"/>
      <c r="BOD928" s="4"/>
      <c r="BOE928" s="4"/>
      <c r="BOF928" s="4"/>
      <c r="BOG928" s="4"/>
      <c r="BOH928" s="4"/>
      <c r="BOI928" s="4"/>
      <c r="BOJ928" s="4"/>
      <c r="BOK928" s="4"/>
      <c r="BOL928" s="4"/>
      <c r="BOM928" s="4"/>
      <c r="BON928" s="4"/>
      <c r="BOO928" s="4"/>
      <c r="BOP928" s="4"/>
      <c r="BOQ928" s="4"/>
      <c r="BOR928" s="4"/>
      <c r="BOS928" s="4"/>
      <c r="BOT928" s="4"/>
      <c r="BOU928" s="4"/>
      <c r="BOV928" s="4"/>
      <c r="BOW928" s="4"/>
      <c r="BOX928" s="4"/>
      <c r="BOY928" s="4"/>
      <c r="BOZ928" s="4"/>
      <c r="BPA928" s="4"/>
      <c r="BPB928" s="4"/>
      <c r="BPC928" s="4"/>
      <c r="BPD928" s="4"/>
      <c r="BPE928" s="4"/>
      <c r="BPF928" s="4"/>
      <c r="BPG928" s="4"/>
      <c r="BPH928" s="4"/>
      <c r="BPI928" s="4"/>
      <c r="BPJ928" s="4"/>
      <c r="BPK928" s="4"/>
      <c r="BPL928" s="4"/>
      <c r="BPM928" s="4"/>
      <c r="BPN928" s="4"/>
      <c r="BPO928" s="4"/>
      <c r="BPP928" s="4"/>
      <c r="BPQ928" s="4"/>
      <c r="BPR928" s="4"/>
      <c r="BPT928" s="4"/>
      <c r="BPV928" s="4"/>
      <c r="BPW928" s="4"/>
      <c r="BPX928" s="4"/>
      <c r="BPY928" s="4"/>
      <c r="BPZ928" s="4"/>
      <c r="BQA928" s="4"/>
      <c r="BQB928" s="4"/>
      <c r="BQC928" s="4"/>
      <c r="BQH928" s="4"/>
      <c r="BQI928" s="4"/>
      <c r="BQJ928" s="4"/>
      <c r="BQK928" s="4"/>
      <c r="BQL928" s="4"/>
      <c r="BQM928" s="4"/>
      <c r="BQN928" s="4"/>
      <c r="BQO928" s="4"/>
      <c r="BQP928" s="4"/>
      <c r="BQQ928" s="4"/>
      <c r="BQR928" s="4"/>
      <c r="BQS928" s="4"/>
      <c r="BQT928" s="4"/>
      <c r="BQU928" s="4"/>
      <c r="BQV928" s="4"/>
      <c r="BQW928" s="4"/>
      <c r="BQX928" s="4"/>
      <c r="BQY928" s="4"/>
      <c r="BQZ928" s="4"/>
      <c r="BRA928" s="4"/>
      <c r="BRB928" s="4"/>
      <c r="BRC928" s="4"/>
      <c r="BRD928" s="4"/>
      <c r="BRE928" s="4"/>
      <c r="BRF928" s="4"/>
      <c r="BRG928" s="4"/>
      <c r="BRH928" s="4"/>
      <c r="BRI928" s="4"/>
      <c r="BRJ928" s="4"/>
      <c r="BRK928" s="4"/>
      <c r="BRL928" s="4"/>
      <c r="BRM928" s="4"/>
      <c r="BRN928" s="4"/>
      <c r="BRO928" s="4"/>
      <c r="BRP928" s="4"/>
      <c r="BRQ928" s="4"/>
      <c r="BRR928" s="4"/>
      <c r="BRS928" s="4"/>
      <c r="BRT928" s="4"/>
      <c r="BRU928" s="4"/>
      <c r="BRV928" s="4"/>
      <c r="BRW928" s="4"/>
      <c r="BRX928" s="4"/>
      <c r="BRY928" s="4"/>
      <c r="BRZ928" s="4"/>
      <c r="BSA928" s="4"/>
      <c r="BSB928" s="4"/>
      <c r="BSC928" s="4"/>
      <c r="BSD928" s="4"/>
      <c r="BSE928" s="4"/>
      <c r="BSF928" s="4"/>
      <c r="BSG928" s="4"/>
      <c r="BSH928" s="4"/>
      <c r="BSI928" s="4"/>
      <c r="BSJ928" s="4"/>
      <c r="BSK928" s="4"/>
      <c r="BSL928" s="4"/>
      <c r="BSM928" s="4"/>
      <c r="BSN928" s="4"/>
      <c r="BSO928" s="4"/>
      <c r="BSP928" s="4"/>
      <c r="BSQ928" s="4"/>
      <c r="BSR928" s="4"/>
      <c r="BSS928" s="4"/>
      <c r="BST928" s="4"/>
      <c r="BSU928" s="4"/>
      <c r="BSV928" s="4"/>
      <c r="BSW928" s="4"/>
      <c r="BSX928" s="4"/>
      <c r="BSY928" s="4"/>
      <c r="BSZ928" s="4"/>
      <c r="BTA928" s="4"/>
      <c r="BTB928" s="4"/>
      <c r="BTC928" s="4"/>
      <c r="BTD928" s="4"/>
      <c r="BTE928" s="4"/>
      <c r="BTF928" s="4"/>
      <c r="BTG928" s="4"/>
      <c r="BTH928" s="4"/>
      <c r="BTI928" s="4"/>
      <c r="BTJ928" s="4"/>
      <c r="BTK928" s="4"/>
      <c r="BTL928" s="4"/>
      <c r="BTM928" s="4"/>
      <c r="BTN928" s="4"/>
      <c r="BTO928" s="4"/>
      <c r="BTP928" s="4"/>
      <c r="BTQ928" s="4"/>
      <c r="BTR928" s="4"/>
      <c r="BTS928" s="4"/>
      <c r="BTT928" s="4"/>
      <c r="BTU928" s="4"/>
      <c r="BTV928" s="4"/>
      <c r="BTW928" s="4"/>
      <c r="BTX928" s="4"/>
      <c r="BTY928" s="4"/>
      <c r="BTZ928" s="4"/>
      <c r="BUA928" s="4"/>
      <c r="BUB928" s="4"/>
      <c r="BUC928" s="4"/>
      <c r="BUD928" s="4"/>
      <c r="BUE928" s="4"/>
      <c r="BUF928" s="4"/>
      <c r="BUG928" s="4"/>
      <c r="BUH928" s="4"/>
      <c r="BUI928" s="4"/>
      <c r="BUJ928" s="4"/>
      <c r="BUK928" s="4"/>
      <c r="BUL928" s="4"/>
      <c r="BUM928" s="4"/>
      <c r="BUN928" s="4"/>
      <c r="BUO928" s="4"/>
      <c r="BUP928" s="4"/>
      <c r="BUQ928" s="4"/>
      <c r="BUR928" s="4"/>
      <c r="BUS928" s="4"/>
      <c r="BUT928" s="4"/>
      <c r="BUU928" s="4"/>
      <c r="BUV928" s="4"/>
      <c r="BUW928" s="4"/>
      <c r="BUX928" s="4"/>
      <c r="BUY928" s="4"/>
      <c r="BUZ928" s="4"/>
      <c r="BVA928" s="4"/>
      <c r="BVB928" s="4"/>
      <c r="BVC928" s="4"/>
      <c r="BVD928" s="4"/>
      <c r="BVE928" s="4"/>
      <c r="BVF928" s="4"/>
      <c r="BVG928" s="4"/>
      <c r="BVH928" s="4"/>
      <c r="BVI928" s="4"/>
      <c r="BVJ928" s="4"/>
      <c r="BVK928" s="4"/>
      <c r="BVL928" s="4"/>
      <c r="BVM928" s="4"/>
      <c r="BVN928" s="4"/>
      <c r="BVO928" s="4"/>
      <c r="BVP928" s="4"/>
      <c r="BVQ928" s="4"/>
      <c r="BVR928" s="4"/>
      <c r="BVS928" s="4"/>
      <c r="BVT928" s="4"/>
      <c r="BVU928" s="4"/>
      <c r="BVV928" s="4"/>
      <c r="BVW928" s="4"/>
      <c r="BVX928" s="4"/>
      <c r="BVY928" s="4"/>
      <c r="BVZ928" s="4"/>
      <c r="BWA928" s="4"/>
      <c r="BWB928" s="4"/>
      <c r="BWC928" s="4"/>
      <c r="BWD928" s="4"/>
      <c r="BWE928" s="4"/>
      <c r="BWF928" s="4"/>
      <c r="BWG928" s="4"/>
      <c r="BWH928" s="4"/>
      <c r="BWI928" s="4"/>
      <c r="BWJ928" s="4"/>
      <c r="BWK928" s="4"/>
      <c r="BWL928" s="4"/>
      <c r="BWM928" s="4"/>
      <c r="BWN928" s="4"/>
      <c r="BWO928" s="4"/>
      <c r="BWP928" s="4"/>
      <c r="BWQ928" s="4"/>
      <c r="BWR928" s="4"/>
      <c r="BWS928" s="4"/>
      <c r="BWT928" s="4"/>
      <c r="BWU928" s="4"/>
      <c r="BWV928" s="4"/>
      <c r="BWW928" s="4"/>
      <c r="BWX928" s="4"/>
      <c r="BWY928" s="4"/>
      <c r="BWZ928" s="4"/>
      <c r="BXA928" s="4"/>
      <c r="BXB928" s="4"/>
      <c r="BXC928" s="4"/>
      <c r="BXD928" s="4"/>
      <c r="BXE928" s="4"/>
      <c r="BXF928" s="4"/>
      <c r="BXG928" s="4"/>
      <c r="BXH928" s="4"/>
      <c r="BXI928" s="4"/>
      <c r="BXJ928" s="4"/>
      <c r="BXK928" s="4"/>
      <c r="BXL928" s="4"/>
      <c r="BXM928" s="4"/>
      <c r="BXN928" s="4"/>
      <c r="BXO928" s="4"/>
      <c r="BXP928" s="4"/>
      <c r="BXQ928" s="4"/>
      <c r="BXR928" s="4"/>
      <c r="BXS928" s="4"/>
      <c r="BXT928" s="4"/>
      <c r="BXU928" s="4"/>
      <c r="BXV928" s="4"/>
      <c r="BXW928" s="4"/>
      <c r="BXX928" s="4"/>
      <c r="BXY928" s="4"/>
      <c r="BXZ928" s="4"/>
      <c r="BYA928" s="4"/>
      <c r="BYB928" s="4"/>
      <c r="BYC928" s="4"/>
      <c r="BYD928" s="4"/>
      <c r="BYE928" s="4"/>
      <c r="BYF928" s="4"/>
      <c r="BYG928" s="4"/>
      <c r="BYH928" s="4"/>
      <c r="BYI928" s="4"/>
      <c r="BYJ928" s="4"/>
      <c r="BYK928" s="4"/>
      <c r="BYL928" s="4"/>
      <c r="BYM928" s="4"/>
      <c r="BYN928" s="4"/>
      <c r="BYO928" s="4"/>
      <c r="BYP928" s="4"/>
      <c r="BYQ928" s="4"/>
      <c r="BYR928" s="4"/>
      <c r="BYS928" s="4"/>
      <c r="BYT928" s="4"/>
      <c r="BYU928" s="4"/>
      <c r="BYV928" s="4"/>
      <c r="BYW928" s="4"/>
      <c r="BYX928" s="4"/>
      <c r="BYY928" s="4"/>
      <c r="BYZ928" s="4"/>
      <c r="BZA928" s="4"/>
      <c r="BZB928" s="4"/>
      <c r="BZC928" s="4"/>
      <c r="BZD928" s="4"/>
      <c r="BZE928" s="4"/>
      <c r="BZF928" s="4"/>
      <c r="BZG928" s="4"/>
      <c r="BZH928" s="4"/>
      <c r="BZI928" s="4"/>
      <c r="BZJ928" s="4"/>
      <c r="BZK928" s="4"/>
      <c r="BZL928" s="4"/>
      <c r="BZM928" s="4"/>
      <c r="BZN928" s="4"/>
      <c r="BZP928" s="4"/>
      <c r="BZR928" s="4"/>
      <c r="BZS928" s="4"/>
      <c r="BZT928" s="4"/>
      <c r="BZU928" s="4"/>
      <c r="BZV928" s="4"/>
      <c r="BZW928" s="4"/>
      <c r="BZX928" s="4"/>
      <c r="BZY928" s="4"/>
      <c r="CAD928" s="4"/>
      <c r="CAE928" s="4"/>
      <c r="CAF928" s="4"/>
      <c r="CAG928" s="4"/>
      <c r="CAH928" s="4"/>
      <c r="CAI928" s="4"/>
      <c r="CAJ928" s="4"/>
      <c r="CAK928" s="4"/>
      <c r="CAL928" s="4"/>
      <c r="CAM928" s="4"/>
      <c r="CAN928" s="4"/>
      <c r="CAO928" s="4"/>
      <c r="CAP928" s="4"/>
      <c r="CAQ928" s="4"/>
      <c r="CAR928" s="4"/>
      <c r="CAS928" s="4"/>
      <c r="CAT928" s="4"/>
      <c r="CAU928" s="4"/>
      <c r="CAV928" s="4"/>
      <c r="CAW928" s="4"/>
      <c r="CAX928" s="4"/>
      <c r="CAY928" s="4"/>
      <c r="CAZ928" s="4"/>
      <c r="CBA928" s="4"/>
      <c r="CBB928" s="4"/>
      <c r="CBC928" s="4"/>
      <c r="CBD928" s="4"/>
      <c r="CBE928" s="4"/>
      <c r="CBF928" s="4"/>
      <c r="CBG928" s="4"/>
      <c r="CBH928" s="4"/>
      <c r="CBI928" s="4"/>
      <c r="CBJ928" s="4"/>
      <c r="CBK928" s="4"/>
      <c r="CBL928" s="4"/>
      <c r="CBM928" s="4"/>
      <c r="CBN928" s="4"/>
      <c r="CBO928" s="4"/>
      <c r="CBP928" s="4"/>
      <c r="CBQ928" s="4"/>
      <c r="CBR928" s="4"/>
      <c r="CBS928" s="4"/>
      <c r="CBT928" s="4"/>
      <c r="CBU928" s="4"/>
      <c r="CBV928" s="4"/>
      <c r="CBW928" s="4"/>
      <c r="CBX928" s="4"/>
      <c r="CBY928" s="4"/>
      <c r="CBZ928" s="4"/>
      <c r="CCA928" s="4"/>
      <c r="CCB928" s="4"/>
      <c r="CCC928" s="4"/>
      <c r="CCD928" s="4"/>
      <c r="CCE928" s="4"/>
      <c r="CCF928" s="4"/>
      <c r="CCG928" s="4"/>
      <c r="CCH928" s="4"/>
      <c r="CCI928" s="4"/>
      <c r="CCJ928" s="4"/>
      <c r="CCK928" s="4"/>
      <c r="CCL928" s="4"/>
      <c r="CCM928" s="4"/>
      <c r="CCN928" s="4"/>
      <c r="CCO928" s="4"/>
      <c r="CCP928" s="4"/>
      <c r="CCQ928" s="4"/>
      <c r="CCR928" s="4"/>
      <c r="CCS928" s="4"/>
      <c r="CCT928" s="4"/>
      <c r="CCU928" s="4"/>
      <c r="CCV928" s="4"/>
      <c r="CCW928" s="4"/>
      <c r="CCX928" s="4"/>
      <c r="CCY928" s="4"/>
      <c r="CCZ928" s="4"/>
      <c r="CDA928" s="4"/>
      <c r="CDB928" s="4"/>
      <c r="CDC928" s="4"/>
      <c r="CDD928" s="4"/>
      <c r="CDE928" s="4"/>
      <c r="CDF928" s="4"/>
      <c r="CDG928" s="4"/>
      <c r="CDH928" s="4"/>
      <c r="CDI928" s="4"/>
      <c r="CDJ928" s="4"/>
      <c r="CDK928" s="4"/>
      <c r="CDL928" s="4"/>
      <c r="CDM928" s="4"/>
      <c r="CDN928" s="4"/>
      <c r="CDO928" s="4"/>
      <c r="CDP928" s="4"/>
      <c r="CDQ928" s="4"/>
      <c r="CDR928" s="4"/>
      <c r="CDS928" s="4"/>
      <c r="CDT928" s="4"/>
      <c r="CDU928" s="4"/>
      <c r="CDV928" s="4"/>
      <c r="CDW928" s="4"/>
      <c r="CDX928" s="4"/>
      <c r="CDY928" s="4"/>
      <c r="CDZ928" s="4"/>
      <c r="CEA928" s="4"/>
      <c r="CEB928" s="4"/>
      <c r="CEC928" s="4"/>
      <c r="CED928" s="4"/>
      <c r="CEE928" s="4"/>
      <c r="CEF928" s="4"/>
      <c r="CEG928" s="4"/>
      <c r="CEH928" s="4"/>
      <c r="CEI928" s="4"/>
      <c r="CEJ928" s="4"/>
      <c r="CEK928" s="4"/>
      <c r="CEL928" s="4"/>
      <c r="CEM928" s="4"/>
      <c r="CEN928" s="4"/>
      <c r="CEO928" s="4"/>
      <c r="CEP928" s="4"/>
      <c r="CEQ928" s="4"/>
      <c r="CER928" s="4"/>
      <c r="CES928" s="4"/>
      <c r="CET928" s="4"/>
      <c r="CEU928" s="4"/>
      <c r="CEV928" s="4"/>
      <c r="CEW928" s="4"/>
      <c r="CEX928" s="4"/>
      <c r="CEY928" s="4"/>
      <c r="CEZ928" s="4"/>
      <c r="CFA928" s="4"/>
      <c r="CFB928" s="4"/>
      <c r="CFC928" s="4"/>
      <c r="CFD928" s="4"/>
      <c r="CFE928" s="4"/>
      <c r="CFF928" s="4"/>
      <c r="CFG928" s="4"/>
      <c r="CFH928" s="4"/>
      <c r="CFI928" s="4"/>
      <c r="CFJ928" s="4"/>
      <c r="CFK928" s="4"/>
      <c r="CFL928" s="4"/>
      <c r="CFM928" s="4"/>
      <c r="CFN928" s="4"/>
      <c r="CFO928" s="4"/>
      <c r="CFP928" s="4"/>
      <c r="CFQ928" s="4"/>
      <c r="CFR928" s="4"/>
      <c r="CFS928" s="4"/>
      <c r="CFT928" s="4"/>
      <c r="CFU928" s="4"/>
      <c r="CFV928" s="4"/>
      <c r="CFW928" s="4"/>
      <c r="CFX928" s="4"/>
      <c r="CFY928" s="4"/>
      <c r="CFZ928" s="4"/>
      <c r="CGA928" s="4"/>
      <c r="CGB928" s="4"/>
      <c r="CGC928" s="4"/>
      <c r="CGD928" s="4"/>
      <c r="CGE928" s="4"/>
      <c r="CGF928" s="4"/>
      <c r="CGG928" s="4"/>
      <c r="CGH928" s="4"/>
      <c r="CGI928" s="4"/>
      <c r="CGJ928" s="4"/>
      <c r="CGK928" s="4"/>
      <c r="CGL928" s="4"/>
      <c r="CGM928" s="4"/>
      <c r="CGN928" s="4"/>
      <c r="CGO928" s="4"/>
      <c r="CGP928" s="4"/>
      <c r="CGQ928" s="4"/>
      <c r="CGR928" s="4"/>
      <c r="CGS928" s="4"/>
      <c r="CGT928" s="4"/>
      <c r="CGU928" s="4"/>
      <c r="CGV928" s="4"/>
      <c r="CGW928" s="4"/>
      <c r="CGX928" s="4"/>
      <c r="CGY928" s="4"/>
      <c r="CGZ928" s="4"/>
      <c r="CHA928" s="4"/>
      <c r="CHB928" s="4"/>
      <c r="CHC928" s="4"/>
      <c r="CHD928" s="4"/>
      <c r="CHE928" s="4"/>
      <c r="CHF928" s="4"/>
      <c r="CHG928" s="4"/>
      <c r="CHH928" s="4"/>
      <c r="CHI928" s="4"/>
      <c r="CHJ928" s="4"/>
      <c r="CHK928" s="4"/>
      <c r="CHL928" s="4"/>
      <c r="CHM928" s="4"/>
      <c r="CHN928" s="4"/>
      <c r="CHO928" s="4"/>
      <c r="CHP928" s="4"/>
      <c r="CHQ928" s="4"/>
      <c r="CHR928" s="4"/>
      <c r="CHS928" s="4"/>
      <c r="CHT928" s="4"/>
      <c r="CHU928" s="4"/>
      <c r="CHV928" s="4"/>
      <c r="CHW928" s="4"/>
      <c r="CHX928" s="4"/>
      <c r="CHY928" s="4"/>
      <c r="CHZ928" s="4"/>
      <c r="CIA928" s="4"/>
      <c r="CIB928" s="4"/>
      <c r="CIC928" s="4"/>
      <c r="CID928" s="4"/>
      <c r="CIE928" s="4"/>
      <c r="CIF928" s="4"/>
      <c r="CIG928" s="4"/>
      <c r="CIH928" s="4"/>
      <c r="CII928" s="4"/>
      <c r="CIJ928" s="4"/>
      <c r="CIK928" s="4"/>
      <c r="CIL928" s="4"/>
      <c r="CIM928" s="4"/>
      <c r="CIN928" s="4"/>
      <c r="CIO928" s="4"/>
      <c r="CIP928" s="4"/>
      <c r="CIQ928" s="4"/>
      <c r="CIR928" s="4"/>
      <c r="CIS928" s="4"/>
      <c r="CIT928" s="4"/>
      <c r="CIU928" s="4"/>
      <c r="CIV928" s="4"/>
      <c r="CIW928" s="4"/>
      <c r="CIX928" s="4"/>
      <c r="CIY928" s="4"/>
      <c r="CIZ928" s="4"/>
      <c r="CJA928" s="4"/>
      <c r="CJB928" s="4"/>
      <c r="CJC928" s="4"/>
      <c r="CJD928" s="4"/>
      <c r="CJE928" s="4"/>
      <c r="CJF928" s="4"/>
      <c r="CJG928" s="4"/>
      <c r="CJH928" s="4"/>
      <c r="CJI928" s="4"/>
      <c r="CJJ928" s="4"/>
      <c r="CJL928" s="4"/>
      <c r="CJN928" s="4"/>
      <c r="CJO928" s="4"/>
      <c r="CJP928" s="4"/>
      <c r="CJQ928" s="4"/>
      <c r="CJR928" s="4"/>
      <c r="CJS928" s="4"/>
      <c r="CJT928" s="4"/>
      <c r="CJU928" s="4"/>
      <c r="CJZ928" s="4"/>
      <c r="CKA928" s="4"/>
      <c r="CKB928" s="4"/>
      <c r="CKC928" s="4"/>
      <c r="CKD928" s="4"/>
      <c r="CKE928" s="4"/>
      <c r="CKF928" s="4"/>
      <c r="CKG928" s="4"/>
      <c r="CKH928" s="4"/>
      <c r="CKI928" s="4"/>
      <c r="CKJ928" s="4"/>
      <c r="CKK928" s="4"/>
      <c r="CKL928" s="4"/>
      <c r="CKM928" s="4"/>
      <c r="CKN928" s="4"/>
      <c r="CKO928" s="4"/>
      <c r="CKP928" s="4"/>
      <c r="CKQ928" s="4"/>
      <c r="CKR928" s="4"/>
      <c r="CKS928" s="4"/>
      <c r="CKT928" s="4"/>
      <c r="CKU928" s="4"/>
      <c r="CKV928" s="4"/>
      <c r="CKW928" s="4"/>
      <c r="CKX928" s="4"/>
      <c r="CKY928" s="4"/>
      <c r="CKZ928" s="4"/>
      <c r="CLA928" s="4"/>
      <c r="CLB928" s="4"/>
      <c r="CLC928" s="4"/>
      <c r="CLD928" s="4"/>
      <c r="CLE928" s="4"/>
      <c r="CLF928" s="4"/>
      <c r="CLG928" s="4"/>
      <c r="CLH928" s="4"/>
      <c r="CLI928" s="4"/>
      <c r="CLJ928" s="4"/>
      <c r="CLK928" s="4"/>
      <c r="CLL928" s="4"/>
      <c r="CLM928" s="4"/>
      <c r="CLN928" s="4"/>
      <c r="CLO928" s="4"/>
      <c r="CLP928" s="4"/>
      <c r="CLQ928" s="4"/>
      <c r="CLR928" s="4"/>
      <c r="CLS928" s="4"/>
      <c r="CLT928" s="4"/>
      <c r="CLU928" s="4"/>
      <c r="CLV928" s="4"/>
      <c r="CLW928" s="4"/>
      <c r="CLX928" s="4"/>
      <c r="CLY928" s="4"/>
      <c r="CLZ928" s="4"/>
      <c r="CMA928" s="4"/>
      <c r="CMB928" s="4"/>
      <c r="CMC928" s="4"/>
      <c r="CMD928" s="4"/>
      <c r="CME928" s="4"/>
      <c r="CMF928" s="4"/>
      <c r="CMG928" s="4"/>
      <c r="CMH928" s="4"/>
      <c r="CMI928" s="4"/>
      <c r="CMJ928" s="4"/>
      <c r="CMK928" s="4"/>
      <c r="CML928" s="4"/>
      <c r="CMM928" s="4"/>
      <c r="CMN928" s="4"/>
      <c r="CMO928" s="4"/>
      <c r="CMP928" s="4"/>
      <c r="CMQ928" s="4"/>
      <c r="CMR928" s="4"/>
      <c r="CMS928" s="4"/>
      <c r="CMT928" s="4"/>
      <c r="CMU928" s="4"/>
      <c r="CMV928" s="4"/>
      <c r="CMW928" s="4"/>
      <c r="CMX928" s="4"/>
      <c r="CMY928" s="4"/>
      <c r="CMZ928" s="4"/>
      <c r="CNA928" s="4"/>
      <c r="CNB928" s="4"/>
      <c r="CNC928" s="4"/>
      <c r="CND928" s="4"/>
      <c r="CNE928" s="4"/>
      <c r="CNF928" s="4"/>
      <c r="CNG928" s="4"/>
      <c r="CNH928" s="4"/>
      <c r="CNI928" s="4"/>
      <c r="CNJ928" s="4"/>
      <c r="CNK928" s="4"/>
      <c r="CNL928" s="4"/>
      <c r="CNM928" s="4"/>
      <c r="CNN928" s="4"/>
      <c r="CNO928" s="4"/>
      <c r="CNP928" s="4"/>
      <c r="CNQ928" s="4"/>
      <c r="CNR928" s="4"/>
      <c r="CNS928" s="4"/>
      <c r="CNT928" s="4"/>
      <c r="CNU928" s="4"/>
      <c r="CNV928" s="4"/>
      <c r="CNW928" s="4"/>
      <c r="CNX928" s="4"/>
      <c r="CNY928" s="4"/>
      <c r="CNZ928" s="4"/>
      <c r="COA928" s="4"/>
      <c r="COB928" s="4"/>
      <c r="COC928" s="4"/>
      <c r="COD928" s="4"/>
      <c r="COE928" s="4"/>
      <c r="COF928" s="4"/>
      <c r="COG928" s="4"/>
      <c r="COH928" s="4"/>
      <c r="COI928" s="4"/>
      <c r="COJ928" s="4"/>
      <c r="COK928" s="4"/>
      <c r="COL928" s="4"/>
      <c r="COM928" s="4"/>
      <c r="CON928" s="4"/>
      <c r="COO928" s="4"/>
      <c r="COP928" s="4"/>
      <c r="COQ928" s="4"/>
      <c r="COR928" s="4"/>
      <c r="COS928" s="4"/>
      <c r="COT928" s="4"/>
      <c r="COU928" s="4"/>
      <c r="COV928" s="4"/>
      <c r="COW928" s="4"/>
      <c r="COX928" s="4"/>
      <c r="COY928" s="4"/>
      <c r="COZ928" s="4"/>
      <c r="CPA928" s="4"/>
      <c r="CPB928" s="4"/>
      <c r="CPC928" s="4"/>
      <c r="CPD928" s="4"/>
      <c r="CPE928" s="4"/>
      <c r="CPF928" s="4"/>
      <c r="CPG928" s="4"/>
      <c r="CPH928" s="4"/>
      <c r="CPI928" s="4"/>
      <c r="CPJ928" s="4"/>
      <c r="CPK928" s="4"/>
      <c r="CPL928" s="4"/>
      <c r="CPM928" s="4"/>
      <c r="CPN928" s="4"/>
      <c r="CPO928" s="4"/>
      <c r="CPP928" s="4"/>
      <c r="CPQ928" s="4"/>
      <c r="CPR928" s="4"/>
      <c r="CPS928" s="4"/>
      <c r="CPT928" s="4"/>
      <c r="CPU928" s="4"/>
      <c r="CPV928" s="4"/>
      <c r="CPW928" s="4"/>
      <c r="CPX928" s="4"/>
      <c r="CPY928" s="4"/>
      <c r="CPZ928" s="4"/>
      <c r="CQA928" s="4"/>
      <c r="CQB928" s="4"/>
      <c r="CQC928" s="4"/>
      <c r="CQD928" s="4"/>
      <c r="CQE928" s="4"/>
      <c r="CQF928" s="4"/>
      <c r="CQG928" s="4"/>
      <c r="CQH928" s="4"/>
      <c r="CQI928" s="4"/>
      <c r="CQJ928" s="4"/>
      <c r="CQK928" s="4"/>
      <c r="CQL928" s="4"/>
      <c r="CQM928" s="4"/>
      <c r="CQN928" s="4"/>
      <c r="CQO928" s="4"/>
      <c r="CQP928" s="4"/>
      <c r="CQQ928" s="4"/>
      <c r="CQR928" s="4"/>
      <c r="CQS928" s="4"/>
      <c r="CQT928" s="4"/>
      <c r="CQU928" s="4"/>
      <c r="CQV928" s="4"/>
      <c r="CQW928" s="4"/>
      <c r="CQX928" s="4"/>
      <c r="CQY928" s="4"/>
      <c r="CQZ928" s="4"/>
      <c r="CRA928" s="4"/>
      <c r="CRB928" s="4"/>
      <c r="CRC928" s="4"/>
      <c r="CRD928" s="4"/>
      <c r="CRE928" s="4"/>
      <c r="CRF928" s="4"/>
      <c r="CRG928" s="4"/>
      <c r="CRH928" s="4"/>
      <c r="CRI928" s="4"/>
      <c r="CRJ928" s="4"/>
      <c r="CRK928" s="4"/>
      <c r="CRL928" s="4"/>
      <c r="CRM928" s="4"/>
      <c r="CRN928" s="4"/>
      <c r="CRO928" s="4"/>
      <c r="CRP928" s="4"/>
      <c r="CRQ928" s="4"/>
      <c r="CRR928" s="4"/>
      <c r="CRS928" s="4"/>
      <c r="CRT928" s="4"/>
      <c r="CRU928" s="4"/>
      <c r="CRV928" s="4"/>
      <c r="CRW928" s="4"/>
      <c r="CRX928" s="4"/>
      <c r="CRY928" s="4"/>
      <c r="CRZ928" s="4"/>
      <c r="CSA928" s="4"/>
      <c r="CSB928" s="4"/>
      <c r="CSC928" s="4"/>
      <c r="CSD928" s="4"/>
      <c r="CSE928" s="4"/>
      <c r="CSF928" s="4"/>
      <c r="CSG928" s="4"/>
      <c r="CSH928" s="4"/>
      <c r="CSI928" s="4"/>
      <c r="CSJ928" s="4"/>
      <c r="CSK928" s="4"/>
      <c r="CSL928" s="4"/>
      <c r="CSM928" s="4"/>
      <c r="CSN928" s="4"/>
      <c r="CSO928" s="4"/>
      <c r="CSP928" s="4"/>
      <c r="CSQ928" s="4"/>
      <c r="CSR928" s="4"/>
      <c r="CSS928" s="4"/>
      <c r="CST928" s="4"/>
      <c r="CSU928" s="4"/>
      <c r="CSV928" s="4"/>
      <c r="CSW928" s="4"/>
      <c r="CSX928" s="4"/>
      <c r="CSY928" s="4"/>
      <c r="CSZ928" s="4"/>
      <c r="CTA928" s="4"/>
      <c r="CTB928" s="4"/>
      <c r="CTC928" s="4"/>
      <c r="CTD928" s="4"/>
      <c r="CTE928" s="4"/>
      <c r="CTF928" s="4"/>
      <c r="CTH928" s="4"/>
      <c r="CTJ928" s="4"/>
      <c r="CTK928" s="4"/>
      <c r="CTL928" s="4"/>
      <c r="CTM928" s="4"/>
      <c r="CTN928" s="4"/>
      <c r="CTO928" s="4"/>
      <c r="CTP928" s="4"/>
      <c r="CTQ928" s="4"/>
      <c r="CTV928" s="4"/>
      <c r="CTW928" s="4"/>
      <c r="CTX928" s="4"/>
      <c r="CTY928" s="4"/>
      <c r="CTZ928" s="4"/>
      <c r="CUA928" s="4"/>
      <c r="CUB928" s="4"/>
      <c r="CUC928" s="4"/>
      <c r="CUD928" s="4"/>
      <c r="CUE928" s="4"/>
      <c r="CUF928" s="4"/>
      <c r="CUG928" s="4"/>
      <c r="CUH928" s="4"/>
      <c r="CUI928" s="4"/>
      <c r="CUJ928" s="4"/>
      <c r="CUK928" s="4"/>
      <c r="CUL928" s="4"/>
      <c r="CUM928" s="4"/>
      <c r="CUN928" s="4"/>
      <c r="CUO928" s="4"/>
      <c r="CUP928" s="4"/>
      <c r="CUQ928" s="4"/>
      <c r="CUR928" s="4"/>
      <c r="CUS928" s="4"/>
      <c r="CUT928" s="4"/>
      <c r="CUU928" s="4"/>
      <c r="CUV928" s="4"/>
      <c r="CUW928" s="4"/>
      <c r="CUX928" s="4"/>
      <c r="CUY928" s="4"/>
      <c r="CUZ928" s="4"/>
      <c r="CVA928" s="4"/>
      <c r="CVB928" s="4"/>
      <c r="CVC928" s="4"/>
      <c r="CVD928" s="4"/>
      <c r="CVE928" s="4"/>
      <c r="CVF928" s="4"/>
      <c r="CVG928" s="4"/>
      <c r="CVH928" s="4"/>
      <c r="CVI928" s="4"/>
      <c r="CVJ928" s="4"/>
      <c r="CVK928" s="4"/>
      <c r="CVL928" s="4"/>
      <c r="CVM928" s="4"/>
      <c r="CVN928" s="4"/>
      <c r="CVO928" s="4"/>
      <c r="CVP928" s="4"/>
      <c r="CVQ928" s="4"/>
      <c r="CVR928" s="4"/>
      <c r="CVS928" s="4"/>
      <c r="CVT928" s="4"/>
      <c r="CVU928" s="4"/>
      <c r="CVV928" s="4"/>
      <c r="CVW928" s="4"/>
      <c r="CVX928" s="4"/>
      <c r="CVY928" s="4"/>
      <c r="CVZ928" s="4"/>
      <c r="CWA928" s="4"/>
      <c r="CWB928" s="4"/>
      <c r="CWC928" s="4"/>
      <c r="CWD928" s="4"/>
      <c r="CWE928" s="4"/>
      <c r="CWF928" s="4"/>
      <c r="CWG928" s="4"/>
      <c r="CWH928" s="4"/>
      <c r="CWI928" s="4"/>
      <c r="CWJ928" s="4"/>
      <c r="CWK928" s="4"/>
      <c r="CWL928" s="4"/>
      <c r="CWM928" s="4"/>
      <c r="CWN928" s="4"/>
      <c r="CWO928" s="4"/>
      <c r="CWP928" s="4"/>
      <c r="CWQ928" s="4"/>
      <c r="CWR928" s="4"/>
      <c r="CWS928" s="4"/>
      <c r="CWT928" s="4"/>
      <c r="CWU928" s="4"/>
      <c r="CWV928" s="4"/>
      <c r="CWW928" s="4"/>
      <c r="CWX928" s="4"/>
      <c r="CWY928" s="4"/>
      <c r="CWZ928" s="4"/>
      <c r="CXA928" s="4"/>
      <c r="CXB928" s="4"/>
      <c r="CXC928" s="4"/>
      <c r="CXD928" s="4"/>
      <c r="CXE928" s="4"/>
      <c r="CXF928" s="4"/>
      <c r="CXG928" s="4"/>
      <c r="CXH928" s="4"/>
      <c r="CXI928" s="4"/>
      <c r="CXJ928" s="4"/>
      <c r="CXK928" s="4"/>
      <c r="CXL928" s="4"/>
      <c r="CXM928" s="4"/>
      <c r="CXN928" s="4"/>
      <c r="CXO928" s="4"/>
      <c r="CXP928" s="4"/>
      <c r="CXQ928" s="4"/>
      <c r="CXR928" s="4"/>
      <c r="CXS928" s="4"/>
      <c r="CXT928" s="4"/>
      <c r="CXU928" s="4"/>
      <c r="CXV928" s="4"/>
      <c r="CXW928" s="4"/>
      <c r="CXX928" s="4"/>
      <c r="CXY928" s="4"/>
      <c r="CXZ928" s="4"/>
      <c r="CYA928" s="4"/>
      <c r="CYB928" s="4"/>
      <c r="CYC928" s="4"/>
      <c r="CYD928" s="4"/>
      <c r="CYE928" s="4"/>
      <c r="CYF928" s="4"/>
      <c r="CYG928" s="4"/>
      <c r="CYH928" s="4"/>
      <c r="CYI928" s="4"/>
      <c r="CYJ928" s="4"/>
      <c r="CYK928" s="4"/>
      <c r="CYL928" s="4"/>
      <c r="CYM928" s="4"/>
      <c r="CYN928" s="4"/>
      <c r="CYO928" s="4"/>
      <c r="CYP928" s="4"/>
      <c r="CYQ928" s="4"/>
      <c r="CYR928" s="4"/>
      <c r="CYS928" s="4"/>
      <c r="CYT928" s="4"/>
      <c r="CYU928" s="4"/>
      <c r="CYV928" s="4"/>
      <c r="CYW928" s="4"/>
      <c r="CYX928" s="4"/>
      <c r="CYY928" s="4"/>
      <c r="CYZ928" s="4"/>
      <c r="CZA928" s="4"/>
      <c r="CZB928" s="4"/>
      <c r="CZC928" s="4"/>
      <c r="CZD928" s="4"/>
      <c r="CZE928" s="4"/>
      <c r="CZF928" s="4"/>
      <c r="CZG928" s="4"/>
      <c r="CZH928" s="4"/>
      <c r="CZI928" s="4"/>
      <c r="CZJ928" s="4"/>
      <c r="CZK928" s="4"/>
      <c r="CZL928" s="4"/>
      <c r="CZM928" s="4"/>
      <c r="CZN928" s="4"/>
      <c r="CZO928" s="4"/>
      <c r="CZP928" s="4"/>
      <c r="CZQ928" s="4"/>
      <c r="CZR928" s="4"/>
      <c r="CZS928" s="4"/>
      <c r="CZT928" s="4"/>
      <c r="CZU928" s="4"/>
      <c r="CZV928" s="4"/>
      <c r="CZW928" s="4"/>
      <c r="CZX928" s="4"/>
      <c r="CZY928" s="4"/>
      <c r="CZZ928" s="4"/>
      <c r="DAA928" s="4"/>
      <c r="DAB928" s="4"/>
      <c r="DAC928" s="4"/>
      <c r="DAD928" s="4"/>
      <c r="DAE928" s="4"/>
      <c r="DAF928" s="4"/>
      <c r="DAG928" s="4"/>
      <c r="DAH928" s="4"/>
      <c r="DAI928" s="4"/>
      <c r="DAJ928" s="4"/>
      <c r="DAK928" s="4"/>
      <c r="DAL928" s="4"/>
      <c r="DAM928" s="4"/>
      <c r="DAN928" s="4"/>
      <c r="DAO928" s="4"/>
      <c r="DAP928" s="4"/>
      <c r="DAQ928" s="4"/>
      <c r="DAR928" s="4"/>
      <c r="DAS928" s="4"/>
      <c r="DAT928" s="4"/>
      <c r="DAU928" s="4"/>
      <c r="DAV928" s="4"/>
      <c r="DAW928" s="4"/>
      <c r="DAX928" s="4"/>
      <c r="DAY928" s="4"/>
      <c r="DAZ928" s="4"/>
      <c r="DBA928" s="4"/>
      <c r="DBB928" s="4"/>
      <c r="DBC928" s="4"/>
      <c r="DBD928" s="4"/>
      <c r="DBE928" s="4"/>
      <c r="DBF928" s="4"/>
      <c r="DBG928" s="4"/>
      <c r="DBH928" s="4"/>
      <c r="DBI928" s="4"/>
      <c r="DBJ928" s="4"/>
      <c r="DBK928" s="4"/>
      <c r="DBL928" s="4"/>
      <c r="DBM928" s="4"/>
      <c r="DBN928" s="4"/>
      <c r="DBO928" s="4"/>
      <c r="DBP928" s="4"/>
      <c r="DBQ928" s="4"/>
      <c r="DBR928" s="4"/>
      <c r="DBS928" s="4"/>
      <c r="DBT928" s="4"/>
      <c r="DBU928" s="4"/>
      <c r="DBV928" s="4"/>
      <c r="DBW928" s="4"/>
      <c r="DBX928" s="4"/>
      <c r="DBY928" s="4"/>
      <c r="DBZ928" s="4"/>
      <c r="DCA928" s="4"/>
      <c r="DCB928" s="4"/>
      <c r="DCC928" s="4"/>
      <c r="DCD928" s="4"/>
      <c r="DCE928" s="4"/>
      <c r="DCF928" s="4"/>
      <c r="DCG928" s="4"/>
      <c r="DCH928" s="4"/>
      <c r="DCI928" s="4"/>
      <c r="DCJ928" s="4"/>
      <c r="DCK928" s="4"/>
      <c r="DCL928" s="4"/>
      <c r="DCM928" s="4"/>
      <c r="DCN928" s="4"/>
      <c r="DCO928" s="4"/>
      <c r="DCP928" s="4"/>
      <c r="DCQ928" s="4"/>
      <c r="DCR928" s="4"/>
      <c r="DCS928" s="4"/>
      <c r="DCT928" s="4"/>
      <c r="DCU928" s="4"/>
      <c r="DCV928" s="4"/>
      <c r="DCW928" s="4"/>
      <c r="DCX928" s="4"/>
      <c r="DCY928" s="4"/>
      <c r="DCZ928" s="4"/>
      <c r="DDA928" s="4"/>
      <c r="DDB928" s="4"/>
      <c r="DDD928" s="4"/>
      <c r="DDF928" s="4"/>
      <c r="DDG928" s="4"/>
      <c r="DDH928" s="4"/>
      <c r="DDI928" s="4"/>
      <c r="DDJ928" s="4"/>
      <c r="DDK928" s="4"/>
      <c r="DDL928" s="4"/>
      <c r="DDM928" s="4"/>
      <c r="DDR928" s="4"/>
      <c r="DDS928" s="4"/>
      <c r="DDT928" s="4"/>
      <c r="DDU928" s="4"/>
      <c r="DDV928" s="4"/>
      <c r="DDW928" s="4"/>
      <c r="DDX928" s="4"/>
      <c r="DDY928" s="4"/>
      <c r="DDZ928" s="4"/>
      <c r="DEA928" s="4"/>
      <c r="DEB928" s="4"/>
      <c r="DEC928" s="4"/>
      <c r="DED928" s="4"/>
      <c r="DEE928" s="4"/>
      <c r="DEF928" s="4"/>
      <c r="DEG928" s="4"/>
      <c r="DEH928" s="4"/>
      <c r="DEI928" s="4"/>
      <c r="DEJ928" s="4"/>
      <c r="DEK928" s="4"/>
      <c r="DEL928" s="4"/>
      <c r="DEM928" s="4"/>
      <c r="DEN928" s="4"/>
      <c r="DEO928" s="4"/>
      <c r="DEP928" s="4"/>
      <c r="DEQ928" s="4"/>
      <c r="DER928" s="4"/>
      <c r="DES928" s="4"/>
      <c r="DET928" s="4"/>
      <c r="DEU928" s="4"/>
      <c r="DEV928" s="4"/>
      <c r="DEW928" s="4"/>
      <c r="DEX928" s="4"/>
      <c r="DEY928" s="4"/>
      <c r="DEZ928" s="4"/>
      <c r="DFA928" s="4"/>
      <c r="DFB928" s="4"/>
      <c r="DFC928" s="4"/>
      <c r="DFD928" s="4"/>
      <c r="DFE928" s="4"/>
      <c r="DFF928" s="4"/>
      <c r="DFG928" s="4"/>
      <c r="DFH928" s="4"/>
      <c r="DFI928" s="4"/>
      <c r="DFJ928" s="4"/>
      <c r="DFK928" s="4"/>
      <c r="DFL928" s="4"/>
      <c r="DFM928" s="4"/>
      <c r="DFN928" s="4"/>
      <c r="DFO928" s="4"/>
      <c r="DFP928" s="4"/>
      <c r="DFQ928" s="4"/>
      <c r="DFR928" s="4"/>
      <c r="DFS928" s="4"/>
      <c r="DFT928" s="4"/>
      <c r="DFU928" s="4"/>
      <c r="DFV928" s="4"/>
      <c r="DFW928" s="4"/>
      <c r="DFX928" s="4"/>
      <c r="DFY928" s="4"/>
      <c r="DFZ928" s="4"/>
      <c r="DGA928" s="4"/>
      <c r="DGB928" s="4"/>
      <c r="DGC928" s="4"/>
      <c r="DGD928" s="4"/>
      <c r="DGE928" s="4"/>
      <c r="DGF928" s="4"/>
      <c r="DGG928" s="4"/>
      <c r="DGH928" s="4"/>
      <c r="DGI928" s="4"/>
      <c r="DGJ928" s="4"/>
      <c r="DGK928" s="4"/>
      <c r="DGL928" s="4"/>
      <c r="DGM928" s="4"/>
      <c r="DGN928" s="4"/>
      <c r="DGO928" s="4"/>
      <c r="DGP928" s="4"/>
      <c r="DGQ928" s="4"/>
      <c r="DGR928" s="4"/>
      <c r="DGS928" s="4"/>
      <c r="DGT928" s="4"/>
      <c r="DGU928" s="4"/>
      <c r="DGV928" s="4"/>
      <c r="DGW928" s="4"/>
      <c r="DGX928" s="4"/>
      <c r="DGY928" s="4"/>
      <c r="DGZ928" s="4"/>
      <c r="DHA928" s="4"/>
      <c r="DHB928" s="4"/>
      <c r="DHC928" s="4"/>
      <c r="DHD928" s="4"/>
      <c r="DHE928" s="4"/>
      <c r="DHF928" s="4"/>
      <c r="DHG928" s="4"/>
      <c r="DHH928" s="4"/>
      <c r="DHI928" s="4"/>
      <c r="DHJ928" s="4"/>
      <c r="DHK928" s="4"/>
      <c r="DHL928" s="4"/>
      <c r="DHM928" s="4"/>
      <c r="DHN928" s="4"/>
      <c r="DHO928" s="4"/>
      <c r="DHP928" s="4"/>
      <c r="DHQ928" s="4"/>
      <c r="DHR928" s="4"/>
      <c r="DHS928" s="4"/>
      <c r="DHT928" s="4"/>
      <c r="DHU928" s="4"/>
      <c r="DHV928" s="4"/>
      <c r="DHW928" s="4"/>
      <c r="DHX928" s="4"/>
      <c r="DHY928" s="4"/>
      <c r="DHZ928" s="4"/>
      <c r="DIA928" s="4"/>
      <c r="DIB928" s="4"/>
      <c r="DIC928" s="4"/>
      <c r="DID928" s="4"/>
      <c r="DIE928" s="4"/>
      <c r="DIF928" s="4"/>
      <c r="DIG928" s="4"/>
      <c r="DIH928" s="4"/>
      <c r="DII928" s="4"/>
      <c r="DIJ928" s="4"/>
      <c r="DIK928" s="4"/>
      <c r="DIL928" s="4"/>
      <c r="DIM928" s="4"/>
      <c r="DIN928" s="4"/>
      <c r="DIO928" s="4"/>
      <c r="DIP928" s="4"/>
      <c r="DIQ928" s="4"/>
      <c r="DIR928" s="4"/>
      <c r="DIS928" s="4"/>
      <c r="DIT928" s="4"/>
      <c r="DIU928" s="4"/>
      <c r="DIV928" s="4"/>
      <c r="DIW928" s="4"/>
      <c r="DIX928" s="4"/>
      <c r="DIY928" s="4"/>
      <c r="DIZ928" s="4"/>
      <c r="DJA928" s="4"/>
      <c r="DJB928" s="4"/>
      <c r="DJC928" s="4"/>
      <c r="DJD928" s="4"/>
      <c r="DJE928" s="4"/>
      <c r="DJF928" s="4"/>
      <c r="DJG928" s="4"/>
      <c r="DJH928" s="4"/>
      <c r="DJI928" s="4"/>
      <c r="DJJ928" s="4"/>
      <c r="DJK928" s="4"/>
      <c r="DJL928" s="4"/>
      <c r="DJM928" s="4"/>
      <c r="DJN928" s="4"/>
      <c r="DJO928" s="4"/>
      <c r="DJP928" s="4"/>
      <c r="DJQ928" s="4"/>
      <c r="DJR928" s="4"/>
      <c r="DJS928" s="4"/>
      <c r="DJT928" s="4"/>
      <c r="DJU928" s="4"/>
      <c r="DJV928" s="4"/>
      <c r="DJW928" s="4"/>
      <c r="DJX928" s="4"/>
      <c r="DJY928" s="4"/>
      <c r="DJZ928" s="4"/>
      <c r="DKA928" s="4"/>
      <c r="DKB928" s="4"/>
      <c r="DKC928" s="4"/>
      <c r="DKD928" s="4"/>
      <c r="DKE928" s="4"/>
      <c r="DKF928" s="4"/>
      <c r="DKG928" s="4"/>
      <c r="DKH928" s="4"/>
      <c r="DKI928" s="4"/>
      <c r="DKJ928" s="4"/>
      <c r="DKK928" s="4"/>
      <c r="DKL928" s="4"/>
      <c r="DKM928" s="4"/>
      <c r="DKN928" s="4"/>
      <c r="DKO928" s="4"/>
      <c r="DKP928" s="4"/>
      <c r="DKQ928" s="4"/>
      <c r="DKR928" s="4"/>
      <c r="DKS928" s="4"/>
      <c r="DKT928" s="4"/>
      <c r="DKU928" s="4"/>
      <c r="DKV928" s="4"/>
      <c r="DKW928" s="4"/>
      <c r="DKX928" s="4"/>
      <c r="DKY928" s="4"/>
      <c r="DKZ928" s="4"/>
      <c r="DLA928" s="4"/>
      <c r="DLB928" s="4"/>
      <c r="DLC928" s="4"/>
      <c r="DLD928" s="4"/>
      <c r="DLE928" s="4"/>
      <c r="DLF928" s="4"/>
      <c r="DLG928" s="4"/>
      <c r="DLH928" s="4"/>
      <c r="DLI928" s="4"/>
      <c r="DLJ928" s="4"/>
      <c r="DLK928" s="4"/>
      <c r="DLL928" s="4"/>
      <c r="DLM928" s="4"/>
      <c r="DLN928" s="4"/>
      <c r="DLO928" s="4"/>
      <c r="DLP928" s="4"/>
      <c r="DLQ928" s="4"/>
      <c r="DLR928" s="4"/>
      <c r="DLS928" s="4"/>
      <c r="DLT928" s="4"/>
      <c r="DLU928" s="4"/>
      <c r="DLV928" s="4"/>
      <c r="DLW928" s="4"/>
      <c r="DLX928" s="4"/>
      <c r="DLY928" s="4"/>
      <c r="DLZ928" s="4"/>
      <c r="DMA928" s="4"/>
      <c r="DMB928" s="4"/>
      <c r="DMC928" s="4"/>
      <c r="DMD928" s="4"/>
      <c r="DME928" s="4"/>
      <c r="DMF928" s="4"/>
      <c r="DMG928" s="4"/>
      <c r="DMH928" s="4"/>
      <c r="DMI928" s="4"/>
      <c r="DMJ928" s="4"/>
      <c r="DMK928" s="4"/>
      <c r="DML928" s="4"/>
      <c r="DMM928" s="4"/>
      <c r="DMN928" s="4"/>
      <c r="DMO928" s="4"/>
      <c r="DMP928" s="4"/>
      <c r="DMQ928" s="4"/>
      <c r="DMR928" s="4"/>
      <c r="DMS928" s="4"/>
      <c r="DMT928" s="4"/>
      <c r="DMU928" s="4"/>
      <c r="DMV928" s="4"/>
      <c r="DMW928" s="4"/>
      <c r="DMX928" s="4"/>
      <c r="DMZ928" s="4"/>
      <c r="DNB928" s="4"/>
      <c r="DNC928" s="4"/>
      <c r="DND928" s="4"/>
      <c r="DNE928" s="4"/>
      <c r="DNF928" s="4"/>
      <c r="DNG928" s="4"/>
      <c r="DNH928" s="4"/>
      <c r="DNI928" s="4"/>
      <c r="DNN928" s="4"/>
      <c r="DNO928" s="4"/>
      <c r="DNP928" s="4"/>
      <c r="DNQ928" s="4"/>
      <c r="DNR928" s="4"/>
      <c r="DNS928" s="4"/>
      <c r="DNT928" s="4"/>
      <c r="DNU928" s="4"/>
      <c r="DNV928" s="4"/>
      <c r="DNW928" s="4"/>
      <c r="DNX928" s="4"/>
      <c r="DNY928" s="4"/>
      <c r="DNZ928" s="4"/>
      <c r="DOA928" s="4"/>
      <c r="DOB928" s="4"/>
      <c r="DOC928" s="4"/>
      <c r="DOD928" s="4"/>
      <c r="DOE928" s="4"/>
      <c r="DOF928" s="4"/>
      <c r="DOG928" s="4"/>
      <c r="DOH928" s="4"/>
      <c r="DOI928" s="4"/>
      <c r="DOJ928" s="4"/>
      <c r="DOK928" s="4"/>
      <c r="DOL928" s="4"/>
      <c r="DOM928" s="4"/>
      <c r="DON928" s="4"/>
      <c r="DOO928" s="4"/>
      <c r="DOP928" s="4"/>
      <c r="DOQ928" s="4"/>
      <c r="DOR928" s="4"/>
      <c r="DOS928" s="4"/>
      <c r="DOT928" s="4"/>
      <c r="DOU928" s="4"/>
      <c r="DOV928" s="4"/>
      <c r="DOW928" s="4"/>
      <c r="DOX928" s="4"/>
      <c r="DOY928" s="4"/>
      <c r="DOZ928" s="4"/>
      <c r="DPA928" s="4"/>
      <c r="DPB928" s="4"/>
      <c r="DPC928" s="4"/>
      <c r="DPD928" s="4"/>
      <c r="DPE928" s="4"/>
      <c r="DPF928" s="4"/>
      <c r="DPG928" s="4"/>
      <c r="DPH928" s="4"/>
      <c r="DPI928" s="4"/>
      <c r="DPJ928" s="4"/>
      <c r="DPK928" s="4"/>
      <c r="DPL928" s="4"/>
      <c r="DPM928" s="4"/>
      <c r="DPN928" s="4"/>
      <c r="DPO928" s="4"/>
      <c r="DPP928" s="4"/>
      <c r="DPQ928" s="4"/>
      <c r="DPR928" s="4"/>
      <c r="DPS928" s="4"/>
      <c r="DPT928" s="4"/>
      <c r="DPU928" s="4"/>
      <c r="DPV928" s="4"/>
      <c r="DPW928" s="4"/>
      <c r="DPX928" s="4"/>
      <c r="DPY928" s="4"/>
      <c r="DPZ928" s="4"/>
      <c r="DQA928" s="4"/>
      <c r="DQB928" s="4"/>
      <c r="DQC928" s="4"/>
      <c r="DQD928" s="4"/>
      <c r="DQE928" s="4"/>
      <c r="DQF928" s="4"/>
      <c r="DQG928" s="4"/>
      <c r="DQH928" s="4"/>
      <c r="DQI928" s="4"/>
      <c r="DQJ928" s="4"/>
      <c r="DQK928" s="4"/>
      <c r="DQL928" s="4"/>
      <c r="DQM928" s="4"/>
      <c r="DQN928" s="4"/>
      <c r="DQO928" s="4"/>
      <c r="DQP928" s="4"/>
      <c r="DQQ928" s="4"/>
      <c r="DQR928" s="4"/>
      <c r="DQS928" s="4"/>
      <c r="DQT928" s="4"/>
      <c r="DQU928" s="4"/>
      <c r="DQV928" s="4"/>
      <c r="DQW928" s="4"/>
      <c r="DQX928" s="4"/>
      <c r="DQY928" s="4"/>
      <c r="DQZ928" s="4"/>
      <c r="DRA928" s="4"/>
      <c r="DRB928" s="4"/>
      <c r="DRC928" s="4"/>
      <c r="DRD928" s="4"/>
      <c r="DRE928" s="4"/>
      <c r="DRF928" s="4"/>
      <c r="DRG928" s="4"/>
      <c r="DRH928" s="4"/>
      <c r="DRI928" s="4"/>
      <c r="DRJ928" s="4"/>
      <c r="DRK928" s="4"/>
      <c r="DRL928" s="4"/>
      <c r="DRM928" s="4"/>
      <c r="DRN928" s="4"/>
      <c r="DRO928" s="4"/>
      <c r="DRP928" s="4"/>
      <c r="DRQ928" s="4"/>
      <c r="DRR928" s="4"/>
      <c r="DRS928" s="4"/>
      <c r="DRT928" s="4"/>
      <c r="DRU928" s="4"/>
      <c r="DRV928" s="4"/>
      <c r="DRW928" s="4"/>
      <c r="DRX928" s="4"/>
      <c r="DRY928" s="4"/>
      <c r="DRZ928" s="4"/>
      <c r="DSA928" s="4"/>
      <c r="DSB928" s="4"/>
      <c r="DSC928" s="4"/>
      <c r="DSD928" s="4"/>
      <c r="DSE928" s="4"/>
      <c r="DSF928" s="4"/>
      <c r="DSG928" s="4"/>
      <c r="DSH928" s="4"/>
      <c r="DSI928" s="4"/>
      <c r="DSJ928" s="4"/>
      <c r="DSK928" s="4"/>
      <c r="DSL928" s="4"/>
      <c r="DSM928" s="4"/>
      <c r="DSN928" s="4"/>
      <c r="DSO928" s="4"/>
      <c r="DSP928" s="4"/>
      <c r="DSQ928" s="4"/>
      <c r="DSR928" s="4"/>
      <c r="DSS928" s="4"/>
      <c r="DST928" s="4"/>
      <c r="DSU928" s="4"/>
      <c r="DSV928" s="4"/>
      <c r="DSW928" s="4"/>
      <c r="DSX928" s="4"/>
      <c r="DSY928" s="4"/>
      <c r="DSZ928" s="4"/>
      <c r="DTA928" s="4"/>
      <c r="DTB928" s="4"/>
      <c r="DTC928" s="4"/>
      <c r="DTD928" s="4"/>
      <c r="DTE928" s="4"/>
      <c r="DTF928" s="4"/>
      <c r="DTG928" s="4"/>
      <c r="DTH928" s="4"/>
      <c r="DTI928" s="4"/>
      <c r="DTJ928" s="4"/>
      <c r="DTK928" s="4"/>
      <c r="DTL928" s="4"/>
      <c r="DTM928" s="4"/>
      <c r="DTN928" s="4"/>
      <c r="DTO928" s="4"/>
      <c r="DTP928" s="4"/>
      <c r="DTQ928" s="4"/>
      <c r="DTR928" s="4"/>
      <c r="DTS928" s="4"/>
      <c r="DTT928" s="4"/>
      <c r="DTU928" s="4"/>
      <c r="DTV928" s="4"/>
      <c r="DTW928" s="4"/>
      <c r="DTX928" s="4"/>
      <c r="DTY928" s="4"/>
      <c r="DTZ928" s="4"/>
      <c r="DUA928" s="4"/>
      <c r="DUB928" s="4"/>
      <c r="DUC928" s="4"/>
      <c r="DUD928" s="4"/>
      <c r="DUE928" s="4"/>
      <c r="DUF928" s="4"/>
      <c r="DUG928" s="4"/>
      <c r="DUH928" s="4"/>
      <c r="DUI928" s="4"/>
      <c r="DUJ928" s="4"/>
      <c r="DUK928" s="4"/>
      <c r="DUL928" s="4"/>
      <c r="DUM928" s="4"/>
      <c r="DUN928" s="4"/>
      <c r="DUO928" s="4"/>
      <c r="DUP928" s="4"/>
      <c r="DUQ928" s="4"/>
      <c r="DUR928" s="4"/>
      <c r="DUS928" s="4"/>
      <c r="DUT928" s="4"/>
      <c r="DUU928" s="4"/>
      <c r="DUV928" s="4"/>
      <c r="DUW928" s="4"/>
      <c r="DUX928" s="4"/>
      <c r="DUY928" s="4"/>
      <c r="DUZ928" s="4"/>
      <c r="DVA928" s="4"/>
      <c r="DVB928" s="4"/>
      <c r="DVC928" s="4"/>
      <c r="DVD928" s="4"/>
      <c r="DVE928" s="4"/>
      <c r="DVF928" s="4"/>
      <c r="DVG928" s="4"/>
      <c r="DVH928" s="4"/>
      <c r="DVI928" s="4"/>
      <c r="DVJ928" s="4"/>
      <c r="DVK928" s="4"/>
      <c r="DVL928" s="4"/>
      <c r="DVM928" s="4"/>
      <c r="DVN928" s="4"/>
      <c r="DVO928" s="4"/>
      <c r="DVP928" s="4"/>
      <c r="DVQ928" s="4"/>
      <c r="DVR928" s="4"/>
      <c r="DVS928" s="4"/>
      <c r="DVT928" s="4"/>
      <c r="DVU928" s="4"/>
      <c r="DVV928" s="4"/>
      <c r="DVW928" s="4"/>
      <c r="DVX928" s="4"/>
      <c r="DVY928" s="4"/>
      <c r="DVZ928" s="4"/>
      <c r="DWA928" s="4"/>
      <c r="DWB928" s="4"/>
      <c r="DWC928" s="4"/>
      <c r="DWD928" s="4"/>
      <c r="DWE928" s="4"/>
      <c r="DWF928" s="4"/>
      <c r="DWG928" s="4"/>
      <c r="DWH928" s="4"/>
      <c r="DWI928" s="4"/>
      <c r="DWJ928" s="4"/>
      <c r="DWK928" s="4"/>
      <c r="DWL928" s="4"/>
      <c r="DWM928" s="4"/>
      <c r="DWN928" s="4"/>
      <c r="DWO928" s="4"/>
      <c r="DWP928" s="4"/>
      <c r="DWQ928" s="4"/>
      <c r="DWR928" s="4"/>
      <c r="DWS928" s="4"/>
      <c r="DWT928" s="4"/>
      <c r="DWV928" s="4"/>
      <c r="DWX928" s="4"/>
      <c r="DWY928" s="4"/>
      <c r="DWZ928" s="4"/>
      <c r="DXA928" s="4"/>
      <c r="DXB928" s="4"/>
      <c r="DXC928" s="4"/>
      <c r="DXD928" s="4"/>
      <c r="DXE928" s="4"/>
      <c r="DXJ928" s="4"/>
      <c r="DXK928" s="4"/>
      <c r="DXL928" s="4"/>
      <c r="DXM928" s="4"/>
      <c r="DXN928" s="4"/>
      <c r="DXO928" s="4"/>
      <c r="DXP928" s="4"/>
      <c r="DXQ928" s="4"/>
      <c r="DXR928" s="4"/>
      <c r="DXS928" s="4"/>
      <c r="DXT928" s="4"/>
      <c r="DXU928" s="4"/>
      <c r="DXV928" s="4"/>
      <c r="DXW928" s="4"/>
      <c r="DXX928" s="4"/>
      <c r="DXY928" s="4"/>
      <c r="DXZ928" s="4"/>
      <c r="DYA928" s="4"/>
      <c r="DYB928" s="4"/>
      <c r="DYC928" s="4"/>
      <c r="DYD928" s="4"/>
      <c r="DYE928" s="4"/>
      <c r="DYF928" s="4"/>
      <c r="DYG928" s="4"/>
      <c r="DYH928" s="4"/>
      <c r="DYI928" s="4"/>
      <c r="DYJ928" s="4"/>
      <c r="DYK928" s="4"/>
      <c r="DYL928" s="4"/>
      <c r="DYM928" s="4"/>
      <c r="DYN928" s="4"/>
      <c r="DYO928" s="4"/>
      <c r="DYP928" s="4"/>
      <c r="DYQ928" s="4"/>
      <c r="DYR928" s="4"/>
      <c r="DYS928" s="4"/>
      <c r="DYT928" s="4"/>
      <c r="DYU928" s="4"/>
      <c r="DYV928" s="4"/>
      <c r="DYW928" s="4"/>
      <c r="DYX928" s="4"/>
      <c r="DYY928" s="4"/>
      <c r="DYZ928" s="4"/>
      <c r="DZA928" s="4"/>
      <c r="DZB928" s="4"/>
      <c r="DZC928" s="4"/>
      <c r="DZD928" s="4"/>
      <c r="DZE928" s="4"/>
      <c r="DZF928" s="4"/>
      <c r="DZG928" s="4"/>
      <c r="DZH928" s="4"/>
      <c r="DZI928" s="4"/>
      <c r="DZJ928" s="4"/>
      <c r="DZK928" s="4"/>
      <c r="DZL928" s="4"/>
      <c r="DZM928" s="4"/>
      <c r="DZN928" s="4"/>
      <c r="DZO928" s="4"/>
      <c r="DZP928" s="4"/>
      <c r="DZQ928" s="4"/>
      <c r="DZR928" s="4"/>
      <c r="DZS928" s="4"/>
      <c r="DZT928" s="4"/>
      <c r="DZU928" s="4"/>
      <c r="DZV928" s="4"/>
      <c r="DZW928" s="4"/>
      <c r="DZX928" s="4"/>
      <c r="DZY928" s="4"/>
      <c r="DZZ928" s="4"/>
      <c r="EAA928" s="4"/>
      <c r="EAB928" s="4"/>
      <c r="EAC928" s="4"/>
      <c r="EAD928" s="4"/>
      <c r="EAE928" s="4"/>
      <c r="EAF928" s="4"/>
      <c r="EAG928" s="4"/>
      <c r="EAH928" s="4"/>
      <c r="EAI928" s="4"/>
      <c r="EAJ928" s="4"/>
      <c r="EAK928" s="4"/>
      <c r="EAL928" s="4"/>
      <c r="EAM928" s="4"/>
      <c r="EAN928" s="4"/>
      <c r="EAO928" s="4"/>
      <c r="EAP928" s="4"/>
      <c r="EAQ928" s="4"/>
      <c r="EAR928" s="4"/>
      <c r="EAS928" s="4"/>
      <c r="EAT928" s="4"/>
      <c r="EAU928" s="4"/>
      <c r="EAV928" s="4"/>
      <c r="EAW928" s="4"/>
      <c r="EAX928" s="4"/>
      <c r="EAY928" s="4"/>
      <c r="EAZ928" s="4"/>
      <c r="EBA928" s="4"/>
      <c r="EBB928" s="4"/>
      <c r="EBC928" s="4"/>
      <c r="EBD928" s="4"/>
      <c r="EBE928" s="4"/>
      <c r="EBF928" s="4"/>
      <c r="EBG928" s="4"/>
      <c r="EBH928" s="4"/>
      <c r="EBI928" s="4"/>
      <c r="EBJ928" s="4"/>
      <c r="EBK928" s="4"/>
      <c r="EBL928" s="4"/>
      <c r="EBM928" s="4"/>
      <c r="EBN928" s="4"/>
      <c r="EBO928" s="4"/>
      <c r="EBP928" s="4"/>
      <c r="EBQ928" s="4"/>
      <c r="EBR928" s="4"/>
      <c r="EBS928" s="4"/>
      <c r="EBT928" s="4"/>
      <c r="EBU928" s="4"/>
      <c r="EBV928" s="4"/>
      <c r="EBW928" s="4"/>
      <c r="EBX928" s="4"/>
      <c r="EBY928" s="4"/>
      <c r="EBZ928" s="4"/>
      <c r="ECA928" s="4"/>
      <c r="ECB928" s="4"/>
      <c r="ECC928" s="4"/>
      <c r="ECD928" s="4"/>
      <c r="ECE928" s="4"/>
      <c r="ECF928" s="4"/>
      <c r="ECG928" s="4"/>
      <c r="ECH928" s="4"/>
      <c r="ECI928" s="4"/>
      <c r="ECJ928" s="4"/>
      <c r="ECK928" s="4"/>
      <c r="ECL928" s="4"/>
      <c r="ECM928" s="4"/>
      <c r="ECN928" s="4"/>
      <c r="ECO928" s="4"/>
      <c r="ECP928" s="4"/>
      <c r="ECQ928" s="4"/>
      <c r="ECR928" s="4"/>
      <c r="ECS928" s="4"/>
      <c r="ECT928" s="4"/>
      <c r="ECU928" s="4"/>
      <c r="ECV928" s="4"/>
      <c r="ECW928" s="4"/>
      <c r="ECX928" s="4"/>
      <c r="ECY928" s="4"/>
      <c r="ECZ928" s="4"/>
      <c r="EDA928" s="4"/>
      <c r="EDB928" s="4"/>
      <c r="EDC928" s="4"/>
      <c r="EDD928" s="4"/>
      <c r="EDE928" s="4"/>
      <c r="EDF928" s="4"/>
      <c r="EDG928" s="4"/>
      <c r="EDH928" s="4"/>
      <c r="EDI928" s="4"/>
      <c r="EDJ928" s="4"/>
      <c r="EDK928" s="4"/>
      <c r="EDL928" s="4"/>
      <c r="EDM928" s="4"/>
      <c r="EDN928" s="4"/>
      <c r="EDO928" s="4"/>
      <c r="EDP928" s="4"/>
      <c r="EDQ928" s="4"/>
      <c r="EDR928" s="4"/>
      <c r="EDS928" s="4"/>
      <c r="EDT928" s="4"/>
      <c r="EDU928" s="4"/>
      <c r="EDV928" s="4"/>
      <c r="EDW928" s="4"/>
      <c r="EDX928" s="4"/>
      <c r="EDY928" s="4"/>
      <c r="EDZ928" s="4"/>
      <c r="EEA928" s="4"/>
      <c r="EEB928" s="4"/>
      <c r="EEC928" s="4"/>
      <c r="EED928" s="4"/>
      <c r="EEE928" s="4"/>
      <c r="EEF928" s="4"/>
      <c r="EEG928" s="4"/>
      <c r="EEH928" s="4"/>
      <c r="EEI928" s="4"/>
      <c r="EEJ928" s="4"/>
      <c r="EEK928" s="4"/>
      <c r="EEL928" s="4"/>
      <c r="EEM928" s="4"/>
      <c r="EEN928" s="4"/>
      <c r="EEO928" s="4"/>
      <c r="EEP928" s="4"/>
      <c r="EEQ928" s="4"/>
      <c r="EER928" s="4"/>
      <c r="EES928" s="4"/>
      <c r="EET928" s="4"/>
      <c r="EEU928" s="4"/>
      <c r="EEV928" s="4"/>
      <c r="EEW928" s="4"/>
      <c r="EEX928" s="4"/>
      <c r="EEY928" s="4"/>
      <c r="EEZ928" s="4"/>
      <c r="EFA928" s="4"/>
      <c r="EFB928" s="4"/>
      <c r="EFC928" s="4"/>
      <c r="EFD928" s="4"/>
      <c r="EFE928" s="4"/>
      <c r="EFF928" s="4"/>
      <c r="EFG928" s="4"/>
      <c r="EFH928" s="4"/>
      <c r="EFI928" s="4"/>
      <c r="EFJ928" s="4"/>
      <c r="EFK928" s="4"/>
      <c r="EFL928" s="4"/>
      <c r="EFM928" s="4"/>
      <c r="EFN928" s="4"/>
      <c r="EFO928" s="4"/>
      <c r="EFP928" s="4"/>
      <c r="EFQ928" s="4"/>
      <c r="EFR928" s="4"/>
      <c r="EFS928" s="4"/>
      <c r="EFT928" s="4"/>
      <c r="EFU928" s="4"/>
      <c r="EFV928" s="4"/>
      <c r="EFW928" s="4"/>
      <c r="EFX928" s="4"/>
      <c r="EFY928" s="4"/>
      <c r="EFZ928" s="4"/>
      <c r="EGA928" s="4"/>
      <c r="EGB928" s="4"/>
      <c r="EGC928" s="4"/>
      <c r="EGD928" s="4"/>
      <c r="EGE928" s="4"/>
      <c r="EGF928" s="4"/>
      <c r="EGG928" s="4"/>
      <c r="EGH928" s="4"/>
      <c r="EGI928" s="4"/>
      <c r="EGJ928" s="4"/>
      <c r="EGK928" s="4"/>
      <c r="EGL928" s="4"/>
      <c r="EGM928" s="4"/>
      <c r="EGN928" s="4"/>
      <c r="EGO928" s="4"/>
      <c r="EGP928" s="4"/>
      <c r="EGR928" s="4"/>
      <c r="EGT928" s="4"/>
      <c r="EGU928" s="4"/>
      <c r="EGV928" s="4"/>
      <c r="EGW928" s="4"/>
      <c r="EGX928" s="4"/>
      <c r="EGY928" s="4"/>
      <c r="EGZ928" s="4"/>
      <c r="EHA928" s="4"/>
      <c r="EHF928" s="4"/>
      <c r="EHG928" s="4"/>
      <c r="EHH928" s="4"/>
      <c r="EHI928" s="4"/>
      <c r="EHJ928" s="4"/>
      <c r="EHK928" s="4"/>
      <c r="EHL928" s="4"/>
      <c r="EHM928" s="4"/>
      <c r="EHN928" s="4"/>
      <c r="EHO928" s="4"/>
      <c r="EHP928" s="4"/>
      <c r="EHQ928" s="4"/>
      <c r="EHR928" s="4"/>
      <c r="EHS928" s="4"/>
      <c r="EHT928" s="4"/>
      <c r="EHU928" s="4"/>
      <c r="EHV928" s="4"/>
      <c r="EHW928" s="4"/>
      <c r="EHX928" s="4"/>
      <c r="EHY928" s="4"/>
      <c r="EHZ928" s="4"/>
      <c r="EIA928" s="4"/>
      <c r="EIB928" s="4"/>
      <c r="EIC928" s="4"/>
      <c r="EID928" s="4"/>
      <c r="EIE928" s="4"/>
      <c r="EIF928" s="4"/>
      <c r="EIG928" s="4"/>
      <c r="EIH928" s="4"/>
      <c r="EII928" s="4"/>
      <c r="EIJ928" s="4"/>
      <c r="EIK928" s="4"/>
      <c r="EIL928" s="4"/>
      <c r="EIM928" s="4"/>
      <c r="EIN928" s="4"/>
      <c r="EIO928" s="4"/>
      <c r="EIP928" s="4"/>
      <c r="EIQ928" s="4"/>
      <c r="EIR928" s="4"/>
      <c r="EIS928" s="4"/>
      <c r="EIT928" s="4"/>
      <c r="EIU928" s="4"/>
      <c r="EIV928" s="4"/>
      <c r="EIW928" s="4"/>
      <c r="EIX928" s="4"/>
      <c r="EIY928" s="4"/>
      <c r="EIZ928" s="4"/>
      <c r="EJA928" s="4"/>
      <c r="EJB928" s="4"/>
      <c r="EJC928" s="4"/>
      <c r="EJD928" s="4"/>
      <c r="EJE928" s="4"/>
      <c r="EJF928" s="4"/>
      <c r="EJG928" s="4"/>
      <c r="EJH928" s="4"/>
      <c r="EJI928" s="4"/>
      <c r="EJJ928" s="4"/>
      <c r="EJK928" s="4"/>
      <c r="EJL928" s="4"/>
      <c r="EJM928" s="4"/>
      <c r="EJN928" s="4"/>
      <c r="EJO928" s="4"/>
      <c r="EJP928" s="4"/>
      <c r="EJQ928" s="4"/>
      <c r="EJR928" s="4"/>
      <c r="EJS928" s="4"/>
      <c r="EJT928" s="4"/>
      <c r="EJU928" s="4"/>
      <c r="EJV928" s="4"/>
      <c r="EJW928" s="4"/>
      <c r="EJX928" s="4"/>
      <c r="EJY928" s="4"/>
      <c r="EJZ928" s="4"/>
      <c r="EKA928" s="4"/>
      <c r="EKB928" s="4"/>
      <c r="EKC928" s="4"/>
      <c r="EKD928" s="4"/>
      <c r="EKE928" s="4"/>
      <c r="EKF928" s="4"/>
      <c r="EKG928" s="4"/>
      <c r="EKH928" s="4"/>
      <c r="EKI928" s="4"/>
      <c r="EKJ928" s="4"/>
      <c r="EKK928" s="4"/>
      <c r="EKL928" s="4"/>
      <c r="EKM928" s="4"/>
      <c r="EKN928" s="4"/>
      <c r="EKO928" s="4"/>
      <c r="EKP928" s="4"/>
      <c r="EKQ928" s="4"/>
      <c r="EKR928" s="4"/>
      <c r="EKS928" s="4"/>
      <c r="EKT928" s="4"/>
      <c r="EKU928" s="4"/>
      <c r="EKV928" s="4"/>
      <c r="EKW928" s="4"/>
      <c r="EKX928" s="4"/>
      <c r="EKY928" s="4"/>
      <c r="EKZ928" s="4"/>
      <c r="ELA928" s="4"/>
      <c r="ELB928" s="4"/>
      <c r="ELC928" s="4"/>
      <c r="ELD928" s="4"/>
      <c r="ELE928" s="4"/>
      <c r="ELF928" s="4"/>
      <c r="ELG928" s="4"/>
      <c r="ELH928" s="4"/>
      <c r="ELI928" s="4"/>
      <c r="ELJ928" s="4"/>
      <c r="ELK928" s="4"/>
      <c r="ELL928" s="4"/>
      <c r="ELM928" s="4"/>
      <c r="ELN928" s="4"/>
      <c r="ELO928" s="4"/>
      <c r="ELP928" s="4"/>
      <c r="ELQ928" s="4"/>
      <c r="ELR928" s="4"/>
      <c r="ELS928" s="4"/>
      <c r="ELT928" s="4"/>
      <c r="ELU928" s="4"/>
      <c r="ELV928" s="4"/>
      <c r="ELW928" s="4"/>
      <c r="ELX928" s="4"/>
      <c r="ELY928" s="4"/>
      <c r="ELZ928" s="4"/>
      <c r="EMA928" s="4"/>
      <c r="EMB928" s="4"/>
      <c r="EMC928" s="4"/>
      <c r="EMD928" s="4"/>
      <c r="EME928" s="4"/>
      <c r="EMF928" s="4"/>
      <c r="EMG928" s="4"/>
      <c r="EMH928" s="4"/>
      <c r="EMI928" s="4"/>
      <c r="EMJ928" s="4"/>
      <c r="EMK928" s="4"/>
      <c r="EML928" s="4"/>
      <c r="EMM928" s="4"/>
      <c r="EMN928" s="4"/>
      <c r="EMO928" s="4"/>
      <c r="EMP928" s="4"/>
      <c r="EMQ928" s="4"/>
      <c r="EMR928" s="4"/>
      <c r="EMS928" s="4"/>
      <c r="EMT928" s="4"/>
      <c r="EMU928" s="4"/>
      <c r="EMV928" s="4"/>
      <c r="EMW928" s="4"/>
      <c r="EMX928" s="4"/>
      <c r="EMY928" s="4"/>
      <c r="EMZ928" s="4"/>
      <c r="ENA928" s="4"/>
      <c r="ENB928" s="4"/>
      <c r="ENC928" s="4"/>
      <c r="END928" s="4"/>
      <c r="ENE928" s="4"/>
      <c r="ENF928" s="4"/>
      <c r="ENG928" s="4"/>
      <c r="ENH928" s="4"/>
      <c r="ENI928" s="4"/>
      <c r="ENJ928" s="4"/>
      <c r="ENK928" s="4"/>
      <c r="ENL928" s="4"/>
      <c r="ENM928" s="4"/>
      <c r="ENN928" s="4"/>
      <c r="ENO928" s="4"/>
      <c r="ENP928" s="4"/>
      <c r="ENQ928" s="4"/>
      <c r="ENR928" s="4"/>
      <c r="ENS928" s="4"/>
      <c r="ENT928" s="4"/>
      <c r="ENU928" s="4"/>
      <c r="ENV928" s="4"/>
      <c r="ENW928" s="4"/>
      <c r="ENX928" s="4"/>
      <c r="ENY928" s="4"/>
      <c r="ENZ928" s="4"/>
      <c r="EOA928" s="4"/>
      <c r="EOB928" s="4"/>
      <c r="EOC928" s="4"/>
      <c r="EOD928" s="4"/>
      <c r="EOE928" s="4"/>
      <c r="EOF928" s="4"/>
      <c r="EOG928" s="4"/>
      <c r="EOH928" s="4"/>
      <c r="EOI928" s="4"/>
      <c r="EOJ928" s="4"/>
      <c r="EOK928" s="4"/>
      <c r="EOL928" s="4"/>
      <c r="EOM928" s="4"/>
      <c r="EON928" s="4"/>
      <c r="EOO928" s="4"/>
      <c r="EOP928" s="4"/>
      <c r="EOQ928" s="4"/>
      <c r="EOR928" s="4"/>
      <c r="EOS928" s="4"/>
      <c r="EOT928" s="4"/>
      <c r="EOU928" s="4"/>
      <c r="EOV928" s="4"/>
      <c r="EOW928" s="4"/>
      <c r="EOX928" s="4"/>
      <c r="EOY928" s="4"/>
      <c r="EOZ928" s="4"/>
      <c r="EPA928" s="4"/>
      <c r="EPB928" s="4"/>
      <c r="EPC928" s="4"/>
      <c r="EPD928" s="4"/>
      <c r="EPE928" s="4"/>
      <c r="EPF928" s="4"/>
      <c r="EPG928" s="4"/>
      <c r="EPH928" s="4"/>
      <c r="EPI928" s="4"/>
      <c r="EPJ928" s="4"/>
      <c r="EPK928" s="4"/>
      <c r="EPL928" s="4"/>
      <c r="EPM928" s="4"/>
      <c r="EPN928" s="4"/>
      <c r="EPO928" s="4"/>
      <c r="EPP928" s="4"/>
      <c r="EPQ928" s="4"/>
      <c r="EPR928" s="4"/>
      <c r="EPS928" s="4"/>
      <c r="EPT928" s="4"/>
      <c r="EPU928" s="4"/>
      <c r="EPV928" s="4"/>
      <c r="EPW928" s="4"/>
      <c r="EPX928" s="4"/>
      <c r="EPY928" s="4"/>
      <c r="EPZ928" s="4"/>
      <c r="EQA928" s="4"/>
      <c r="EQB928" s="4"/>
      <c r="EQC928" s="4"/>
      <c r="EQD928" s="4"/>
      <c r="EQE928" s="4"/>
      <c r="EQF928" s="4"/>
      <c r="EQG928" s="4"/>
      <c r="EQH928" s="4"/>
      <c r="EQI928" s="4"/>
      <c r="EQJ928" s="4"/>
      <c r="EQK928" s="4"/>
      <c r="EQL928" s="4"/>
      <c r="EQN928" s="4"/>
      <c r="EQP928" s="4"/>
      <c r="EQQ928" s="4"/>
      <c r="EQR928" s="4"/>
      <c r="EQS928" s="4"/>
      <c r="EQT928" s="4"/>
      <c r="EQU928" s="4"/>
      <c r="EQV928" s="4"/>
      <c r="EQW928" s="4"/>
      <c r="ERB928" s="4"/>
      <c r="ERC928" s="4"/>
      <c r="ERD928" s="4"/>
      <c r="ERE928" s="4"/>
      <c r="ERF928" s="4"/>
      <c r="ERG928" s="4"/>
      <c r="ERH928" s="4"/>
      <c r="ERI928" s="4"/>
      <c r="ERJ928" s="4"/>
      <c r="ERK928" s="4"/>
      <c r="ERL928" s="4"/>
      <c r="ERM928" s="4"/>
      <c r="ERN928" s="4"/>
      <c r="ERO928" s="4"/>
      <c r="ERP928" s="4"/>
      <c r="ERQ928" s="4"/>
      <c r="ERR928" s="4"/>
      <c r="ERS928" s="4"/>
      <c r="ERT928" s="4"/>
      <c r="ERU928" s="4"/>
      <c r="ERV928" s="4"/>
      <c r="ERW928" s="4"/>
      <c r="ERX928" s="4"/>
      <c r="ERY928" s="4"/>
      <c r="ERZ928" s="4"/>
      <c r="ESA928" s="4"/>
      <c r="ESB928" s="4"/>
      <c r="ESC928" s="4"/>
      <c r="ESD928" s="4"/>
      <c r="ESE928" s="4"/>
      <c r="ESF928" s="4"/>
      <c r="ESG928" s="4"/>
      <c r="ESH928" s="4"/>
      <c r="ESI928" s="4"/>
      <c r="ESJ928" s="4"/>
      <c r="ESK928" s="4"/>
      <c r="ESL928" s="4"/>
      <c r="ESM928" s="4"/>
      <c r="ESN928" s="4"/>
      <c r="ESO928" s="4"/>
      <c r="ESP928" s="4"/>
      <c r="ESQ928" s="4"/>
      <c r="ESR928" s="4"/>
      <c r="ESS928" s="4"/>
      <c r="EST928" s="4"/>
      <c r="ESU928" s="4"/>
      <c r="ESV928" s="4"/>
      <c r="ESW928" s="4"/>
      <c r="ESX928" s="4"/>
      <c r="ESY928" s="4"/>
      <c r="ESZ928" s="4"/>
      <c r="ETA928" s="4"/>
      <c r="ETB928" s="4"/>
      <c r="ETC928" s="4"/>
      <c r="ETD928" s="4"/>
      <c r="ETE928" s="4"/>
      <c r="ETF928" s="4"/>
      <c r="ETG928" s="4"/>
      <c r="ETH928" s="4"/>
      <c r="ETI928" s="4"/>
      <c r="ETJ928" s="4"/>
      <c r="ETK928" s="4"/>
      <c r="ETL928" s="4"/>
      <c r="ETM928" s="4"/>
      <c r="ETN928" s="4"/>
      <c r="ETO928" s="4"/>
      <c r="ETP928" s="4"/>
      <c r="ETQ928" s="4"/>
      <c r="ETR928" s="4"/>
      <c r="ETS928" s="4"/>
      <c r="ETT928" s="4"/>
      <c r="ETU928" s="4"/>
      <c r="ETV928" s="4"/>
      <c r="ETW928" s="4"/>
      <c r="ETX928" s="4"/>
      <c r="ETY928" s="4"/>
      <c r="ETZ928" s="4"/>
      <c r="EUA928" s="4"/>
      <c r="EUB928" s="4"/>
      <c r="EUC928" s="4"/>
      <c r="EUD928" s="4"/>
      <c r="EUE928" s="4"/>
      <c r="EUF928" s="4"/>
      <c r="EUG928" s="4"/>
      <c r="EUH928" s="4"/>
      <c r="EUI928" s="4"/>
      <c r="EUJ928" s="4"/>
      <c r="EUK928" s="4"/>
      <c r="EUL928" s="4"/>
      <c r="EUM928" s="4"/>
      <c r="EUN928" s="4"/>
      <c r="EUO928" s="4"/>
      <c r="EUP928" s="4"/>
      <c r="EUQ928" s="4"/>
      <c r="EUR928" s="4"/>
      <c r="EUS928" s="4"/>
      <c r="EUT928" s="4"/>
      <c r="EUU928" s="4"/>
      <c r="EUV928" s="4"/>
      <c r="EUW928" s="4"/>
      <c r="EUX928" s="4"/>
      <c r="EUY928" s="4"/>
      <c r="EUZ928" s="4"/>
      <c r="EVA928" s="4"/>
      <c r="EVB928" s="4"/>
      <c r="EVC928" s="4"/>
      <c r="EVD928" s="4"/>
      <c r="EVE928" s="4"/>
      <c r="EVF928" s="4"/>
      <c r="EVG928" s="4"/>
      <c r="EVH928" s="4"/>
      <c r="EVI928" s="4"/>
      <c r="EVJ928" s="4"/>
      <c r="EVK928" s="4"/>
      <c r="EVL928" s="4"/>
      <c r="EVM928" s="4"/>
      <c r="EVN928" s="4"/>
      <c r="EVO928" s="4"/>
      <c r="EVP928" s="4"/>
      <c r="EVQ928" s="4"/>
      <c r="EVR928" s="4"/>
      <c r="EVS928" s="4"/>
      <c r="EVT928" s="4"/>
      <c r="EVU928" s="4"/>
      <c r="EVV928" s="4"/>
      <c r="EVW928" s="4"/>
      <c r="EVX928" s="4"/>
      <c r="EVY928" s="4"/>
      <c r="EVZ928" s="4"/>
      <c r="EWA928" s="4"/>
      <c r="EWB928" s="4"/>
      <c r="EWC928" s="4"/>
      <c r="EWD928" s="4"/>
      <c r="EWE928" s="4"/>
      <c r="EWF928" s="4"/>
      <c r="EWG928" s="4"/>
      <c r="EWH928" s="4"/>
      <c r="EWI928" s="4"/>
      <c r="EWJ928" s="4"/>
      <c r="EWK928" s="4"/>
      <c r="EWL928" s="4"/>
      <c r="EWM928" s="4"/>
      <c r="EWN928" s="4"/>
      <c r="EWO928" s="4"/>
      <c r="EWP928" s="4"/>
      <c r="EWQ928" s="4"/>
      <c r="EWR928" s="4"/>
      <c r="EWS928" s="4"/>
      <c r="EWT928" s="4"/>
      <c r="EWU928" s="4"/>
      <c r="EWV928" s="4"/>
      <c r="EWW928" s="4"/>
      <c r="EWX928" s="4"/>
      <c r="EWY928" s="4"/>
      <c r="EWZ928" s="4"/>
      <c r="EXA928" s="4"/>
      <c r="EXB928" s="4"/>
      <c r="EXC928" s="4"/>
      <c r="EXD928" s="4"/>
      <c r="EXE928" s="4"/>
      <c r="EXF928" s="4"/>
      <c r="EXG928" s="4"/>
      <c r="EXH928" s="4"/>
      <c r="EXI928" s="4"/>
      <c r="EXJ928" s="4"/>
      <c r="EXK928" s="4"/>
      <c r="EXL928" s="4"/>
      <c r="EXM928" s="4"/>
      <c r="EXN928" s="4"/>
      <c r="EXO928" s="4"/>
      <c r="EXP928" s="4"/>
      <c r="EXQ928" s="4"/>
      <c r="EXR928" s="4"/>
      <c r="EXS928" s="4"/>
      <c r="EXT928" s="4"/>
      <c r="EXU928" s="4"/>
      <c r="EXV928" s="4"/>
      <c r="EXW928" s="4"/>
      <c r="EXX928" s="4"/>
      <c r="EXY928" s="4"/>
      <c r="EXZ928" s="4"/>
      <c r="EYA928" s="4"/>
      <c r="EYB928" s="4"/>
      <c r="EYC928" s="4"/>
      <c r="EYD928" s="4"/>
      <c r="EYE928" s="4"/>
      <c r="EYF928" s="4"/>
      <c r="EYG928" s="4"/>
      <c r="EYH928" s="4"/>
      <c r="EYI928" s="4"/>
      <c r="EYJ928" s="4"/>
      <c r="EYK928" s="4"/>
      <c r="EYL928" s="4"/>
      <c r="EYM928" s="4"/>
      <c r="EYN928" s="4"/>
      <c r="EYO928" s="4"/>
      <c r="EYP928" s="4"/>
      <c r="EYQ928" s="4"/>
      <c r="EYR928" s="4"/>
      <c r="EYS928" s="4"/>
      <c r="EYT928" s="4"/>
      <c r="EYU928" s="4"/>
      <c r="EYV928" s="4"/>
      <c r="EYW928" s="4"/>
      <c r="EYX928" s="4"/>
      <c r="EYY928" s="4"/>
      <c r="EYZ928" s="4"/>
      <c r="EZA928" s="4"/>
      <c r="EZB928" s="4"/>
      <c r="EZC928" s="4"/>
      <c r="EZD928" s="4"/>
      <c r="EZE928" s="4"/>
      <c r="EZF928" s="4"/>
      <c r="EZG928" s="4"/>
      <c r="EZH928" s="4"/>
      <c r="EZI928" s="4"/>
      <c r="EZJ928" s="4"/>
      <c r="EZK928" s="4"/>
      <c r="EZL928" s="4"/>
      <c r="EZM928" s="4"/>
      <c r="EZN928" s="4"/>
      <c r="EZO928" s="4"/>
      <c r="EZP928" s="4"/>
      <c r="EZQ928" s="4"/>
      <c r="EZR928" s="4"/>
      <c r="EZS928" s="4"/>
      <c r="EZT928" s="4"/>
      <c r="EZU928" s="4"/>
      <c r="EZV928" s="4"/>
      <c r="EZW928" s="4"/>
      <c r="EZX928" s="4"/>
      <c r="EZY928" s="4"/>
      <c r="EZZ928" s="4"/>
      <c r="FAA928" s="4"/>
      <c r="FAB928" s="4"/>
      <c r="FAC928" s="4"/>
      <c r="FAD928" s="4"/>
      <c r="FAE928" s="4"/>
      <c r="FAF928" s="4"/>
      <c r="FAG928" s="4"/>
      <c r="FAH928" s="4"/>
      <c r="FAJ928" s="4"/>
      <c r="FAL928" s="4"/>
      <c r="FAM928" s="4"/>
      <c r="FAN928" s="4"/>
      <c r="FAO928" s="4"/>
      <c r="FAP928" s="4"/>
      <c r="FAQ928" s="4"/>
      <c r="FAR928" s="4"/>
      <c r="FAS928" s="4"/>
      <c r="FAX928" s="4"/>
      <c r="FAY928" s="4"/>
      <c r="FAZ928" s="4"/>
      <c r="FBA928" s="4"/>
      <c r="FBB928" s="4"/>
      <c r="FBC928" s="4"/>
      <c r="FBD928" s="4"/>
      <c r="FBE928" s="4"/>
      <c r="FBF928" s="4"/>
      <c r="FBG928" s="4"/>
      <c r="FBH928" s="4"/>
      <c r="FBI928" s="4"/>
      <c r="FBJ928" s="4"/>
      <c r="FBK928" s="4"/>
      <c r="FBL928" s="4"/>
      <c r="FBM928" s="4"/>
      <c r="FBN928" s="4"/>
      <c r="FBO928" s="4"/>
      <c r="FBP928" s="4"/>
      <c r="FBQ928" s="4"/>
      <c r="FBR928" s="4"/>
      <c r="FBS928" s="4"/>
      <c r="FBT928" s="4"/>
      <c r="FBU928" s="4"/>
      <c r="FBV928" s="4"/>
      <c r="FBW928" s="4"/>
      <c r="FBX928" s="4"/>
      <c r="FBY928" s="4"/>
      <c r="FBZ928" s="4"/>
      <c r="FCA928" s="4"/>
      <c r="FCB928" s="4"/>
      <c r="FCC928" s="4"/>
      <c r="FCD928" s="4"/>
      <c r="FCE928" s="4"/>
      <c r="FCF928" s="4"/>
      <c r="FCG928" s="4"/>
      <c r="FCH928" s="4"/>
      <c r="FCI928" s="4"/>
      <c r="FCJ928" s="4"/>
      <c r="FCK928" s="4"/>
      <c r="FCL928" s="4"/>
      <c r="FCM928" s="4"/>
      <c r="FCN928" s="4"/>
      <c r="FCO928" s="4"/>
      <c r="FCP928" s="4"/>
      <c r="FCQ928" s="4"/>
      <c r="FCR928" s="4"/>
      <c r="FCS928" s="4"/>
      <c r="FCT928" s="4"/>
      <c r="FCU928" s="4"/>
      <c r="FCV928" s="4"/>
      <c r="FCW928" s="4"/>
      <c r="FCX928" s="4"/>
      <c r="FCY928" s="4"/>
      <c r="FCZ928" s="4"/>
      <c r="FDA928" s="4"/>
      <c r="FDB928" s="4"/>
      <c r="FDC928" s="4"/>
      <c r="FDD928" s="4"/>
      <c r="FDE928" s="4"/>
      <c r="FDF928" s="4"/>
      <c r="FDG928" s="4"/>
      <c r="FDH928" s="4"/>
      <c r="FDI928" s="4"/>
      <c r="FDJ928" s="4"/>
      <c r="FDK928" s="4"/>
      <c r="FDL928" s="4"/>
      <c r="FDM928" s="4"/>
      <c r="FDN928" s="4"/>
      <c r="FDO928" s="4"/>
      <c r="FDP928" s="4"/>
      <c r="FDQ928" s="4"/>
      <c r="FDR928" s="4"/>
      <c r="FDS928" s="4"/>
      <c r="FDT928" s="4"/>
      <c r="FDU928" s="4"/>
      <c r="FDV928" s="4"/>
      <c r="FDW928" s="4"/>
      <c r="FDX928" s="4"/>
      <c r="FDY928" s="4"/>
      <c r="FDZ928" s="4"/>
      <c r="FEA928" s="4"/>
      <c r="FEB928" s="4"/>
      <c r="FEC928" s="4"/>
      <c r="FED928" s="4"/>
      <c r="FEE928" s="4"/>
      <c r="FEF928" s="4"/>
      <c r="FEG928" s="4"/>
      <c r="FEH928" s="4"/>
      <c r="FEI928" s="4"/>
      <c r="FEJ928" s="4"/>
      <c r="FEK928" s="4"/>
      <c r="FEL928" s="4"/>
      <c r="FEM928" s="4"/>
      <c r="FEN928" s="4"/>
      <c r="FEO928" s="4"/>
      <c r="FEP928" s="4"/>
      <c r="FEQ928" s="4"/>
      <c r="FER928" s="4"/>
      <c r="FES928" s="4"/>
      <c r="FET928" s="4"/>
      <c r="FEU928" s="4"/>
      <c r="FEV928" s="4"/>
      <c r="FEW928" s="4"/>
      <c r="FEX928" s="4"/>
      <c r="FEY928" s="4"/>
      <c r="FEZ928" s="4"/>
      <c r="FFA928" s="4"/>
      <c r="FFB928" s="4"/>
      <c r="FFC928" s="4"/>
      <c r="FFD928" s="4"/>
      <c r="FFE928" s="4"/>
      <c r="FFF928" s="4"/>
      <c r="FFG928" s="4"/>
      <c r="FFH928" s="4"/>
      <c r="FFI928" s="4"/>
      <c r="FFJ928" s="4"/>
      <c r="FFK928" s="4"/>
      <c r="FFL928" s="4"/>
      <c r="FFM928" s="4"/>
      <c r="FFN928" s="4"/>
      <c r="FFO928" s="4"/>
      <c r="FFP928" s="4"/>
      <c r="FFQ928" s="4"/>
      <c r="FFR928" s="4"/>
      <c r="FFS928" s="4"/>
      <c r="FFT928" s="4"/>
      <c r="FFU928" s="4"/>
      <c r="FFV928" s="4"/>
      <c r="FFW928" s="4"/>
      <c r="FFX928" s="4"/>
      <c r="FFY928" s="4"/>
      <c r="FFZ928" s="4"/>
      <c r="FGA928" s="4"/>
      <c r="FGB928" s="4"/>
      <c r="FGC928" s="4"/>
      <c r="FGD928" s="4"/>
      <c r="FGE928" s="4"/>
      <c r="FGF928" s="4"/>
      <c r="FGG928" s="4"/>
      <c r="FGH928" s="4"/>
      <c r="FGI928" s="4"/>
      <c r="FGJ928" s="4"/>
      <c r="FGK928" s="4"/>
      <c r="FGL928" s="4"/>
      <c r="FGM928" s="4"/>
      <c r="FGN928" s="4"/>
      <c r="FGO928" s="4"/>
      <c r="FGP928" s="4"/>
      <c r="FGQ928" s="4"/>
      <c r="FGR928" s="4"/>
      <c r="FGS928" s="4"/>
      <c r="FGT928" s="4"/>
      <c r="FGU928" s="4"/>
      <c r="FGV928" s="4"/>
      <c r="FGW928" s="4"/>
      <c r="FGX928" s="4"/>
      <c r="FGY928" s="4"/>
      <c r="FGZ928" s="4"/>
      <c r="FHA928" s="4"/>
      <c r="FHB928" s="4"/>
      <c r="FHC928" s="4"/>
      <c r="FHD928" s="4"/>
      <c r="FHE928" s="4"/>
      <c r="FHF928" s="4"/>
      <c r="FHG928" s="4"/>
      <c r="FHH928" s="4"/>
      <c r="FHI928" s="4"/>
      <c r="FHJ928" s="4"/>
      <c r="FHK928" s="4"/>
      <c r="FHL928" s="4"/>
      <c r="FHM928" s="4"/>
      <c r="FHN928" s="4"/>
      <c r="FHO928" s="4"/>
      <c r="FHP928" s="4"/>
      <c r="FHQ928" s="4"/>
      <c r="FHR928" s="4"/>
      <c r="FHS928" s="4"/>
      <c r="FHT928" s="4"/>
      <c r="FHU928" s="4"/>
      <c r="FHV928" s="4"/>
      <c r="FHW928" s="4"/>
      <c r="FHX928" s="4"/>
      <c r="FHY928" s="4"/>
      <c r="FHZ928" s="4"/>
      <c r="FIA928" s="4"/>
      <c r="FIB928" s="4"/>
      <c r="FIC928" s="4"/>
      <c r="FID928" s="4"/>
      <c r="FIE928" s="4"/>
      <c r="FIF928" s="4"/>
      <c r="FIG928" s="4"/>
      <c r="FIH928" s="4"/>
      <c r="FII928" s="4"/>
      <c r="FIJ928" s="4"/>
      <c r="FIK928" s="4"/>
      <c r="FIL928" s="4"/>
      <c r="FIM928" s="4"/>
      <c r="FIN928" s="4"/>
      <c r="FIO928" s="4"/>
      <c r="FIP928" s="4"/>
      <c r="FIQ928" s="4"/>
      <c r="FIR928" s="4"/>
      <c r="FIS928" s="4"/>
      <c r="FIT928" s="4"/>
      <c r="FIU928" s="4"/>
      <c r="FIV928" s="4"/>
      <c r="FIW928" s="4"/>
      <c r="FIX928" s="4"/>
      <c r="FIY928" s="4"/>
      <c r="FIZ928" s="4"/>
      <c r="FJA928" s="4"/>
      <c r="FJB928" s="4"/>
      <c r="FJC928" s="4"/>
      <c r="FJD928" s="4"/>
      <c r="FJE928" s="4"/>
      <c r="FJF928" s="4"/>
      <c r="FJG928" s="4"/>
      <c r="FJH928" s="4"/>
      <c r="FJI928" s="4"/>
      <c r="FJJ928" s="4"/>
      <c r="FJK928" s="4"/>
      <c r="FJL928" s="4"/>
      <c r="FJM928" s="4"/>
      <c r="FJN928" s="4"/>
      <c r="FJO928" s="4"/>
      <c r="FJP928" s="4"/>
      <c r="FJQ928" s="4"/>
      <c r="FJR928" s="4"/>
      <c r="FJS928" s="4"/>
      <c r="FJT928" s="4"/>
      <c r="FJU928" s="4"/>
      <c r="FJV928" s="4"/>
      <c r="FJW928" s="4"/>
      <c r="FJX928" s="4"/>
      <c r="FJY928" s="4"/>
      <c r="FJZ928" s="4"/>
      <c r="FKA928" s="4"/>
      <c r="FKB928" s="4"/>
      <c r="FKC928" s="4"/>
      <c r="FKD928" s="4"/>
      <c r="FKF928" s="4"/>
      <c r="FKH928" s="4"/>
      <c r="FKI928" s="4"/>
      <c r="FKJ928" s="4"/>
      <c r="FKK928" s="4"/>
      <c r="FKL928" s="4"/>
      <c r="FKM928" s="4"/>
      <c r="FKN928" s="4"/>
      <c r="FKO928" s="4"/>
      <c r="FKT928" s="4"/>
      <c r="FKU928" s="4"/>
      <c r="FKV928" s="4"/>
      <c r="FKW928" s="4"/>
      <c r="FKX928" s="4"/>
      <c r="FKY928" s="4"/>
      <c r="FKZ928" s="4"/>
      <c r="FLA928" s="4"/>
      <c r="FLB928" s="4"/>
      <c r="FLC928" s="4"/>
      <c r="FLD928" s="4"/>
      <c r="FLE928" s="4"/>
      <c r="FLF928" s="4"/>
      <c r="FLG928" s="4"/>
      <c r="FLH928" s="4"/>
      <c r="FLI928" s="4"/>
      <c r="FLJ928" s="4"/>
      <c r="FLK928" s="4"/>
      <c r="FLL928" s="4"/>
      <c r="FLM928" s="4"/>
      <c r="FLN928" s="4"/>
      <c r="FLO928" s="4"/>
      <c r="FLP928" s="4"/>
      <c r="FLQ928" s="4"/>
      <c r="FLR928" s="4"/>
      <c r="FLS928" s="4"/>
      <c r="FLT928" s="4"/>
      <c r="FLU928" s="4"/>
      <c r="FLV928" s="4"/>
      <c r="FLW928" s="4"/>
      <c r="FLX928" s="4"/>
      <c r="FLY928" s="4"/>
      <c r="FLZ928" s="4"/>
      <c r="FMA928" s="4"/>
      <c r="FMB928" s="4"/>
      <c r="FMC928" s="4"/>
      <c r="FMD928" s="4"/>
      <c r="FME928" s="4"/>
      <c r="FMF928" s="4"/>
      <c r="FMG928" s="4"/>
      <c r="FMH928" s="4"/>
      <c r="FMI928" s="4"/>
      <c r="FMJ928" s="4"/>
      <c r="FMK928" s="4"/>
      <c r="FML928" s="4"/>
      <c r="FMM928" s="4"/>
      <c r="FMN928" s="4"/>
      <c r="FMO928" s="4"/>
      <c r="FMP928" s="4"/>
      <c r="FMQ928" s="4"/>
      <c r="FMR928" s="4"/>
      <c r="FMS928" s="4"/>
      <c r="FMT928" s="4"/>
      <c r="FMU928" s="4"/>
      <c r="FMV928" s="4"/>
      <c r="FMW928" s="4"/>
      <c r="FMX928" s="4"/>
      <c r="FMY928" s="4"/>
      <c r="FMZ928" s="4"/>
      <c r="FNA928" s="4"/>
      <c r="FNB928" s="4"/>
      <c r="FNC928" s="4"/>
      <c r="FND928" s="4"/>
      <c r="FNE928" s="4"/>
      <c r="FNF928" s="4"/>
      <c r="FNG928" s="4"/>
      <c r="FNH928" s="4"/>
      <c r="FNI928" s="4"/>
      <c r="FNJ928" s="4"/>
      <c r="FNK928" s="4"/>
      <c r="FNL928" s="4"/>
      <c r="FNM928" s="4"/>
      <c r="FNN928" s="4"/>
      <c r="FNO928" s="4"/>
      <c r="FNP928" s="4"/>
      <c r="FNQ928" s="4"/>
      <c r="FNR928" s="4"/>
      <c r="FNS928" s="4"/>
      <c r="FNT928" s="4"/>
      <c r="FNU928" s="4"/>
      <c r="FNV928" s="4"/>
      <c r="FNW928" s="4"/>
      <c r="FNX928" s="4"/>
      <c r="FNY928" s="4"/>
      <c r="FNZ928" s="4"/>
      <c r="FOA928" s="4"/>
      <c r="FOB928" s="4"/>
      <c r="FOC928" s="4"/>
      <c r="FOD928" s="4"/>
      <c r="FOE928" s="4"/>
      <c r="FOF928" s="4"/>
      <c r="FOG928" s="4"/>
      <c r="FOH928" s="4"/>
      <c r="FOI928" s="4"/>
      <c r="FOJ928" s="4"/>
      <c r="FOK928" s="4"/>
      <c r="FOL928" s="4"/>
      <c r="FOM928" s="4"/>
      <c r="FON928" s="4"/>
      <c r="FOO928" s="4"/>
      <c r="FOP928" s="4"/>
      <c r="FOQ928" s="4"/>
      <c r="FOR928" s="4"/>
      <c r="FOS928" s="4"/>
      <c r="FOT928" s="4"/>
      <c r="FOU928" s="4"/>
      <c r="FOV928" s="4"/>
      <c r="FOW928" s="4"/>
      <c r="FOX928" s="4"/>
      <c r="FOY928" s="4"/>
      <c r="FOZ928" s="4"/>
      <c r="FPA928" s="4"/>
      <c r="FPB928" s="4"/>
      <c r="FPC928" s="4"/>
      <c r="FPD928" s="4"/>
      <c r="FPE928" s="4"/>
      <c r="FPF928" s="4"/>
      <c r="FPG928" s="4"/>
      <c r="FPH928" s="4"/>
      <c r="FPI928" s="4"/>
      <c r="FPJ928" s="4"/>
      <c r="FPK928" s="4"/>
      <c r="FPL928" s="4"/>
      <c r="FPM928" s="4"/>
      <c r="FPN928" s="4"/>
      <c r="FPO928" s="4"/>
      <c r="FPP928" s="4"/>
      <c r="FPQ928" s="4"/>
      <c r="FPR928" s="4"/>
      <c r="FPS928" s="4"/>
      <c r="FPT928" s="4"/>
      <c r="FPU928" s="4"/>
      <c r="FPV928" s="4"/>
      <c r="FPW928" s="4"/>
      <c r="FPX928" s="4"/>
      <c r="FPY928" s="4"/>
      <c r="FPZ928" s="4"/>
      <c r="FQA928" s="4"/>
      <c r="FQB928" s="4"/>
      <c r="FQC928" s="4"/>
      <c r="FQD928" s="4"/>
      <c r="FQE928" s="4"/>
      <c r="FQF928" s="4"/>
      <c r="FQG928" s="4"/>
      <c r="FQH928" s="4"/>
      <c r="FQI928" s="4"/>
      <c r="FQJ928" s="4"/>
      <c r="FQK928" s="4"/>
      <c r="FQL928" s="4"/>
      <c r="FQM928" s="4"/>
      <c r="FQN928" s="4"/>
      <c r="FQO928" s="4"/>
      <c r="FQP928" s="4"/>
      <c r="FQQ928" s="4"/>
      <c r="FQR928" s="4"/>
      <c r="FQS928" s="4"/>
      <c r="FQT928" s="4"/>
      <c r="FQU928" s="4"/>
      <c r="FQV928" s="4"/>
      <c r="FQW928" s="4"/>
      <c r="FQX928" s="4"/>
      <c r="FQY928" s="4"/>
      <c r="FQZ928" s="4"/>
      <c r="FRA928" s="4"/>
      <c r="FRB928" s="4"/>
      <c r="FRC928" s="4"/>
      <c r="FRD928" s="4"/>
      <c r="FRE928" s="4"/>
      <c r="FRF928" s="4"/>
      <c r="FRG928" s="4"/>
      <c r="FRH928" s="4"/>
      <c r="FRI928" s="4"/>
      <c r="FRJ928" s="4"/>
      <c r="FRK928" s="4"/>
      <c r="FRL928" s="4"/>
      <c r="FRM928" s="4"/>
      <c r="FRN928" s="4"/>
      <c r="FRO928" s="4"/>
      <c r="FRP928" s="4"/>
      <c r="FRQ928" s="4"/>
      <c r="FRR928" s="4"/>
      <c r="FRS928" s="4"/>
      <c r="FRT928" s="4"/>
      <c r="FRU928" s="4"/>
      <c r="FRV928" s="4"/>
      <c r="FRW928" s="4"/>
      <c r="FRX928" s="4"/>
      <c r="FRY928" s="4"/>
      <c r="FRZ928" s="4"/>
      <c r="FSA928" s="4"/>
      <c r="FSB928" s="4"/>
      <c r="FSC928" s="4"/>
      <c r="FSD928" s="4"/>
      <c r="FSE928" s="4"/>
      <c r="FSF928" s="4"/>
      <c r="FSG928" s="4"/>
      <c r="FSH928" s="4"/>
      <c r="FSI928" s="4"/>
      <c r="FSJ928" s="4"/>
      <c r="FSK928" s="4"/>
      <c r="FSL928" s="4"/>
      <c r="FSM928" s="4"/>
      <c r="FSN928" s="4"/>
      <c r="FSO928" s="4"/>
      <c r="FSP928" s="4"/>
      <c r="FSQ928" s="4"/>
      <c r="FSR928" s="4"/>
      <c r="FSS928" s="4"/>
      <c r="FST928" s="4"/>
      <c r="FSU928" s="4"/>
      <c r="FSV928" s="4"/>
      <c r="FSW928" s="4"/>
      <c r="FSX928" s="4"/>
      <c r="FSY928" s="4"/>
      <c r="FSZ928" s="4"/>
      <c r="FTA928" s="4"/>
      <c r="FTB928" s="4"/>
      <c r="FTC928" s="4"/>
      <c r="FTD928" s="4"/>
      <c r="FTE928" s="4"/>
      <c r="FTF928" s="4"/>
      <c r="FTG928" s="4"/>
      <c r="FTH928" s="4"/>
      <c r="FTI928" s="4"/>
      <c r="FTJ928" s="4"/>
      <c r="FTK928" s="4"/>
      <c r="FTL928" s="4"/>
      <c r="FTM928" s="4"/>
      <c r="FTN928" s="4"/>
      <c r="FTO928" s="4"/>
      <c r="FTP928" s="4"/>
      <c r="FTQ928" s="4"/>
      <c r="FTR928" s="4"/>
      <c r="FTS928" s="4"/>
      <c r="FTT928" s="4"/>
      <c r="FTU928" s="4"/>
      <c r="FTV928" s="4"/>
      <c r="FTW928" s="4"/>
      <c r="FTX928" s="4"/>
      <c r="FTY928" s="4"/>
      <c r="FTZ928" s="4"/>
      <c r="FUB928" s="4"/>
      <c r="FUD928" s="4"/>
      <c r="FUE928" s="4"/>
      <c r="FUF928" s="4"/>
      <c r="FUG928" s="4"/>
      <c r="FUH928" s="4"/>
      <c r="FUI928" s="4"/>
      <c r="FUJ928" s="4"/>
      <c r="FUK928" s="4"/>
      <c r="FUP928" s="4"/>
      <c r="FUQ928" s="4"/>
      <c r="FUR928" s="4"/>
      <c r="FUS928" s="4"/>
      <c r="FUT928" s="4"/>
      <c r="FUU928" s="4"/>
      <c r="FUV928" s="4"/>
      <c r="FUW928" s="4"/>
      <c r="FUX928" s="4"/>
      <c r="FUY928" s="4"/>
      <c r="FUZ928" s="4"/>
      <c r="FVA928" s="4"/>
      <c r="FVB928" s="4"/>
      <c r="FVC928" s="4"/>
      <c r="FVD928" s="4"/>
      <c r="FVE928" s="4"/>
      <c r="FVF928" s="4"/>
      <c r="FVG928" s="4"/>
      <c r="FVH928" s="4"/>
      <c r="FVI928" s="4"/>
      <c r="FVJ928" s="4"/>
      <c r="FVK928" s="4"/>
      <c r="FVL928" s="4"/>
      <c r="FVM928" s="4"/>
      <c r="FVN928" s="4"/>
      <c r="FVO928" s="4"/>
      <c r="FVP928" s="4"/>
      <c r="FVQ928" s="4"/>
      <c r="FVR928" s="4"/>
      <c r="FVS928" s="4"/>
      <c r="FVT928" s="4"/>
      <c r="FVU928" s="4"/>
      <c r="FVV928" s="4"/>
      <c r="FVW928" s="4"/>
      <c r="FVX928" s="4"/>
      <c r="FVY928" s="4"/>
      <c r="FVZ928" s="4"/>
      <c r="FWA928" s="4"/>
      <c r="FWB928" s="4"/>
      <c r="FWC928" s="4"/>
      <c r="FWD928" s="4"/>
      <c r="FWE928" s="4"/>
      <c r="FWF928" s="4"/>
      <c r="FWG928" s="4"/>
      <c r="FWH928" s="4"/>
      <c r="FWI928" s="4"/>
      <c r="FWJ928" s="4"/>
      <c r="FWK928" s="4"/>
      <c r="FWL928" s="4"/>
      <c r="FWM928" s="4"/>
      <c r="FWN928" s="4"/>
      <c r="FWO928" s="4"/>
      <c r="FWP928" s="4"/>
      <c r="FWQ928" s="4"/>
      <c r="FWR928" s="4"/>
      <c r="FWS928" s="4"/>
      <c r="FWT928" s="4"/>
      <c r="FWU928" s="4"/>
      <c r="FWV928" s="4"/>
      <c r="FWW928" s="4"/>
      <c r="FWX928" s="4"/>
      <c r="FWY928" s="4"/>
      <c r="FWZ928" s="4"/>
      <c r="FXA928" s="4"/>
      <c r="FXB928" s="4"/>
      <c r="FXC928" s="4"/>
      <c r="FXD928" s="4"/>
      <c r="FXE928" s="4"/>
      <c r="FXF928" s="4"/>
      <c r="FXG928" s="4"/>
      <c r="FXH928" s="4"/>
      <c r="FXI928" s="4"/>
      <c r="FXJ928" s="4"/>
      <c r="FXK928" s="4"/>
      <c r="FXL928" s="4"/>
      <c r="FXM928" s="4"/>
      <c r="FXN928" s="4"/>
      <c r="FXO928" s="4"/>
      <c r="FXP928" s="4"/>
      <c r="FXQ928" s="4"/>
      <c r="FXR928" s="4"/>
      <c r="FXS928" s="4"/>
      <c r="FXT928" s="4"/>
      <c r="FXU928" s="4"/>
      <c r="FXV928" s="4"/>
      <c r="FXW928" s="4"/>
      <c r="FXX928" s="4"/>
      <c r="FXY928" s="4"/>
      <c r="FXZ928" s="4"/>
      <c r="FYA928" s="4"/>
      <c r="FYB928" s="4"/>
      <c r="FYC928" s="4"/>
      <c r="FYD928" s="4"/>
      <c r="FYE928" s="4"/>
      <c r="FYF928" s="4"/>
      <c r="FYG928" s="4"/>
      <c r="FYH928" s="4"/>
      <c r="FYI928" s="4"/>
      <c r="FYJ928" s="4"/>
      <c r="FYK928" s="4"/>
      <c r="FYL928" s="4"/>
      <c r="FYM928" s="4"/>
      <c r="FYN928" s="4"/>
      <c r="FYO928" s="4"/>
      <c r="FYP928" s="4"/>
      <c r="FYQ928" s="4"/>
      <c r="FYR928" s="4"/>
      <c r="FYS928" s="4"/>
      <c r="FYT928" s="4"/>
      <c r="FYU928" s="4"/>
      <c r="FYV928" s="4"/>
      <c r="FYW928" s="4"/>
      <c r="FYX928" s="4"/>
      <c r="FYY928" s="4"/>
      <c r="FYZ928" s="4"/>
      <c r="FZA928" s="4"/>
      <c r="FZB928" s="4"/>
      <c r="FZC928" s="4"/>
      <c r="FZD928" s="4"/>
      <c r="FZE928" s="4"/>
      <c r="FZF928" s="4"/>
      <c r="FZG928" s="4"/>
      <c r="FZH928" s="4"/>
      <c r="FZI928" s="4"/>
      <c r="FZJ928" s="4"/>
      <c r="FZK928" s="4"/>
      <c r="FZL928" s="4"/>
      <c r="FZM928" s="4"/>
      <c r="FZN928" s="4"/>
      <c r="FZO928" s="4"/>
      <c r="FZP928" s="4"/>
      <c r="FZQ928" s="4"/>
      <c r="FZR928" s="4"/>
      <c r="FZS928" s="4"/>
      <c r="FZT928" s="4"/>
      <c r="FZU928" s="4"/>
      <c r="FZV928" s="4"/>
      <c r="FZW928" s="4"/>
      <c r="FZX928" s="4"/>
      <c r="FZY928" s="4"/>
      <c r="FZZ928" s="4"/>
      <c r="GAA928" s="4"/>
      <c r="GAB928" s="4"/>
      <c r="GAC928" s="4"/>
      <c r="GAD928" s="4"/>
      <c r="GAE928" s="4"/>
      <c r="GAF928" s="4"/>
      <c r="GAG928" s="4"/>
      <c r="GAH928" s="4"/>
      <c r="GAI928" s="4"/>
      <c r="GAJ928" s="4"/>
      <c r="GAK928" s="4"/>
      <c r="GAL928" s="4"/>
      <c r="GAM928" s="4"/>
      <c r="GAN928" s="4"/>
      <c r="GAO928" s="4"/>
      <c r="GAP928" s="4"/>
      <c r="GAQ928" s="4"/>
      <c r="GAR928" s="4"/>
      <c r="GAS928" s="4"/>
      <c r="GAT928" s="4"/>
      <c r="GAU928" s="4"/>
      <c r="GAV928" s="4"/>
      <c r="GAW928" s="4"/>
      <c r="GAX928" s="4"/>
      <c r="GAY928" s="4"/>
      <c r="GAZ928" s="4"/>
      <c r="GBA928" s="4"/>
      <c r="GBB928" s="4"/>
      <c r="GBC928" s="4"/>
      <c r="GBD928" s="4"/>
      <c r="GBE928" s="4"/>
      <c r="GBF928" s="4"/>
      <c r="GBG928" s="4"/>
      <c r="GBH928" s="4"/>
      <c r="GBI928" s="4"/>
      <c r="GBJ928" s="4"/>
      <c r="GBK928" s="4"/>
      <c r="GBL928" s="4"/>
      <c r="GBM928" s="4"/>
      <c r="GBN928" s="4"/>
      <c r="GBO928" s="4"/>
      <c r="GBP928" s="4"/>
      <c r="GBQ928" s="4"/>
      <c r="GBR928" s="4"/>
      <c r="GBS928" s="4"/>
      <c r="GBT928" s="4"/>
      <c r="GBU928" s="4"/>
      <c r="GBV928" s="4"/>
      <c r="GBW928" s="4"/>
      <c r="GBX928" s="4"/>
      <c r="GBY928" s="4"/>
      <c r="GBZ928" s="4"/>
      <c r="GCA928" s="4"/>
      <c r="GCB928" s="4"/>
      <c r="GCC928" s="4"/>
      <c r="GCD928" s="4"/>
      <c r="GCE928" s="4"/>
      <c r="GCF928" s="4"/>
      <c r="GCG928" s="4"/>
      <c r="GCH928" s="4"/>
      <c r="GCI928" s="4"/>
      <c r="GCJ928" s="4"/>
      <c r="GCK928" s="4"/>
      <c r="GCL928" s="4"/>
      <c r="GCM928" s="4"/>
      <c r="GCN928" s="4"/>
      <c r="GCO928" s="4"/>
      <c r="GCP928" s="4"/>
      <c r="GCQ928" s="4"/>
      <c r="GCR928" s="4"/>
      <c r="GCS928" s="4"/>
      <c r="GCT928" s="4"/>
      <c r="GCU928" s="4"/>
      <c r="GCV928" s="4"/>
      <c r="GCW928" s="4"/>
      <c r="GCX928" s="4"/>
      <c r="GCY928" s="4"/>
      <c r="GCZ928" s="4"/>
      <c r="GDA928" s="4"/>
      <c r="GDB928" s="4"/>
      <c r="GDC928" s="4"/>
      <c r="GDD928" s="4"/>
      <c r="GDE928" s="4"/>
      <c r="GDF928" s="4"/>
      <c r="GDG928" s="4"/>
      <c r="GDH928" s="4"/>
      <c r="GDI928" s="4"/>
      <c r="GDJ928" s="4"/>
      <c r="GDK928" s="4"/>
      <c r="GDL928" s="4"/>
      <c r="GDM928" s="4"/>
      <c r="GDN928" s="4"/>
      <c r="GDO928" s="4"/>
      <c r="GDP928" s="4"/>
      <c r="GDQ928" s="4"/>
      <c r="GDR928" s="4"/>
      <c r="GDS928" s="4"/>
      <c r="GDT928" s="4"/>
      <c r="GDU928" s="4"/>
      <c r="GDV928" s="4"/>
      <c r="GDX928" s="4"/>
      <c r="GDZ928" s="4"/>
      <c r="GEA928" s="4"/>
      <c r="GEB928" s="4"/>
      <c r="GEC928" s="4"/>
      <c r="GED928" s="4"/>
      <c r="GEE928" s="4"/>
      <c r="GEF928" s="4"/>
      <c r="GEG928" s="4"/>
      <c r="GEL928" s="4"/>
      <c r="GEM928" s="4"/>
      <c r="GEN928" s="4"/>
      <c r="GEO928" s="4"/>
      <c r="GEP928" s="4"/>
      <c r="GEQ928" s="4"/>
      <c r="GER928" s="4"/>
      <c r="GES928" s="4"/>
      <c r="GET928" s="4"/>
      <c r="GEU928" s="4"/>
      <c r="GEV928" s="4"/>
      <c r="GEW928" s="4"/>
      <c r="GEX928" s="4"/>
      <c r="GEY928" s="4"/>
      <c r="GEZ928" s="4"/>
      <c r="GFA928" s="4"/>
      <c r="GFB928" s="4"/>
      <c r="GFC928" s="4"/>
      <c r="GFD928" s="4"/>
      <c r="GFE928" s="4"/>
      <c r="GFF928" s="4"/>
      <c r="GFG928" s="4"/>
      <c r="GFH928" s="4"/>
      <c r="GFI928" s="4"/>
      <c r="GFJ928" s="4"/>
      <c r="GFK928" s="4"/>
      <c r="GFL928" s="4"/>
      <c r="GFM928" s="4"/>
      <c r="GFN928" s="4"/>
      <c r="GFO928" s="4"/>
      <c r="GFP928" s="4"/>
      <c r="GFQ928" s="4"/>
      <c r="GFR928" s="4"/>
      <c r="GFS928" s="4"/>
      <c r="GFT928" s="4"/>
      <c r="GFU928" s="4"/>
      <c r="GFV928" s="4"/>
      <c r="GFW928" s="4"/>
      <c r="GFX928" s="4"/>
      <c r="GFY928" s="4"/>
      <c r="GFZ928" s="4"/>
      <c r="GGA928" s="4"/>
      <c r="GGB928" s="4"/>
      <c r="GGC928" s="4"/>
      <c r="GGD928" s="4"/>
      <c r="GGE928" s="4"/>
      <c r="GGF928" s="4"/>
      <c r="GGG928" s="4"/>
      <c r="GGH928" s="4"/>
      <c r="GGI928" s="4"/>
      <c r="GGJ928" s="4"/>
      <c r="GGK928" s="4"/>
      <c r="GGL928" s="4"/>
      <c r="GGM928" s="4"/>
      <c r="GGN928" s="4"/>
      <c r="GGO928" s="4"/>
      <c r="GGP928" s="4"/>
      <c r="GGQ928" s="4"/>
      <c r="GGR928" s="4"/>
      <c r="GGS928" s="4"/>
      <c r="GGT928" s="4"/>
      <c r="GGU928" s="4"/>
      <c r="GGV928" s="4"/>
      <c r="GGW928" s="4"/>
      <c r="GGX928" s="4"/>
      <c r="GGY928" s="4"/>
      <c r="GGZ928" s="4"/>
      <c r="GHA928" s="4"/>
      <c r="GHB928" s="4"/>
      <c r="GHC928" s="4"/>
      <c r="GHD928" s="4"/>
      <c r="GHE928" s="4"/>
      <c r="GHF928" s="4"/>
      <c r="GHG928" s="4"/>
      <c r="GHH928" s="4"/>
      <c r="GHI928" s="4"/>
      <c r="GHJ928" s="4"/>
      <c r="GHK928" s="4"/>
      <c r="GHL928" s="4"/>
      <c r="GHM928" s="4"/>
      <c r="GHN928" s="4"/>
      <c r="GHO928" s="4"/>
      <c r="GHP928" s="4"/>
      <c r="GHQ928" s="4"/>
      <c r="GHR928" s="4"/>
      <c r="GHS928" s="4"/>
      <c r="GHT928" s="4"/>
      <c r="GHU928" s="4"/>
      <c r="GHV928" s="4"/>
      <c r="GHW928" s="4"/>
      <c r="GHX928" s="4"/>
      <c r="GHY928" s="4"/>
      <c r="GHZ928" s="4"/>
      <c r="GIA928" s="4"/>
      <c r="GIB928" s="4"/>
      <c r="GIC928" s="4"/>
      <c r="GID928" s="4"/>
      <c r="GIE928" s="4"/>
      <c r="GIF928" s="4"/>
      <c r="GIG928" s="4"/>
      <c r="GIH928" s="4"/>
      <c r="GII928" s="4"/>
      <c r="GIJ928" s="4"/>
      <c r="GIK928" s="4"/>
      <c r="GIL928" s="4"/>
      <c r="GIM928" s="4"/>
      <c r="GIN928" s="4"/>
      <c r="GIO928" s="4"/>
      <c r="GIP928" s="4"/>
      <c r="GIQ928" s="4"/>
      <c r="GIR928" s="4"/>
      <c r="GIS928" s="4"/>
      <c r="GIT928" s="4"/>
      <c r="GIU928" s="4"/>
      <c r="GIV928" s="4"/>
      <c r="GIW928" s="4"/>
      <c r="GIX928" s="4"/>
      <c r="GIY928" s="4"/>
      <c r="GIZ928" s="4"/>
      <c r="GJA928" s="4"/>
      <c r="GJB928" s="4"/>
      <c r="GJC928" s="4"/>
      <c r="GJD928" s="4"/>
      <c r="GJE928" s="4"/>
      <c r="GJF928" s="4"/>
      <c r="GJG928" s="4"/>
      <c r="GJH928" s="4"/>
      <c r="GJI928" s="4"/>
      <c r="GJJ928" s="4"/>
      <c r="GJK928" s="4"/>
      <c r="GJL928" s="4"/>
      <c r="GJM928" s="4"/>
      <c r="GJN928" s="4"/>
      <c r="GJO928" s="4"/>
      <c r="GJP928" s="4"/>
      <c r="GJQ928" s="4"/>
      <c r="GJR928" s="4"/>
      <c r="GJS928" s="4"/>
      <c r="GJT928" s="4"/>
      <c r="GJU928" s="4"/>
      <c r="GJV928" s="4"/>
      <c r="GJW928" s="4"/>
      <c r="GJX928" s="4"/>
      <c r="GJY928" s="4"/>
      <c r="GJZ928" s="4"/>
      <c r="GKA928" s="4"/>
      <c r="GKB928" s="4"/>
      <c r="GKC928" s="4"/>
      <c r="GKD928" s="4"/>
      <c r="GKE928" s="4"/>
      <c r="GKF928" s="4"/>
      <c r="GKG928" s="4"/>
      <c r="GKH928" s="4"/>
      <c r="GKI928" s="4"/>
      <c r="GKJ928" s="4"/>
      <c r="GKK928" s="4"/>
      <c r="GKL928" s="4"/>
      <c r="GKM928" s="4"/>
      <c r="GKN928" s="4"/>
      <c r="GKO928" s="4"/>
      <c r="GKP928" s="4"/>
      <c r="GKQ928" s="4"/>
      <c r="GKR928" s="4"/>
      <c r="GKS928" s="4"/>
      <c r="GKT928" s="4"/>
      <c r="GKU928" s="4"/>
      <c r="GKV928" s="4"/>
      <c r="GKW928" s="4"/>
      <c r="GKX928" s="4"/>
      <c r="GKY928" s="4"/>
      <c r="GKZ928" s="4"/>
      <c r="GLA928" s="4"/>
      <c r="GLB928" s="4"/>
      <c r="GLC928" s="4"/>
      <c r="GLD928" s="4"/>
      <c r="GLE928" s="4"/>
      <c r="GLF928" s="4"/>
      <c r="GLG928" s="4"/>
      <c r="GLH928" s="4"/>
      <c r="GLI928" s="4"/>
      <c r="GLJ928" s="4"/>
      <c r="GLK928" s="4"/>
      <c r="GLL928" s="4"/>
      <c r="GLM928" s="4"/>
      <c r="GLN928" s="4"/>
      <c r="GLO928" s="4"/>
      <c r="GLP928" s="4"/>
      <c r="GLQ928" s="4"/>
      <c r="GLR928" s="4"/>
      <c r="GLS928" s="4"/>
      <c r="GLT928" s="4"/>
      <c r="GLU928" s="4"/>
      <c r="GLV928" s="4"/>
      <c r="GLW928" s="4"/>
      <c r="GLX928" s="4"/>
      <c r="GLY928" s="4"/>
      <c r="GLZ928" s="4"/>
      <c r="GMA928" s="4"/>
      <c r="GMB928" s="4"/>
      <c r="GMC928" s="4"/>
      <c r="GMD928" s="4"/>
      <c r="GME928" s="4"/>
      <c r="GMF928" s="4"/>
      <c r="GMG928" s="4"/>
      <c r="GMH928" s="4"/>
      <c r="GMI928" s="4"/>
      <c r="GMJ928" s="4"/>
      <c r="GMK928" s="4"/>
      <c r="GML928" s="4"/>
      <c r="GMM928" s="4"/>
      <c r="GMN928" s="4"/>
      <c r="GMO928" s="4"/>
      <c r="GMP928" s="4"/>
      <c r="GMQ928" s="4"/>
      <c r="GMR928" s="4"/>
      <c r="GMS928" s="4"/>
      <c r="GMT928" s="4"/>
      <c r="GMU928" s="4"/>
      <c r="GMV928" s="4"/>
      <c r="GMW928" s="4"/>
      <c r="GMX928" s="4"/>
      <c r="GMY928" s="4"/>
      <c r="GMZ928" s="4"/>
      <c r="GNA928" s="4"/>
      <c r="GNB928" s="4"/>
      <c r="GNC928" s="4"/>
      <c r="GND928" s="4"/>
      <c r="GNE928" s="4"/>
      <c r="GNF928" s="4"/>
      <c r="GNG928" s="4"/>
      <c r="GNH928" s="4"/>
      <c r="GNI928" s="4"/>
      <c r="GNJ928" s="4"/>
      <c r="GNK928" s="4"/>
      <c r="GNL928" s="4"/>
      <c r="GNM928" s="4"/>
      <c r="GNN928" s="4"/>
      <c r="GNO928" s="4"/>
      <c r="GNP928" s="4"/>
      <c r="GNQ928" s="4"/>
      <c r="GNR928" s="4"/>
      <c r="GNT928" s="4"/>
      <c r="GNV928" s="4"/>
      <c r="GNW928" s="4"/>
      <c r="GNX928" s="4"/>
      <c r="GNY928" s="4"/>
      <c r="GNZ928" s="4"/>
      <c r="GOA928" s="4"/>
      <c r="GOB928" s="4"/>
      <c r="GOC928" s="4"/>
      <c r="GOH928" s="4"/>
      <c r="GOI928" s="4"/>
      <c r="GOJ928" s="4"/>
      <c r="GOK928" s="4"/>
      <c r="GOL928" s="4"/>
      <c r="GOM928" s="4"/>
      <c r="GON928" s="4"/>
      <c r="GOO928" s="4"/>
      <c r="GOP928" s="4"/>
      <c r="GOQ928" s="4"/>
      <c r="GOR928" s="4"/>
      <c r="GOS928" s="4"/>
      <c r="GOT928" s="4"/>
      <c r="GOU928" s="4"/>
      <c r="GOV928" s="4"/>
      <c r="GOW928" s="4"/>
      <c r="GOX928" s="4"/>
      <c r="GOY928" s="4"/>
      <c r="GOZ928" s="4"/>
      <c r="GPA928" s="4"/>
      <c r="GPB928" s="4"/>
      <c r="GPC928" s="4"/>
      <c r="GPD928" s="4"/>
      <c r="GPE928" s="4"/>
      <c r="GPF928" s="4"/>
      <c r="GPG928" s="4"/>
      <c r="GPH928" s="4"/>
      <c r="GPI928" s="4"/>
      <c r="GPJ928" s="4"/>
      <c r="GPK928" s="4"/>
      <c r="GPL928" s="4"/>
      <c r="GPM928" s="4"/>
      <c r="GPN928" s="4"/>
      <c r="GPO928" s="4"/>
      <c r="GPP928" s="4"/>
      <c r="GPQ928" s="4"/>
      <c r="GPR928" s="4"/>
      <c r="GPS928" s="4"/>
      <c r="GPT928" s="4"/>
      <c r="GPU928" s="4"/>
      <c r="GPV928" s="4"/>
      <c r="GPW928" s="4"/>
      <c r="GPX928" s="4"/>
      <c r="GPY928" s="4"/>
      <c r="GPZ928" s="4"/>
      <c r="GQA928" s="4"/>
      <c r="GQB928" s="4"/>
      <c r="GQC928" s="4"/>
      <c r="GQD928" s="4"/>
      <c r="GQE928" s="4"/>
      <c r="GQF928" s="4"/>
      <c r="GQG928" s="4"/>
      <c r="GQH928" s="4"/>
      <c r="GQI928" s="4"/>
      <c r="GQJ928" s="4"/>
      <c r="GQK928" s="4"/>
      <c r="GQL928" s="4"/>
      <c r="GQM928" s="4"/>
      <c r="GQN928" s="4"/>
      <c r="GQO928" s="4"/>
      <c r="GQP928" s="4"/>
      <c r="GQQ928" s="4"/>
      <c r="GQR928" s="4"/>
      <c r="GQS928" s="4"/>
      <c r="GQT928" s="4"/>
      <c r="GQU928" s="4"/>
      <c r="GQV928" s="4"/>
      <c r="GQW928" s="4"/>
      <c r="GQX928" s="4"/>
      <c r="GQY928" s="4"/>
      <c r="GQZ928" s="4"/>
      <c r="GRA928" s="4"/>
      <c r="GRB928" s="4"/>
      <c r="GRC928" s="4"/>
      <c r="GRD928" s="4"/>
      <c r="GRE928" s="4"/>
      <c r="GRF928" s="4"/>
      <c r="GRG928" s="4"/>
      <c r="GRH928" s="4"/>
      <c r="GRI928" s="4"/>
      <c r="GRJ928" s="4"/>
      <c r="GRK928" s="4"/>
      <c r="GRL928" s="4"/>
      <c r="GRM928" s="4"/>
      <c r="GRN928" s="4"/>
      <c r="GRO928" s="4"/>
      <c r="GRP928" s="4"/>
      <c r="GRQ928" s="4"/>
      <c r="GRR928" s="4"/>
      <c r="GRS928" s="4"/>
      <c r="GRT928" s="4"/>
      <c r="GRU928" s="4"/>
      <c r="GRV928" s="4"/>
      <c r="GRW928" s="4"/>
      <c r="GRX928" s="4"/>
      <c r="GRY928" s="4"/>
      <c r="GRZ928" s="4"/>
      <c r="GSA928" s="4"/>
      <c r="GSB928" s="4"/>
      <c r="GSC928" s="4"/>
      <c r="GSD928" s="4"/>
      <c r="GSE928" s="4"/>
      <c r="GSF928" s="4"/>
      <c r="GSG928" s="4"/>
      <c r="GSH928" s="4"/>
      <c r="GSI928" s="4"/>
      <c r="GSJ928" s="4"/>
      <c r="GSK928" s="4"/>
      <c r="GSL928" s="4"/>
      <c r="GSM928" s="4"/>
      <c r="GSN928" s="4"/>
      <c r="GSO928" s="4"/>
      <c r="GSP928" s="4"/>
      <c r="GSQ928" s="4"/>
      <c r="GSR928" s="4"/>
      <c r="GSS928" s="4"/>
      <c r="GST928" s="4"/>
      <c r="GSU928" s="4"/>
      <c r="GSV928" s="4"/>
      <c r="GSW928" s="4"/>
      <c r="GSX928" s="4"/>
      <c r="GSY928" s="4"/>
      <c r="GSZ928" s="4"/>
      <c r="GTA928" s="4"/>
      <c r="GTB928" s="4"/>
      <c r="GTC928" s="4"/>
      <c r="GTD928" s="4"/>
      <c r="GTE928" s="4"/>
      <c r="GTF928" s="4"/>
      <c r="GTG928" s="4"/>
      <c r="GTH928" s="4"/>
      <c r="GTI928" s="4"/>
      <c r="GTJ928" s="4"/>
      <c r="GTK928" s="4"/>
      <c r="GTL928" s="4"/>
      <c r="GTM928" s="4"/>
      <c r="GTN928" s="4"/>
      <c r="GTO928" s="4"/>
      <c r="GTP928" s="4"/>
      <c r="GTQ928" s="4"/>
      <c r="GTR928" s="4"/>
      <c r="GTS928" s="4"/>
      <c r="GTT928" s="4"/>
      <c r="GTU928" s="4"/>
      <c r="GTV928" s="4"/>
      <c r="GTW928" s="4"/>
      <c r="GTX928" s="4"/>
      <c r="GTY928" s="4"/>
      <c r="GTZ928" s="4"/>
      <c r="GUA928" s="4"/>
      <c r="GUB928" s="4"/>
      <c r="GUC928" s="4"/>
      <c r="GUD928" s="4"/>
      <c r="GUE928" s="4"/>
      <c r="GUF928" s="4"/>
      <c r="GUG928" s="4"/>
      <c r="GUH928" s="4"/>
      <c r="GUI928" s="4"/>
      <c r="GUJ928" s="4"/>
      <c r="GUK928" s="4"/>
      <c r="GUL928" s="4"/>
      <c r="GUM928" s="4"/>
      <c r="GUN928" s="4"/>
      <c r="GUO928" s="4"/>
      <c r="GUP928" s="4"/>
      <c r="GUQ928" s="4"/>
      <c r="GUR928" s="4"/>
      <c r="GUS928" s="4"/>
      <c r="GUT928" s="4"/>
      <c r="GUU928" s="4"/>
      <c r="GUV928" s="4"/>
      <c r="GUW928" s="4"/>
      <c r="GUX928" s="4"/>
      <c r="GUY928" s="4"/>
      <c r="GUZ928" s="4"/>
      <c r="GVA928" s="4"/>
      <c r="GVB928" s="4"/>
      <c r="GVC928" s="4"/>
      <c r="GVD928" s="4"/>
      <c r="GVE928" s="4"/>
      <c r="GVF928" s="4"/>
      <c r="GVG928" s="4"/>
      <c r="GVH928" s="4"/>
      <c r="GVI928" s="4"/>
      <c r="GVJ928" s="4"/>
      <c r="GVK928" s="4"/>
      <c r="GVL928" s="4"/>
      <c r="GVM928" s="4"/>
      <c r="GVN928" s="4"/>
      <c r="GVO928" s="4"/>
      <c r="GVP928" s="4"/>
      <c r="GVQ928" s="4"/>
      <c r="GVR928" s="4"/>
      <c r="GVS928" s="4"/>
      <c r="GVT928" s="4"/>
      <c r="GVU928" s="4"/>
      <c r="GVV928" s="4"/>
      <c r="GVW928" s="4"/>
      <c r="GVX928" s="4"/>
      <c r="GVY928" s="4"/>
      <c r="GVZ928" s="4"/>
      <c r="GWA928" s="4"/>
      <c r="GWB928" s="4"/>
      <c r="GWC928" s="4"/>
      <c r="GWD928" s="4"/>
      <c r="GWE928" s="4"/>
      <c r="GWF928" s="4"/>
      <c r="GWG928" s="4"/>
      <c r="GWH928" s="4"/>
      <c r="GWI928" s="4"/>
      <c r="GWJ928" s="4"/>
      <c r="GWK928" s="4"/>
      <c r="GWL928" s="4"/>
      <c r="GWM928" s="4"/>
      <c r="GWN928" s="4"/>
      <c r="GWO928" s="4"/>
      <c r="GWP928" s="4"/>
      <c r="GWQ928" s="4"/>
      <c r="GWR928" s="4"/>
      <c r="GWS928" s="4"/>
      <c r="GWT928" s="4"/>
      <c r="GWU928" s="4"/>
      <c r="GWV928" s="4"/>
      <c r="GWW928" s="4"/>
      <c r="GWX928" s="4"/>
      <c r="GWY928" s="4"/>
      <c r="GWZ928" s="4"/>
      <c r="GXA928" s="4"/>
      <c r="GXB928" s="4"/>
      <c r="GXC928" s="4"/>
      <c r="GXD928" s="4"/>
      <c r="GXE928" s="4"/>
      <c r="GXF928" s="4"/>
      <c r="GXG928" s="4"/>
      <c r="GXH928" s="4"/>
      <c r="GXI928" s="4"/>
      <c r="GXJ928" s="4"/>
      <c r="GXK928" s="4"/>
      <c r="GXL928" s="4"/>
      <c r="GXM928" s="4"/>
      <c r="GXN928" s="4"/>
      <c r="GXP928" s="4"/>
      <c r="GXR928" s="4"/>
      <c r="GXS928" s="4"/>
      <c r="GXT928" s="4"/>
      <c r="GXU928" s="4"/>
      <c r="GXV928" s="4"/>
      <c r="GXW928" s="4"/>
      <c r="GXX928" s="4"/>
      <c r="GXY928" s="4"/>
      <c r="GYD928" s="4"/>
      <c r="GYE928" s="4"/>
      <c r="GYF928" s="4"/>
      <c r="GYG928" s="4"/>
      <c r="GYH928" s="4"/>
      <c r="GYI928" s="4"/>
      <c r="GYJ928" s="4"/>
      <c r="GYK928" s="4"/>
      <c r="GYL928" s="4"/>
      <c r="GYM928" s="4"/>
      <c r="GYN928" s="4"/>
      <c r="GYO928" s="4"/>
      <c r="GYP928" s="4"/>
      <c r="GYQ928" s="4"/>
      <c r="GYR928" s="4"/>
      <c r="GYS928" s="4"/>
      <c r="GYT928" s="4"/>
      <c r="GYU928" s="4"/>
      <c r="GYV928" s="4"/>
      <c r="GYW928" s="4"/>
      <c r="GYX928" s="4"/>
      <c r="GYY928" s="4"/>
      <c r="GYZ928" s="4"/>
      <c r="GZA928" s="4"/>
      <c r="GZB928" s="4"/>
      <c r="GZC928" s="4"/>
      <c r="GZD928" s="4"/>
      <c r="GZE928" s="4"/>
      <c r="GZF928" s="4"/>
      <c r="GZG928" s="4"/>
      <c r="GZH928" s="4"/>
      <c r="GZI928" s="4"/>
      <c r="GZJ928" s="4"/>
      <c r="GZK928" s="4"/>
      <c r="GZL928" s="4"/>
      <c r="GZM928" s="4"/>
      <c r="GZN928" s="4"/>
      <c r="GZO928" s="4"/>
      <c r="GZP928" s="4"/>
      <c r="GZQ928" s="4"/>
      <c r="GZR928" s="4"/>
      <c r="GZS928" s="4"/>
      <c r="GZT928" s="4"/>
      <c r="GZU928" s="4"/>
      <c r="GZV928" s="4"/>
      <c r="GZW928" s="4"/>
      <c r="GZX928" s="4"/>
      <c r="GZY928" s="4"/>
      <c r="GZZ928" s="4"/>
      <c r="HAA928" s="4"/>
      <c r="HAB928" s="4"/>
      <c r="HAC928" s="4"/>
      <c r="HAD928" s="4"/>
      <c r="HAE928" s="4"/>
      <c r="HAF928" s="4"/>
      <c r="HAG928" s="4"/>
      <c r="HAH928" s="4"/>
      <c r="HAI928" s="4"/>
      <c r="HAJ928" s="4"/>
      <c r="HAK928" s="4"/>
      <c r="HAL928" s="4"/>
      <c r="HAM928" s="4"/>
      <c r="HAN928" s="4"/>
      <c r="HAO928" s="4"/>
      <c r="HAP928" s="4"/>
      <c r="HAQ928" s="4"/>
      <c r="HAR928" s="4"/>
      <c r="HAS928" s="4"/>
      <c r="HAT928" s="4"/>
      <c r="HAU928" s="4"/>
      <c r="HAV928" s="4"/>
      <c r="HAW928" s="4"/>
      <c r="HAX928" s="4"/>
      <c r="HAY928" s="4"/>
      <c r="HAZ928" s="4"/>
      <c r="HBA928" s="4"/>
      <c r="HBB928" s="4"/>
      <c r="HBC928" s="4"/>
      <c r="HBD928" s="4"/>
      <c r="HBE928" s="4"/>
      <c r="HBF928" s="4"/>
      <c r="HBG928" s="4"/>
      <c r="HBH928" s="4"/>
      <c r="HBI928" s="4"/>
      <c r="HBJ928" s="4"/>
      <c r="HBK928" s="4"/>
      <c r="HBL928" s="4"/>
      <c r="HBM928" s="4"/>
      <c r="HBN928" s="4"/>
      <c r="HBO928" s="4"/>
      <c r="HBP928" s="4"/>
      <c r="HBQ928" s="4"/>
      <c r="HBR928" s="4"/>
      <c r="HBS928" s="4"/>
      <c r="HBT928" s="4"/>
      <c r="HBU928" s="4"/>
      <c r="HBV928" s="4"/>
      <c r="HBW928" s="4"/>
      <c r="HBX928" s="4"/>
      <c r="HBY928" s="4"/>
      <c r="HBZ928" s="4"/>
      <c r="HCA928" s="4"/>
      <c r="HCB928" s="4"/>
      <c r="HCC928" s="4"/>
      <c r="HCD928" s="4"/>
      <c r="HCE928" s="4"/>
      <c r="HCF928" s="4"/>
      <c r="HCG928" s="4"/>
      <c r="HCH928" s="4"/>
      <c r="HCI928" s="4"/>
      <c r="HCJ928" s="4"/>
      <c r="HCK928" s="4"/>
      <c r="HCL928" s="4"/>
      <c r="HCM928" s="4"/>
      <c r="HCN928" s="4"/>
      <c r="HCO928" s="4"/>
      <c r="HCP928" s="4"/>
      <c r="HCQ928" s="4"/>
      <c r="HCR928" s="4"/>
      <c r="HCS928" s="4"/>
      <c r="HCT928" s="4"/>
      <c r="HCU928" s="4"/>
      <c r="HCV928" s="4"/>
      <c r="HCW928" s="4"/>
      <c r="HCX928" s="4"/>
      <c r="HCY928" s="4"/>
      <c r="HCZ928" s="4"/>
      <c r="HDA928" s="4"/>
      <c r="HDB928" s="4"/>
      <c r="HDC928" s="4"/>
      <c r="HDD928" s="4"/>
      <c r="HDE928" s="4"/>
      <c r="HDF928" s="4"/>
      <c r="HDG928" s="4"/>
      <c r="HDH928" s="4"/>
      <c r="HDI928" s="4"/>
      <c r="HDJ928" s="4"/>
      <c r="HDK928" s="4"/>
      <c r="HDL928" s="4"/>
      <c r="HDM928" s="4"/>
      <c r="HDN928" s="4"/>
      <c r="HDO928" s="4"/>
      <c r="HDP928" s="4"/>
      <c r="HDQ928" s="4"/>
      <c r="HDR928" s="4"/>
      <c r="HDS928" s="4"/>
      <c r="HDT928" s="4"/>
      <c r="HDU928" s="4"/>
      <c r="HDV928" s="4"/>
      <c r="HDW928" s="4"/>
      <c r="HDX928" s="4"/>
      <c r="HDY928" s="4"/>
      <c r="HDZ928" s="4"/>
      <c r="HEA928" s="4"/>
      <c r="HEB928" s="4"/>
      <c r="HEC928" s="4"/>
      <c r="HED928" s="4"/>
      <c r="HEE928" s="4"/>
      <c r="HEF928" s="4"/>
      <c r="HEG928" s="4"/>
      <c r="HEH928" s="4"/>
      <c r="HEI928" s="4"/>
      <c r="HEJ928" s="4"/>
      <c r="HEK928" s="4"/>
      <c r="HEL928" s="4"/>
      <c r="HEM928" s="4"/>
      <c r="HEN928" s="4"/>
      <c r="HEO928" s="4"/>
      <c r="HEP928" s="4"/>
      <c r="HEQ928" s="4"/>
      <c r="HER928" s="4"/>
      <c r="HES928" s="4"/>
      <c r="HET928" s="4"/>
      <c r="HEU928" s="4"/>
      <c r="HEV928" s="4"/>
      <c r="HEW928" s="4"/>
      <c r="HEX928" s="4"/>
      <c r="HEY928" s="4"/>
      <c r="HEZ928" s="4"/>
      <c r="HFA928" s="4"/>
      <c r="HFB928" s="4"/>
      <c r="HFC928" s="4"/>
      <c r="HFD928" s="4"/>
      <c r="HFE928" s="4"/>
      <c r="HFF928" s="4"/>
      <c r="HFG928" s="4"/>
      <c r="HFH928" s="4"/>
      <c r="HFI928" s="4"/>
      <c r="HFJ928" s="4"/>
      <c r="HFK928" s="4"/>
      <c r="HFL928" s="4"/>
      <c r="HFM928" s="4"/>
      <c r="HFN928" s="4"/>
      <c r="HFO928" s="4"/>
      <c r="HFP928" s="4"/>
      <c r="HFQ928" s="4"/>
      <c r="HFR928" s="4"/>
      <c r="HFS928" s="4"/>
      <c r="HFT928" s="4"/>
      <c r="HFU928" s="4"/>
      <c r="HFV928" s="4"/>
      <c r="HFW928" s="4"/>
      <c r="HFX928" s="4"/>
      <c r="HFY928" s="4"/>
      <c r="HFZ928" s="4"/>
      <c r="HGA928" s="4"/>
      <c r="HGB928" s="4"/>
      <c r="HGC928" s="4"/>
      <c r="HGD928" s="4"/>
      <c r="HGE928" s="4"/>
      <c r="HGF928" s="4"/>
      <c r="HGG928" s="4"/>
      <c r="HGH928" s="4"/>
      <c r="HGI928" s="4"/>
      <c r="HGJ928" s="4"/>
      <c r="HGK928" s="4"/>
      <c r="HGL928" s="4"/>
      <c r="HGM928" s="4"/>
      <c r="HGN928" s="4"/>
      <c r="HGO928" s="4"/>
      <c r="HGP928" s="4"/>
      <c r="HGQ928" s="4"/>
      <c r="HGR928" s="4"/>
      <c r="HGS928" s="4"/>
      <c r="HGT928" s="4"/>
      <c r="HGU928" s="4"/>
      <c r="HGV928" s="4"/>
      <c r="HGW928" s="4"/>
      <c r="HGX928" s="4"/>
      <c r="HGY928" s="4"/>
      <c r="HGZ928" s="4"/>
      <c r="HHA928" s="4"/>
      <c r="HHB928" s="4"/>
      <c r="HHC928" s="4"/>
      <c r="HHD928" s="4"/>
      <c r="HHE928" s="4"/>
      <c r="HHF928" s="4"/>
      <c r="HHG928" s="4"/>
      <c r="HHH928" s="4"/>
      <c r="HHI928" s="4"/>
      <c r="HHJ928" s="4"/>
      <c r="HHL928" s="4"/>
      <c r="HHN928" s="4"/>
      <c r="HHO928" s="4"/>
      <c r="HHP928" s="4"/>
      <c r="HHQ928" s="4"/>
      <c r="HHR928" s="4"/>
      <c r="HHS928" s="4"/>
      <c r="HHT928" s="4"/>
      <c r="HHU928" s="4"/>
      <c r="HHZ928" s="4"/>
      <c r="HIA928" s="4"/>
      <c r="HIB928" s="4"/>
      <c r="HIC928" s="4"/>
      <c r="HID928" s="4"/>
      <c r="HIE928" s="4"/>
      <c r="HIF928" s="4"/>
      <c r="HIG928" s="4"/>
      <c r="HIH928" s="4"/>
      <c r="HII928" s="4"/>
      <c r="HIJ928" s="4"/>
      <c r="HIK928" s="4"/>
      <c r="HIL928" s="4"/>
      <c r="HIM928" s="4"/>
      <c r="HIN928" s="4"/>
      <c r="HIO928" s="4"/>
      <c r="HIP928" s="4"/>
      <c r="HIQ928" s="4"/>
      <c r="HIR928" s="4"/>
      <c r="HIS928" s="4"/>
      <c r="HIT928" s="4"/>
      <c r="HIU928" s="4"/>
      <c r="HIV928" s="4"/>
      <c r="HIW928" s="4"/>
      <c r="HIX928" s="4"/>
      <c r="HIY928" s="4"/>
      <c r="HIZ928" s="4"/>
      <c r="HJA928" s="4"/>
      <c r="HJB928" s="4"/>
      <c r="HJC928" s="4"/>
      <c r="HJD928" s="4"/>
      <c r="HJE928" s="4"/>
      <c r="HJF928" s="4"/>
      <c r="HJG928" s="4"/>
      <c r="HJH928" s="4"/>
      <c r="HJI928" s="4"/>
      <c r="HJJ928" s="4"/>
      <c r="HJK928" s="4"/>
      <c r="HJL928" s="4"/>
      <c r="HJM928" s="4"/>
      <c r="HJN928" s="4"/>
      <c r="HJO928" s="4"/>
      <c r="HJP928" s="4"/>
      <c r="HJQ928" s="4"/>
      <c r="HJR928" s="4"/>
      <c r="HJS928" s="4"/>
      <c r="HJT928" s="4"/>
      <c r="HJU928" s="4"/>
      <c r="HJV928" s="4"/>
      <c r="HJW928" s="4"/>
      <c r="HJX928" s="4"/>
      <c r="HJY928" s="4"/>
      <c r="HJZ928" s="4"/>
      <c r="HKA928" s="4"/>
      <c r="HKB928" s="4"/>
      <c r="HKC928" s="4"/>
      <c r="HKD928" s="4"/>
      <c r="HKE928" s="4"/>
      <c r="HKF928" s="4"/>
      <c r="HKG928" s="4"/>
      <c r="HKH928" s="4"/>
      <c r="HKI928" s="4"/>
      <c r="HKJ928" s="4"/>
      <c r="HKK928" s="4"/>
      <c r="HKL928" s="4"/>
      <c r="HKM928" s="4"/>
      <c r="HKN928" s="4"/>
      <c r="HKO928" s="4"/>
      <c r="HKP928" s="4"/>
      <c r="HKQ928" s="4"/>
      <c r="HKR928" s="4"/>
      <c r="HKS928" s="4"/>
      <c r="HKT928" s="4"/>
      <c r="HKU928" s="4"/>
      <c r="HKV928" s="4"/>
      <c r="HKW928" s="4"/>
      <c r="HKX928" s="4"/>
      <c r="HKY928" s="4"/>
      <c r="HKZ928" s="4"/>
      <c r="HLA928" s="4"/>
      <c r="HLB928" s="4"/>
      <c r="HLC928" s="4"/>
      <c r="HLD928" s="4"/>
      <c r="HLE928" s="4"/>
      <c r="HLF928" s="4"/>
      <c r="HLG928" s="4"/>
      <c r="HLH928" s="4"/>
      <c r="HLI928" s="4"/>
      <c r="HLJ928" s="4"/>
      <c r="HLK928" s="4"/>
      <c r="HLL928" s="4"/>
      <c r="HLM928" s="4"/>
      <c r="HLN928" s="4"/>
      <c r="HLO928" s="4"/>
      <c r="HLP928" s="4"/>
      <c r="HLQ928" s="4"/>
      <c r="HLR928" s="4"/>
      <c r="HLS928" s="4"/>
      <c r="HLT928" s="4"/>
      <c r="HLU928" s="4"/>
      <c r="HLV928" s="4"/>
      <c r="HLW928" s="4"/>
      <c r="HLX928" s="4"/>
      <c r="HLY928" s="4"/>
      <c r="HLZ928" s="4"/>
      <c r="HMA928" s="4"/>
      <c r="HMB928" s="4"/>
      <c r="HMC928" s="4"/>
      <c r="HMD928" s="4"/>
      <c r="HME928" s="4"/>
      <c r="HMF928" s="4"/>
      <c r="HMG928" s="4"/>
      <c r="HMH928" s="4"/>
      <c r="HMI928" s="4"/>
      <c r="HMJ928" s="4"/>
      <c r="HMK928" s="4"/>
      <c r="HML928" s="4"/>
      <c r="HMM928" s="4"/>
      <c r="HMN928" s="4"/>
      <c r="HMO928" s="4"/>
      <c r="HMP928" s="4"/>
      <c r="HMQ928" s="4"/>
      <c r="HMR928" s="4"/>
      <c r="HMS928" s="4"/>
      <c r="HMT928" s="4"/>
      <c r="HMU928" s="4"/>
      <c r="HMV928" s="4"/>
      <c r="HMW928" s="4"/>
      <c r="HMX928" s="4"/>
      <c r="HMY928" s="4"/>
      <c r="HMZ928" s="4"/>
      <c r="HNA928" s="4"/>
      <c r="HNB928" s="4"/>
      <c r="HNC928" s="4"/>
      <c r="HND928" s="4"/>
      <c r="HNE928" s="4"/>
      <c r="HNF928" s="4"/>
      <c r="HNG928" s="4"/>
      <c r="HNH928" s="4"/>
      <c r="HNI928" s="4"/>
      <c r="HNJ928" s="4"/>
      <c r="HNK928" s="4"/>
      <c r="HNL928" s="4"/>
      <c r="HNM928" s="4"/>
      <c r="HNN928" s="4"/>
      <c r="HNO928" s="4"/>
      <c r="HNP928" s="4"/>
      <c r="HNQ928" s="4"/>
      <c r="HNR928" s="4"/>
      <c r="HNS928" s="4"/>
      <c r="HNT928" s="4"/>
      <c r="HNU928" s="4"/>
      <c r="HNV928" s="4"/>
      <c r="HNW928" s="4"/>
      <c r="HNX928" s="4"/>
      <c r="HNY928" s="4"/>
      <c r="HNZ928" s="4"/>
      <c r="HOA928" s="4"/>
      <c r="HOB928" s="4"/>
      <c r="HOC928" s="4"/>
      <c r="HOD928" s="4"/>
      <c r="HOE928" s="4"/>
      <c r="HOF928" s="4"/>
      <c r="HOG928" s="4"/>
      <c r="HOH928" s="4"/>
      <c r="HOI928" s="4"/>
      <c r="HOJ928" s="4"/>
      <c r="HOK928" s="4"/>
      <c r="HOL928" s="4"/>
      <c r="HOM928" s="4"/>
      <c r="HON928" s="4"/>
      <c r="HOO928" s="4"/>
      <c r="HOP928" s="4"/>
      <c r="HOQ928" s="4"/>
      <c r="HOR928" s="4"/>
      <c r="HOS928" s="4"/>
      <c r="HOT928" s="4"/>
      <c r="HOU928" s="4"/>
      <c r="HOV928" s="4"/>
      <c r="HOW928" s="4"/>
      <c r="HOX928" s="4"/>
      <c r="HOY928" s="4"/>
      <c r="HOZ928" s="4"/>
      <c r="HPA928" s="4"/>
      <c r="HPB928" s="4"/>
      <c r="HPC928" s="4"/>
      <c r="HPD928" s="4"/>
      <c r="HPE928" s="4"/>
      <c r="HPF928" s="4"/>
      <c r="HPG928" s="4"/>
      <c r="HPH928" s="4"/>
      <c r="HPI928" s="4"/>
      <c r="HPJ928" s="4"/>
      <c r="HPK928" s="4"/>
      <c r="HPL928" s="4"/>
      <c r="HPM928" s="4"/>
      <c r="HPN928" s="4"/>
      <c r="HPO928" s="4"/>
      <c r="HPP928" s="4"/>
      <c r="HPQ928" s="4"/>
      <c r="HPR928" s="4"/>
      <c r="HPS928" s="4"/>
      <c r="HPT928" s="4"/>
      <c r="HPU928" s="4"/>
      <c r="HPV928" s="4"/>
      <c r="HPW928" s="4"/>
      <c r="HPX928" s="4"/>
      <c r="HPY928" s="4"/>
      <c r="HPZ928" s="4"/>
      <c r="HQA928" s="4"/>
      <c r="HQB928" s="4"/>
      <c r="HQC928" s="4"/>
      <c r="HQD928" s="4"/>
      <c r="HQE928" s="4"/>
      <c r="HQF928" s="4"/>
      <c r="HQG928" s="4"/>
      <c r="HQH928" s="4"/>
      <c r="HQI928" s="4"/>
      <c r="HQJ928" s="4"/>
      <c r="HQK928" s="4"/>
      <c r="HQL928" s="4"/>
      <c r="HQM928" s="4"/>
      <c r="HQN928" s="4"/>
      <c r="HQO928" s="4"/>
      <c r="HQP928" s="4"/>
      <c r="HQQ928" s="4"/>
      <c r="HQR928" s="4"/>
      <c r="HQS928" s="4"/>
      <c r="HQT928" s="4"/>
      <c r="HQU928" s="4"/>
      <c r="HQV928" s="4"/>
      <c r="HQW928" s="4"/>
      <c r="HQX928" s="4"/>
      <c r="HQY928" s="4"/>
      <c r="HQZ928" s="4"/>
      <c r="HRA928" s="4"/>
      <c r="HRB928" s="4"/>
      <c r="HRC928" s="4"/>
      <c r="HRD928" s="4"/>
      <c r="HRE928" s="4"/>
      <c r="HRF928" s="4"/>
      <c r="HRH928" s="4"/>
      <c r="HRJ928" s="4"/>
      <c r="HRK928" s="4"/>
      <c r="HRL928" s="4"/>
      <c r="HRM928" s="4"/>
      <c r="HRN928" s="4"/>
      <c r="HRO928" s="4"/>
      <c r="HRP928" s="4"/>
      <c r="HRQ928" s="4"/>
      <c r="HRV928" s="4"/>
      <c r="HRW928" s="4"/>
      <c r="HRX928" s="4"/>
      <c r="HRY928" s="4"/>
      <c r="HRZ928" s="4"/>
      <c r="HSA928" s="4"/>
      <c r="HSB928" s="4"/>
      <c r="HSC928" s="4"/>
      <c r="HSD928" s="4"/>
      <c r="HSE928" s="4"/>
      <c r="HSF928" s="4"/>
      <c r="HSG928" s="4"/>
      <c r="HSH928" s="4"/>
      <c r="HSI928" s="4"/>
      <c r="HSJ928" s="4"/>
      <c r="HSK928" s="4"/>
      <c r="HSL928" s="4"/>
      <c r="HSM928" s="4"/>
      <c r="HSN928" s="4"/>
      <c r="HSO928" s="4"/>
      <c r="HSP928" s="4"/>
      <c r="HSQ928" s="4"/>
      <c r="HSR928" s="4"/>
      <c r="HSS928" s="4"/>
      <c r="HST928" s="4"/>
      <c r="HSU928" s="4"/>
      <c r="HSV928" s="4"/>
      <c r="HSW928" s="4"/>
      <c r="HSX928" s="4"/>
      <c r="HSY928" s="4"/>
      <c r="HSZ928" s="4"/>
      <c r="HTA928" s="4"/>
      <c r="HTB928" s="4"/>
      <c r="HTC928" s="4"/>
      <c r="HTD928" s="4"/>
      <c r="HTE928" s="4"/>
      <c r="HTF928" s="4"/>
      <c r="HTG928" s="4"/>
      <c r="HTH928" s="4"/>
      <c r="HTI928" s="4"/>
      <c r="HTJ928" s="4"/>
      <c r="HTK928" s="4"/>
      <c r="HTL928" s="4"/>
      <c r="HTM928" s="4"/>
      <c r="HTN928" s="4"/>
      <c r="HTO928" s="4"/>
      <c r="HTP928" s="4"/>
      <c r="HTQ928" s="4"/>
      <c r="HTR928" s="4"/>
      <c r="HTS928" s="4"/>
      <c r="HTT928" s="4"/>
      <c r="HTU928" s="4"/>
      <c r="HTV928" s="4"/>
      <c r="HTW928" s="4"/>
      <c r="HTX928" s="4"/>
      <c r="HTY928" s="4"/>
      <c r="HTZ928" s="4"/>
      <c r="HUA928" s="4"/>
      <c r="HUB928" s="4"/>
      <c r="HUC928" s="4"/>
      <c r="HUD928" s="4"/>
      <c r="HUE928" s="4"/>
      <c r="HUF928" s="4"/>
      <c r="HUG928" s="4"/>
      <c r="HUH928" s="4"/>
      <c r="HUI928" s="4"/>
      <c r="HUJ928" s="4"/>
      <c r="HUK928" s="4"/>
      <c r="HUL928" s="4"/>
      <c r="HUM928" s="4"/>
      <c r="HUN928" s="4"/>
      <c r="HUO928" s="4"/>
      <c r="HUP928" s="4"/>
      <c r="HUQ928" s="4"/>
      <c r="HUR928" s="4"/>
      <c r="HUS928" s="4"/>
      <c r="HUT928" s="4"/>
      <c r="HUU928" s="4"/>
      <c r="HUV928" s="4"/>
      <c r="HUW928" s="4"/>
      <c r="HUX928" s="4"/>
      <c r="HUY928" s="4"/>
      <c r="HUZ928" s="4"/>
      <c r="HVA928" s="4"/>
      <c r="HVB928" s="4"/>
      <c r="HVC928" s="4"/>
      <c r="HVD928" s="4"/>
      <c r="HVE928" s="4"/>
      <c r="HVF928" s="4"/>
      <c r="HVG928" s="4"/>
      <c r="HVH928" s="4"/>
      <c r="HVI928" s="4"/>
      <c r="HVJ928" s="4"/>
      <c r="HVK928" s="4"/>
      <c r="HVL928" s="4"/>
      <c r="HVM928" s="4"/>
      <c r="HVN928" s="4"/>
      <c r="HVO928" s="4"/>
      <c r="HVP928" s="4"/>
      <c r="HVQ928" s="4"/>
      <c r="HVR928" s="4"/>
      <c r="HVS928" s="4"/>
      <c r="HVT928" s="4"/>
      <c r="HVU928" s="4"/>
      <c r="HVV928" s="4"/>
      <c r="HVW928" s="4"/>
      <c r="HVX928" s="4"/>
      <c r="HVY928" s="4"/>
      <c r="HVZ928" s="4"/>
      <c r="HWA928" s="4"/>
      <c r="HWB928" s="4"/>
      <c r="HWC928" s="4"/>
      <c r="HWD928" s="4"/>
      <c r="HWE928" s="4"/>
      <c r="HWF928" s="4"/>
      <c r="HWG928" s="4"/>
      <c r="HWH928" s="4"/>
      <c r="HWI928" s="4"/>
      <c r="HWJ928" s="4"/>
      <c r="HWK928" s="4"/>
      <c r="HWL928" s="4"/>
      <c r="HWM928" s="4"/>
      <c r="HWN928" s="4"/>
      <c r="HWO928" s="4"/>
      <c r="HWP928" s="4"/>
      <c r="HWQ928" s="4"/>
      <c r="HWR928" s="4"/>
      <c r="HWS928" s="4"/>
      <c r="HWT928" s="4"/>
      <c r="HWU928" s="4"/>
      <c r="HWV928" s="4"/>
      <c r="HWW928" s="4"/>
      <c r="HWX928" s="4"/>
      <c r="HWY928" s="4"/>
      <c r="HWZ928" s="4"/>
      <c r="HXA928" s="4"/>
      <c r="HXB928" s="4"/>
      <c r="HXC928" s="4"/>
      <c r="HXD928" s="4"/>
      <c r="HXE928" s="4"/>
      <c r="HXF928" s="4"/>
      <c r="HXG928" s="4"/>
      <c r="HXH928" s="4"/>
      <c r="HXI928" s="4"/>
      <c r="HXJ928" s="4"/>
      <c r="HXK928" s="4"/>
      <c r="HXL928" s="4"/>
      <c r="HXM928" s="4"/>
      <c r="HXN928" s="4"/>
      <c r="HXO928" s="4"/>
      <c r="HXP928" s="4"/>
      <c r="HXQ928" s="4"/>
      <c r="HXR928" s="4"/>
      <c r="HXS928" s="4"/>
      <c r="HXT928" s="4"/>
      <c r="HXU928" s="4"/>
      <c r="HXV928" s="4"/>
      <c r="HXW928" s="4"/>
      <c r="HXX928" s="4"/>
      <c r="HXY928" s="4"/>
      <c r="HXZ928" s="4"/>
      <c r="HYA928" s="4"/>
      <c r="HYB928" s="4"/>
      <c r="HYC928" s="4"/>
      <c r="HYD928" s="4"/>
      <c r="HYE928" s="4"/>
      <c r="HYF928" s="4"/>
      <c r="HYG928" s="4"/>
      <c r="HYH928" s="4"/>
      <c r="HYI928" s="4"/>
      <c r="HYJ928" s="4"/>
      <c r="HYK928" s="4"/>
      <c r="HYL928" s="4"/>
      <c r="HYM928" s="4"/>
      <c r="HYN928" s="4"/>
      <c r="HYO928" s="4"/>
      <c r="HYP928" s="4"/>
      <c r="HYQ928" s="4"/>
      <c r="HYR928" s="4"/>
      <c r="HYS928" s="4"/>
      <c r="HYT928" s="4"/>
      <c r="HYU928" s="4"/>
      <c r="HYV928" s="4"/>
      <c r="HYW928" s="4"/>
      <c r="HYX928" s="4"/>
      <c r="HYY928" s="4"/>
      <c r="HYZ928" s="4"/>
      <c r="HZA928" s="4"/>
      <c r="HZB928" s="4"/>
      <c r="HZC928" s="4"/>
      <c r="HZD928" s="4"/>
      <c r="HZE928" s="4"/>
      <c r="HZF928" s="4"/>
      <c r="HZG928" s="4"/>
      <c r="HZH928" s="4"/>
      <c r="HZI928" s="4"/>
      <c r="HZJ928" s="4"/>
      <c r="HZK928" s="4"/>
      <c r="HZL928" s="4"/>
      <c r="HZM928" s="4"/>
      <c r="HZN928" s="4"/>
      <c r="HZO928" s="4"/>
      <c r="HZP928" s="4"/>
      <c r="HZQ928" s="4"/>
      <c r="HZR928" s="4"/>
      <c r="HZS928" s="4"/>
      <c r="HZT928" s="4"/>
      <c r="HZU928" s="4"/>
      <c r="HZV928" s="4"/>
      <c r="HZW928" s="4"/>
      <c r="HZX928" s="4"/>
      <c r="HZY928" s="4"/>
      <c r="HZZ928" s="4"/>
      <c r="IAA928" s="4"/>
      <c r="IAB928" s="4"/>
      <c r="IAC928" s="4"/>
      <c r="IAD928" s="4"/>
      <c r="IAE928" s="4"/>
      <c r="IAF928" s="4"/>
      <c r="IAG928" s="4"/>
      <c r="IAH928" s="4"/>
      <c r="IAI928" s="4"/>
      <c r="IAJ928" s="4"/>
      <c r="IAK928" s="4"/>
      <c r="IAL928" s="4"/>
      <c r="IAM928" s="4"/>
      <c r="IAN928" s="4"/>
      <c r="IAO928" s="4"/>
      <c r="IAP928" s="4"/>
      <c r="IAQ928" s="4"/>
      <c r="IAR928" s="4"/>
      <c r="IAS928" s="4"/>
      <c r="IAT928" s="4"/>
      <c r="IAU928" s="4"/>
      <c r="IAV928" s="4"/>
      <c r="IAW928" s="4"/>
      <c r="IAX928" s="4"/>
      <c r="IAY928" s="4"/>
      <c r="IAZ928" s="4"/>
      <c r="IBA928" s="4"/>
      <c r="IBB928" s="4"/>
      <c r="IBD928" s="4"/>
      <c r="IBF928" s="4"/>
      <c r="IBG928" s="4"/>
      <c r="IBH928" s="4"/>
      <c r="IBI928" s="4"/>
      <c r="IBJ928" s="4"/>
      <c r="IBK928" s="4"/>
      <c r="IBL928" s="4"/>
      <c r="IBM928" s="4"/>
      <c r="IBR928" s="4"/>
      <c r="IBS928" s="4"/>
      <c r="IBT928" s="4"/>
      <c r="IBU928" s="4"/>
      <c r="IBV928" s="4"/>
      <c r="IBW928" s="4"/>
      <c r="IBX928" s="4"/>
      <c r="IBY928" s="4"/>
      <c r="IBZ928" s="4"/>
      <c r="ICA928" s="4"/>
      <c r="ICB928" s="4"/>
      <c r="ICC928" s="4"/>
      <c r="ICD928" s="4"/>
      <c r="ICE928" s="4"/>
      <c r="ICF928" s="4"/>
      <c r="ICG928" s="4"/>
      <c r="ICH928" s="4"/>
      <c r="ICI928" s="4"/>
      <c r="ICJ928" s="4"/>
      <c r="ICK928" s="4"/>
      <c r="ICL928" s="4"/>
      <c r="ICM928" s="4"/>
      <c r="ICN928" s="4"/>
      <c r="ICO928" s="4"/>
      <c r="ICP928" s="4"/>
      <c r="ICQ928" s="4"/>
      <c r="ICR928" s="4"/>
      <c r="ICS928" s="4"/>
      <c r="ICT928" s="4"/>
      <c r="ICU928" s="4"/>
      <c r="ICV928" s="4"/>
      <c r="ICW928" s="4"/>
      <c r="ICX928" s="4"/>
      <c r="ICY928" s="4"/>
      <c r="ICZ928" s="4"/>
      <c r="IDA928" s="4"/>
      <c r="IDB928" s="4"/>
      <c r="IDC928" s="4"/>
      <c r="IDD928" s="4"/>
      <c r="IDE928" s="4"/>
      <c r="IDF928" s="4"/>
      <c r="IDG928" s="4"/>
      <c r="IDH928" s="4"/>
      <c r="IDI928" s="4"/>
      <c r="IDJ928" s="4"/>
      <c r="IDK928" s="4"/>
      <c r="IDL928" s="4"/>
      <c r="IDM928" s="4"/>
      <c r="IDN928" s="4"/>
      <c r="IDO928" s="4"/>
      <c r="IDP928" s="4"/>
      <c r="IDQ928" s="4"/>
      <c r="IDR928" s="4"/>
      <c r="IDS928" s="4"/>
      <c r="IDT928" s="4"/>
      <c r="IDU928" s="4"/>
      <c r="IDV928" s="4"/>
      <c r="IDW928" s="4"/>
      <c r="IDX928" s="4"/>
      <c r="IDY928" s="4"/>
      <c r="IDZ928" s="4"/>
      <c r="IEA928" s="4"/>
      <c r="IEB928" s="4"/>
      <c r="IEC928" s="4"/>
      <c r="IED928" s="4"/>
      <c r="IEE928" s="4"/>
      <c r="IEF928" s="4"/>
      <c r="IEG928" s="4"/>
      <c r="IEH928" s="4"/>
      <c r="IEI928" s="4"/>
      <c r="IEJ928" s="4"/>
      <c r="IEK928" s="4"/>
      <c r="IEL928" s="4"/>
      <c r="IEM928" s="4"/>
      <c r="IEN928" s="4"/>
      <c r="IEO928" s="4"/>
      <c r="IEP928" s="4"/>
      <c r="IEQ928" s="4"/>
      <c r="IER928" s="4"/>
      <c r="IES928" s="4"/>
      <c r="IET928" s="4"/>
      <c r="IEU928" s="4"/>
      <c r="IEV928" s="4"/>
      <c r="IEW928" s="4"/>
      <c r="IEX928" s="4"/>
      <c r="IEY928" s="4"/>
      <c r="IEZ928" s="4"/>
      <c r="IFA928" s="4"/>
      <c r="IFB928" s="4"/>
      <c r="IFC928" s="4"/>
      <c r="IFD928" s="4"/>
      <c r="IFE928" s="4"/>
      <c r="IFF928" s="4"/>
      <c r="IFG928" s="4"/>
      <c r="IFH928" s="4"/>
      <c r="IFI928" s="4"/>
      <c r="IFJ928" s="4"/>
      <c r="IFK928" s="4"/>
      <c r="IFL928" s="4"/>
      <c r="IFM928" s="4"/>
      <c r="IFN928" s="4"/>
      <c r="IFO928" s="4"/>
      <c r="IFP928" s="4"/>
      <c r="IFQ928" s="4"/>
      <c r="IFR928" s="4"/>
      <c r="IFS928" s="4"/>
      <c r="IFT928" s="4"/>
      <c r="IFU928" s="4"/>
      <c r="IFV928" s="4"/>
      <c r="IFW928" s="4"/>
      <c r="IFX928" s="4"/>
      <c r="IFY928" s="4"/>
      <c r="IFZ928" s="4"/>
      <c r="IGA928" s="4"/>
      <c r="IGB928" s="4"/>
      <c r="IGC928" s="4"/>
      <c r="IGD928" s="4"/>
      <c r="IGE928" s="4"/>
      <c r="IGF928" s="4"/>
      <c r="IGG928" s="4"/>
      <c r="IGH928" s="4"/>
      <c r="IGI928" s="4"/>
      <c r="IGJ928" s="4"/>
      <c r="IGK928" s="4"/>
      <c r="IGL928" s="4"/>
      <c r="IGM928" s="4"/>
      <c r="IGN928" s="4"/>
      <c r="IGO928" s="4"/>
      <c r="IGP928" s="4"/>
      <c r="IGQ928" s="4"/>
      <c r="IGR928" s="4"/>
      <c r="IGS928" s="4"/>
      <c r="IGT928" s="4"/>
      <c r="IGU928" s="4"/>
      <c r="IGV928" s="4"/>
      <c r="IGW928" s="4"/>
      <c r="IGX928" s="4"/>
      <c r="IGY928" s="4"/>
      <c r="IGZ928" s="4"/>
      <c r="IHA928" s="4"/>
      <c r="IHB928" s="4"/>
      <c r="IHC928" s="4"/>
      <c r="IHD928" s="4"/>
      <c r="IHE928" s="4"/>
      <c r="IHF928" s="4"/>
      <c r="IHG928" s="4"/>
      <c r="IHH928" s="4"/>
      <c r="IHI928" s="4"/>
      <c r="IHJ928" s="4"/>
      <c r="IHK928" s="4"/>
      <c r="IHL928" s="4"/>
      <c r="IHM928" s="4"/>
      <c r="IHN928" s="4"/>
      <c r="IHO928" s="4"/>
      <c r="IHP928" s="4"/>
      <c r="IHQ928" s="4"/>
      <c r="IHR928" s="4"/>
      <c r="IHS928" s="4"/>
      <c r="IHT928" s="4"/>
      <c r="IHU928" s="4"/>
      <c r="IHV928" s="4"/>
      <c r="IHW928" s="4"/>
      <c r="IHX928" s="4"/>
      <c r="IHY928" s="4"/>
      <c r="IHZ928" s="4"/>
      <c r="IIA928" s="4"/>
      <c r="IIB928" s="4"/>
      <c r="IIC928" s="4"/>
      <c r="IID928" s="4"/>
      <c r="IIE928" s="4"/>
      <c r="IIF928" s="4"/>
      <c r="IIG928" s="4"/>
      <c r="IIH928" s="4"/>
      <c r="III928" s="4"/>
      <c r="IIJ928" s="4"/>
      <c r="IIK928" s="4"/>
      <c r="IIL928" s="4"/>
      <c r="IIM928" s="4"/>
      <c r="IIN928" s="4"/>
      <c r="IIO928" s="4"/>
      <c r="IIP928" s="4"/>
      <c r="IIQ928" s="4"/>
      <c r="IIR928" s="4"/>
      <c r="IIS928" s="4"/>
      <c r="IIT928" s="4"/>
      <c r="IIU928" s="4"/>
      <c r="IIV928" s="4"/>
      <c r="IIW928" s="4"/>
      <c r="IIX928" s="4"/>
      <c r="IIY928" s="4"/>
      <c r="IIZ928" s="4"/>
      <c r="IJA928" s="4"/>
      <c r="IJB928" s="4"/>
      <c r="IJC928" s="4"/>
      <c r="IJD928" s="4"/>
      <c r="IJE928" s="4"/>
      <c r="IJF928" s="4"/>
      <c r="IJG928" s="4"/>
      <c r="IJH928" s="4"/>
      <c r="IJI928" s="4"/>
      <c r="IJJ928" s="4"/>
      <c r="IJK928" s="4"/>
      <c r="IJL928" s="4"/>
      <c r="IJM928" s="4"/>
      <c r="IJN928" s="4"/>
      <c r="IJO928" s="4"/>
      <c r="IJP928" s="4"/>
      <c r="IJQ928" s="4"/>
      <c r="IJR928" s="4"/>
      <c r="IJS928" s="4"/>
      <c r="IJT928" s="4"/>
      <c r="IJU928" s="4"/>
      <c r="IJV928" s="4"/>
      <c r="IJW928" s="4"/>
      <c r="IJX928" s="4"/>
      <c r="IJY928" s="4"/>
      <c r="IJZ928" s="4"/>
      <c r="IKA928" s="4"/>
      <c r="IKB928" s="4"/>
      <c r="IKC928" s="4"/>
      <c r="IKD928" s="4"/>
      <c r="IKE928" s="4"/>
      <c r="IKF928" s="4"/>
      <c r="IKG928" s="4"/>
      <c r="IKH928" s="4"/>
      <c r="IKI928" s="4"/>
      <c r="IKJ928" s="4"/>
      <c r="IKK928" s="4"/>
      <c r="IKL928" s="4"/>
      <c r="IKM928" s="4"/>
      <c r="IKN928" s="4"/>
      <c r="IKO928" s="4"/>
      <c r="IKP928" s="4"/>
      <c r="IKQ928" s="4"/>
      <c r="IKR928" s="4"/>
      <c r="IKS928" s="4"/>
      <c r="IKT928" s="4"/>
      <c r="IKU928" s="4"/>
      <c r="IKV928" s="4"/>
      <c r="IKW928" s="4"/>
      <c r="IKX928" s="4"/>
      <c r="IKZ928" s="4"/>
      <c r="ILB928" s="4"/>
      <c r="ILC928" s="4"/>
      <c r="ILD928" s="4"/>
      <c r="ILE928" s="4"/>
      <c r="ILF928" s="4"/>
      <c r="ILG928" s="4"/>
      <c r="ILH928" s="4"/>
      <c r="ILI928" s="4"/>
      <c r="ILN928" s="4"/>
      <c r="ILO928" s="4"/>
      <c r="ILP928" s="4"/>
      <c r="ILQ928" s="4"/>
      <c r="ILR928" s="4"/>
      <c r="ILS928" s="4"/>
      <c r="ILT928" s="4"/>
      <c r="ILU928" s="4"/>
      <c r="ILV928" s="4"/>
      <c r="ILW928" s="4"/>
      <c r="ILX928" s="4"/>
      <c r="ILY928" s="4"/>
      <c r="ILZ928" s="4"/>
      <c r="IMA928" s="4"/>
      <c r="IMB928" s="4"/>
      <c r="IMC928" s="4"/>
      <c r="IMD928" s="4"/>
      <c r="IME928" s="4"/>
      <c r="IMF928" s="4"/>
      <c r="IMG928" s="4"/>
      <c r="IMH928" s="4"/>
      <c r="IMI928" s="4"/>
      <c r="IMJ928" s="4"/>
      <c r="IMK928" s="4"/>
      <c r="IML928" s="4"/>
      <c r="IMM928" s="4"/>
      <c r="IMN928" s="4"/>
      <c r="IMO928" s="4"/>
      <c r="IMP928" s="4"/>
      <c r="IMQ928" s="4"/>
      <c r="IMR928" s="4"/>
      <c r="IMS928" s="4"/>
      <c r="IMT928" s="4"/>
      <c r="IMU928" s="4"/>
      <c r="IMV928" s="4"/>
      <c r="IMW928" s="4"/>
      <c r="IMX928" s="4"/>
      <c r="IMY928" s="4"/>
      <c r="IMZ928" s="4"/>
      <c r="INA928" s="4"/>
      <c r="INB928" s="4"/>
      <c r="INC928" s="4"/>
      <c r="IND928" s="4"/>
      <c r="INE928" s="4"/>
      <c r="INF928" s="4"/>
      <c r="ING928" s="4"/>
      <c r="INH928" s="4"/>
      <c r="INI928" s="4"/>
      <c r="INJ928" s="4"/>
      <c r="INK928" s="4"/>
      <c r="INL928" s="4"/>
      <c r="INM928" s="4"/>
      <c r="INN928" s="4"/>
      <c r="INO928" s="4"/>
      <c r="INP928" s="4"/>
      <c r="INQ928" s="4"/>
      <c r="INR928" s="4"/>
      <c r="INS928" s="4"/>
      <c r="INT928" s="4"/>
      <c r="INU928" s="4"/>
      <c r="INV928" s="4"/>
      <c r="INW928" s="4"/>
      <c r="INX928" s="4"/>
      <c r="INY928" s="4"/>
      <c r="INZ928" s="4"/>
      <c r="IOA928" s="4"/>
      <c r="IOB928" s="4"/>
      <c r="IOC928" s="4"/>
      <c r="IOD928" s="4"/>
      <c r="IOE928" s="4"/>
      <c r="IOF928" s="4"/>
      <c r="IOG928" s="4"/>
      <c r="IOH928" s="4"/>
      <c r="IOI928" s="4"/>
      <c r="IOJ928" s="4"/>
      <c r="IOK928" s="4"/>
      <c r="IOL928" s="4"/>
      <c r="IOM928" s="4"/>
      <c r="ION928" s="4"/>
      <c r="IOO928" s="4"/>
      <c r="IOP928" s="4"/>
      <c r="IOQ928" s="4"/>
      <c r="IOR928" s="4"/>
      <c r="IOS928" s="4"/>
      <c r="IOT928" s="4"/>
      <c r="IOU928" s="4"/>
      <c r="IOV928" s="4"/>
      <c r="IOW928" s="4"/>
      <c r="IOX928" s="4"/>
      <c r="IOY928" s="4"/>
      <c r="IOZ928" s="4"/>
      <c r="IPA928" s="4"/>
      <c r="IPB928" s="4"/>
      <c r="IPC928" s="4"/>
      <c r="IPD928" s="4"/>
      <c r="IPE928" s="4"/>
      <c r="IPF928" s="4"/>
      <c r="IPG928" s="4"/>
      <c r="IPH928" s="4"/>
      <c r="IPI928" s="4"/>
      <c r="IPJ928" s="4"/>
      <c r="IPK928" s="4"/>
      <c r="IPL928" s="4"/>
      <c r="IPM928" s="4"/>
      <c r="IPN928" s="4"/>
      <c r="IPO928" s="4"/>
      <c r="IPP928" s="4"/>
      <c r="IPQ928" s="4"/>
      <c r="IPR928" s="4"/>
      <c r="IPS928" s="4"/>
      <c r="IPT928" s="4"/>
      <c r="IPU928" s="4"/>
      <c r="IPV928" s="4"/>
      <c r="IPW928" s="4"/>
      <c r="IPX928" s="4"/>
      <c r="IPY928" s="4"/>
      <c r="IPZ928" s="4"/>
      <c r="IQA928" s="4"/>
      <c r="IQB928" s="4"/>
      <c r="IQC928" s="4"/>
      <c r="IQD928" s="4"/>
      <c r="IQE928" s="4"/>
      <c r="IQF928" s="4"/>
      <c r="IQG928" s="4"/>
      <c r="IQH928" s="4"/>
      <c r="IQI928" s="4"/>
      <c r="IQJ928" s="4"/>
      <c r="IQK928" s="4"/>
      <c r="IQL928" s="4"/>
      <c r="IQM928" s="4"/>
      <c r="IQN928" s="4"/>
      <c r="IQO928" s="4"/>
      <c r="IQP928" s="4"/>
      <c r="IQQ928" s="4"/>
      <c r="IQR928" s="4"/>
      <c r="IQS928" s="4"/>
      <c r="IQT928" s="4"/>
      <c r="IQU928" s="4"/>
      <c r="IQV928" s="4"/>
      <c r="IQW928" s="4"/>
      <c r="IQX928" s="4"/>
      <c r="IQY928" s="4"/>
      <c r="IQZ928" s="4"/>
      <c r="IRA928" s="4"/>
      <c r="IRB928" s="4"/>
      <c r="IRC928" s="4"/>
      <c r="IRD928" s="4"/>
      <c r="IRE928" s="4"/>
      <c r="IRF928" s="4"/>
      <c r="IRG928" s="4"/>
      <c r="IRH928" s="4"/>
      <c r="IRI928" s="4"/>
      <c r="IRJ928" s="4"/>
      <c r="IRK928" s="4"/>
      <c r="IRL928" s="4"/>
      <c r="IRM928" s="4"/>
      <c r="IRN928" s="4"/>
      <c r="IRO928" s="4"/>
      <c r="IRP928" s="4"/>
      <c r="IRQ928" s="4"/>
      <c r="IRR928" s="4"/>
      <c r="IRS928" s="4"/>
      <c r="IRT928" s="4"/>
      <c r="IRU928" s="4"/>
      <c r="IRV928" s="4"/>
      <c r="IRW928" s="4"/>
      <c r="IRX928" s="4"/>
      <c r="IRY928" s="4"/>
      <c r="IRZ928" s="4"/>
      <c r="ISA928" s="4"/>
      <c r="ISB928" s="4"/>
      <c r="ISC928" s="4"/>
      <c r="ISD928" s="4"/>
      <c r="ISE928" s="4"/>
      <c r="ISF928" s="4"/>
      <c r="ISG928" s="4"/>
      <c r="ISH928" s="4"/>
      <c r="ISI928" s="4"/>
      <c r="ISJ928" s="4"/>
      <c r="ISK928" s="4"/>
      <c r="ISL928" s="4"/>
      <c r="ISM928" s="4"/>
      <c r="ISN928" s="4"/>
      <c r="ISO928" s="4"/>
      <c r="ISP928" s="4"/>
      <c r="ISQ928" s="4"/>
      <c r="ISR928" s="4"/>
      <c r="ISS928" s="4"/>
      <c r="IST928" s="4"/>
      <c r="ISU928" s="4"/>
      <c r="ISV928" s="4"/>
      <c r="ISW928" s="4"/>
      <c r="ISX928" s="4"/>
      <c r="ISY928" s="4"/>
      <c r="ISZ928" s="4"/>
      <c r="ITA928" s="4"/>
      <c r="ITB928" s="4"/>
      <c r="ITC928" s="4"/>
      <c r="ITD928" s="4"/>
      <c r="ITE928" s="4"/>
      <c r="ITF928" s="4"/>
      <c r="ITG928" s="4"/>
      <c r="ITH928" s="4"/>
      <c r="ITI928" s="4"/>
      <c r="ITJ928" s="4"/>
      <c r="ITK928" s="4"/>
      <c r="ITL928" s="4"/>
      <c r="ITM928" s="4"/>
      <c r="ITN928" s="4"/>
      <c r="ITO928" s="4"/>
      <c r="ITP928" s="4"/>
      <c r="ITQ928" s="4"/>
      <c r="ITR928" s="4"/>
      <c r="ITS928" s="4"/>
      <c r="ITT928" s="4"/>
      <c r="ITU928" s="4"/>
      <c r="ITV928" s="4"/>
      <c r="ITW928" s="4"/>
      <c r="ITX928" s="4"/>
      <c r="ITY928" s="4"/>
      <c r="ITZ928" s="4"/>
      <c r="IUA928" s="4"/>
      <c r="IUB928" s="4"/>
      <c r="IUC928" s="4"/>
      <c r="IUD928" s="4"/>
      <c r="IUE928" s="4"/>
      <c r="IUF928" s="4"/>
      <c r="IUG928" s="4"/>
      <c r="IUH928" s="4"/>
      <c r="IUI928" s="4"/>
      <c r="IUJ928" s="4"/>
      <c r="IUK928" s="4"/>
      <c r="IUL928" s="4"/>
      <c r="IUM928" s="4"/>
      <c r="IUN928" s="4"/>
      <c r="IUO928" s="4"/>
      <c r="IUP928" s="4"/>
      <c r="IUQ928" s="4"/>
      <c r="IUR928" s="4"/>
      <c r="IUS928" s="4"/>
      <c r="IUT928" s="4"/>
      <c r="IUV928" s="4"/>
      <c r="IUX928" s="4"/>
      <c r="IUY928" s="4"/>
      <c r="IUZ928" s="4"/>
      <c r="IVA928" s="4"/>
      <c r="IVB928" s="4"/>
      <c r="IVC928" s="4"/>
      <c r="IVD928" s="4"/>
      <c r="IVE928" s="4"/>
      <c r="IVJ928" s="4"/>
      <c r="IVK928" s="4"/>
      <c r="IVL928" s="4"/>
      <c r="IVM928" s="4"/>
      <c r="IVN928" s="4"/>
      <c r="IVO928" s="4"/>
      <c r="IVP928" s="4"/>
      <c r="IVQ928" s="4"/>
      <c r="IVR928" s="4"/>
      <c r="IVS928" s="4"/>
      <c r="IVT928" s="4"/>
      <c r="IVU928" s="4"/>
      <c r="IVV928" s="4"/>
      <c r="IVW928" s="4"/>
      <c r="IVX928" s="4"/>
      <c r="IVY928" s="4"/>
      <c r="IVZ928" s="4"/>
      <c r="IWA928" s="4"/>
      <c r="IWB928" s="4"/>
      <c r="IWC928" s="4"/>
      <c r="IWD928" s="4"/>
      <c r="IWE928" s="4"/>
      <c r="IWF928" s="4"/>
      <c r="IWG928" s="4"/>
      <c r="IWH928" s="4"/>
      <c r="IWI928" s="4"/>
      <c r="IWJ928" s="4"/>
      <c r="IWK928" s="4"/>
      <c r="IWL928" s="4"/>
      <c r="IWM928" s="4"/>
      <c r="IWN928" s="4"/>
      <c r="IWO928" s="4"/>
      <c r="IWP928" s="4"/>
      <c r="IWQ928" s="4"/>
      <c r="IWR928" s="4"/>
      <c r="IWS928" s="4"/>
      <c r="IWT928" s="4"/>
      <c r="IWU928" s="4"/>
      <c r="IWV928" s="4"/>
      <c r="IWW928" s="4"/>
      <c r="IWX928" s="4"/>
      <c r="IWY928" s="4"/>
      <c r="IWZ928" s="4"/>
      <c r="IXA928" s="4"/>
      <c r="IXB928" s="4"/>
      <c r="IXC928" s="4"/>
      <c r="IXD928" s="4"/>
      <c r="IXE928" s="4"/>
      <c r="IXF928" s="4"/>
      <c r="IXG928" s="4"/>
      <c r="IXH928" s="4"/>
      <c r="IXI928" s="4"/>
      <c r="IXJ928" s="4"/>
      <c r="IXK928" s="4"/>
      <c r="IXL928" s="4"/>
      <c r="IXM928" s="4"/>
      <c r="IXN928" s="4"/>
      <c r="IXO928" s="4"/>
      <c r="IXP928" s="4"/>
      <c r="IXQ928" s="4"/>
      <c r="IXR928" s="4"/>
      <c r="IXS928" s="4"/>
      <c r="IXT928" s="4"/>
      <c r="IXU928" s="4"/>
      <c r="IXV928" s="4"/>
      <c r="IXW928" s="4"/>
      <c r="IXX928" s="4"/>
      <c r="IXY928" s="4"/>
      <c r="IXZ928" s="4"/>
      <c r="IYA928" s="4"/>
      <c r="IYB928" s="4"/>
      <c r="IYC928" s="4"/>
      <c r="IYD928" s="4"/>
      <c r="IYE928" s="4"/>
      <c r="IYF928" s="4"/>
      <c r="IYG928" s="4"/>
      <c r="IYH928" s="4"/>
      <c r="IYI928" s="4"/>
      <c r="IYJ928" s="4"/>
      <c r="IYK928" s="4"/>
      <c r="IYL928" s="4"/>
      <c r="IYM928" s="4"/>
      <c r="IYN928" s="4"/>
      <c r="IYO928" s="4"/>
      <c r="IYP928" s="4"/>
      <c r="IYQ928" s="4"/>
      <c r="IYR928" s="4"/>
      <c r="IYS928" s="4"/>
      <c r="IYT928" s="4"/>
      <c r="IYU928" s="4"/>
      <c r="IYV928" s="4"/>
      <c r="IYW928" s="4"/>
      <c r="IYX928" s="4"/>
      <c r="IYY928" s="4"/>
      <c r="IYZ928" s="4"/>
      <c r="IZA928" s="4"/>
      <c r="IZB928" s="4"/>
      <c r="IZC928" s="4"/>
      <c r="IZD928" s="4"/>
      <c r="IZE928" s="4"/>
      <c r="IZF928" s="4"/>
      <c r="IZG928" s="4"/>
      <c r="IZH928" s="4"/>
      <c r="IZI928" s="4"/>
      <c r="IZJ928" s="4"/>
      <c r="IZK928" s="4"/>
      <c r="IZL928" s="4"/>
      <c r="IZM928" s="4"/>
      <c r="IZN928" s="4"/>
      <c r="IZO928" s="4"/>
      <c r="IZP928" s="4"/>
      <c r="IZQ928" s="4"/>
      <c r="IZR928" s="4"/>
      <c r="IZS928" s="4"/>
      <c r="IZT928" s="4"/>
      <c r="IZU928" s="4"/>
      <c r="IZV928" s="4"/>
      <c r="IZW928" s="4"/>
      <c r="IZX928" s="4"/>
      <c r="IZY928" s="4"/>
      <c r="IZZ928" s="4"/>
      <c r="JAA928" s="4"/>
      <c r="JAB928" s="4"/>
      <c r="JAC928" s="4"/>
      <c r="JAD928" s="4"/>
      <c r="JAE928" s="4"/>
      <c r="JAF928" s="4"/>
      <c r="JAG928" s="4"/>
      <c r="JAH928" s="4"/>
      <c r="JAI928" s="4"/>
      <c r="JAJ928" s="4"/>
      <c r="JAK928" s="4"/>
      <c r="JAL928" s="4"/>
      <c r="JAM928" s="4"/>
      <c r="JAN928" s="4"/>
      <c r="JAO928" s="4"/>
      <c r="JAP928" s="4"/>
      <c r="JAQ928" s="4"/>
      <c r="JAR928" s="4"/>
      <c r="JAS928" s="4"/>
      <c r="JAT928" s="4"/>
      <c r="JAU928" s="4"/>
      <c r="JAV928" s="4"/>
      <c r="JAW928" s="4"/>
      <c r="JAX928" s="4"/>
      <c r="JAY928" s="4"/>
      <c r="JAZ928" s="4"/>
      <c r="JBA928" s="4"/>
      <c r="JBB928" s="4"/>
      <c r="JBC928" s="4"/>
      <c r="JBD928" s="4"/>
      <c r="JBE928" s="4"/>
      <c r="JBF928" s="4"/>
      <c r="JBG928" s="4"/>
      <c r="JBH928" s="4"/>
      <c r="JBI928" s="4"/>
      <c r="JBJ928" s="4"/>
      <c r="JBK928" s="4"/>
      <c r="JBL928" s="4"/>
      <c r="JBM928" s="4"/>
      <c r="JBN928" s="4"/>
      <c r="JBO928" s="4"/>
      <c r="JBP928" s="4"/>
      <c r="JBQ928" s="4"/>
      <c r="JBR928" s="4"/>
      <c r="JBS928" s="4"/>
      <c r="JBT928" s="4"/>
      <c r="JBU928" s="4"/>
      <c r="JBV928" s="4"/>
      <c r="JBW928" s="4"/>
      <c r="JBX928" s="4"/>
      <c r="JBY928" s="4"/>
      <c r="JBZ928" s="4"/>
      <c r="JCA928" s="4"/>
      <c r="JCB928" s="4"/>
      <c r="JCC928" s="4"/>
      <c r="JCD928" s="4"/>
      <c r="JCE928" s="4"/>
      <c r="JCF928" s="4"/>
      <c r="JCG928" s="4"/>
      <c r="JCH928" s="4"/>
      <c r="JCI928" s="4"/>
      <c r="JCJ928" s="4"/>
      <c r="JCK928" s="4"/>
      <c r="JCL928" s="4"/>
      <c r="JCM928" s="4"/>
      <c r="JCN928" s="4"/>
      <c r="JCO928" s="4"/>
      <c r="JCP928" s="4"/>
      <c r="JCQ928" s="4"/>
      <c r="JCR928" s="4"/>
      <c r="JCS928" s="4"/>
      <c r="JCT928" s="4"/>
      <c r="JCU928" s="4"/>
      <c r="JCV928" s="4"/>
      <c r="JCW928" s="4"/>
      <c r="JCX928" s="4"/>
      <c r="JCY928" s="4"/>
      <c r="JCZ928" s="4"/>
      <c r="JDA928" s="4"/>
      <c r="JDB928" s="4"/>
      <c r="JDC928" s="4"/>
      <c r="JDD928" s="4"/>
      <c r="JDE928" s="4"/>
      <c r="JDF928" s="4"/>
      <c r="JDG928" s="4"/>
      <c r="JDH928" s="4"/>
      <c r="JDI928" s="4"/>
      <c r="JDJ928" s="4"/>
      <c r="JDK928" s="4"/>
      <c r="JDL928" s="4"/>
      <c r="JDM928" s="4"/>
      <c r="JDN928" s="4"/>
      <c r="JDO928" s="4"/>
      <c r="JDP928" s="4"/>
      <c r="JDQ928" s="4"/>
      <c r="JDR928" s="4"/>
      <c r="JDS928" s="4"/>
      <c r="JDT928" s="4"/>
      <c r="JDU928" s="4"/>
      <c r="JDV928" s="4"/>
      <c r="JDW928" s="4"/>
      <c r="JDX928" s="4"/>
      <c r="JDY928" s="4"/>
      <c r="JDZ928" s="4"/>
      <c r="JEA928" s="4"/>
      <c r="JEB928" s="4"/>
      <c r="JEC928" s="4"/>
      <c r="JED928" s="4"/>
      <c r="JEE928" s="4"/>
      <c r="JEF928" s="4"/>
      <c r="JEG928" s="4"/>
      <c r="JEH928" s="4"/>
      <c r="JEI928" s="4"/>
      <c r="JEJ928" s="4"/>
      <c r="JEK928" s="4"/>
      <c r="JEL928" s="4"/>
      <c r="JEM928" s="4"/>
      <c r="JEN928" s="4"/>
      <c r="JEO928" s="4"/>
      <c r="JEP928" s="4"/>
      <c r="JER928" s="4"/>
      <c r="JET928" s="4"/>
      <c r="JEU928" s="4"/>
      <c r="JEV928" s="4"/>
      <c r="JEW928" s="4"/>
      <c r="JEX928" s="4"/>
      <c r="JEY928" s="4"/>
      <c r="JEZ928" s="4"/>
      <c r="JFA928" s="4"/>
      <c r="JFF928" s="4"/>
      <c r="JFG928" s="4"/>
      <c r="JFH928" s="4"/>
      <c r="JFI928" s="4"/>
      <c r="JFJ928" s="4"/>
      <c r="JFK928" s="4"/>
      <c r="JFL928" s="4"/>
      <c r="JFM928" s="4"/>
      <c r="JFN928" s="4"/>
      <c r="JFO928" s="4"/>
      <c r="JFP928" s="4"/>
      <c r="JFQ928" s="4"/>
      <c r="JFR928" s="4"/>
      <c r="JFS928" s="4"/>
      <c r="JFT928" s="4"/>
      <c r="JFU928" s="4"/>
      <c r="JFV928" s="4"/>
      <c r="JFW928" s="4"/>
      <c r="JFX928" s="4"/>
      <c r="JFY928" s="4"/>
      <c r="JFZ928" s="4"/>
      <c r="JGA928" s="4"/>
      <c r="JGB928" s="4"/>
      <c r="JGC928" s="4"/>
      <c r="JGD928" s="4"/>
      <c r="JGE928" s="4"/>
      <c r="JGF928" s="4"/>
      <c r="JGG928" s="4"/>
      <c r="JGH928" s="4"/>
      <c r="JGI928" s="4"/>
      <c r="JGJ928" s="4"/>
      <c r="JGK928" s="4"/>
      <c r="JGL928" s="4"/>
      <c r="JGM928" s="4"/>
      <c r="JGN928" s="4"/>
      <c r="JGO928" s="4"/>
      <c r="JGP928" s="4"/>
      <c r="JGQ928" s="4"/>
      <c r="JGR928" s="4"/>
      <c r="JGS928" s="4"/>
      <c r="JGT928" s="4"/>
      <c r="JGU928" s="4"/>
      <c r="JGV928" s="4"/>
      <c r="JGW928" s="4"/>
      <c r="JGX928" s="4"/>
      <c r="JGY928" s="4"/>
      <c r="JGZ928" s="4"/>
      <c r="JHA928" s="4"/>
      <c r="JHB928" s="4"/>
      <c r="JHC928" s="4"/>
      <c r="JHD928" s="4"/>
      <c r="JHE928" s="4"/>
      <c r="JHF928" s="4"/>
      <c r="JHG928" s="4"/>
      <c r="JHH928" s="4"/>
      <c r="JHI928" s="4"/>
      <c r="JHJ928" s="4"/>
      <c r="JHK928" s="4"/>
      <c r="JHL928" s="4"/>
      <c r="JHM928" s="4"/>
      <c r="JHN928" s="4"/>
      <c r="JHO928" s="4"/>
      <c r="JHP928" s="4"/>
      <c r="JHQ928" s="4"/>
      <c r="JHR928" s="4"/>
      <c r="JHS928" s="4"/>
      <c r="JHT928" s="4"/>
      <c r="JHU928" s="4"/>
      <c r="JHV928" s="4"/>
      <c r="JHW928" s="4"/>
      <c r="JHX928" s="4"/>
      <c r="JHY928" s="4"/>
      <c r="JHZ928" s="4"/>
      <c r="JIA928" s="4"/>
      <c r="JIB928" s="4"/>
      <c r="JIC928" s="4"/>
      <c r="JID928" s="4"/>
      <c r="JIE928" s="4"/>
      <c r="JIF928" s="4"/>
      <c r="JIG928" s="4"/>
      <c r="JIH928" s="4"/>
      <c r="JII928" s="4"/>
      <c r="JIJ928" s="4"/>
      <c r="JIK928" s="4"/>
      <c r="JIL928" s="4"/>
      <c r="JIM928" s="4"/>
      <c r="JIN928" s="4"/>
      <c r="JIO928" s="4"/>
      <c r="JIP928" s="4"/>
      <c r="JIQ928" s="4"/>
      <c r="JIR928" s="4"/>
      <c r="JIS928" s="4"/>
      <c r="JIT928" s="4"/>
      <c r="JIU928" s="4"/>
      <c r="JIV928" s="4"/>
      <c r="JIW928" s="4"/>
      <c r="JIX928" s="4"/>
      <c r="JIY928" s="4"/>
      <c r="JIZ928" s="4"/>
      <c r="JJA928" s="4"/>
      <c r="JJB928" s="4"/>
      <c r="JJC928" s="4"/>
      <c r="JJD928" s="4"/>
      <c r="JJE928" s="4"/>
      <c r="JJF928" s="4"/>
      <c r="JJG928" s="4"/>
      <c r="JJH928" s="4"/>
      <c r="JJI928" s="4"/>
      <c r="JJJ928" s="4"/>
      <c r="JJK928" s="4"/>
      <c r="JJL928" s="4"/>
      <c r="JJM928" s="4"/>
      <c r="JJN928" s="4"/>
      <c r="JJO928" s="4"/>
      <c r="JJP928" s="4"/>
      <c r="JJQ928" s="4"/>
      <c r="JJR928" s="4"/>
      <c r="JJS928" s="4"/>
      <c r="JJT928" s="4"/>
      <c r="JJU928" s="4"/>
      <c r="JJV928" s="4"/>
      <c r="JJW928" s="4"/>
      <c r="JJX928" s="4"/>
      <c r="JJY928" s="4"/>
      <c r="JJZ928" s="4"/>
      <c r="JKA928" s="4"/>
      <c r="JKB928" s="4"/>
      <c r="JKC928" s="4"/>
      <c r="JKD928" s="4"/>
      <c r="JKE928" s="4"/>
      <c r="JKF928" s="4"/>
      <c r="JKG928" s="4"/>
      <c r="JKH928" s="4"/>
      <c r="JKI928" s="4"/>
      <c r="JKJ928" s="4"/>
      <c r="JKK928" s="4"/>
      <c r="JKL928" s="4"/>
      <c r="JKM928" s="4"/>
      <c r="JKN928" s="4"/>
      <c r="JKO928" s="4"/>
      <c r="JKP928" s="4"/>
      <c r="JKQ928" s="4"/>
      <c r="JKR928" s="4"/>
      <c r="JKS928" s="4"/>
      <c r="JKT928" s="4"/>
      <c r="JKU928" s="4"/>
      <c r="JKV928" s="4"/>
      <c r="JKW928" s="4"/>
      <c r="JKX928" s="4"/>
      <c r="JKY928" s="4"/>
      <c r="JKZ928" s="4"/>
      <c r="JLA928" s="4"/>
      <c r="JLB928" s="4"/>
      <c r="JLC928" s="4"/>
      <c r="JLD928" s="4"/>
      <c r="JLE928" s="4"/>
      <c r="JLF928" s="4"/>
      <c r="JLG928" s="4"/>
      <c r="JLH928" s="4"/>
      <c r="JLI928" s="4"/>
      <c r="JLJ928" s="4"/>
      <c r="JLK928" s="4"/>
      <c r="JLL928" s="4"/>
      <c r="JLM928" s="4"/>
      <c r="JLN928" s="4"/>
      <c r="JLO928" s="4"/>
      <c r="JLP928" s="4"/>
      <c r="JLQ928" s="4"/>
      <c r="JLR928" s="4"/>
      <c r="JLS928" s="4"/>
      <c r="JLT928" s="4"/>
      <c r="JLU928" s="4"/>
      <c r="JLV928" s="4"/>
      <c r="JLW928" s="4"/>
      <c r="JLX928" s="4"/>
      <c r="JLY928" s="4"/>
      <c r="JLZ928" s="4"/>
      <c r="JMA928" s="4"/>
      <c r="JMB928" s="4"/>
      <c r="JMC928" s="4"/>
      <c r="JMD928" s="4"/>
      <c r="JME928" s="4"/>
      <c r="JMF928" s="4"/>
      <c r="JMG928" s="4"/>
      <c r="JMH928" s="4"/>
      <c r="JMI928" s="4"/>
      <c r="JMJ928" s="4"/>
      <c r="JMK928" s="4"/>
      <c r="JML928" s="4"/>
      <c r="JMM928" s="4"/>
      <c r="JMN928" s="4"/>
      <c r="JMO928" s="4"/>
      <c r="JMP928" s="4"/>
      <c r="JMQ928" s="4"/>
      <c r="JMR928" s="4"/>
      <c r="JMS928" s="4"/>
      <c r="JMT928" s="4"/>
      <c r="JMU928" s="4"/>
      <c r="JMV928" s="4"/>
      <c r="JMW928" s="4"/>
      <c r="JMX928" s="4"/>
      <c r="JMY928" s="4"/>
      <c r="JMZ928" s="4"/>
      <c r="JNA928" s="4"/>
      <c r="JNB928" s="4"/>
      <c r="JNC928" s="4"/>
      <c r="JND928" s="4"/>
      <c r="JNE928" s="4"/>
      <c r="JNF928" s="4"/>
      <c r="JNG928" s="4"/>
      <c r="JNH928" s="4"/>
      <c r="JNI928" s="4"/>
      <c r="JNJ928" s="4"/>
      <c r="JNK928" s="4"/>
      <c r="JNL928" s="4"/>
      <c r="JNM928" s="4"/>
      <c r="JNN928" s="4"/>
      <c r="JNO928" s="4"/>
      <c r="JNP928" s="4"/>
      <c r="JNQ928" s="4"/>
      <c r="JNR928" s="4"/>
      <c r="JNS928" s="4"/>
      <c r="JNT928" s="4"/>
      <c r="JNU928" s="4"/>
      <c r="JNV928" s="4"/>
      <c r="JNW928" s="4"/>
      <c r="JNX928" s="4"/>
      <c r="JNY928" s="4"/>
      <c r="JNZ928" s="4"/>
      <c r="JOA928" s="4"/>
      <c r="JOB928" s="4"/>
      <c r="JOC928" s="4"/>
      <c r="JOD928" s="4"/>
      <c r="JOE928" s="4"/>
      <c r="JOF928" s="4"/>
      <c r="JOG928" s="4"/>
      <c r="JOH928" s="4"/>
      <c r="JOI928" s="4"/>
      <c r="JOJ928" s="4"/>
      <c r="JOK928" s="4"/>
      <c r="JOL928" s="4"/>
      <c r="JON928" s="4"/>
      <c r="JOP928" s="4"/>
      <c r="JOQ928" s="4"/>
      <c r="JOR928" s="4"/>
      <c r="JOS928" s="4"/>
      <c r="JOT928" s="4"/>
      <c r="JOU928" s="4"/>
      <c r="JOV928" s="4"/>
      <c r="JOW928" s="4"/>
      <c r="JPB928" s="4"/>
      <c r="JPC928" s="4"/>
      <c r="JPD928" s="4"/>
      <c r="JPE928" s="4"/>
      <c r="JPF928" s="4"/>
      <c r="JPG928" s="4"/>
      <c r="JPH928" s="4"/>
      <c r="JPI928" s="4"/>
      <c r="JPJ928" s="4"/>
      <c r="JPK928" s="4"/>
      <c r="JPL928" s="4"/>
      <c r="JPM928" s="4"/>
      <c r="JPN928" s="4"/>
      <c r="JPO928" s="4"/>
      <c r="JPP928" s="4"/>
      <c r="JPQ928" s="4"/>
      <c r="JPR928" s="4"/>
      <c r="JPS928" s="4"/>
      <c r="JPT928" s="4"/>
      <c r="JPU928" s="4"/>
      <c r="JPV928" s="4"/>
      <c r="JPW928" s="4"/>
      <c r="JPX928" s="4"/>
      <c r="JPY928" s="4"/>
      <c r="JPZ928" s="4"/>
      <c r="JQA928" s="4"/>
      <c r="JQB928" s="4"/>
      <c r="JQC928" s="4"/>
      <c r="JQD928" s="4"/>
      <c r="JQE928" s="4"/>
      <c r="JQF928" s="4"/>
      <c r="JQG928" s="4"/>
      <c r="JQH928" s="4"/>
      <c r="JQI928" s="4"/>
      <c r="JQJ928" s="4"/>
      <c r="JQK928" s="4"/>
      <c r="JQL928" s="4"/>
      <c r="JQM928" s="4"/>
      <c r="JQN928" s="4"/>
      <c r="JQO928" s="4"/>
      <c r="JQP928" s="4"/>
      <c r="JQQ928" s="4"/>
      <c r="JQR928" s="4"/>
      <c r="JQS928" s="4"/>
      <c r="JQT928" s="4"/>
      <c r="JQU928" s="4"/>
      <c r="JQV928" s="4"/>
      <c r="JQW928" s="4"/>
      <c r="JQX928" s="4"/>
      <c r="JQY928" s="4"/>
      <c r="JQZ928" s="4"/>
      <c r="JRA928" s="4"/>
      <c r="JRB928" s="4"/>
      <c r="JRC928" s="4"/>
      <c r="JRD928" s="4"/>
      <c r="JRE928" s="4"/>
      <c r="JRF928" s="4"/>
      <c r="JRG928" s="4"/>
      <c r="JRH928" s="4"/>
      <c r="JRI928" s="4"/>
      <c r="JRJ928" s="4"/>
      <c r="JRK928" s="4"/>
      <c r="JRL928" s="4"/>
      <c r="JRM928" s="4"/>
      <c r="JRN928" s="4"/>
      <c r="JRO928" s="4"/>
      <c r="JRP928" s="4"/>
      <c r="JRQ928" s="4"/>
      <c r="JRR928" s="4"/>
      <c r="JRS928" s="4"/>
      <c r="JRT928" s="4"/>
      <c r="JRU928" s="4"/>
      <c r="JRV928" s="4"/>
      <c r="JRW928" s="4"/>
      <c r="JRX928" s="4"/>
      <c r="JRY928" s="4"/>
      <c r="JRZ928" s="4"/>
      <c r="JSA928" s="4"/>
      <c r="JSB928" s="4"/>
      <c r="JSC928" s="4"/>
      <c r="JSD928" s="4"/>
      <c r="JSE928" s="4"/>
      <c r="JSF928" s="4"/>
      <c r="JSG928" s="4"/>
      <c r="JSH928" s="4"/>
      <c r="JSI928" s="4"/>
      <c r="JSJ928" s="4"/>
      <c r="JSK928" s="4"/>
      <c r="JSL928" s="4"/>
      <c r="JSM928" s="4"/>
      <c r="JSN928" s="4"/>
      <c r="JSO928" s="4"/>
      <c r="JSP928" s="4"/>
      <c r="JSQ928" s="4"/>
      <c r="JSR928" s="4"/>
      <c r="JSS928" s="4"/>
      <c r="JST928" s="4"/>
      <c r="JSU928" s="4"/>
      <c r="JSV928" s="4"/>
      <c r="JSW928" s="4"/>
      <c r="JSX928" s="4"/>
      <c r="JSY928" s="4"/>
      <c r="JSZ928" s="4"/>
      <c r="JTA928" s="4"/>
      <c r="JTB928" s="4"/>
      <c r="JTC928" s="4"/>
      <c r="JTD928" s="4"/>
      <c r="JTE928" s="4"/>
      <c r="JTF928" s="4"/>
      <c r="JTG928" s="4"/>
      <c r="JTH928" s="4"/>
      <c r="JTI928" s="4"/>
      <c r="JTJ928" s="4"/>
      <c r="JTK928" s="4"/>
      <c r="JTL928" s="4"/>
      <c r="JTM928" s="4"/>
      <c r="JTN928" s="4"/>
      <c r="JTO928" s="4"/>
      <c r="JTP928" s="4"/>
      <c r="JTQ928" s="4"/>
      <c r="JTR928" s="4"/>
      <c r="JTS928" s="4"/>
      <c r="JTT928" s="4"/>
      <c r="JTU928" s="4"/>
      <c r="JTV928" s="4"/>
      <c r="JTW928" s="4"/>
      <c r="JTX928" s="4"/>
      <c r="JTY928" s="4"/>
      <c r="JTZ928" s="4"/>
      <c r="JUA928" s="4"/>
      <c r="JUB928" s="4"/>
      <c r="JUC928" s="4"/>
      <c r="JUD928" s="4"/>
      <c r="JUE928" s="4"/>
      <c r="JUF928" s="4"/>
      <c r="JUG928" s="4"/>
      <c r="JUH928" s="4"/>
      <c r="JUI928" s="4"/>
      <c r="JUJ928" s="4"/>
      <c r="JUK928" s="4"/>
      <c r="JUL928" s="4"/>
      <c r="JUM928" s="4"/>
      <c r="JUN928" s="4"/>
      <c r="JUO928" s="4"/>
      <c r="JUP928" s="4"/>
      <c r="JUQ928" s="4"/>
      <c r="JUR928" s="4"/>
      <c r="JUS928" s="4"/>
      <c r="JUT928" s="4"/>
      <c r="JUU928" s="4"/>
      <c r="JUV928" s="4"/>
      <c r="JUW928" s="4"/>
      <c r="JUX928" s="4"/>
      <c r="JUY928" s="4"/>
      <c r="JUZ928" s="4"/>
      <c r="JVA928" s="4"/>
      <c r="JVB928" s="4"/>
      <c r="JVC928" s="4"/>
      <c r="JVD928" s="4"/>
      <c r="JVE928" s="4"/>
      <c r="JVF928" s="4"/>
      <c r="JVG928" s="4"/>
      <c r="JVH928" s="4"/>
      <c r="JVI928" s="4"/>
      <c r="JVJ928" s="4"/>
      <c r="JVK928" s="4"/>
      <c r="JVL928" s="4"/>
      <c r="JVM928" s="4"/>
      <c r="JVN928" s="4"/>
      <c r="JVO928" s="4"/>
      <c r="JVP928" s="4"/>
      <c r="JVQ928" s="4"/>
      <c r="JVR928" s="4"/>
      <c r="JVS928" s="4"/>
      <c r="JVT928" s="4"/>
      <c r="JVU928" s="4"/>
      <c r="JVV928" s="4"/>
      <c r="JVW928" s="4"/>
      <c r="JVX928" s="4"/>
      <c r="JVY928" s="4"/>
      <c r="JVZ928" s="4"/>
      <c r="JWA928" s="4"/>
      <c r="JWB928" s="4"/>
      <c r="JWC928" s="4"/>
      <c r="JWD928" s="4"/>
      <c r="JWE928" s="4"/>
      <c r="JWF928" s="4"/>
      <c r="JWG928" s="4"/>
      <c r="JWH928" s="4"/>
      <c r="JWI928" s="4"/>
      <c r="JWJ928" s="4"/>
      <c r="JWK928" s="4"/>
      <c r="JWL928" s="4"/>
      <c r="JWM928" s="4"/>
      <c r="JWN928" s="4"/>
      <c r="JWO928" s="4"/>
      <c r="JWP928" s="4"/>
      <c r="JWQ928" s="4"/>
      <c r="JWR928" s="4"/>
      <c r="JWS928" s="4"/>
      <c r="JWT928" s="4"/>
      <c r="JWU928" s="4"/>
      <c r="JWV928" s="4"/>
      <c r="JWW928" s="4"/>
      <c r="JWX928" s="4"/>
      <c r="JWY928" s="4"/>
      <c r="JWZ928" s="4"/>
      <c r="JXA928" s="4"/>
      <c r="JXB928" s="4"/>
      <c r="JXC928" s="4"/>
      <c r="JXD928" s="4"/>
      <c r="JXE928" s="4"/>
      <c r="JXF928" s="4"/>
      <c r="JXG928" s="4"/>
      <c r="JXH928" s="4"/>
      <c r="JXI928" s="4"/>
      <c r="JXJ928" s="4"/>
      <c r="JXK928" s="4"/>
      <c r="JXL928" s="4"/>
      <c r="JXM928" s="4"/>
      <c r="JXN928" s="4"/>
      <c r="JXO928" s="4"/>
      <c r="JXP928" s="4"/>
      <c r="JXQ928" s="4"/>
      <c r="JXR928" s="4"/>
      <c r="JXS928" s="4"/>
      <c r="JXT928" s="4"/>
      <c r="JXU928" s="4"/>
      <c r="JXV928" s="4"/>
      <c r="JXW928" s="4"/>
      <c r="JXX928" s="4"/>
      <c r="JXY928" s="4"/>
      <c r="JXZ928" s="4"/>
      <c r="JYA928" s="4"/>
      <c r="JYB928" s="4"/>
      <c r="JYC928" s="4"/>
      <c r="JYD928" s="4"/>
      <c r="JYE928" s="4"/>
      <c r="JYF928" s="4"/>
      <c r="JYG928" s="4"/>
      <c r="JYH928" s="4"/>
      <c r="JYJ928" s="4"/>
      <c r="JYL928" s="4"/>
      <c r="JYM928" s="4"/>
      <c r="JYN928" s="4"/>
      <c r="JYO928" s="4"/>
      <c r="JYP928" s="4"/>
      <c r="JYQ928" s="4"/>
      <c r="JYR928" s="4"/>
      <c r="JYS928" s="4"/>
      <c r="JYX928" s="4"/>
      <c r="JYY928" s="4"/>
      <c r="JYZ928" s="4"/>
      <c r="JZA928" s="4"/>
      <c r="JZB928" s="4"/>
      <c r="JZC928" s="4"/>
      <c r="JZD928" s="4"/>
      <c r="JZE928" s="4"/>
      <c r="JZF928" s="4"/>
      <c r="JZG928" s="4"/>
      <c r="JZH928" s="4"/>
      <c r="JZI928" s="4"/>
      <c r="JZJ928" s="4"/>
      <c r="JZK928" s="4"/>
      <c r="JZL928" s="4"/>
      <c r="JZM928" s="4"/>
      <c r="JZN928" s="4"/>
      <c r="JZO928" s="4"/>
      <c r="JZP928" s="4"/>
      <c r="JZQ928" s="4"/>
      <c r="JZR928" s="4"/>
      <c r="JZS928" s="4"/>
      <c r="JZT928" s="4"/>
      <c r="JZU928" s="4"/>
      <c r="JZV928" s="4"/>
      <c r="JZW928" s="4"/>
      <c r="JZX928" s="4"/>
      <c r="JZY928" s="4"/>
      <c r="JZZ928" s="4"/>
      <c r="KAA928" s="4"/>
      <c r="KAB928" s="4"/>
      <c r="KAC928" s="4"/>
      <c r="KAD928" s="4"/>
      <c r="KAE928" s="4"/>
      <c r="KAF928" s="4"/>
      <c r="KAG928" s="4"/>
      <c r="KAH928" s="4"/>
      <c r="KAI928" s="4"/>
      <c r="KAJ928" s="4"/>
      <c r="KAK928" s="4"/>
      <c r="KAL928" s="4"/>
      <c r="KAM928" s="4"/>
      <c r="KAN928" s="4"/>
      <c r="KAO928" s="4"/>
      <c r="KAP928" s="4"/>
      <c r="KAQ928" s="4"/>
      <c r="KAR928" s="4"/>
      <c r="KAS928" s="4"/>
      <c r="KAT928" s="4"/>
      <c r="KAU928" s="4"/>
      <c r="KAV928" s="4"/>
      <c r="KAW928" s="4"/>
      <c r="KAX928" s="4"/>
      <c r="KAY928" s="4"/>
      <c r="KAZ928" s="4"/>
      <c r="KBA928" s="4"/>
      <c r="KBB928" s="4"/>
      <c r="KBC928" s="4"/>
      <c r="KBD928" s="4"/>
      <c r="KBE928" s="4"/>
      <c r="KBF928" s="4"/>
      <c r="KBG928" s="4"/>
      <c r="KBH928" s="4"/>
      <c r="KBI928" s="4"/>
      <c r="KBJ928" s="4"/>
      <c r="KBK928" s="4"/>
      <c r="KBL928" s="4"/>
      <c r="KBM928" s="4"/>
      <c r="KBN928" s="4"/>
      <c r="KBO928" s="4"/>
      <c r="KBP928" s="4"/>
      <c r="KBQ928" s="4"/>
      <c r="KBR928" s="4"/>
      <c r="KBS928" s="4"/>
      <c r="KBT928" s="4"/>
      <c r="KBU928" s="4"/>
      <c r="KBV928" s="4"/>
      <c r="KBW928" s="4"/>
      <c r="KBX928" s="4"/>
      <c r="KBY928" s="4"/>
      <c r="KBZ928" s="4"/>
      <c r="KCA928" s="4"/>
      <c r="KCB928" s="4"/>
      <c r="KCC928" s="4"/>
      <c r="KCD928" s="4"/>
      <c r="KCE928" s="4"/>
      <c r="KCF928" s="4"/>
      <c r="KCG928" s="4"/>
      <c r="KCH928" s="4"/>
      <c r="KCI928" s="4"/>
      <c r="KCJ928" s="4"/>
      <c r="KCK928" s="4"/>
      <c r="KCL928" s="4"/>
      <c r="KCM928" s="4"/>
      <c r="KCN928" s="4"/>
      <c r="KCO928" s="4"/>
      <c r="KCP928" s="4"/>
      <c r="KCQ928" s="4"/>
      <c r="KCR928" s="4"/>
      <c r="KCS928" s="4"/>
      <c r="KCT928" s="4"/>
      <c r="KCU928" s="4"/>
      <c r="KCV928" s="4"/>
      <c r="KCW928" s="4"/>
      <c r="KCX928" s="4"/>
      <c r="KCY928" s="4"/>
      <c r="KCZ928" s="4"/>
      <c r="KDA928" s="4"/>
      <c r="KDB928" s="4"/>
      <c r="KDC928" s="4"/>
      <c r="KDD928" s="4"/>
      <c r="KDE928" s="4"/>
      <c r="KDF928" s="4"/>
      <c r="KDG928" s="4"/>
      <c r="KDH928" s="4"/>
      <c r="KDI928" s="4"/>
      <c r="KDJ928" s="4"/>
      <c r="KDK928" s="4"/>
      <c r="KDL928" s="4"/>
      <c r="KDM928" s="4"/>
      <c r="KDN928" s="4"/>
      <c r="KDO928" s="4"/>
      <c r="KDP928" s="4"/>
      <c r="KDQ928" s="4"/>
      <c r="KDR928" s="4"/>
      <c r="KDS928" s="4"/>
      <c r="KDT928" s="4"/>
      <c r="KDU928" s="4"/>
      <c r="KDV928" s="4"/>
      <c r="KDW928" s="4"/>
      <c r="KDX928" s="4"/>
      <c r="KDY928" s="4"/>
      <c r="KDZ928" s="4"/>
      <c r="KEA928" s="4"/>
      <c r="KEB928" s="4"/>
      <c r="KEC928" s="4"/>
      <c r="KED928" s="4"/>
      <c r="KEE928" s="4"/>
      <c r="KEF928" s="4"/>
      <c r="KEG928" s="4"/>
      <c r="KEH928" s="4"/>
      <c r="KEI928" s="4"/>
      <c r="KEJ928" s="4"/>
      <c r="KEK928" s="4"/>
      <c r="KEL928" s="4"/>
      <c r="KEM928" s="4"/>
      <c r="KEN928" s="4"/>
      <c r="KEO928" s="4"/>
      <c r="KEP928" s="4"/>
      <c r="KEQ928" s="4"/>
      <c r="KER928" s="4"/>
      <c r="KES928" s="4"/>
      <c r="KET928" s="4"/>
      <c r="KEU928" s="4"/>
      <c r="KEV928" s="4"/>
      <c r="KEW928" s="4"/>
      <c r="KEX928" s="4"/>
      <c r="KEY928" s="4"/>
      <c r="KEZ928" s="4"/>
      <c r="KFA928" s="4"/>
      <c r="KFB928" s="4"/>
      <c r="KFC928" s="4"/>
      <c r="KFD928" s="4"/>
      <c r="KFE928" s="4"/>
      <c r="KFF928" s="4"/>
      <c r="KFG928" s="4"/>
      <c r="KFH928" s="4"/>
      <c r="KFI928" s="4"/>
      <c r="KFJ928" s="4"/>
      <c r="KFK928" s="4"/>
      <c r="KFL928" s="4"/>
      <c r="KFM928" s="4"/>
      <c r="KFN928" s="4"/>
      <c r="KFO928" s="4"/>
      <c r="KFP928" s="4"/>
      <c r="KFQ928" s="4"/>
      <c r="KFR928" s="4"/>
      <c r="KFS928" s="4"/>
      <c r="KFT928" s="4"/>
      <c r="KFU928" s="4"/>
      <c r="KFV928" s="4"/>
      <c r="KFW928" s="4"/>
      <c r="KFX928" s="4"/>
      <c r="KFY928" s="4"/>
      <c r="KFZ928" s="4"/>
      <c r="KGA928" s="4"/>
      <c r="KGB928" s="4"/>
      <c r="KGC928" s="4"/>
      <c r="KGD928" s="4"/>
      <c r="KGE928" s="4"/>
      <c r="KGF928" s="4"/>
      <c r="KGG928" s="4"/>
      <c r="KGH928" s="4"/>
      <c r="KGI928" s="4"/>
      <c r="KGJ928" s="4"/>
      <c r="KGK928" s="4"/>
      <c r="KGL928" s="4"/>
      <c r="KGM928" s="4"/>
      <c r="KGN928" s="4"/>
      <c r="KGO928" s="4"/>
      <c r="KGP928" s="4"/>
      <c r="KGQ928" s="4"/>
      <c r="KGR928" s="4"/>
      <c r="KGS928" s="4"/>
      <c r="KGT928" s="4"/>
      <c r="KGU928" s="4"/>
      <c r="KGV928" s="4"/>
      <c r="KGW928" s="4"/>
      <c r="KGX928" s="4"/>
      <c r="KGY928" s="4"/>
      <c r="KGZ928" s="4"/>
      <c r="KHA928" s="4"/>
      <c r="KHB928" s="4"/>
      <c r="KHC928" s="4"/>
      <c r="KHD928" s="4"/>
      <c r="KHE928" s="4"/>
      <c r="KHF928" s="4"/>
      <c r="KHG928" s="4"/>
      <c r="KHH928" s="4"/>
      <c r="KHI928" s="4"/>
      <c r="KHJ928" s="4"/>
      <c r="KHK928" s="4"/>
      <c r="KHL928" s="4"/>
      <c r="KHM928" s="4"/>
      <c r="KHN928" s="4"/>
      <c r="KHO928" s="4"/>
      <c r="KHP928" s="4"/>
      <c r="KHQ928" s="4"/>
      <c r="KHR928" s="4"/>
      <c r="KHS928" s="4"/>
      <c r="KHT928" s="4"/>
      <c r="KHU928" s="4"/>
      <c r="KHV928" s="4"/>
      <c r="KHW928" s="4"/>
      <c r="KHX928" s="4"/>
      <c r="KHY928" s="4"/>
      <c r="KHZ928" s="4"/>
      <c r="KIA928" s="4"/>
      <c r="KIB928" s="4"/>
      <c r="KIC928" s="4"/>
      <c r="KID928" s="4"/>
      <c r="KIF928" s="4"/>
      <c r="KIH928" s="4"/>
      <c r="KII928" s="4"/>
      <c r="KIJ928" s="4"/>
      <c r="KIK928" s="4"/>
      <c r="KIL928" s="4"/>
      <c r="KIM928" s="4"/>
      <c r="KIN928" s="4"/>
      <c r="KIO928" s="4"/>
      <c r="KIT928" s="4"/>
      <c r="KIU928" s="4"/>
      <c r="KIV928" s="4"/>
      <c r="KIW928" s="4"/>
      <c r="KIX928" s="4"/>
      <c r="KIY928" s="4"/>
      <c r="KIZ928" s="4"/>
      <c r="KJA928" s="4"/>
      <c r="KJB928" s="4"/>
      <c r="KJC928" s="4"/>
      <c r="KJD928" s="4"/>
      <c r="KJE928" s="4"/>
      <c r="KJF928" s="4"/>
      <c r="KJG928" s="4"/>
      <c r="KJH928" s="4"/>
      <c r="KJI928" s="4"/>
      <c r="KJJ928" s="4"/>
      <c r="KJK928" s="4"/>
      <c r="KJL928" s="4"/>
      <c r="KJM928" s="4"/>
      <c r="KJN928" s="4"/>
      <c r="KJO928" s="4"/>
      <c r="KJP928" s="4"/>
      <c r="KJQ928" s="4"/>
      <c r="KJR928" s="4"/>
      <c r="KJS928" s="4"/>
      <c r="KJT928" s="4"/>
      <c r="KJU928" s="4"/>
      <c r="KJV928" s="4"/>
      <c r="KJW928" s="4"/>
      <c r="KJX928" s="4"/>
      <c r="KJY928" s="4"/>
      <c r="KJZ928" s="4"/>
      <c r="KKA928" s="4"/>
      <c r="KKB928" s="4"/>
      <c r="KKC928" s="4"/>
      <c r="KKD928" s="4"/>
      <c r="KKE928" s="4"/>
      <c r="KKF928" s="4"/>
      <c r="KKG928" s="4"/>
      <c r="KKH928" s="4"/>
      <c r="KKI928" s="4"/>
      <c r="KKJ928" s="4"/>
      <c r="KKK928" s="4"/>
      <c r="KKL928" s="4"/>
      <c r="KKM928" s="4"/>
      <c r="KKN928" s="4"/>
      <c r="KKO928" s="4"/>
      <c r="KKP928" s="4"/>
      <c r="KKQ928" s="4"/>
      <c r="KKR928" s="4"/>
      <c r="KKS928" s="4"/>
      <c r="KKT928" s="4"/>
      <c r="KKU928" s="4"/>
      <c r="KKV928" s="4"/>
      <c r="KKW928" s="4"/>
      <c r="KKX928" s="4"/>
      <c r="KKY928" s="4"/>
      <c r="KKZ928" s="4"/>
      <c r="KLA928" s="4"/>
      <c r="KLB928" s="4"/>
      <c r="KLC928" s="4"/>
      <c r="KLD928" s="4"/>
      <c r="KLE928" s="4"/>
      <c r="KLF928" s="4"/>
      <c r="KLG928" s="4"/>
      <c r="KLH928" s="4"/>
      <c r="KLI928" s="4"/>
      <c r="KLJ928" s="4"/>
      <c r="KLK928" s="4"/>
      <c r="KLL928" s="4"/>
      <c r="KLM928" s="4"/>
      <c r="KLN928" s="4"/>
      <c r="KLO928" s="4"/>
      <c r="KLP928" s="4"/>
      <c r="KLQ928" s="4"/>
      <c r="KLR928" s="4"/>
      <c r="KLS928" s="4"/>
      <c r="KLT928" s="4"/>
      <c r="KLU928" s="4"/>
      <c r="KLV928" s="4"/>
      <c r="KLW928" s="4"/>
      <c r="KLX928" s="4"/>
      <c r="KLY928" s="4"/>
      <c r="KLZ928" s="4"/>
      <c r="KMA928" s="4"/>
      <c r="KMB928" s="4"/>
      <c r="KMC928" s="4"/>
      <c r="KMD928" s="4"/>
      <c r="KME928" s="4"/>
      <c r="KMF928" s="4"/>
      <c r="KMG928" s="4"/>
      <c r="KMH928" s="4"/>
      <c r="KMI928" s="4"/>
      <c r="KMJ928" s="4"/>
      <c r="KMK928" s="4"/>
      <c r="KML928" s="4"/>
      <c r="KMM928" s="4"/>
      <c r="KMN928" s="4"/>
      <c r="KMO928" s="4"/>
      <c r="KMP928" s="4"/>
      <c r="KMQ928" s="4"/>
      <c r="KMR928" s="4"/>
      <c r="KMS928" s="4"/>
      <c r="KMT928" s="4"/>
      <c r="KMU928" s="4"/>
      <c r="KMV928" s="4"/>
      <c r="KMW928" s="4"/>
      <c r="KMX928" s="4"/>
      <c r="KMY928" s="4"/>
      <c r="KMZ928" s="4"/>
      <c r="KNA928" s="4"/>
      <c r="KNB928" s="4"/>
      <c r="KNC928" s="4"/>
      <c r="KND928" s="4"/>
      <c r="KNE928" s="4"/>
      <c r="KNF928" s="4"/>
      <c r="KNG928" s="4"/>
      <c r="KNH928" s="4"/>
      <c r="KNI928" s="4"/>
      <c r="KNJ928" s="4"/>
      <c r="KNK928" s="4"/>
      <c r="KNL928" s="4"/>
      <c r="KNM928" s="4"/>
      <c r="KNN928" s="4"/>
      <c r="KNO928" s="4"/>
      <c r="KNP928" s="4"/>
      <c r="KNQ928" s="4"/>
      <c r="KNR928" s="4"/>
      <c r="KNS928" s="4"/>
      <c r="KNT928" s="4"/>
      <c r="KNU928" s="4"/>
      <c r="KNV928" s="4"/>
      <c r="KNW928" s="4"/>
      <c r="KNX928" s="4"/>
      <c r="KNY928" s="4"/>
      <c r="KNZ928" s="4"/>
      <c r="KOA928" s="4"/>
      <c r="KOB928" s="4"/>
      <c r="KOC928" s="4"/>
      <c r="KOD928" s="4"/>
      <c r="KOE928" s="4"/>
      <c r="KOF928" s="4"/>
      <c r="KOG928" s="4"/>
      <c r="KOH928" s="4"/>
      <c r="KOI928" s="4"/>
      <c r="KOJ928" s="4"/>
      <c r="KOK928" s="4"/>
      <c r="KOL928" s="4"/>
      <c r="KOM928" s="4"/>
      <c r="KON928" s="4"/>
      <c r="KOO928" s="4"/>
      <c r="KOP928" s="4"/>
      <c r="KOQ928" s="4"/>
      <c r="KOR928" s="4"/>
      <c r="KOS928" s="4"/>
      <c r="KOT928" s="4"/>
      <c r="KOU928" s="4"/>
      <c r="KOV928" s="4"/>
      <c r="KOW928" s="4"/>
      <c r="KOX928" s="4"/>
      <c r="KOY928" s="4"/>
      <c r="KOZ928" s="4"/>
      <c r="KPA928" s="4"/>
      <c r="KPB928" s="4"/>
      <c r="KPC928" s="4"/>
      <c r="KPD928" s="4"/>
      <c r="KPE928" s="4"/>
      <c r="KPF928" s="4"/>
      <c r="KPG928" s="4"/>
      <c r="KPH928" s="4"/>
      <c r="KPI928" s="4"/>
      <c r="KPJ928" s="4"/>
      <c r="KPK928" s="4"/>
      <c r="KPL928" s="4"/>
      <c r="KPM928" s="4"/>
      <c r="KPN928" s="4"/>
      <c r="KPO928" s="4"/>
      <c r="KPP928" s="4"/>
      <c r="KPQ928" s="4"/>
      <c r="KPR928" s="4"/>
      <c r="KPS928" s="4"/>
      <c r="KPT928" s="4"/>
      <c r="KPU928" s="4"/>
      <c r="KPV928" s="4"/>
      <c r="KPW928" s="4"/>
      <c r="KPX928" s="4"/>
      <c r="KPY928" s="4"/>
      <c r="KPZ928" s="4"/>
      <c r="KQA928" s="4"/>
      <c r="KQB928" s="4"/>
      <c r="KQC928" s="4"/>
      <c r="KQD928" s="4"/>
      <c r="KQE928" s="4"/>
      <c r="KQF928" s="4"/>
      <c r="KQG928" s="4"/>
      <c r="KQH928" s="4"/>
      <c r="KQI928" s="4"/>
      <c r="KQJ928" s="4"/>
      <c r="KQK928" s="4"/>
      <c r="KQL928" s="4"/>
      <c r="KQM928" s="4"/>
      <c r="KQN928" s="4"/>
      <c r="KQO928" s="4"/>
      <c r="KQP928" s="4"/>
      <c r="KQQ928" s="4"/>
      <c r="KQR928" s="4"/>
      <c r="KQS928" s="4"/>
      <c r="KQT928" s="4"/>
      <c r="KQU928" s="4"/>
      <c r="KQV928" s="4"/>
      <c r="KQW928" s="4"/>
      <c r="KQX928" s="4"/>
      <c r="KQY928" s="4"/>
      <c r="KQZ928" s="4"/>
      <c r="KRA928" s="4"/>
      <c r="KRB928" s="4"/>
      <c r="KRC928" s="4"/>
      <c r="KRD928" s="4"/>
      <c r="KRE928" s="4"/>
      <c r="KRF928" s="4"/>
      <c r="KRG928" s="4"/>
      <c r="KRH928" s="4"/>
      <c r="KRI928" s="4"/>
      <c r="KRJ928" s="4"/>
      <c r="KRK928" s="4"/>
      <c r="KRL928" s="4"/>
      <c r="KRM928" s="4"/>
      <c r="KRN928" s="4"/>
      <c r="KRO928" s="4"/>
      <c r="KRP928" s="4"/>
      <c r="KRQ928" s="4"/>
      <c r="KRR928" s="4"/>
      <c r="KRS928" s="4"/>
      <c r="KRT928" s="4"/>
      <c r="KRU928" s="4"/>
      <c r="KRV928" s="4"/>
      <c r="KRW928" s="4"/>
      <c r="KRX928" s="4"/>
      <c r="KRY928" s="4"/>
      <c r="KRZ928" s="4"/>
      <c r="KSB928" s="4"/>
      <c r="KSD928" s="4"/>
      <c r="KSE928" s="4"/>
      <c r="KSF928" s="4"/>
      <c r="KSG928" s="4"/>
      <c r="KSH928" s="4"/>
      <c r="KSI928" s="4"/>
      <c r="KSJ928" s="4"/>
      <c r="KSK928" s="4"/>
      <c r="KSP928" s="4"/>
      <c r="KSQ928" s="4"/>
      <c r="KSR928" s="4"/>
      <c r="KSS928" s="4"/>
      <c r="KST928" s="4"/>
      <c r="KSU928" s="4"/>
      <c r="KSV928" s="4"/>
      <c r="KSW928" s="4"/>
      <c r="KSX928" s="4"/>
      <c r="KSY928" s="4"/>
      <c r="KSZ928" s="4"/>
      <c r="KTA928" s="4"/>
      <c r="KTB928" s="4"/>
      <c r="KTC928" s="4"/>
      <c r="KTD928" s="4"/>
      <c r="KTE928" s="4"/>
      <c r="KTF928" s="4"/>
      <c r="KTG928" s="4"/>
      <c r="KTH928" s="4"/>
      <c r="KTI928" s="4"/>
      <c r="KTJ928" s="4"/>
      <c r="KTK928" s="4"/>
      <c r="KTL928" s="4"/>
      <c r="KTM928" s="4"/>
      <c r="KTN928" s="4"/>
      <c r="KTO928" s="4"/>
      <c r="KTP928" s="4"/>
      <c r="KTQ928" s="4"/>
      <c r="KTR928" s="4"/>
      <c r="KTS928" s="4"/>
      <c r="KTT928" s="4"/>
      <c r="KTU928" s="4"/>
      <c r="KTV928" s="4"/>
      <c r="KTW928" s="4"/>
      <c r="KTX928" s="4"/>
      <c r="KTY928" s="4"/>
      <c r="KTZ928" s="4"/>
      <c r="KUA928" s="4"/>
      <c r="KUB928" s="4"/>
      <c r="KUC928" s="4"/>
      <c r="KUD928" s="4"/>
      <c r="KUE928" s="4"/>
      <c r="KUF928" s="4"/>
      <c r="KUG928" s="4"/>
      <c r="KUH928" s="4"/>
      <c r="KUI928" s="4"/>
      <c r="KUJ928" s="4"/>
      <c r="KUK928" s="4"/>
      <c r="KUL928" s="4"/>
      <c r="KUM928" s="4"/>
      <c r="KUN928" s="4"/>
      <c r="KUO928" s="4"/>
      <c r="KUP928" s="4"/>
      <c r="KUQ928" s="4"/>
      <c r="KUR928" s="4"/>
      <c r="KUS928" s="4"/>
      <c r="KUT928" s="4"/>
      <c r="KUU928" s="4"/>
      <c r="KUV928" s="4"/>
      <c r="KUW928" s="4"/>
      <c r="KUX928" s="4"/>
      <c r="KUY928" s="4"/>
      <c r="KUZ928" s="4"/>
      <c r="KVA928" s="4"/>
      <c r="KVB928" s="4"/>
      <c r="KVC928" s="4"/>
      <c r="KVD928" s="4"/>
      <c r="KVE928" s="4"/>
      <c r="KVF928" s="4"/>
      <c r="KVG928" s="4"/>
      <c r="KVH928" s="4"/>
      <c r="KVI928" s="4"/>
      <c r="KVJ928" s="4"/>
      <c r="KVK928" s="4"/>
      <c r="KVL928" s="4"/>
      <c r="KVM928" s="4"/>
      <c r="KVN928" s="4"/>
      <c r="KVO928" s="4"/>
      <c r="KVP928" s="4"/>
      <c r="KVQ928" s="4"/>
      <c r="KVR928" s="4"/>
      <c r="KVS928" s="4"/>
      <c r="KVT928" s="4"/>
      <c r="KVU928" s="4"/>
      <c r="KVV928" s="4"/>
      <c r="KVW928" s="4"/>
      <c r="KVX928" s="4"/>
      <c r="KVY928" s="4"/>
      <c r="KVZ928" s="4"/>
      <c r="KWA928" s="4"/>
      <c r="KWB928" s="4"/>
      <c r="KWC928" s="4"/>
      <c r="KWD928" s="4"/>
      <c r="KWE928" s="4"/>
      <c r="KWF928" s="4"/>
      <c r="KWG928" s="4"/>
      <c r="KWH928" s="4"/>
      <c r="KWI928" s="4"/>
      <c r="KWJ928" s="4"/>
      <c r="KWK928" s="4"/>
      <c r="KWL928" s="4"/>
      <c r="KWM928" s="4"/>
      <c r="KWN928" s="4"/>
      <c r="KWO928" s="4"/>
      <c r="KWP928" s="4"/>
      <c r="KWQ928" s="4"/>
      <c r="KWR928" s="4"/>
      <c r="KWS928" s="4"/>
      <c r="KWT928" s="4"/>
      <c r="KWU928" s="4"/>
      <c r="KWV928" s="4"/>
      <c r="KWW928" s="4"/>
      <c r="KWX928" s="4"/>
      <c r="KWY928" s="4"/>
      <c r="KWZ928" s="4"/>
      <c r="KXA928" s="4"/>
      <c r="KXB928" s="4"/>
      <c r="KXC928" s="4"/>
      <c r="KXD928" s="4"/>
      <c r="KXE928" s="4"/>
      <c r="KXF928" s="4"/>
      <c r="KXG928" s="4"/>
      <c r="KXH928" s="4"/>
      <c r="KXI928" s="4"/>
      <c r="KXJ928" s="4"/>
      <c r="KXK928" s="4"/>
      <c r="KXL928" s="4"/>
      <c r="KXM928" s="4"/>
      <c r="KXN928" s="4"/>
      <c r="KXO928" s="4"/>
      <c r="KXP928" s="4"/>
      <c r="KXQ928" s="4"/>
      <c r="KXR928" s="4"/>
      <c r="KXS928" s="4"/>
      <c r="KXT928" s="4"/>
      <c r="KXU928" s="4"/>
      <c r="KXV928" s="4"/>
      <c r="KXW928" s="4"/>
      <c r="KXX928" s="4"/>
      <c r="KXY928" s="4"/>
      <c r="KXZ928" s="4"/>
      <c r="KYA928" s="4"/>
      <c r="KYB928" s="4"/>
      <c r="KYC928" s="4"/>
      <c r="KYD928" s="4"/>
      <c r="KYE928" s="4"/>
      <c r="KYF928" s="4"/>
      <c r="KYG928" s="4"/>
      <c r="KYH928" s="4"/>
      <c r="KYI928" s="4"/>
      <c r="KYJ928" s="4"/>
      <c r="KYK928" s="4"/>
      <c r="KYL928" s="4"/>
      <c r="KYM928" s="4"/>
      <c r="KYN928" s="4"/>
      <c r="KYO928" s="4"/>
      <c r="KYP928" s="4"/>
      <c r="KYQ928" s="4"/>
      <c r="KYR928" s="4"/>
      <c r="KYS928" s="4"/>
      <c r="KYT928" s="4"/>
      <c r="KYU928" s="4"/>
      <c r="KYV928" s="4"/>
      <c r="KYW928" s="4"/>
      <c r="KYX928" s="4"/>
      <c r="KYY928" s="4"/>
      <c r="KYZ928" s="4"/>
      <c r="KZA928" s="4"/>
      <c r="KZB928" s="4"/>
      <c r="KZC928" s="4"/>
      <c r="KZD928" s="4"/>
      <c r="KZE928" s="4"/>
      <c r="KZF928" s="4"/>
      <c r="KZG928" s="4"/>
      <c r="KZH928" s="4"/>
      <c r="KZI928" s="4"/>
      <c r="KZJ928" s="4"/>
      <c r="KZK928" s="4"/>
      <c r="KZL928" s="4"/>
      <c r="KZM928" s="4"/>
      <c r="KZN928" s="4"/>
      <c r="KZO928" s="4"/>
      <c r="KZP928" s="4"/>
      <c r="KZQ928" s="4"/>
      <c r="KZR928" s="4"/>
      <c r="KZS928" s="4"/>
      <c r="KZT928" s="4"/>
      <c r="KZU928" s="4"/>
      <c r="KZV928" s="4"/>
      <c r="KZW928" s="4"/>
      <c r="KZX928" s="4"/>
      <c r="KZY928" s="4"/>
      <c r="KZZ928" s="4"/>
      <c r="LAA928" s="4"/>
      <c r="LAB928" s="4"/>
      <c r="LAC928" s="4"/>
      <c r="LAD928" s="4"/>
      <c r="LAE928" s="4"/>
      <c r="LAF928" s="4"/>
      <c r="LAG928" s="4"/>
      <c r="LAH928" s="4"/>
      <c r="LAI928" s="4"/>
      <c r="LAJ928" s="4"/>
      <c r="LAK928" s="4"/>
      <c r="LAL928" s="4"/>
      <c r="LAM928" s="4"/>
      <c r="LAN928" s="4"/>
      <c r="LAO928" s="4"/>
      <c r="LAP928" s="4"/>
      <c r="LAQ928" s="4"/>
      <c r="LAR928" s="4"/>
      <c r="LAS928" s="4"/>
      <c r="LAT928" s="4"/>
      <c r="LAU928" s="4"/>
      <c r="LAV928" s="4"/>
      <c r="LAW928" s="4"/>
      <c r="LAX928" s="4"/>
      <c r="LAY928" s="4"/>
      <c r="LAZ928" s="4"/>
      <c r="LBA928" s="4"/>
      <c r="LBB928" s="4"/>
      <c r="LBC928" s="4"/>
      <c r="LBD928" s="4"/>
      <c r="LBE928" s="4"/>
      <c r="LBF928" s="4"/>
      <c r="LBG928" s="4"/>
      <c r="LBH928" s="4"/>
      <c r="LBI928" s="4"/>
      <c r="LBJ928" s="4"/>
      <c r="LBK928" s="4"/>
      <c r="LBL928" s="4"/>
      <c r="LBM928" s="4"/>
      <c r="LBN928" s="4"/>
      <c r="LBO928" s="4"/>
      <c r="LBP928" s="4"/>
      <c r="LBQ928" s="4"/>
      <c r="LBR928" s="4"/>
      <c r="LBS928" s="4"/>
      <c r="LBT928" s="4"/>
      <c r="LBU928" s="4"/>
      <c r="LBV928" s="4"/>
      <c r="LBX928" s="4"/>
      <c r="LBZ928" s="4"/>
      <c r="LCA928" s="4"/>
      <c r="LCB928" s="4"/>
      <c r="LCC928" s="4"/>
      <c r="LCD928" s="4"/>
      <c r="LCE928" s="4"/>
      <c r="LCF928" s="4"/>
      <c r="LCG928" s="4"/>
      <c r="LCL928" s="4"/>
      <c r="LCM928" s="4"/>
      <c r="LCN928" s="4"/>
      <c r="LCO928" s="4"/>
      <c r="LCP928" s="4"/>
      <c r="LCQ928" s="4"/>
      <c r="LCR928" s="4"/>
      <c r="LCS928" s="4"/>
      <c r="LCT928" s="4"/>
      <c r="LCU928" s="4"/>
      <c r="LCV928" s="4"/>
      <c r="LCW928" s="4"/>
      <c r="LCX928" s="4"/>
      <c r="LCY928" s="4"/>
      <c r="LCZ928" s="4"/>
      <c r="LDA928" s="4"/>
      <c r="LDB928" s="4"/>
      <c r="LDC928" s="4"/>
      <c r="LDD928" s="4"/>
      <c r="LDE928" s="4"/>
      <c r="LDF928" s="4"/>
      <c r="LDG928" s="4"/>
      <c r="LDH928" s="4"/>
      <c r="LDI928" s="4"/>
      <c r="LDJ928" s="4"/>
      <c r="LDK928" s="4"/>
      <c r="LDL928" s="4"/>
      <c r="LDM928" s="4"/>
      <c r="LDN928" s="4"/>
      <c r="LDO928" s="4"/>
      <c r="LDP928" s="4"/>
      <c r="LDQ928" s="4"/>
      <c r="LDR928" s="4"/>
      <c r="LDS928" s="4"/>
      <c r="LDT928" s="4"/>
      <c r="LDU928" s="4"/>
      <c r="LDV928" s="4"/>
      <c r="LDW928" s="4"/>
      <c r="LDX928" s="4"/>
      <c r="LDY928" s="4"/>
      <c r="LDZ928" s="4"/>
      <c r="LEA928" s="4"/>
      <c r="LEB928" s="4"/>
      <c r="LEC928" s="4"/>
      <c r="LED928" s="4"/>
      <c r="LEE928" s="4"/>
      <c r="LEF928" s="4"/>
      <c r="LEG928" s="4"/>
      <c r="LEH928" s="4"/>
      <c r="LEI928" s="4"/>
      <c r="LEJ928" s="4"/>
      <c r="LEK928" s="4"/>
      <c r="LEL928" s="4"/>
      <c r="LEM928" s="4"/>
      <c r="LEN928" s="4"/>
      <c r="LEO928" s="4"/>
      <c r="LEP928" s="4"/>
      <c r="LEQ928" s="4"/>
      <c r="LER928" s="4"/>
      <c r="LES928" s="4"/>
      <c r="LET928" s="4"/>
      <c r="LEU928" s="4"/>
      <c r="LEV928" s="4"/>
      <c r="LEW928" s="4"/>
      <c r="LEX928" s="4"/>
      <c r="LEY928" s="4"/>
      <c r="LEZ928" s="4"/>
      <c r="LFA928" s="4"/>
      <c r="LFB928" s="4"/>
      <c r="LFC928" s="4"/>
      <c r="LFD928" s="4"/>
      <c r="LFE928" s="4"/>
      <c r="LFF928" s="4"/>
      <c r="LFG928" s="4"/>
      <c r="LFH928" s="4"/>
      <c r="LFI928" s="4"/>
      <c r="LFJ928" s="4"/>
      <c r="LFK928" s="4"/>
      <c r="LFL928" s="4"/>
      <c r="LFM928" s="4"/>
      <c r="LFN928" s="4"/>
      <c r="LFO928" s="4"/>
      <c r="LFP928" s="4"/>
      <c r="LFQ928" s="4"/>
      <c r="LFR928" s="4"/>
      <c r="LFS928" s="4"/>
      <c r="LFT928" s="4"/>
      <c r="LFU928" s="4"/>
      <c r="LFV928" s="4"/>
      <c r="LFW928" s="4"/>
      <c r="LFX928" s="4"/>
      <c r="LFY928" s="4"/>
      <c r="LFZ928" s="4"/>
      <c r="LGA928" s="4"/>
      <c r="LGB928" s="4"/>
      <c r="LGC928" s="4"/>
      <c r="LGD928" s="4"/>
      <c r="LGE928" s="4"/>
      <c r="LGF928" s="4"/>
      <c r="LGG928" s="4"/>
      <c r="LGH928" s="4"/>
      <c r="LGI928" s="4"/>
      <c r="LGJ928" s="4"/>
      <c r="LGK928" s="4"/>
      <c r="LGL928" s="4"/>
      <c r="LGM928" s="4"/>
      <c r="LGN928" s="4"/>
      <c r="LGO928" s="4"/>
      <c r="LGP928" s="4"/>
      <c r="LGQ928" s="4"/>
      <c r="LGR928" s="4"/>
      <c r="LGS928" s="4"/>
      <c r="LGT928" s="4"/>
      <c r="LGU928" s="4"/>
      <c r="LGV928" s="4"/>
      <c r="LGW928" s="4"/>
      <c r="LGX928" s="4"/>
      <c r="LGY928" s="4"/>
      <c r="LGZ928" s="4"/>
      <c r="LHA928" s="4"/>
      <c r="LHB928" s="4"/>
      <c r="LHC928" s="4"/>
      <c r="LHD928" s="4"/>
      <c r="LHE928" s="4"/>
      <c r="LHF928" s="4"/>
      <c r="LHG928" s="4"/>
      <c r="LHH928" s="4"/>
      <c r="LHI928" s="4"/>
      <c r="LHJ928" s="4"/>
      <c r="LHK928" s="4"/>
      <c r="LHL928" s="4"/>
      <c r="LHM928" s="4"/>
      <c r="LHN928" s="4"/>
      <c r="LHO928" s="4"/>
      <c r="LHP928" s="4"/>
      <c r="LHQ928" s="4"/>
      <c r="LHR928" s="4"/>
      <c r="LHS928" s="4"/>
      <c r="LHT928" s="4"/>
      <c r="LHU928" s="4"/>
      <c r="LHV928" s="4"/>
      <c r="LHW928" s="4"/>
      <c r="LHX928" s="4"/>
      <c r="LHY928" s="4"/>
      <c r="LHZ928" s="4"/>
      <c r="LIA928" s="4"/>
      <c r="LIB928" s="4"/>
      <c r="LIC928" s="4"/>
      <c r="LID928" s="4"/>
      <c r="LIE928" s="4"/>
      <c r="LIF928" s="4"/>
      <c r="LIG928" s="4"/>
      <c r="LIH928" s="4"/>
      <c r="LII928" s="4"/>
      <c r="LIJ928" s="4"/>
      <c r="LIK928" s="4"/>
      <c r="LIL928" s="4"/>
      <c r="LIM928" s="4"/>
      <c r="LIN928" s="4"/>
      <c r="LIO928" s="4"/>
      <c r="LIP928" s="4"/>
      <c r="LIQ928" s="4"/>
      <c r="LIR928" s="4"/>
      <c r="LIS928" s="4"/>
      <c r="LIT928" s="4"/>
      <c r="LIU928" s="4"/>
      <c r="LIV928" s="4"/>
      <c r="LIW928" s="4"/>
      <c r="LIX928" s="4"/>
      <c r="LIY928" s="4"/>
      <c r="LIZ928" s="4"/>
      <c r="LJA928" s="4"/>
      <c r="LJB928" s="4"/>
      <c r="LJC928" s="4"/>
      <c r="LJD928" s="4"/>
      <c r="LJE928" s="4"/>
      <c r="LJF928" s="4"/>
      <c r="LJG928" s="4"/>
      <c r="LJH928" s="4"/>
      <c r="LJI928" s="4"/>
      <c r="LJJ928" s="4"/>
      <c r="LJK928" s="4"/>
      <c r="LJL928" s="4"/>
      <c r="LJM928" s="4"/>
      <c r="LJN928" s="4"/>
      <c r="LJO928" s="4"/>
      <c r="LJP928" s="4"/>
      <c r="LJQ928" s="4"/>
      <c r="LJR928" s="4"/>
      <c r="LJS928" s="4"/>
      <c r="LJT928" s="4"/>
      <c r="LJU928" s="4"/>
      <c r="LJV928" s="4"/>
      <c r="LJW928" s="4"/>
      <c r="LJX928" s="4"/>
      <c r="LJY928" s="4"/>
      <c r="LJZ928" s="4"/>
      <c r="LKA928" s="4"/>
      <c r="LKB928" s="4"/>
      <c r="LKC928" s="4"/>
      <c r="LKD928" s="4"/>
      <c r="LKE928" s="4"/>
      <c r="LKF928" s="4"/>
      <c r="LKG928" s="4"/>
      <c r="LKH928" s="4"/>
      <c r="LKI928" s="4"/>
      <c r="LKJ928" s="4"/>
      <c r="LKK928" s="4"/>
      <c r="LKL928" s="4"/>
      <c r="LKM928" s="4"/>
      <c r="LKN928" s="4"/>
      <c r="LKO928" s="4"/>
      <c r="LKP928" s="4"/>
      <c r="LKQ928" s="4"/>
      <c r="LKR928" s="4"/>
      <c r="LKS928" s="4"/>
      <c r="LKT928" s="4"/>
      <c r="LKU928" s="4"/>
      <c r="LKV928" s="4"/>
      <c r="LKW928" s="4"/>
      <c r="LKX928" s="4"/>
      <c r="LKY928" s="4"/>
      <c r="LKZ928" s="4"/>
      <c r="LLA928" s="4"/>
      <c r="LLB928" s="4"/>
      <c r="LLC928" s="4"/>
      <c r="LLD928" s="4"/>
      <c r="LLE928" s="4"/>
      <c r="LLF928" s="4"/>
      <c r="LLG928" s="4"/>
      <c r="LLH928" s="4"/>
      <c r="LLI928" s="4"/>
      <c r="LLJ928" s="4"/>
      <c r="LLK928" s="4"/>
      <c r="LLL928" s="4"/>
      <c r="LLM928" s="4"/>
      <c r="LLN928" s="4"/>
      <c r="LLO928" s="4"/>
      <c r="LLP928" s="4"/>
      <c r="LLQ928" s="4"/>
      <c r="LLR928" s="4"/>
      <c r="LLT928" s="4"/>
      <c r="LLV928" s="4"/>
      <c r="LLW928" s="4"/>
      <c r="LLX928" s="4"/>
      <c r="LLY928" s="4"/>
      <c r="LLZ928" s="4"/>
      <c r="LMA928" s="4"/>
      <c r="LMB928" s="4"/>
      <c r="LMC928" s="4"/>
      <c r="LMH928" s="4"/>
      <c r="LMI928" s="4"/>
      <c r="LMJ928" s="4"/>
      <c r="LMK928" s="4"/>
      <c r="LML928" s="4"/>
      <c r="LMM928" s="4"/>
      <c r="LMN928" s="4"/>
      <c r="LMO928" s="4"/>
      <c r="LMP928" s="4"/>
      <c r="LMQ928" s="4"/>
      <c r="LMR928" s="4"/>
      <c r="LMS928" s="4"/>
      <c r="LMT928" s="4"/>
      <c r="LMU928" s="4"/>
      <c r="LMV928" s="4"/>
      <c r="LMW928" s="4"/>
      <c r="LMX928" s="4"/>
      <c r="LMY928" s="4"/>
      <c r="LMZ928" s="4"/>
      <c r="LNA928" s="4"/>
      <c r="LNB928" s="4"/>
      <c r="LNC928" s="4"/>
      <c r="LND928" s="4"/>
      <c r="LNE928" s="4"/>
      <c r="LNF928" s="4"/>
      <c r="LNG928" s="4"/>
      <c r="LNH928" s="4"/>
      <c r="LNI928" s="4"/>
      <c r="LNJ928" s="4"/>
      <c r="LNK928" s="4"/>
      <c r="LNL928" s="4"/>
      <c r="LNM928" s="4"/>
      <c r="LNN928" s="4"/>
      <c r="LNO928" s="4"/>
      <c r="LNP928" s="4"/>
      <c r="LNQ928" s="4"/>
      <c r="LNR928" s="4"/>
      <c r="LNS928" s="4"/>
      <c r="LNT928" s="4"/>
      <c r="LNU928" s="4"/>
      <c r="LNV928" s="4"/>
      <c r="LNW928" s="4"/>
      <c r="LNX928" s="4"/>
      <c r="LNY928" s="4"/>
      <c r="LNZ928" s="4"/>
      <c r="LOA928" s="4"/>
      <c r="LOB928" s="4"/>
      <c r="LOC928" s="4"/>
      <c r="LOD928" s="4"/>
      <c r="LOE928" s="4"/>
      <c r="LOF928" s="4"/>
      <c r="LOG928" s="4"/>
      <c r="LOH928" s="4"/>
      <c r="LOI928" s="4"/>
      <c r="LOJ928" s="4"/>
      <c r="LOK928" s="4"/>
      <c r="LOL928" s="4"/>
      <c r="LOM928" s="4"/>
      <c r="LON928" s="4"/>
      <c r="LOO928" s="4"/>
      <c r="LOP928" s="4"/>
      <c r="LOQ928" s="4"/>
      <c r="LOR928" s="4"/>
      <c r="LOS928" s="4"/>
      <c r="LOT928" s="4"/>
      <c r="LOU928" s="4"/>
      <c r="LOV928" s="4"/>
      <c r="LOW928" s="4"/>
      <c r="LOX928" s="4"/>
      <c r="LOY928" s="4"/>
      <c r="LOZ928" s="4"/>
      <c r="LPA928" s="4"/>
      <c r="LPB928" s="4"/>
      <c r="LPC928" s="4"/>
      <c r="LPD928" s="4"/>
      <c r="LPE928" s="4"/>
      <c r="LPF928" s="4"/>
      <c r="LPG928" s="4"/>
      <c r="LPH928" s="4"/>
      <c r="LPI928" s="4"/>
      <c r="LPJ928" s="4"/>
      <c r="LPK928" s="4"/>
      <c r="LPL928" s="4"/>
      <c r="LPM928" s="4"/>
      <c r="LPN928" s="4"/>
      <c r="LPO928" s="4"/>
      <c r="LPP928" s="4"/>
      <c r="LPQ928" s="4"/>
      <c r="LPR928" s="4"/>
      <c r="LPS928" s="4"/>
      <c r="LPT928" s="4"/>
      <c r="LPU928" s="4"/>
      <c r="LPV928" s="4"/>
      <c r="LPW928" s="4"/>
      <c r="LPX928" s="4"/>
      <c r="LPY928" s="4"/>
      <c r="LPZ928" s="4"/>
      <c r="LQA928" s="4"/>
      <c r="LQB928" s="4"/>
      <c r="LQC928" s="4"/>
      <c r="LQD928" s="4"/>
      <c r="LQE928" s="4"/>
      <c r="LQF928" s="4"/>
      <c r="LQG928" s="4"/>
      <c r="LQH928" s="4"/>
      <c r="LQI928" s="4"/>
      <c r="LQJ928" s="4"/>
      <c r="LQK928" s="4"/>
      <c r="LQL928" s="4"/>
      <c r="LQM928" s="4"/>
      <c r="LQN928" s="4"/>
      <c r="LQO928" s="4"/>
      <c r="LQP928" s="4"/>
      <c r="LQQ928" s="4"/>
      <c r="LQR928" s="4"/>
      <c r="LQS928" s="4"/>
      <c r="LQT928" s="4"/>
      <c r="LQU928" s="4"/>
      <c r="LQV928" s="4"/>
      <c r="LQW928" s="4"/>
      <c r="LQX928" s="4"/>
      <c r="LQY928" s="4"/>
      <c r="LQZ928" s="4"/>
      <c r="LRA928" s="4"/>
      <c r="LRB928" s="4"/>
      <c r="LRC928" s="4"/>
      <c r="LRD928" s="4"/>
      <c r="LRE928" s="4"/>
      <c r="LRF928" s="4"/>
      <c r="LRG928" s="4"/>
      <c r="LRH928" s="4"/>
      <c r="LRI928" s="4"/>
      <c r="LRJ928" s="4"/>
      <c r="LRK928" s="4"/>
      <c r="LRL928" s="4"/>
      <c r="LRM928" s="4"/>
      <c r="LRN928" s="4"/>
      <c r="LRO928" s="4"/>
      <c r="LRP928" s="4"/>
      <c r="LRQ928" s="4"/>
      <c r="LRR928" s="4"/>
      <c r="LRS928" s="4"/>
      <c r="LRT928" s="4"/>
      <c r="LRU928" s="4"/>
      <c r="LRV928" s="4"/>
      <c r="LRW928" s="4"/>
      <c r="LRX928" s="4"/>
      <c r="LRY928" s="4"/>
      <c r="LRZ928" s="4"/>
      <c r="LSA928" s="4"/>
      <c r="LSB928" s="4"/>
      <c r="LSC928" s="4"/>
      <c r="LSD928" s="4"/>
      <c r="LSE928" s="4"/>
      <c r="LSF928" s="4"/>
      <c r="LSG928" s="4"/>
      <c r="LSH928" s="4"/>
      <c r="LSI928" s="4"/>
      <c r="LSJ928" s="4"/>
      <c r="LSK928" s="4"/>
      <c r="LSL928" s="4"/>
      <c r="LSM928" s="4"/>
      <c r="LSN928" s="4"/>
      <c r="LSO928" s="4"/>
      <c r="LSP928" s="4"/>
      <c r="LSQ928" s="4"/>
      <c r="LSR928" s="4"/>
      <c r="LSS928" s="4"/>
      <c r="LST928" s="4"/>
      <c r="LSU928" s="4"/>
      <c r="LSV928" s="4"/>
      <c r="LSW928" s="4"/>
      <c r="LSX928" s="4"/>
      <c r="LSY928" s="4"/>
      <c r="LSZ928" s="4"/>
      <c r="LTA928" s="4"/>
      <c r="LTB928" s="4"/>
      <c r="LTC928" s="4"/>
      <c r="LTD928" s="4"/>
      <c r="LTE928" s="4"/>
      <c r="LTF928" s="4"/>
      <c r="LTG928" s="4"/>
      <c r="LTH928" s="4"/>
      <c r="LTI928" s="4"/>
      <c r="LTJ928" s="4"/>
      <c r="LTK928" s="4"/>
      <c r="LTL928" s="4"/>
      <c r="LTM928" s="4"/>
      <c r="LTN928" s="4"/>
      <c r="LTO928" s="4"/>
      <c r="LTP928" s="4"/>
      <c r="LTQ928" s="4"/>
      <c r="LTR928" s="4"/>
      <c r="LTS928" s="4"/>
      <c r="LTT928" s="4"/>
      <c r="LTU928" s="4"/>
      <c r="LTV928" s="4"/>
      <c r="LTW928" s="4"/>
      <c r="LTX928" s="4"/>
      <c r="LTY928" s="4"/>
      <c r="LTZ928" s="4"/>
      <c r="LUA928" s="4"/>
      <c r="LUB928" s="4"/>
      <c r="LUC928" s="4"/>
      <c r="LUD928" s="4"/>
      <c r="LUE928" s="4"/>
      <c r="LUF928" s="4"/>
      <c r="LUG928" s="4"/>
      <c r="LUH928" s="4"/>
      <c r="LUI928" s="4"/>
      <c r="LUJ928" s="4"/>
      <c r="LUK928" s="4"/>
      <c r="LUL928" s="4"/>
      <c r="LUM928" s="4"/>
      <c r="LUN928" s="4"/>
      <c r="LUO928" s="4"/>
      <c r="LUP928" s="4"/>
      <c r="LUQ928" s="4"/>
      <c r="LUR928" s="4"/>
      <c r="LUS928" s="4"/>
      <c r="LUT928" s="4"/>
      <c r="LUU928" s="4"/>
      <c r="LUV928" s="4"/>
      <c r="LUW928" s="4"/>
      <c r="LUX928" s="4"/>
      <c r="LUY928" s="4"/>
      <c r="LUZ928" s="4"/>
      <c r="LVA928" s="4"/>
      <c r="LVB928" s="4"/>
      <c r="LVC928" s="4"/>
      <c r="LVD928" s="4"/>
      <c r="LVE928" s="4"/>
      <c r="LVF928" s="4"/>
      <c r="LVG928" s="4"/>
      <c r="LVH928" s="4"/>
      <c r="LVI928" s="4"/>
      <c r="LVJ928" s="4"/>
      <c r="LVK928" s="4"/>
      <c r="LVL928" s="4"/>
      <c r="LVM928" s="4"/>
      <c r="LVN928" s="4"/>
      <c r="LVP928" s="4"/>
      <c r="LVR928" s="4"/>
      <c r="LVS928" s="4"/>
      <c r="LVT928" s="4"/>
      <c r="LVU928" s="4"/>
      <c r="LVV928" s="4"/>
      <c r="LVW928" s="4"/>
      <c r="LVX928" s="4"/>
      <c r="LVY928" s="4"/>
      <c r="LWD928" s="4"/>
      <c r="LWE928" s="4"/>
      <c r="LWF928" s="4"/>
      <c r="LWG928" s="4"/>
      <c r="LWH928" s="4"/>
      <c r="LWI928" s="4"/>
      <c r="LWJ928" s="4"/>
      <c r="LWK928" s="4"/>
      <c r="LWL928" s="4"/>
      <c r="LWM928" s="4"/>
      <c r="LWN928" s="4"/>
      <c r="LWO928" s="4"/>
      <c r="LWP928" s="4"/>
      <c r="LWQ928" s="4"/>
      <c r="LWR928" s="4"/>
      <c r="LWS928" s="4"/>
      <c r="LWT928" s="4"/>
      <c r="LWU928" s="4"/>
      <c r="LWV928" s="4"/>
      <c r="LWW928" s="4"/>
      <c r="LWX928" s="4"/>
      <c r="LWY928" s="4"/>
      <c r="LWZ928" s="4"/>
      <c r="LXA928" s="4"/>
      <c r="LXB928" s="4"/>
      <c r="LXC928" s="4"/>
      <c r="LXD928" s="4"/>
      <c r="LXE928" s="4"/>
      <c r="LXF928" s="4"/>
      <c r="LXG928" s="4"/>
      <c r="LXH928" s="4"/>
      <c r="LXI928" s="4"/>
      <c r="LXJ928" s="4"/>
      <c r="LXK928" s="4"/>
      <c r="LXL928" s="4"/>
      <c r="LXM928" s="4"/>
      <c r="LXN928" s="4"/>
      <c r="LXO928" s="4"/>
      <c r="LXP928" s="4"/>
      <c r="LXQ928" s="4"/>
      <c r="LXR928" s="4"/>
      <c r="LXS928" s="4"/>
      <c r="LXT928" s="4"/>
      <c r="LXU928" s="4"/>
      <c r="LXV928" s="4"/>
      <c r="LXW928" s="4"/>
      <c r="LXX928" s="4"/>
      <c r="LXY928" s="4"/>
      <c r="LXZ928" s="4"/>
      <c r="LYA928" s="4"/>
      <c r="LYB928" s="4"/>
      <c r="LYC928" s="4"/>
      <c r="LYD928" s="4"/>
      <c r="LYE928" s="4"/>
      <c r="LYF928" s="4"/>
      <c r="LYG928" s="4"/>
      <c r="LYH928" s="4"/>
      <c r="LYI928" s="4"/>
      <c r="LYJ928" s="4"/>
      <c r="LYK928" s="4"/>
      <c r="LYL928" s="4"/>
      <c r="LYM928" s="4"/>
      <c r="LYN928" s="4"/>
      <c r="LYO928" s="4"/>
      <c r="LYP928" s="4"/>
      <c r="LYQ928" s="4"/>
      <c r="LYR928" s="4"/>
      <c r="LYS928" s="4"/>
      <c r="LYT928" s="4"/>
      <c r="LYU928" s="4"/>
      <c r="LYV928" s="4"/>
      <c r="LYW928" s="4"/>
      <c r="LYX928" s="4"/>
      <c r="LYY928" s="4"/>
      <c r="LYZ928" s="4"/>
      <c r="LZA928" s="4"/>
      <c r="LZB928" s="4"/>
      <c r="LZC928" s="4"/>
      <c r="LZD928" s="4"/>
      <c r="LZE928" s="4"/>
      <c r="LZF928" s="4"/>
      <c r="LZG928" s="4"/>
      <c r="LZH928" s="4"/>
      <c r="LZI928" s="4"/>
      <c r="LZJ928" s="4"/>
      <c r="LZK928" s="4"/>
      <c r="LZL928" s="4"/>
      <c r="LZM928" s="4"/>
      <c r="LZN928" s="4"/>
      <c r="LZO928" s="4"/>
      <c r="LZP928" s="4"/>
      <c r="LZQ928" s="4"/>
      <c r="LZR928" s="4"/>
      <c r="LZS928" s="4"/>
      <c r="LZT928" s="4"/>
      <c r="LZU928" s="4"/>
      <c r="LZV928" s="4"/>
      <c r="LZW928" s="4"/>
      <c r="LZX928" s="4"/>
      <c r="LZY928" s="4"/>
      <c r="LZZ928" s="4"/>
      <c r="MAA928" s="4"/>
      <c r="MAB928" s="4"/>
      <c r="MAC928" s="4"/>
      <c r="MAD928" s="4"/>
      <c r="MAE928" s="4"/>
      <c r="MAF928" s="4"/>
      <c r="MAG928" s="4"/>
      <c r="MAH928" s="4"/>
      <c r="MAI928" s="4"/>
      <c r="MAJ928" s="4"/>
      <c r="MAK928" s="4"/>
      <c r="MAL928" s="4"/>
      <c r="MAM928" s="4"/>
      <c r="MAN928" s="4"/>
      <c r="MAO928" s="4"/>
      <c r="MAP928" s="4"/>
      <c r="MAQ928" s="4"/>
      <c r="MAR928" s="4"/>
      <c r="MAS928" s="4"/>
      <c r="MAT928" s="4"/>
      <c r="MAU928" s="4"/>
      <c r="MAV928" s="4"/>
      <c r="MAW928" s="4"/>
      <c r="MAX928" s="4"/>
      <c r="MAY928" s="4"/>
      <c r="MAZ928" s="4"/>
      <c r="MBA928" s="4"/>
      <c r="MBB928" s="4"/>
      <c r="MBC928" s="4"/>
      <c r="MBD928" s="4"/>
      <c r="MBE928" s="4"/>
      <c r="MBF928" s="4"/>
      <c r="MBG928" s="4"/>
      <c r="MBH928" s="4"/>
      <c r="MBI928" s="4"/>
      <c r="MBJ928" s="4"/>
      <c r="MBK928" s="4"/>
      <c r="MBL928" s="4"/>
      <c r="MBM928" s="4"/>
      <c r="MBN928" s="4"/>
      <c r="MBO928" s="4"/>
      <c r="MBP928" s="4"/>
      <c r="MBQ928" s="4"/>
      <c r="MBR928" s="4"/>
      <c r="MBS928" s="4"/>
      <c r="MBT928" s="4"/>
      <c r="MBU928" s="4"/>
      <c r="MBV928" s="4"/>
      <c r="MBW928" s="4"/>
      <c r="MBX928" s="4"/>
      <c r="MBY928" s="4"/>
      <c r="MBZ928" s="4"/>
      <c r="MCA928" s="4"/>
      <c r="MCB928" s="4"/>
      <c r="MCC928" s="4"/>
      <c r="MCD928" s="4"/>
      <c r="MCE928" s="4"/>
      <c r="MCF928" s="4"/>
      <c r="MCG928" s="4"/>
      <c r="MCH928" s="4"/>
      <c r="MCI928" s="4"/>
      <c r="MCJ928" s="4"/>
      <c r="MCK928" s="4"/>
      <c r="MCL928" s="4"/>
      <c r="MCM928" s="4"/>
      <c r="MCN928" s="4"/>
      <c r="MCO928" s="4"/>
      <c r="MCP928" s="4"/>
      <c r="MCQ928" s="4"/>
      <c r="MCR928" s="4"/>
      <c r="MCS928" s="4"/>
      <c r="MCT928" s="4"/>
      <c r="MCU928" s="4"/>
      <c r="MCV928" s="4"/>
      <c r="MCW928" s="4"/>
      <c r="MCX928" s="4"/>
      <c r="MCY928" s="4"/>
      <c r="MCZ928" s="4"/>
      <c r="MDA928" s="4"/>
      <c r="MDB928" s="4"/>
      <c r="MDC928" s="4"/>
      <c r="MDD928" s="4"/>
      <c r="MDE928" s="4"/>
      <c r="MDF928" s="4"/>
      <c r="MDG928" s="4"/>
      <c r="MDH928" s="4"/>
      <c r="MDI928" s="4"/>
      <c r="MDJ928" s="4"/>
      <c r="MDK928" s="4"/>
      <c r="MDL928" s="4"/>
      <c r="MDM928" s="4"/>
      <c r="MDN928" s="4"/>
      <c r="MDO928" s="4"/>
      <c r="MDP928" s="4"/>
      <c r="MDQ928" s="4"/>
      <c r="MDR928" s="4"/>
      <c r="MDS928" s="4"/>
      <c r="MDT928" s="4"/>
      <c r="MDU928" s="4"/>
      <c r="MDV928" s="4"/>
      <c r="MDW928" s="4"/>
      <c r="MDX928" s="4"/>
      <c r="MDY928" s="4"/>
      <c r="MDZ928" s="4"/>
      <c r="MEA928" s="4"/>
      <c r="MEB928" s="4"/>
      <c r="MEC928" s="4"/>
      <c r="MED928" s="4"/>
      <c r="MEE928" s="4"/>
      <c r="MEF928" s="4"/>
      <c r="MEG928" s="4"/>
      <c r="MEH928" s="4"/>
      <c r="MEI928" s="4"/>
      <c r="MEJ928" s="4"/>
      <c r="MEK928" s="4"/>
      <c r="MEL928" s="4"/>
      <c r="MEM928" s="4"/>
      <c r="MEN928" s="4"/>
      <c r="MEO928" s="4"/>
      <c r="MEP928" s="4"/>
      <c r="MEQ928" s="4"/>
      <c r="MER928" s="4"/>
      <c r="MES928" s="4"/>
      <c r="MET928" s="4"/>
      <c r="MEU928" s="4"/>
      <c r="MEV928" s="4"/>
      <c r="MEW928" s="4"/>
      <c r="MEX928" s="4"/>
      <c r="MEY928" s="4"/>
      <c r="MEZ928" s="4"/>
      <c r="MFA928" s="4"/>
      <c r="MFB928" s="4"/>
      <c r="MFC928" s="4"/>
      <c r="MFD928" s="4"/>
      <c r="MFE928" s="4"/>
      <c r="MFF928" s="4"/>
      <c r="MFG928" s="4"/>
      <c r="MFH928" s="4"/>
      <c r="MFI928" s="4"/>
      <c r="MFJ928" s="4"/>
      <c r="MFL928" s="4"/>
      <c r="MFN928" s="4"/>
      <c r="MFO928" s="4"/>
      <c r="MFP928" s="4"/>
      <c r="MFQ928" s="4"/>
      <c r="MFR928" s="4"/>
      <c r="MFS928" s="4"/>
      <c r="MFT928" s="4"/>
      <c r="MFU928" s="4"/>
      <c r="MFZ928" s="4"/>
      <c r="MGA928" s="4"/>
      <c r="MGB928" s="4"/>
      <c r="MGC928" s="4"/>
      <c r="MGD928" s="4"/>
      <c r="MGE928" s="4"/>
      <c r="MGF928" s="4"/>
      <c r="MGG928" s="4"/>
      <c r="MGH928" s="4"/>
      <c r="MGI928" s="4"/>
      <c r="MGJ928" s="4"/>
      <c r="MGK928" s="4"/>
      <c r="MGL928" s="4"/>
      <c r="MGM928" s="4"/>
      <c r="MGN928" s="4"/>
      <c r="MGO928" s="4"/>
      <c r="MGP928" s="4"/>
      <c r="MGQ928" s="4"/>
      <c r="MGR928" s="4"/>
      <c r="MGS928" s="4"/>
      <c r="MGT928" s="4"/>
      <c r="MGU928" s="4"/>
      <c r="MGV928" s="4"/>
      <c r="MGW928" s="4"/>
      <c r="MGX928" s="4"/>
      <c r="MGY928" s="4"/>
      <c r="MGZ928" s="4"/>
      <c r="MHA928" s="4"/>
      <c r="MHB928" s="4"/>
      <c r="MHC928" s="4"/>
      <c r="MHD928" s="4"/>
      <c r="MHE928" s="4"/>
      <c r="MHF928" s="4"/>
      <c r="MHG928" s="4"/>
      <c r="MHH928" s="4"/>
      <c r="MHI928" s="4"/>
      <c r="MHJ928" s="4"/>
      <c r="MHK928" s="4"/>
      <c r="MHL928" s="4"/>
      <c r="MHM928" s="4"/>
      <c r="MHN928" s="4"/>
      <c r="MHO928" s="4"/>
      <c r="MHP928" s="4"/>
      <c r="MHQ928" s="4"/>
      <c r="MHR928" s="4"/>
      <c r="MHS928" s="4"/>
      <c r="MHT928" s="4"/>
      <c r="MHU928" s="4"/>
      <c r="MHV928" s="4"/>
      <c r="MHW928" s="4"/>
      <c r="MHX928" s="4"/>
      <c r="MHY928" s="4"/>
      <c r="MHZ928" s="4"/>
      <c r="MIA928" s="4"/>
      <c r="MIB928" s="4"/>
      <c r="MIC928" s="4"/>
      <c r="MID928" s="4"/>
      <c r="MIE928" s="4"/>
      <c r="MIF928" s="4"/>
      <c r="MIG928" s="4"/>
      <c r="MIH928" s="4"/>
      <c r="MII928" s="4"/>
      <c r="MIJ928" s="4"/>
      <c r="MIK928" s="4"/>
      <c r="MIL928" s="4"/>
      <c r="MIM928" s="4"/>
      <c r="MIN928" s="4"/>
      <c r="MIO928" s="4"/>
      <c r="MIP928" s="4"/>
      <c r="MIQ928" s="4"/>
      <c r="MIR928" s="4"/>
      <c r="MIS928" s="4"/>
      <c r="MIT928" s="4"/>
      <c r="MIU928" s="4"/>
      <c r="MIV928" s="4"/>
      <c r="MIW928" s="4"/>
      <c r="MIX928" s="4"/>
      <c r="MIY928" s="4"/>
      <c r="MIZ928" s="4"/>
      <c r="MJA928" s="4"/>
      <c r="MJB928" s="4"/>
      <c r="MJC928" s="4"/>
      <c r="MJD928" s="4"/>
      <c r="MJE928" s="4"/>
      <c r="MJF928" s="4"/>
      <c r="MJG928" s="4"/>
      <c r="MJH928" s="4"/>
      <c r="MJI928" s="4"/>
      <c r="MJJ928" s="4"/>
      <c r="MJK928" s="4"/>
      <c r="MJL928" s="4"/>
      <c r="MJM928" s="4"/>
      <c r="MJN928" s="4"/>
      <c r="MJO928" s="4"/>
      <c r="MJP928" s="4"/>
      <c r="MJQ928" s="4"/>
      <c r="MJR928" s="4"/>
      <c r="MJS928" s="4"/>
      <c r="MJT928" s="4"/>
      <c r="MJU928" s="4"/>
      <c r="MJV928" s="4"/>
      <c r="MJW928" s="4"/>
      <c r="MJX928" s="4"/>
      <c r="MJY928" s="4"/>
      <c r="MJZ928" s="4"/>
      <c r="MKA928" s="4"/>
      <c r="MKB928" s="4"/>
      <c r="MKC928" s="4"/>
      <c r="MKD928" s="4"/>
      <c r="MKE928" s="4"/>
      <c r="MKF928" s="4"/>
      <c r="MKG928" s="4"/>
      <c r="MKH928" s="4"/>
      <c r="MKI928" s="4"/>
      <c r="MKJ928" s="4"/>
      <c r="MKK928" s="4"/>
      <c r="MKL928" s="4"/>
      <c r="MKM928" s="4"/>
      <c r="MKN928" s="4"/>
      <c r="MKO928" s="4"/>
      <c r="MKP928" s="4"/>
      <c r="MKQ928" s="4"/>
      <c r="MKR928" s="4"/>
      <c r="MKS928" s="4"/>
      <c r="MKT928" s="4"/>
      <c r="MKU928" s="4"/>
      <c r="MKV928" s="4"/>
      <c r="MKW928" s="4"/>
      <c r="MKX928" s="4"/>
      <c r="MKY928" s="4"/>
      <c r="MKZ928" s="4"/>
      <c r="MLA928" s="4"/>
      <c r="MLB928" s="4"/>
      <c r="MLC928" s="4"/>
      <c r="MLD928" s="4"/>
      <c r="MLE928" s="4"/>
      <c r="MLF928" s="4"/>
      <c r="MLG928" s="4"/>
      <c r="MLH928" s="4"/>
      <c r="MLI928" s="4"/>
      <c r="MLJ928" s="4"/>
      <c r="MLK928" s="4"/>
      <c r="MLL928" s="4"/>
      <c r="MLM928" s="4"/>
      <c r="MLN928" s="4"/>
      <c r="MLO928" s="4"/>
      <c r="MLP928" s="4"/>
      <c r="MLQ928" s="4"/>
      <c r="MLR928" s="4"/>
      <c r="MLS928" s="4"/>
      <c r="MLT928" s="4"/>
      <c r="MLU928" s="4"/>
      <c r="MLV928" s="4"/>
      <c r="MLW928" s="4"/>
      <c r="MLX928" s="4"/>
      <c r="MLY928" s="4"/>
      <c r="MLZ928" s="4"/>
      <c r="MMA928" s="4"/>
      <c r="MMB928" s="4"/>
      <c r="MMC928" s="4"/>
      <c r="MMD928" s="4"/>
      <c r="MME928" s="4"/>
      <c r="MMF928" s="4"/>
      <c r="MMG928" s="4"/>
      <c r="MMH928" s="4"/>
      <c r="MMI928" s="4"/>
      <c r="MMJ928" s="4"/>
      <c r="MMK928" s="4"/>
      <c r="MML928" s="4"/>
      <c r="MMM928" s="4"/>
      <c r="MMN928" s="4"/>
      <c r="MMO928" s="4"/>
      <c r="MMP928" s="4"/>
      <c r="MMQ928" s="4"/>
      <c r="MMR928" s="4"/>
      <c r="MMS928" s="4"/>
      <c r="MMT928" s="4"/>
      <c r="MMU928" s="4"/>
      <c r="MMV928" s="4"/>
      <c r="MMW928" s="4"/>
      <c r="MMX928" s="4"/>
      <c r="MMY928" s="4"/>
      <c r="MMZ928" s="4"/>
      <c r="MNA928" s="4"/>
      <c r="MNB928" s="4"/>
      <c r="MNC928" s="4"/>
      <c r="MND928" s="4"/>
      <c r="MNE928" s="4"/>
      <c r="MNF928" s="4"/>
      <c r="MNG928" s="4"/>
      <c r="MNH928" s="4"/>
      <c r="MNI928" s="4"/>
      <c r="MNJ928" s="4"/>
      <c r="MNK928" s="4"/>
      <c r="MNL928" s="4"/>
      <c r="MNM928" s="4"/>
      <c r="MNN928" s="4"/>
      <c r="MNO928" s="4"/>
      <c r="MNP928" s="4"/>
      <c r="MNQ928" s="4"/>
      <c r="MNR928" s="4"/>
      <c r="MNS928" s="4"/>
      <c r="MNT928" s="4"/>
      <c r="MNU928" s="4"/>
      <c r="MNV928" s="4"/>
      <c r="MNW928" s="4"/>
      <c r="MNX928" s="4"/>
      <c r="MNY928" s="4"/>
      <c r="MNZ928" s="4"/>
      <c r="MOA928" s="4"/>
      <c r="MOB928" s="4"/>
      <c r="MOC928" s="4"/>
      <c r="MOD928" s="4"/>
      <c r="MOE928" s="4"/>
      <c r="MOF928" s="4"/>
      <c r="MOG928" s="4"/>
      <c r="MOH928" s="4"/>
      <c r="MOI928" s="4"/>
      <c r="MOJ928" s="4"/>
      <c r="MOK928" s="4"/>
      <c r="MOL928" s="4"/>
      <c r="MOM928" s="4"/>
      <c r="MON928" s="4"/>
      <c r="MOO928" s="4"/>
      <c r="MOP928" s="4"/>
      <c r="MOQ928" s="4"/>
      <c r="MOR928" s="4"/>
      <c r="MOS928" s="4"/>
      <c r="MOT928" s="4"/>
      <c r="MOU928" s="4"/>
      <c r="MOV928" s="4"/>
      <c r="MOW928" s="4"/>
      <c r="MOX928" s="4"/>
      <c r="MOY928" s="4"/>
      <c r="MOZ928" s="4"/>
      <c r="MPA928" s="4"/>
      <c r="MPB928" s="4"/>
      <c r="MPC928" s="4"/>
      <c r="MPD928" s="4"/>
      <c r="MPE928" s="4"/>
      <c r="MPF928" s="4"/>
      <c r="MPH928" s="4"/>
      <c r="MPJ928" s="4"/>
      <c r="MPK928" s="4"/>
      <c r="MPL928" s="4"/>
      <c r="MPM928" s="4"/>
      <c r="MPN928" s="4"/>
      <c r="MPO928" s="4"/>
      <c r="MPP928" s="4"/>
      <c r="MPQ928" s="4"/>
      <c r="MPV928" s="4"/>
      <c r="MPW928" s="4"/>
      <c r="MPX928" s="4"/>
      <c r="MPY928" s="4"/>
      <c r="MPZ928" s="4"/>
      <c r="MQA928" s="4"/>
      <c r="MQB928" s="4"/>
      <c r="MQC928" s="4"/>
      <c r="MQD928" s="4"/>
      <c r="MQE928" s="4"/>
      <c r="MQF928" s="4"/>
      <c r="MQG928" s="4"/>
      <c r="MQH928" s="4"/>
      <c r="MQI928" s="4"/>
      <c r="MQJ928" s="4"/>
      <c r="MQK928" s="4"/>
      <c r="MQL928" s="4"/>
      <c r="MQM928" s="4"/>
      <c r="MQN928" s="4"/>
      <c r="MQO928" s="4"/>
      <c r="MQP928" s="4"/>
      <c r="MQQ928" s="4"/>
      <c r="MQR928" s="4"/>
      <c r="MQS928" s="4"/>
      <c r="MQT928" s="4"/>
      <c r="MQU928" s="4"/>
      <c r="MQV928" s="4"/>
      <c r="MQW928" s="4"/>
      <c r="MQX928" s="4"/>
      <c r="MQY928" s="4"/>
      <c r="MQZ928" s="4"/>
      <c r="MRA928" s="4"/>
      <c r="MRB928" s="4"/>
      <c r="MRC928" s="4"/>
      <c r="MRD928" s="4"/>
      <c r="MRE928" s="4"/>
      <c r="MRF928" s="4"/>
      <c r="MRG928" s="4"/>
      <c r="MRH928" s="4"/>
      <c r="MRI928" s="4"/>
      <c r="MRJ928" s="4"/>
      <c r="MRK928" s="4"/>
      <c r="MRL928" s="4"/>
      <c r="MRM928" s="4"/>
      <c r="MRN928" s="4"/>
      <c r="MRO928" s="4"/>
      <c r="MRP928" s="4"/>
      <c r="MRQ928" s="4"/>
      <c r="MRR928" s="4"/>
      <c r="MRS928" s="4"/>
      <c r="MRT928" s="4"/>
      <c r="MRU928" s="4"/>
      <c r="MRV928" s="4"/>
      <c r="MRW928" s="4"/>
      <c r="MRX928" s="4"/>
      <c r="MRY928" s="4"/>
      <c r="MRZ928" s="4"/>
      <c r="MSA928" s="4"/>
      <c r="MSB928" s="4"/>
      <c r="MSC928" s="4"/>
      <c r="MSD928" s="4"/>
      <c r="MSE928" s="4"/>
      <c r="MSF928" s="4"/>
      <c r="MSG928" s="4"/>
      <c r="MSH928" s="4"/>
      <c r="MSI928" s="4"/>
      <c r="MSJ928" s="4"/>
      <c r="MSK928" s="4"/>
      <c r="MSL928" s="4"/>
      <c r="MSM928" s="4"/>
      <c r="MSN928" s="4"/>
      <c r="MSO928" s="4"/>
      <c r="MSP928" s="4"/>
      <c r="MSQ928" s="4"/>
      <c r="MSR928" s="4"/>
      <c r="MSS928" s="4"/>
      <c r="MST928" s="4"/>
      <c r="MSU928" s="4"/>
      <c r="MSV928" s="4"/>
      <c r="MSW928" s="4"/>
      <c r="MSX928" s="4"/>
      <c r="MSY928" s="4"/>
      <c r="MSZ928" s="4"/>
      <c r="MTA928" s="4"/>
      <c r="MTB928" s="4"/>
      <c r="MTC928" s="4"/>
      <c r="MTD928" s="4"/>
      <c r="MTE928" s="4"/>
      <c r="MTF928" s="4"/>
      <c r="MTG928" s="4"/>
      <c r="MTH928" s="4"/>
      <c r="MTI928" s="4"/>
      <c r="MTJ928" s="4"/>
      <c r="MTK928" s="4"/>
      <c r="MTL928" s="4"/>
      <c r="MTM928" s="4"/>
      <c r="MTN928" s="4"/>
      <c r="MTO928" s="4"/>
      <c r="MTP928" s="4"/>
      <c r="MTQ928" s="4"/>
      <c r="MTR928" s="4"/>
      <c r="MTS928" s="4"/>
      <c r="MTT928" s="4"/>
      <c r="MTU928" s="4"/>
      <c r="MTV928" s="4"/>
      <c r="MTW928" s="4"/>
      <c r="MTX928" s="4"/>
      <c r="MTY928" s="4"/>
      <c r="MTZ928" s="4"/>
      <c r="MUA928" s="4"/>
      <c r="MUB928" s="4"/>
      <c r="MUC928" s="4"/>
      <c r="MUD928" s="4"/>
      <c r="MUE928" s="4"/>
      <c r="MUF928" s="4"/>
      <c r="MUG928" s="4"/>
      <c r="MUH928" s="4"/>
      <c r="MUI928" s="4"/>
      <c r="MUJ928" s="4"/>
      <c r="MUK928" s="4"/>
      <c r="MUL928" s="4"/>
      <c r="MUM928" s="4"/>
      <c r="MUN928" s="4"/>
      <c r="MUO928" s="4"/>
      <c r="MUP928" s="4"/>
      <c r="MUQ928" s="4"/>
      <c r="MUR928" s="4"/>
      <c r="MUS928" s="4"/>
      <c r="MUT928" s="4"/>
      <c r="MUU928" s="4"/>
      <c r="MUV928" s="4"/>
      <c r="MUW928" s="4"/>
      <c r="MUX928" s="4"/>
      <c r="MUY928" s="4"/>
      <c r="MUZ928" s="4"/>
      <c r="MVA928" s="4"/>
      <c r="MVB928" s="4"/>
      <c r="MVC928" s="4"/>
      <c r="MVD928" s="4"/>
      <c r="MVE928" s="4"/>
      <c r="MVF928" s="4"/>
      <c r="MVG928" s="4"/>
      <c r="MVH928" s="4"/>
      <c r="MVI928" s="4"/>
      <c r="MVJ928" s="4"/>
      <c r="MVK928" s="4"/>
      <c r="MVL928" s="4"/>
      <c r="MVM928" s="4"/>
      <c r="MVN928" s="4"/>
      <c r="MVO928" s="4"/>
      <c r="MVP928" s="4"/>
      <c r="MVQ928" s="4"/>
      <c r="MVR928" s="4"/>
      <c r="MVS928" s="4"/>
      <c r="MVT928" s="4"/>
      <c r="MVU928" s="4"/>
      <c r="MVV928" s="4"/>
      <c r="MVW928" s="4"/>
      <c r="MVX928" s="4"/>
      <c r="MVY928" s="4"/>
      <c r="MVZ928" s="4"/>
      <c r="MWA928" s="4"/>
      <c r="MWB928" s="4"/>
      <c r="MWC928" s="4"/>
      <c r="MWD928" s="4"/>
      <c r="MWE928" s="4"/>
      <c r="MWF928" s="4"/>
      <c r="MWG928" s="4"/>
      <c r="MWH928" s="4"/>
      <c r="MWI928" s="4"/>
      <c r="MWJ928" s="4"/>
      <c r="MWK928" s="4"/>
      <c r="MWL928" s="4"/>
      <c r="MWM928" s="4"/>
      <c r="MWN928" s="4"/>
      <c r="MWO928" s="4"/>
      <c r="MWP928" s="4"/>
      <c r="MWQ928" s="4"/>
      <c r="MWR928" s="4"/>
      <c r="MWS928" s="4"/>
      <c r="MWT928" s="4"/>
      <c r="MWU928" s="4"/>
      <c r="MWV928" s="4"/>
      <c r="MWW928" s="4"/>
      <c r="MWX928" s="4"/>
      <c r="MWY928" s="4"/>
      <c r="MWZ928" s="4"/>
      <c r="MXA928" s="4"/>
      <c r="MXB928" s="4"/>
      <c r="MXC928" s="4"/>
      <c r="MXD928" s="4"/>
      <c r="MXE928" s="4"/>
      <c r="MXF928" s="4"/>
      <c r="MXG928" s="4"/>
      <c r="MXH928" s="4"/>
      <c r="MXI928" s="4"/>
      <c r="MXJ928" s="4"/>
      <c r="MXK928" s="4"/>
      <c r="MXL928" s="4"/>
      <c r="MXM928" s="4"/>
      <c r="MXN928" s="4"/>
      <c r="MXO928" s="4"/>
      <c r="MXP928" s="4"/>
      <c r="MXQ928" s="4"/>
      <c r="MXR928" s="4"/>
      <c r="MXS928" s="4"/>
      <c r="MXT928" s="4"/>
      <c r="MXU928" s="4"/>
      <c r="MXV928" s="4"/>
      <c r="MXW928" s="4"/>
      <c r="MXX928" s="4"/>
      <c r="MXY928" s="4"/>
      <c r="MXZ928" s="4"/>
      <c r="MYA928" s="4"/>
      <c r="MYB928" s="4"/>
      <c r="MYC928" s="4"/>
      <c r="MYD928" s="4"/>
      <c r="MYE928" s="4"/>
      <c r="MYF928" s="4"/>
      <c r="MYG928" s="4"/>
      <c r="MYH928" s="4"/>
      <c r="MYI928" s="4"/>
      <c r="MYJ928" s="4"/>
      <c r="MYK928" s="4"/>
      <c r="MYL928" s="4"/>
      <c r="MYM928" s="4"/>
      <c r="MYN928" s="4"/>
      <c r="MYO928" s="4"/>
      <c r="MYP928" s="4"/>
      <c r="MYQ928" s="4"/>
      <c r="MYR928" s="4"/>
      <c r="MYS928" s="4"/>
      <c r="MYT928" s="4"/>
      <c r="MYU928" s="4"/>
      <c r="MYV928" s="4"/>
      <c r="MYW928" s="4"/>
      <c r="MYX928" s="4"/>
      <c r="MYY928" s="4"/>
      <c r="MYZ928" s="4"/>
      <c r="MZA928" s="4"/>
      <c r="MZB928" s="4"/>
      <c r="MZD928" s="4"/>
      <c r="MZF928" s="4"/>
      <c r="MZG928" s="4"/>
      <c r="MZH928" s="4"/>
      <c r="MZI928" s="4"/>
      <c r="MZJ928" s="4"/>
      <c r="MZK928" s="4"/>
      <c r="MZL928" s="4"/>
      <c r="MZM928" s="4"/>
      <c r="MZR928" s="4"/>
      <c r="MZS928" s="4"/>
      <c r="MZT928" s="4"/>
      <c r="MZU928" s="4"/>
      <c r="MZV928" s="4"/>
      <c r="MZW928" s="4"/>
      <c r="MZX928" s="4"/>
      <c r="MZY928" s="4"/>
      <c r="MZZ928" s="4"/>
      <c r="NAA928" s="4"/>
      <c r="NAB928" s="4"/>
      <c r="NAC928" s="4"/>
      <c r="NAD928" s="4"/>
      <c r="NAE928" s="4"/>
      <c r="NAF928" s="4"/>
      <c r="NAG928" s="4"/>
      <c r="NAH928" s="4"/>
      <c r="NAI928" s="4"/>
      <c r="NAJ928" s="4"/>
      <c r="NAK928" s="4"/>
      <c r="NAL928" s="4"/>
      <c r="NAM928" s="4"/>
      <c r="NAN928" s="4"/>
      <c r="NAO928" s="4"/>
      <c r="NAP928" s="4"/>
      <c r="NAQ928" s="4"/>
      <c r="NAR928" s="4"/>
      <c r="NAS928" s="4"/>
      <c r="NAT928" s="4"/>
      <c r="NAU928" s="4"/>
      <c r="NAV928" s="4"/>
      <c r="NAW928" s="4"/>
      <c r="NAX928" s="4"/>
      <c r="NAY928" s="4"/>
      <c r="NAZ928" s="4"/>
      <c r="NBA928" s="4"/>
      <c r="NBB928" s="4"/>
      <c r="NBC928" s="4"/>
      <c r="NBD928" s="4"/>
      <c r="NBE928" s="4"/>
      <c r="NBF928" s="4"/>
      <c r="NBG928" s="4"/>
      <c r="NBH928" s="4"/>
      <c r="NBI928" s="4"/>
      <c r="NBJ928" s="4"/>
      <c r="NBK928" s="4"/>
      <c r="NBL928" s="4"/>
      <c r="NBM928" s="4"/>
      <c r="NBN928" s="4"/>
      <c r="NBO928" s="4"/>
      <c r="NBP928" s="4"/>
      <c r="NBQ928" s="4"/>
      <c r="NBR928" s="4"/>
      <c r="NBS928" s="4"/>
      <c r="NBT928" s="4"/>
      <c r="NBU928" s="4"/>
      <c r="NBV928" s="4"/>
      <c r="NBW928" s="4"/>
      <c r="NBX928" s="4"/>
      <c r="NBY928" s="4"/>
      <c r="NBZ928" s="4"/>
      <c r="NCA928" s="4"/>
      <c r="NCB928" s="4"/>
      <c r="NCC928" s="4"/>
      <c r="NCD928" s="4"/>
      <c r="NCE928" s="4"/>
      <c r="NCF928" s="4"/>
      <c r="NCG928" s="4"/>
      <c r="NCH928" s="4"/>
      <c r="NCI928" s="4"/>
      <c r="NCJ928" s="4"/>
      <c r="NCK928" s="4"/>
      <c r="NCL928" s="4"/>
      <c r="NCM928" s="4"/>
      <c r="NCN928" s="4"/>
      <c r="NCO928" s="4"/>
      <c r="NCP928" s="4"/>
      <c r="NCQ928" s="4"/>
      <c r="NCR928" s="4"/>
      <c r="NCS928" s="4"/>
      <c r="NCT928" s="4"/>
      <c r="NCU928" s="4"/>
      <c r="NCV928" s="4"/>
      <c r="NCW928" s="4"/>
      <c r="NCX928" s="4"/>
      <c r="NCY928" s="4"/>
      <c r="NCZ928" s="4"/>
      <c r="NDA928" s="4"/>
      <c r="NDB928" s="4"/>
      <c r="NDC928" s="4"/>
      <c r="NDD928" s="4"/>
      <c r="NDE928" s="4"/>
      <c r="NDF928" s="4"/>
      <c r="NDG928" s="4"/>
      <c r="NDH928" s="4"/>
      <c r="NDI928" s="4"/>
      <c r="NDJ928" s="4"/>
      <c r="NDK928" s="4"/>
      <c r="NDL928" s="4"/>
      <c r="NDM928" s="4"/>
      <c r="NDN928" s="4"/>
      <c r="NDO928" s="4"/>
      <c r="NDP928" s="4"/>
      <c r="NDQ928" s="4"/>
      <c r="NDR928" s="4"/>
      <c r="NDS928" s="4"/>
      <c r="NDT928" s="4"/>
      <c r="NDU928" s="4"/>
      <c r="NDV928" s="4"/>
      <c r="NDW928" s="4"/>
      <c r="NDX928" s="4"/>
      <c r="NDY928" s="4"/>
      <c r="NDZ928" s="4"/>
      <c r="NEA928" s="4"/>
      <c r="NEB928" s="4"/>
      <c r="NEC928" s="4"/>
      <c r="NED928" s="4"/>
      <c r="NEE928" s="4"/>
      <c r="NEF928" s="4"/>
      <c r="NEG928" s="4"/>
      <c r="NEH928" s="4"/>
      <c r="NEI928" s="4"/>
      <c r="NEJ928" s="4"/>
      <c r="NEK928" s="4"/>
      <c r="NEL928" s="4"/>
      <c r="NEM928" s="4"/>
      <c r="NEN928" s="4"/>
      <c r="NEO928" s="4"/>
      <c r="NEP928" s="4"/>
      <c r="NEQ928" s="4"/>
      <c r="NER928" s="4"/>
      <c r="NES928" s="4"/>
      <c r="NET928" s="4"/>
      <c r="NEU928" s="4"/>
      <c r="NEV928" s="4"/>
      <c r="NEW928" s="4"/>
      <c r="NEX928" s="4"/>
      <c r="NEY928" s="4"/>
      <c r="NEZ928" s="4"/>
      <c r="NFA928" s="4"/>
      <c r="NFB928" s="4"/>
      <c r="NFC928" s="4"/>
      <c r="NFD928" s="4"/>
      <c r="NFE928" s="4"/>
      <c r="NFF928" s="4"/>
      <c r="NFG928" s="4"/>
      <c r="NFH928" s="4"/>
      <c r="NFI928" s="4"/>
      <c r="NFJ928" s="4"/>
      <c r="NFK928" s="4"/>
      <c r="NFL928" s="4"/>
      <c r="NFM928" s="4"/>
      <c r="NFN928" s="4"/>
      <c r="NFO928" s="4"/>
      <c r="NFP928" s="4"/>
      <c r="NFQ928" s="4"/>
      <c r="NFR928" s="4"/>
      <c r="NFS928" s="4"/>
      <c r="NFT928" s="4"/>
      <c r="NFU928" s="4"/>
      <c r="NFV928" s="4"/>
      <c r="NFW928" s="4"/>
      <c r="NFX928" s="4"/>
      <c r="NFY928" s="4"/>
      <c r="NFZ928" s="4"/>
      <c r="NGA928" s="4"/>
      <c r="NGB928" s="4"/>
      <c r="NGC928" s="4"/>
      <c r="NGD928" s="4"/>
      <c r="NGE928" s="4"/>
      <c r="NGF928" s="4"/>
      <c r="NGG928" s="4"/>
      <c r="NGH928" s="4"/>
      <c r="NGI928" s="4"/>
      <c r="NGJ928" s="4"/>
      <c r="NGK928" s="4"/>
      <c r="NGL928" s="4"/>
      <c r="NGM928" s="4"/>
      <c r="NGN928" s="4"/>
      <c r="NGO928" s="4"/>
      <c r="NGP928" s="4"/>
      <c r="NGQ928" s="4"/>
      <c r="NGR928" s="4"/>
      <c r="NGS928" s="4"/>
      <c r="NGT928" s="4"/>
      <c r="NGU928" s="4"/>
      <c r="NGV928" s="4"/>
      <c r="NGW928" s="4"/>
      <c r="NGX928" s="4"/>
      <c r="NGY928" s="4"/>
      <c r="NGZ928" s="4"/>
      <c r="NHA928" s="4"/>
      <c r="NHB928" s="4"/>
      <c r="NHC928" s="4"/>
      <c r="NHD928" s="4"/>
      <c r="NHE928" s="4"/>
      <c r="NHF928" s="4"/>
      <c r="NHG928" s="4"/>
      <c r="NHH928" s="4"/>
      <c r="NHI928" s="4"/>
      <c r="NHJ928" s="4"/>
      <c r="NHK928" s="4"/>
      <c r="NHL928" s="4"/>
      <c r="NHM928" s="4"/>
      <c r="NHN928" s="4"/>
      <c r="NHO928" s="4"/>
      <c r="NHP928" s="4"/>
      <c r="NHQ928" s="4"/>
      <c r="NHR928" s="4"/>
      <c r="NHS928" s="4"/>
      <c r="NHT928" s="4"/>
      <c r="NHU928" s="4"/>
      <c r="NHV928" s="4"/>
      <c r="NHW928" s="4"/>
      <c r="NHX928" s="4"/>
      <c r="NHY928" s="4"/>
      <c r="NHZ928" s="4"/>
      <c r="NIA928" s="4"/>
      <c r="NIB928" s="4"/>
      <c r="NIC928" s="4"/>
      <c r="NID928" s="4"/>
      <c r="NIE928" s="4"/>
      <c r="NIF928" s="4"/>
      <c r="NIG928" s="4"/>
      <c r="NIH928" s="4"/>
      <c r="NII928" s="4"/>
      <c r="NIJ928" s="4"/>
      <c r="NIK928" s="4"/>
      <c r="NIL928" s="4"/>
      <c r="NIM928" s="4"/>
      <c r="NIN928" s="4"/>
      <c r="NIO928" s="4"/>
      <c r="NIP928" s="4"/>
      <c r="NIQ928" s="4"/>
      <c r="NIR928" s="4"/>
      <c r="NIS928" s="4"/>
      <c r="NIT928" s="4"/>
      <c r="NIU928" s="4"/>
      <c r="NIV928" s="4"/>
      <c r="NIW928" s="4"/>
      <c r="NIX928" s="4"/>
      <c r="NIZ928" s="4"/>
      <c r="NJB928" s="4"/>
      <c r="NJC928" s="4"/>
      <c r="NJD928" s="4"/>
      <c r="NJE928" s="4"/>
      <c r="NJF928" s="4"/>
      <c r="NJG928" s="4"/>
      <c r="NJH928" s="4"/>
      <c r="NJI928" s="4"/>
      <c r="NJN928" s="4"/>
      <c r="NJO928" s="4"/>
      <c r="NJP928" s="4"/>
      <c r="NJQ928" s="4"/>
      <c r="NJR928" s="4"/>
      <c r="NJS928" s="4"/>
      <c r="NJT928" s="4"/>
      <c r="NJU928" s="4"/>
      <c r="NJV928" s="4"/>
      <c r="NJW928" s="4"/>
      <c r="NJX928" s="4"/>
      <c r="NJY928" s="4"/>
      <c r="NJZ928" s="4"/>
      <c r="NKA928" s="4"/>
      <c r="NKB928" s="4"/>
      <c r="NKC928" s="4"/>
      <c r="NKD928" s="4"/>
      <c r="NKE928" s="4"/>
      <c r="NKF928" s="4"/>
      <c r="NKG928" s="4"/>
      <c r="NKH928" s="4"/>
      <c r="NKI928" s="4"/>
      <c r="NKJ928" s="4"/>
      <c r="NKK928" s="4"/>
      <c r="NKL928" s="4"/>
      <c r="NKM928" s="4"/>
      <c r="NKN928" s="4"/>
      <c r="NKO928" s="4"/>
      <c r="NKP928" s="4"/>
      <c r="NKQ928" s="4"/>
      <c r="NKR928" s="4"/>
      <c r="NKS928" s="4"/>
      <c r="NKT928" s="4"/>
      <c r="NKU928" s="4"/>
      <c r="NKV928" s="4"/>
      <c r="NKW928" s="4"/>
      <c r="NKX928" s="4"/>
      <c r="NKY928" s="4"/>
      <c r="NKZ928" s="4"/>
      <c r="NLA928" s="4"/>
      <c r="NLB928" s="4"/>
      <c r="NLC928" s="4"/>
      <c r="NLD928" s="4"/>
      <c r="NLE928" s="4"/>
      <c r="NLF928" s="4"/>
      <c r="NLG928" s="4"/>
      <c r="NLH928" s="4"/>
      <c r="NLI928" s="4"/>
      <c r="NLJ928" s="4"/>
      <c r="NLK928" s="4"/>
      <c r="NLL928" s="4"/>
      <c r="NLM928" s="4"/>
      <c r="NLN928" s="4"/>
      <c r="NLO928" s="4"/>
      <c r="NLP928" s="4"/>
      <c r="NLQ928" s="4"/>
      <c r="NLR928" s="4"/>
      <c r="NLS928" s="4"/>
      <c r="NLT928" s="4"/>
      <c r="NLU928" s="4"/>
      <c r="NLV928" s="4"/>
      <c r="NLW928" s="4"/>
      <c r="NLX928" s="4"/>
      <c r="NLY928" s="4"/>
      <c r="NLZ928" s="4"/>
      <c r="NMA928" s="4"/>
      <c r="NMB928" s="4"/>
      <c r="NMC928" s="4"/>
      <c r="NMD928" s="4"/>
      <c r="NME928" s="4"/>
      <c r="NMF928" s="4"/>
      <c r="NMG928" s="4"/>
      <c r="NMH928" s="4"/>
      <c r="NMI928" s="4"/>
      <c r="NMJ928" s="4"/>
      <c r="NMK928" s="4"/>
      <c r="NML928" s="4"/>
      <c r="NMM928" s="4"/>
      <c r="NMN928" s="4"/>
      <c r="NMO928" s="4"/>
      <c r="NMP928" s="4"/>
      <c r="NMQ928" s="4"/>
      <c r="NMR928" s="4"/>
      <c r="NMS928" s="4"/>
      <c r="NMT928" s="4"/>
      <c r="NMU928" s="4"/>
      <c r="NMV928" s="4"/>
      <c r="NMW928" s="4"/>
      <c r="NMX928" s="4"/>
      <c r="NMY928" s="4"/>
      <c r="NMZ928" s="4"/>
      <c r="NNA928" s="4"/>
      <c r="NNB928" s="4"/>
      <c r="NNC928" s="4"/>
      <c r="NND928" s="4"/>
      <c r="NNE928" s="4"/>
      <c r="NNF928" s="4"/>
      <c r="NNG928" s="4"/>
      <c r="NNH928" s="4"/>
      <c r="NNI928" s="4"/>
      <c r="NNJ928" s="4"/>
      <c r="NNK928" s="4"/>
      <c r="NNL928" s="4"/>
      <c r="NNM928" s="4"/>
      <c r="NNN928" s="4"/>
      <c r="NNO928" s="4"/>
      <c r="NNP928" s="4"/>
      <c r="NNQ928" s="4"/>
      <c r="NNR928" s="4"/>
      <c r="NNS928" s="4"/>
      <c r="NNT928" s="4"/>
      <c r="NNU928" s="4"/>
      <c r="NNV928" s="4"/>
      <c r="NNW928" s="4"/>
      <c r="NNX928" s="4"/>
      <c r="NNY928" s="4"/>
      <c r="NNZ928" s="4"/>
      <c r="NOA928" s="4"/>
      <c r="NOB928" s="4"/>
      <c r="NOC928" s="4"/>
      <c r="NOD928" s="4"/>
      <c r="NOE928" s="4"/>
      <c r="NOF928" s="4"/>
      <c r="NOG928" s="4"/>
      <c r="NOH928" s="4"/>
      <c r="NOI928" s="4"/>
      <c r="NOJ928" s="4"/>
      <c r="NOK928" s="4"/>
      <c r="NOL928" s="4"/>
      <c r="NOM928" s="4"/>
      <c r="NON928" s="4"/>
      <c r="NOO928" s="4"/>
      <c r="NOP928" s="4"/>
      <c r="NOQ928" s="4"/>
      <c r="NOR928" s="4"/>
      <c r="NOS928" s="4"/>
      <c r="NOT928" s="4"/>
      <c r="NOU928" s="4"/>
      <c r="NOV928" s="4"/>
      <c r="NOW928" s="4"/>
      <c r="NOX928" s="4"/>
      <c r="NOY928" s="4"/>
      <c r="NOZ928" s="4"/>
      <c r="NPA928" s="4"/>
      <c r="NPB928" s="4"/>
      <c r="NPC928" s="4"/>
      <c r="NPD928" s="4"/>
      <c r="NPE928" s="4"/>
      <c r="NPF928" s="4"/>
      <c r="NPG928" s="4"/>
      <c r="NPH928" s="4"/>
      <c r="NPI928" s="4"/>
      <c r="NPJ928" s="4"/>
      <c r="NPK928" s="4"/>
      <c r="NPL928" s="4"/>
      <c r="NPM928" s="4"/>
      <c r="NPN928" s="4"/>
      <c r="NPO928" s="4"/>
      <c r="NPP928" s="4"/>
      <c r="NPQ928" s="4"/>
      <c r="NPR928" s="4"/>
      <c r="NPS928" s="4"/>
      <c r="NPT928" s="4"/>
      <c r="NPU928" s="4"/>
      <c r="NPV928" s="4"/>
      <c r="NPW928" s="4"/>
      <c r="NPX928" s="4"/>
      <c r="NPY928" s="4"/>
      <c r="NPZ928" s="4"/>
      <c r="NQA928" s="4"/>
      <c r="NQB928" s="4"/>
      <c r="NQC928" s="4"/>
      <c r="NQD928" s="4"/>
      <c r="NQE928" s="4"/>
      <c r="NQF928" s="4"/>
      <c r="NQG928" s="4"/>
      <c r="NQH928" s="4"/>
      <c r="NQI928" s="4"/>
      <c r="NQJ928" s="4"/>
      <c r="NQK928" s="4"/>
      <c r="NQL928" s="4"/>
      <c r="NQM928" s="4"/>
      <c r="NQN928" s="4"/>
      <c r="NQO928" s="4"/>
      <c r="NQP928" s="4"/>
      <c r="NQQ928" s="4"/>
      <c r="NQR928" s="4"/>
      <c r="NQS928" s="4"/>
      <c r="NQT928" s="4"/>
      <c r="NQU928" s="4"/>
      <c r="NQV928" s="4"/>
      <c r="NQW928" s="4"/>
      <c r="NQX928" s="4"/>
      <c r="NQY928" s="4"/>
      <c r="NQZ928" s="4"/>
      <c r="NRA928" s="4"/>
      <c r="NRB928" s="4"/>
      <c r="NRC928" s="4"/>
      <c r="NRD928" s="4"/>
      <c r="NRE928" s="4"/>
      <c r="NRF928" s="4"/>
      <c r="NRG928" s="4"/>
      <c r="NRH928" s="4"/>
      <c r="NRI928" s="4"/>
      <c r="NRJ928" s="4"/>
      <c r="NRK928" s="4"/>
      <c r="NRL928" s="4"/>
      <c r="NRM928" s="4"/>
      <c r="NRN928" s="4"/>
      <c r="NRO928" s="4"/>
      <c r="NRP928" s="4"/>
      <c r="NRQ928" s="4"/>
      <c r="NRR928" s="4"/>
      <c r="NRS928" s="4"/>
      <c r="NRT928" s="4"/>
      <c r="NRU928" s="4"/>
      <c r="NRV928" s="4"/>
      <c r="NRW928" s="4"/>
      <c r="NRX928" s="4"/>
      <c r="NRY928" s="4"/>
      <c r="NRZ928" s="4"/>
      <c r="NSA928" s="4"/>
      <c r="NSB928" s="4"/>
      <c r="NSC928" s="4"/>
      <c r="NSD928" s="4"/>
      <c r="NSE928" s="4"/>
      <c r="NSF928" s="4"/>
      <c r="NSG928" s="4"/>
      <c r="NSH928" s="4"/>
      <c r="NSI928" s="4"/>
      <c r="NSJ928" s="4"/>
      <c r="NSK928" s="4"/>
      <c r="NSL928" s="4"/>
      <c r="NSM928" s="4"/>
      <c r="NSN928" s="4"/>
      <c r="NSO928" s="4"/>
      <c r="NSP928" s="4"/>
      <c r="NSQ928" s="4"/>
      <c r="NSR928" s="4"/>
      <c r="NSS928" s="4"/>
      <c r="NST928" s="4"/>
      <c r="NSV928" s="4"/>
      <c r="NSX928" s="4"/>
      <c r="NSY928" s="4"/>
      <c r="NSZ928" s="4"/>
      <c r="NTA928" s="4"/>
      <c r="NTB928" s="4"/>
      <c r="NTC928" s="4"/>
      <c r="NTD928" s="4"/>
      <c r="NTE928" s="4"/>
      <c r="NTJ928" s="4"/>
      <c r="NTK928" s="4"/>
      <c r="NTL928" s="4"/>
      <c r="NTM928" s="4"/>
      <c r="NTN928" s="4"/>
      <c r="NTO928" s="4"/>
      <c r="NTP928" s="4"/>
      <c r="NTQ928" s="4"/>
      <c r="NTR928" s="4"/>
      <c r="NTS928" s="4"/>
      <c r="NTT928" s="4"/>
      <c r="NTU928" s="4"/>
      <c r="NTV928" s="4"/>
      <c r="NTW928" s="4"/>
      <c r="NTX928" s="4"/>
      <c r="NTY928" s="4"/>
      <c r="NTZ928" s="4"/>
      <c r="NUA928" s="4"/>
      <c r="NUB928" s="4"/>
      <c r="NUC928" s="4"/>
      <c r="NUD928" s="4"/>
      <c r="NUE928" s="4"/>
      <c r="NUF928" s="4"/>
      <c r="NUG928" s="4"/>
      <c r="NUH928" s="4"/>
      <c r="NUI928" s="4"/>
      <c r="NUJ928" s="4"/>
      <c r="NUK928" s="4"/>
      <c r="NUL928" s="4"/>
      <c r="NUM928" s="4"/>
      <c r="NUN928" s="4"/>
      <c r="NUO928" s="4"/>
      <c r="NUP928" s="4"/>
      <c r="NUQ928" s="4"/>
      <c r="NUR928" s="4"/>
      <c r="NUS928" s="4"/>
      <c r="NUT928" s="4"/>
      <c r="NUU928" s="4"/>
      <c r="NUV928" s="4"/>
      <c r="NUW928" s="4"/>
      <c r="NUX928" s="4"/>
      <c r="NUY928" s="4"/>
      <c r="NUZ928" s="4"/>
      <c r="NVA928" s="4"/>
      <c r="NVB928" s="4"/>
      <c r="NVC928" s="4"/>
      <c r="NVD928" s="4"/>
      <c r="NVE928" s="4"/>
      <c r="NVF928" s="4"/>
      <c r="NVG928" s="4"/>
      <c r="NVH928" s="4"/>
      <c r="NVI928" s="4"/>
      <c r="NVJ928" s="4"/>
      <c r="NVK928" s="4"/>
      <c r="NVL928" s="4"/>
      <c r="NVM928" s="4"/>
      <c r="NVN928" s="4"/>
      <c r="NVO928" s="4"/>
      <c r="NVP928" s="4"/>
      <c r="NVQ928" s="4"/>
      <c r="NVR928" s="4"/>
      <c r="NVS928" s="4"/>
      <c r="NVT928" s="4"/>
      <c r="NVU928" s="4"/>
      <c r="NVV928" s="4"/>
      <c r="NVW928" s="4"/>
      <c r="NVX928" s="4"/>
      <c r="NVY928" s="4"/>
      <c r="NVZ928" s="4"/>
      <c r="NWA928" s="4"/>
      <c r="NWB928" s="4"/>
      <c r="NWC928" s="4"/>
      <c r="NWD928" s="4"/>
      <c r="NWE928" s="4"/>
      <c r="NWF928" s="4"/>
      <c r="NWG928" s="4"/>
      <c r="NWH928" s="4"/>
      <c r="NWI928" s="4"/>
      <c r="NWJ928" s="4"/>
      <c r="NWK928" s="4"/>
      <c r="NWL928" s="4"/>
      <c r="NWM928" s="4"/>
      <c r="NWN928" s="4"/>
      <c r="NWO928" s="4"/>
      <c r="NWP928" s="4"/>
      <c r="NWQ928" s="4"/>
      <c r="NWR928" s="4"/>
      <c r="NWS928" s="4"/>
      <c r="NWT928" s="4"/>
      <c r="NWU928" s="4"/>
      <c r="NWV928" s="4"/>
      <c r="NWW928" s="4"/>
      <c r="NWX928" s="4"/>
      <c r="NWY928" s="4"/>
      <c r="NWZ928" s="4"/>
      <c r="NXA928" s="4"/>
      <c r="NXB928" s="4"/>
      <c r="NXC928" s="4"/>
      <c r="NXD928" s="4"/>
      <c r="NXE928" s="4"/>
      <c r="NXF928" s="4"/>
      <c r="NXG928" s="4"/>
      <c r="NXH928" s="4"/>
      <c r="NXI928" s="4"/>
      <c r="NXJ928" s="4"/>
      <c r="NXK928" s="4"/>
      <c r="NXL928" s="4"/>
      <c r="NXM928" s="4"/>
      <c r="NXN928" s="4"/>
      <c r="NXO928" s="4"/>
      <c r="NXP928" s="4"/>
      <c r="NXQ928" s="4"/>
      <c r="NXR928" s="4"/>
      <c r="NXS928" s="4"/>
      <c r="NXT928" s="4"/>
      <c r="NXU928" s="4"/>
      <c r="NXV928" s="4"/>
      <c r="NXW928" s="4"/>
      <c r="NXX928" s="4"/>
      <c r="NXY928" s="4"/>
      <c r="NXZ928" s="4"/>
      <c r="NYA928" s="4"/>
      <c r="NYB928" s="4"/>
      <c r="NYC928" s="4"/>
      <c r="NYD928" s="4"/>
      <c r="NYE928" s="4"/>
      <c r="NYF928" s="4"/>
      <c r="NYG928" s="4"/>
      <c r="NYH928" s="4"/>
      <c r="NYI928" s="4"/>
      <c r="NYJ928" s="4"/>
      <c r="NYK928" s="4"/>
      <c r="NYL928" s="4"/>
      <c r="NYM928" s="4"/>
      <c r="NYN928" s="4"/>
      <c r="NYO928" s="4"/>
      <c r="NYP928" s="4"/>
      <c r="NYQ928" s="4"/>
      <c r="NYR928" s="4"/>
      <c r="NYS928" s="4"/>
      <c r="NYT928" s="4"/>
      <c r="NYU928" s="4"/>
      <c r="NYV928" s="4"/>
      <c r="NYW928" s="4"/>
      <c r="NYX928" s="4"/>
      <c r="NYY928" s="4"/>
      <c r="NYZ928" s="4"/>
      <c r="NZA928" s="4"/>
      <c r="NZB928" s="4"/>
      <c r="NZC928" s="4"/>
      <c r="NZD928" s="4"/>
      <c r="NZE928" s="4"/>
      <c r="NZF928" s="4"/>
      <c r="NZG928" s="4"/>
      <c r="NZH928" s="4"/>
      <c r="NZI928" s="4"/>
      <c r="NZJ928" s="4"/>
      <c r="NZK928" s="4"/>
      <c r="NZL928" s="4"/>
      <c r="NZM928" s="4"/>
      <c r="NZN928" s="4"/>
      <c r="NZO928" s="4"/>
      <c r="NZP928" s="4"/>
      <c r="NZQ928" s="4"/>
      <c r="NZR928" s="4"/>
      <c r="NZS928" s="4"/>
      <c r="NZT928" s="4"/>
      <c r="NZU928" s="4"/>
      <c r="NZV928" s="4"/>
      <c r="NZW928" s="4"/>
      <c r="NZX928" s="4"/>
      <c r="NZY928" s="4"/>
      <c r="NZZ928" s="4"/>
      <c r="OAA928" s="4"/>
      <c r="OAB928" s="4"/>
      <c r="OAC928" s="4"/>
      <c r="OAD928" s="4"/>
      <c r="OAE928" s="4"/>
      <c r="OAF928" s="4"/>
      <c r="OAG928" s="4"/>
      <c r="OAH928" s="4"/>
      <c r="OAI928" s="4"/>
      <c r="OAJ928" s="4"/>
      <c r="OAK928" s="4"/>
      <c r="OAL928" s="4"/>
      <c r="OAM928" s="4"/>
      <c r="OAN928" s="4"/>
      <c r="OAO928" s="4"/>
      <c r="OAP928" s="4"/>
      <c r="OAQ928" s="4"/>
      <c r="OAR928" s="4"/>
      <c r="OAS928" s="4"/>
      <c r="OAT928" s="4"/>
      <c r="OAU928" s="4"/>
      <c r="OAV928" s="4"/>
      <c r="OAW928" s="4"/>
      <c r="OAX928" s="4"/>
      <c r="OAY928" s="4"/>
      <c r="OAZ928" s="4"/>
      <c r="OBA928" s="4"/>
      <c r="OBB928" s="4"/>
      <c r="OBC928" s="4"/>
      <c r="OBD928" s="4"/>
      <c r="OBE928" s="4"/>
      <c r="OBF928" s="4"/>
      <c r="OBG928" s="4"/>
      <c r="OBH928" s="4"/>
      <c r="OBI928" s="4"/>
      <c r="OBJ928" s="4"/>
      <c r="OBK928" s="4"/>
      <c r="OBL928" s="4"/>
      <c r="OBM928" s="4"/>
      <c r="OBN928" s="4"/>
      <c r="OBO928" s="4"/>
      <c r="OBP928" s="4"/>
      <c r="OBQ928" s="4"/>
      <c r="OBR928" s="4"/>
      <c r="OBS928" s="4"/>
      <c r="OBT928" s="4"/>
      <c r="OBU928" s="4"/>
      <c r="OBV928" s="4"/>
      <c r="OBW928" s="4"/>
      <c r="OBX928" s="4"/>
      <c r="OBY928" s="4"/>
      <c r="OBZ928" s="4"/>
      <c r="OCA928" s="4"/>
      <c r="OCB928" s="4"/>
      <c r="OCC928" s="4"/>
      <c r="OCD928" s="4"/>
      <c r="OCE928" s="4"/>
      <c r="OCF928" s="4"/>
      <c r="OCG928" s="4"/>
      <c r="OCH928" s="4"/>
      <c r="OCI928" s="4"/>
      <c r="OCJ928" s="4"/>
      <c r="OCK928" s="4"/>
      <c r="OCL928" s="4"/>
      <c r="OCM928" s="4"/>
      <c r="OCN928" s="4"/>
      <c r="OCO928" s="4"/>
      <c r="OCP928" s="4"/>
      <c r="OCR928" s="4"/>
      <c r="OCT928" s="4"/>
      <c r="OCU928" s="4"/>
      <c r="OCV928" s="4"/>
      <c r="OCW928" s="4"/>
      <c r="OCX928" s="4"/>
      <c r="OCY928" s="4"/>
      <c r="OCZ928" s="4"/>
      <c r="ODA928" s="4"/>
      <c r="ODF928" s="4"/>
      <c r="ODG928" s="4"/>
      <c r="ODH928" s="4"/>
      <c r="ODI928" s="4"/>
      <c r="ODJ928" s="4"/>
      <c r="ODK928" s="4"/>
      <c r="ODL928" s="4"/>
      <c r="ODM928" s="4"/>
      <c r="ODN928" s="4"/>
      <c r="ODO928" s="4"/>
      <c r="ODP928" s="4"/>
      <c r="ODQ928" s="4"/>
      <c r="ODR928" s="4"/>
      <c r="ODS928" s="4"/>
      <c r="ODT928" s="4"/>
      <c r="ODU928" s="4"/>
      <c r="ODV928" s="4"/>
      <c r="ODW928" s="4"/>
      <c r="ODX928" s="4"/>
      <c r="ODY928" s="4"/>
      <c r="ODZ928" s="4"/>
      <c r="OEA928" s="4"/>
      <c r="OEB928" s="4"/>
      <c r="OEC928" s="4"/>
      <c r="OED928" s="4"/>
      <c r="OEE928" s="4"/>
      <c r="OEF928" s="4"/>
      <c r="OEG928" s="4"/>
      <c r="OEH928" s="4"/>
      <c r="OEI928" s="4"/>
      <c r="OEJ928" s="4"/>
      <c r="OEK928" s="4"/>
      <c r="OEL928" s="4"/>
      <c r="OEM928" s="4"/>
      <c r="OEN928" s="4"/>
      <c r="OEO928" s="4"/>
      <c r="OEP928" s="4"/>
      <c r="OEQ928" s="4"/>
      <c r="OER928" s="4"/>
      <c r="OES928" s="4"/>
      <c r="OET928" s="4"/>
      <c r="OEU928" s="4"/>
      <c r="OEV928" s="4"/>
      <c r="OEW928" s="4"/>
      <c r="OEX928" s="4"/>
      <c r="OEY928" s="4"/>
      <c r="OEZ928" s="4"/>
      <c r="OFA928" s="4"/>
      <c r="OFB928" s="4"/>
      <c r="OFC928" s="4"/>
      <c r="OFD928" s="4"/>
      <c r="OFE928" s="4"/>
      <c r="OFF928" s="4"/>
      <c r="OFG928" s="4"/>
      <c r="OFH928" s="4"/>
      <c r="OFI928" s="4"/>
      <c r="OFJ928" s="4"/>
      <c r="OFK928" s="4"/>
      <c r="OFL928" s="4"/>
      <c r="OFM928" s="4"/>
      <c r="OFN928" s="4"/>
      <c r="OFO928" s="4"/>
      <c r="OFP928" s="4"/>
      <c r="OFQ928" s="4"/>
      <c r="OFR928" s="4"/>
      <c r="OFS928" s="4"/>
      <c r="OFT928" s="4"/>
      <c r="OFU928" s="4"/>
      <c r="OFV928" s="4"/>
      <c r="OFW928" s="4"/>
      <c r="OFX928" s="4"/>
      <c r="OFY928" s="4"/>
      <c r="OFZ928" s="4"/>
      <c r="OGA928" s="4"/>
      <c r="OGB928" s="4"/>
      <c r="OGC928" s="4"/>
      <c r="OGD928" s="4"/>
      <c r="OGE928" s="4"/>
      <c r="OGF928" s="4"/>
      <c r="OGG928" s="4"/>
      <c r="OGH928" s="4"/>
      <c r="OGI928" s="4"/>
      <c r="OGJ928" s="4"/>
      <c r="OGK928" s="4"/>
      <c r="OGL928" s="4"/>
      <c r="OGM928" s="4"/>
      <c r="OGN928" s="4"/>
      <c r="OGO928" s="4"/>
      <c r="OGP928" s="4"/>
      <c r="OGQ928" s="4"/>
      <c r="OGR928" s="4"/>
      <c r="OGS928" s="4"/>
      <c r="OGT928" s="4"/>
      <c r="OGU928" s="4"/>
      <c r="OGV928" s="4"/>
      <c r="OGW928" s="4"/>
      <c r="OGX928" s="4"/>
      <c r="OGY928" s="4"/>
      <c r="OGZ928" s="4"/>
      <c r="OHA928" s="4"/>
      <c r="OHB928" s="4"/>
      <c r="OHC928" s="4"/>
      <c r="OHD928" s="4"/>
      <c r="OHE928" s="4"/>
      <c r="OHF928" s="4"/>
      <c r="OHG928" s="4"/>
      <c r="OHH928" s="4"/>
      <c r="OHI928" s="4"/>
      <c r="OHJ928" s="4"/>
      <c r="OHK928" s="4"/>
      <c r="OHL928" s="4"/>
      <c r="OHM928" s="4"/>
      <c r="OHN928" s="4"/>
      <c r="OHO928" s="4"/>
      <c r="OHP928" s="4"/>
      <c r="OHQ928" s="4"/>
      <c r="OHR928" s="4"/>
      <c r="OHS928" s="4"/>
      <c r="OHT928" s="4"/>
      <c r="OHU928" s="4"/>
      <c r="OHV928" s="4"/>
      <c r="OHW928" s="4"/>
      <c r="OHX928" s="4"/>
      <c r="OHY928" s="4"/>
      <c r="OHZ928" s="4"/>
      <c r="OIA928" s="4"/>
      <c r="OIB928" s="4"/>
      <c r="OIC928" s="4"/>
      <c r="OID928" s="4"/>
      <c r="OIE928" s="4"/>
      <c r="OIF928" s="4"/>
      <c r="OIG928" s="4"/>
      <c r="OIH928" s="4"/>
      <c r="OII928" s="4"/>
      <c r="OIJ928" s="4"/>
      <c r="OIK928" s="4"/>
      <c r="OIL928" s="4"/>
      <c r="OIM928" s="4"/>
      <c r="OIN928" s="4"/>
      <c r="OIO928" s="4"/>
      <c r="OIP928" s="4"/>
      <c r="OIQ928" s="4"/>
      <c r="OIR928" s="4"/>
      <c r="OIS928" s="4"/>
      <c r="OIT928" s="4"/>
      <c r="OIU928" s="4"/>
      <c r="OIV928" s="4"/>
      <c r="OIW928" s="4"/>
      <c r="OIX928" s="4"/>
      <c r="OIY928" s="4"/>
      <c r="OIZ928" s="4"/>
      <c r="OJA928" s="4"/>
      <c r="OJB928" s="4"/>
      <c r="OJC928" s="4"/>
      <c r="OJD928" s="4"/>
      <c r="OJE928" s="4"/>
      <c r="OJF928" s="4"/>
      <c r="OJG928" s="4"/>
      <c r="OJH928" s="4"/>
      <c r="OJI928" s="4"/>
      <c r="OJJ928" s="4"/>
      <c r="OJK928" s="4"/>
      <c r="OJL928" s="4"/>
      <c r="OJM928" s="4"/>
      <c r="OJN928" s="4"/>
      <c r="OJO928" s="4"/>
      <c r="OJP928" s="4"/>
      <c r="OJQ928" s="4"/>
      <c r="OJR928" s="4"/>
      <c r="OJS928" s="4"/>
      <c r="OJT928" s="4"/>
      <c r="OJU928" s="4"/>
      <c r="OJV928" s="4"/>
      <c r="OJW928" s="4"/>
      <c r="OJX928" s="4"/>
      <c r="OJY928" s="4"/>
      <c r="OJZ928" s="4"/>
      <c r="OKA928" s="4"/>
      <c r="OKB928" s="4"/>
      <c r="OKC928" s="4"/>
      <c r="OKD928" s="4"/>
      <c r="OKE928" s="4"/>
      <c r="OKF928" s="4"/>
      <c r="OKG928" s="4"/>
      <c r="OKH928" s="4"/>
      <c r="OKI928" s="4"/>
      <c r="OKJ928" s="4"/>
      <c r="OKK928" s="4"/>
      <c r="OKL928" s="4"/>
      <c r="OKM928" s="4"/>
      <c r="OKN928" s="4"/>
      <c r="OKO928" s="4"/>
      <c r="OKP928" s="4"/>
      <c r="OKQ928" s="4"/>
      <c r="OKR928" s="4"/>
      <c r="OKS928" s="4"/>
      <c r="OKT928" s="4"/>
      <c r="OKU928" s="4"/>
      <c r="OKV928" s="4"/>
      <c r="OKW928" s="4"/>
      <c r="OKX928" s="4"/>
      <c r="OKY928" s="4"/>
      <c r="OKZ928" s="4"/>
      <c r="OLA928" s="4"/>
      <c r="OLB928" s="4"/>
      <c r="OLC928" s="4"/>
      <c r="OLD928" s="4"/>
      <c r="OLE928" s="4"/>
      <c r="OLF928" s="4"/>
      <c r="OLG928" s="4"/>
      <c r="OLH928" s="4"/>
      <c r="OLI928" s="4"/>
      <c r="OLJ928" s="4"/>
      <c r="OLK928" s="4"/>
      <c r="OLL928" s="4"/>
      <c r="OLM928" s="4"/>
      <c r="OLN928" s="4"/>
      <c r="OLO928" s="4"/>
      <c r="OLP928" s="4"/>
      <c r="OLQ928" s="4"/>
      <c r="OLR928" s="4"/>
      <c r="OLS928" s="4"/>
      <c r="OLT928" s="4"/>
      <c r="OLU928" s="4"/>
      <c r="OLV928" s="4"/>
      <c r="OLW928" s="4"/>
      <c r="OLX928" s="4"/>
      <c r="OLY928" s="4"/>
      <c r="OLZ928" s="4"/>
      <c r="OMA928" s="4"/>
      <c r="OMB928" s="4"/>
      <c r="OMC928" s="4"/>
      <c r="OMD928" s="4"/>
      <c r="OME928" s="4"/>
      <c r="OMF928" s="4"/>
      <c r="OMG928" s="4"/>
      <c r="OMH928" s="4"/>
      <c r="OMI928" s="4"/>
      <c r="OMJ928" s="4"/>
      <c r="OMK928" s="4"/>
      <c r="OML928" s="4"/>
      <c r="OMN928" s="4"/>
      <c r="OMP928" s="4"/>
      <c r="OMQ928" s="4"/>
      <c r="OMR928" s="4"/>
      <c r="OMS928" s="4"/>
      <c r="OMT928" s="4"/>
      <c r="OMU928" s="4"/>
      <c r="OMV928" s="4"/>
      <c r="OMW928" s="4"/>
      <c r="ONB928" s="4"/>
      <c r="ONC928" s="4"/>
      <c r="OND928" s="4"/>
      <c r="ONE928" s="4"/>
      <c r="ONF928" s="4"/>
      <c r="ONG928" s="4"/>
      <c r="ONH928" s="4"/>
      <c r="ONI928" s="4"/>
      <c r="ONJ928" s="4"/>
      <c r="ONK928" s="4"/>
      <c r="ONL928" s="4"/>
      <c r="ONM928" s="4"/>
      <c r="ONN928" s="4"/>
      <c r="ONO928" s="4"/>
      <c r="ONP928" s="4"/>
      <c r="ONQ928" s="4"/>
      <c r="ONR928" s="4"/>
      <c r="ONS928" s="4"/>
      <c r="ONT928" s="4"/>
      <c r="ONU928" s="4"/>
      <c r="ONV928" s="4"/>
      <c r="ONW928" s="4"/>
      <c r="ONX928" s="4"/>
      <c r="ONY928" s="4"/>
      <c r="ONZ928" s="4"/>
      <c r="OOA928" s="4"/>
      <c r="OOB928" s="4"/>
      <c r="OOC928" s="4"/>
      <c r="OOD928" s="4"/>
      <c r="OOE928" s="4"/>
      <c r="OOF928" s="4"/>
      <c r="OOG928" s="4"/>
      <c r="OOH928" s="4"/>
      <c r="OOI928" s="4"/>
      <c r="OOJ928" s="4"/>
      <c r="OOK928" s="4"/>
      <c r="OOL928" s="4"/>
      <c r="OOM928" s="4"/>
      <c r="OON928" s="4"/>
      <c r="OOO928" s="4"/>
      <c r="OOP928" s="4"/>
      <c r="OOQ928" s="4"/>
      <c r="OOR928" s="4"/>
      <c r="OOS928" s="4"/>
      <c r="OOT928" s="4"/>
      <c r="OOU928" s="4"/>
      <c r="OOV928" s="4"/>
      <c r="OOW928" s="4"/>
      <c r="OOX928" s="4"/>
      <c r="OOY928" s="4"/>
      <c r="OOZ928" s="4"/>
      <c r="OPA928" s="4"/>
      <c r="OPB928" s="4"/>
      <c r="OPC928" s="4"/>
      <c r="OPD928" s="4"/>
      <c r="OPE928" s="4"/>
      <c r="OPF928" s="4"/>
      <c r="OPG928" s="4"/>
      <c r="OPH928" s="4"/>
      <c r="OPI928" s="4"/>
      <c r="OPJ928" s="4"/>
      <c r="OPK928" s="4"/>
      <c r="OPL928" s="4"/>
      <c r="OPM928" s="4"/>
      <c r="OPN928" s="4"/>
      <c r="OPO928" s="4"/>
      <c r="OPP928" s="4"/>
      <c r="OPQ928" s="4"/>
      <c r="OPR928" s="4"/>
      <c r="OPS928" s="4"/>
      <c r="OPT928" s="4"/>
      <c r="OPU928" s="4"/>
      <c r="OPV928" s="4"/>
      <c r="OPW928" s="4"/>
      <c r="OPX928" s="4"/>
      <c r="OPY928" s="4"/>
      <c r="OPZ928" s="4"/>
      <c r="OQA928" s="4"/>
      <c r="OQB928" s="4"/>
      <c r="OQC928" s="4"/>
      <c r="OQD928" s="4"/>
      <c r="OQE928" s="4"/>
      <c r="OQF928" s="4"/>
      <c r="OQG928" s="4"/>
      <c r="OQH928" s="4"/>
      <c r="OQI928" s="4"/>
      <c r="OQJ928" s="4"/>
      <c r="OQK928" s="4"/>
      <c r="OQL928" s="4"/>
      <c r="OQM928" s="4"/>
      <c r="OQN928" s="4"/>
      <c r="OQO928" s="4"/>
      <c r="OQP928" s="4"/>
      <c r="OQQ928" s="4"/>
      <c r="OQR928" s="4"/>
      <c r="OQS928" s="4"/>
      <c r="OQT928" s="4"/>
      <c r="OQU928" s="4"/>
      <c r="OQV928" s="4"/>
      <c r="OQW928" s="4"/>
      <c r="OQX928" s="4"/>
      <c r="OQY928" s="4"/>
      <c r="OQZ928" s="4"/>
      <c r="ORA928" s="4"/>
      <c r="ORB928" s="4"/>
      <c r="ORC928" s="4"/>
      <c r="ORD928" s="4"/>
      <c r="ORE928" s="4"/>
      <c r="ORF928" s="4"/>
      <c r="ORG928" s="4"/>
      <c r="ORH928" s="4"/>
      <c r="ORI928" s="4"/>
      <c r="ORJ928" s="4"/>
      <c r="ORK928" s="4"/>
      <c r="ORL928" s="4"/>
      <c r="ORM928" s="4"/>
      <c r="ORN928" s="4"/>
      <c r="ORO928" s="4"/>
      <c r="ORP928" s="4"/>
      <c r="ORQ928" s="4"/>
      <c r="ORR928" s="4"/>
      <c r="ORS928" s="4"/>
      <c r="ORT928" s="4"/>
      <c r="ORU928" s="4"/>
      <c r="ORV928" s="4"/>
      <c r="ORW928" s="4"/>
      <c r="ORX928" s="4"/>
      <c r="ORY928" s="4"/>
      <c r="ORZ928" s="4"/>
      <c r="OSA928" s="4"/>
      <c r="OSB928" s="4"/>
      <c r="OSC928" s="4"/>
      <c r="OSD928" s="4"/>
      <c r="OSE928" s="4"/>
      <c r="OSF928" s="4"/>
      <c r="OSG928" s="4"/>
      <c r="OSH928" s="4"/>
      <c r="OSI928" s="4"/>
      <c r="OSJ928" s="4"/>
      <c r="OSK928" s="4"/>
      <c r="OSL928" s="4"/>
      <c r="OSM928" s="4"/>
      <c r="OSN928" s="4"/>
      <c r="OSO928" s="4"/>
      <c r="OSP928" s="4"/>
      <c r="OSQ928" s="4"/>
      <c r="OSR928" s="4"/>
      <c r="OSS928" s="4"/>
      <c r="OST928" s="4"/>
      <c r="OSU928" s="4"/>
      <c r="OSV928" s="4"/>
      <c r="OSW928" s="4"/>
      <c r="OSX928" s="4"/>
      <c r="OSY928" s="4"/>
      <c r="OSZ928" s="4"/>
      <c r="OTA928" s="4"/>
      <c r="OTB928" s="4"/>
      <c r="OTC928" s="4"/>
      <c r="OTD928" s="4"/>
      <c r="OTE928" s="4"/>
      <c r="OTF928" s="4"/>
      <c r="OTG928" s="4"/>
      <c r="OTH928" s="4"/>
      <c r="OTI928" s="4"/>
      <c r="OTJ928" s="4"/>
      <c r="OTK928" s="4"/>
      <c r="OTL928" s="4"/>
      <c r="OTM928" s="4"/>
      <c r="OTN928" s="4"/>
      <c r="OTO928" s="4"/>
      <c r="OTP928" s="4"/>
      <c r="OTQ928" s="4"/>
      <c r="OTR928" s="4"/>
      <c r="OTS928" s="4"/>
      <c r="OTT928" s="4"/>
      <c r="OTU928" s="4"/>
      <c r="OTV928" s="4"/>
      <c r="OTW928" s="4"/>
      <c r="OTX928" s="4"/>
      <c r="OTY928" s="4"/>
      <c r="OTZ928" s="4"/>
      <c r="OUA928" s="4"/>
      <c r="OUB928" s="4"/>
      <c r="OUC928" s="4"/>
      <c r="OUD928" s="4"/>
      <c r="OUE928" s="4"/>
      <c r="OUF928" s="4"/>
      <c r="OUG928" s="4"/>
      <c r="OUH928" s="4"/>
      <c r="OUI928" s="4"/>
      <c r="OUJ928" s="4"/>
      <c r="OUK928" s="4"/>
      <c r="OUL928" s="4"/>
      <c r="OUM928" s="4"/>
      <c r="OUN928" s="4"/>
      <c r="OUO928" s="4"/>
      <c r="OUP928" s="4"/>
      <c r="OUQ928" s="4"/>
      <c r="OUR928" s="4"/>
      <c r="OUS928" s="4"/>
      <c r="OUT928" s="4"/>
      <c r="OUU928" s="4"/>
      <c r="OUV928" s="4"/>
      <c r="OUW928" s="4"/>
      <c r="OUX928" s="4"/>
      <c r="OUY928" s="4"/>
      <c r="OUZ928" s="4"/>
      <c r="OVA928" s="4"/>
      <c r="OVB928" s="4"/>
      <c r="OVC928" s="4"/>
      <c r="OVD928" s="4"/>
      <c r="OVE928" s="4"/>
      <c r="OVF928" s="4"/>
      <c r="OVG928" s="4"/>
      <c r="OVH928" s="4"/>
      <c r="OVI928" s="4"/>
      <c r="OVJ928" s="4"/>
      <c r="OVK928" s="4"/>
      <c r="OVL928" s="4"/>
      <c r="OVM928" s="4"/>
      <c r="OVN928" s="4"/>
      <c r="OVO928" s="4"/>
      <c r="OVP928" s="4"/>
      <c r="OVQ928" s="4"/>
      <c r="OVR928" s="4"/>
      <c r="OVS928" s="4"/>
      <c r="OVT928" s="4"/>
      <c r="OVU928" s="4"/>
      <c r="OVV928" s="4"/>
      <c r="OVW928" s="4"/>
      <c r="OVX928" s="4"/>
      <c r="OVY928" s="4"/>
      <c r="OVZ928" s="4"/>
      <c r="OWA928" s="4"/>
      <c r="OWB928" s="4"/>
      <c r="OWC928" s="4"/>
      <c r="OWD928" s="4"/>
      <c r="OWE928" s="4"/>
      <c r="OWF928" s="4"/>
      <c r="OWG928" s="4"/>
      <c r="OWH928" s="4"/>
      <c r="OWJ928" s="4"/>
      <c r="OWL928" s="4"/>
      <c r="OWM928" s="4"/>
      <c r="OWN928" s="4"/>
      <c r="OWO928" s="4"/>
      <c r="OWP928" s="4"/>
      <c r="OWQ928" s="4"/>
      <c r="OWR928" s="4"/>
      <c r="OWS928" s="4"/>
      <c r="OWX928" s="4"/>
      <c r="OWY928" s="4"/>
      <c r="OWZ928" s="4"/>
      <c r="OXA928" s="4"/>
      <c r="OXB928" s="4"/>
      <c r="OXC928" s="4"/>
      <c r="OXD928" s="4"/>
      <c r="OXE928" s="4"/>
      <c r="OXF928" s="4"/>
      <c r="OXG928" s="4"/>
      <c r="OXH928" s="4"/>
      <c r="OXI928" s="4"/>
      <c r="OXJ928" s="4"/>
      <c r="OXK928" s="4"/>
      <c r="OXL928" s="4"/>
      <c r="OXM928" s="4"/>
      <c r="OXN928" s="4"/>
      <c r="OXO928" s="4"/>
      <c r="OXP928" s="4"/>
      <c r="OXQ928" s="4"/>
      <c r="OXR928" s="4"/>
      <c r="OXS928" s="4"/>
      <c r="OXT928" s="4"/>
      <c r="OXU928" s="4"/>
      <c r="OXV928" s="4"/>
      <c r="OXW928" s="4"/>
      <c r="OXX928" s="4"/>
      <c r="OXY928" s="4"/>
      <c r="OXZ928" s="4"/>
      <c r="OYA928" s="4"/>
      <c r="OYB928" s="4"/>
      <c r="OYC928" s="4"/>
      <c r="OYD928" s="4"/>
      <c r="OYE928" s="4"/>
      <c r="OYF928" s="4"/>
      <c r="OYG928" s="4"/>
      <c r="OYH928" s="4"/>
      <c r="OYI928" s="4"/>
      <c r="OYJ928" s="4"/>
      <c r="OYK928" s="4"/>
      <c r="OYL928" s="4"/>
      <c r="OYM928" s="4"/>
      <c r="OYN928" s="4"/>
      <c r="OYO928" s="4"/>
      <c r="OYP928" s="4"/>
      <c r="OYQ928" s="4"/>
      <c r="OYR928" s="4"/>
      <c r="OYS928" s="4"/>
      <c r="OYT928" s="4"/>
      <c r="OYU928" s="4"/>
      <c r="OYV928" s="4"/>
      <c r="OYW928" s="4"/>
      <c r="OYX928" s="4"/>
      <c r="OYY928" s="4"/>
      <c r="OYZ928" s="4"/>
      <c r="OZA928" s="4"/>
      <c r="OZB928" s="4"/>
      <c r="OZC928" s="4"/>
      <c r="OZD928" s="4"/>
      <c r="OZE928" s="4"/>
      <c r="OZF928" s="4"/>
      <c r="OZG928" s="4"/>
      <c r="OZH928" s="4"/>
      <c r="OZI928" s="4"/>
      <c r="OZJ928" s="4"/>
      <c r="OZK928" s="4"/>
      <c r="OZL928" s="4"/>
      <c r="OZM928" s="4"/>
      <c r="OZN928" s="4"/>
      <c r="OZO928" s="4"/>
      <c r="OZP928" s="4"/>
      <c r="OZQ928" s="4"/>
      <c r="OZR928" s="4"/>
      <c r="OZS928" s="4"/>
      <c r="OZT928" s="4"/>
      <c r="OZU928" s="4"/>
      <c r="OZV928" s="4"/>
      <c r="OZW928" s="4"/>
      <c r="OZX928" s="4"/>
      <c r="OZY928" s="4"/>
      <c r="OZZ928" s="4"/>
      <c r="PAA928" s="4"/>
      <c r="PAB928" s="4"/>
      <c r="PAC928" s="4"/>
      <c r="PAD928" s="4"/>
      <c r="PAE928" s="4"/>
      <c r="PAF928" s="4"/>
      <c r="PAG928" s="4"/>
      <c r="PAH928" s="4"/>
      <c r="PAI928" s="4"/>
      <c r="PAJ928" s="4"/>
      <c r="PAK928" s="4"/>
      <c r="PAL928" s="4"/>
      <c r="PAM928" s="4"/>
      <c r="PAN928" s="4"/>
      <c r="PAO928" s="4"/>
      <c r="PAP928" s="4"/>
      <c r="PAQ928" s="4"/>
      <c r="PAR928" s="4"/>
      <c r="PAS928" s="4"/>
      <c r="PAT928" s="4"/>
      <c r="PAU928" s="4"/>
      <c r="PAV928" s="4"/>
      <c r="PAW928" s="4"/>
      <c r="PAX928" s="4"/>
      <c r="PAY928" s="4"/>
      <c r="PAZ928" s="4"/>
      <c r="PBA928" s="4"/>
      <c r="PBB928" s="4"/>
      <c r="PBC928" s="4"/>
      <c r="PBD928" s="4"/>
      <c r="PBE928" s="4"/>
      <c r="PBF928" s="4"/>
      <c r="PBG928" s="4"/>
      <c r="PBH928" s="4"/>
      <c r="PBI928" s="4"/>
      <c r="PBJ928" s="4"/>
      <c r="PBK928" s="4"/>
      <c r="PBL928" s="4"/>
      <c r="PBM928" s="4"/>
      <c r="PBN928" s="4"/>
      <c r="PBO928" s="4"/>
      <c r="PBP928" s="4"/>
      <c r="PBQ928" s="4"/>
      <c r="PBR928" s="4"/>
      <c r="PBS928" s="4"/>
      <c r="PBT928" s="4"/>
      <c r="PBU928" s="4"/>
      <c r="PBV928" s="4"/>
      <c r="PBW928" s="4"/>
      <c r="PBX928" s="4"/>
      <c r="PBY928" s="4"/>
      <c r="PBZ928" s="4"/>
      <c r="PCA928" s="4"/>
      <c r="PCB928" s="4"/>
      <c r="PCC928" s="4"/>
      <c r="PCD928" s="4"/>
      <c r="PCE928" s="4"/>
      <c r="PCF928" s="4"/>
      <c r="PCG928" s="4"/>
      <c r="PCH928" s="4"/>
      <c r="PCI928" s="4"/>
      <c r="PCJ928" s="4"/>
      <c r="PCK928" s="4"/>
      <c r="PCL928" s="4"/>
      <c r="PCM928" s="4"/>
      <c r="PCN928" s="4"/>
      <c r="PCO928" s="4"/>
      <c r="PCP928" s="4"/>
      <c r="PCQ928" s="4"/>
      <c r="PCR928" s="4"/>
      <c r="PCS928" s="4"/>
      <c r="PCT928" s="4"/>
      <c r="PCU928" s="4"/>
      <c r="PCV928" s="4"/>
      <c r="PCW928" s="4"/>
      <c r="PCX928" s="4"/>
      <c r="PCY928" s="4"/>
      <c r="PCZ928" s="4"/>
      <c r="PDA928" s="4"/>
      <c r="PDB928" s="4"/>
      <c r="PDC928" s="4"/>
      <c r="PDD928" s="4"/>
      <c r="PDE928" s="4"/>
      <c r="PDF928" s="4"/>
      <c r="PDG928" s="4"/>
      <c r="PDH928" s="4"/>
      <c r="PDI928" s="4"/>
      <c r="PDJ928" s="4"/>
      <c r="PDK928" s="4"/>
      <c r="PDL928" s="4"/>
      <c r="PDM928" s="4"/>
      <c r="PDN928" s="4"/>
      <c r="PDO928" s="4"/>
      <c r="PDP928" s="4"/>
      <c r="PDQ928" s="4"/>
      <c r="PDR928" s="4"/>
      <c r="PDS928" s="4"/>
      <c r="PDT928" s="4"/>
      <c r="PDU928" s="4"/>
      <c r="PDV928" s="4"/>
      <c r="PDW928" s="4"/>
      <c r="PDX928" s="4"/>
      <c r="PDY928" s="4"/>
      <c r="PDZ928" s="4"/>
      <c r="PEA928" s="4"/>
      <c r="PEB928" s="4"/>
      <c r="PEC928" s="4"/>
      <c r="PED928" s="4"/>
      <c r="PEE928" s="4"/>
      <c r="PEF928" s="4"/>
      <c r="PEG928" s="4"/>
      <c r="PEH928" s="4"/>
      <c r="PEI928" s="4"/>
      <c r="PEJ928" s="4"/>
      <c r="PEK928" s="4"/>
      <c r="PEL928" s="4"/>
      <c r="PEM928" s="4"/>
      <c r="PEN928" s="4"/>
      <c r="PEO928" s="4"/>
      <c r="PEP928" s="4"/>
      <c r="PEQ928" s="4"/>
      <c r="PER928" s="4"/>
      <c r="PES928" s="4"/>
      <c r="PET928" s="4"/>
      <c r="PEU928" s="4"/>
      <c r="PEV928" s="4"/>
      <c r="PEW928" s="4"/>
      <c r="PEX928" s="4"/>
      <c r="PEY928" s="4"/>
      <c r="PEZ928" s="4"/>
      <c r="PFA928" s="4"/>
      <c r="PFB928" s="4"/>
      <c r="PFC928" s="4"/>
      <c r="PFD928" s="4"/>
      <c r="PFE928" s="4"/>
      <c r="PFF928" s="4"/>
      <c r="PFG928" s="4"/>
      <c r="PFH928" s="4"/>
      <c r="PFI928" s="4"/>
      <c r="PFJ928" s="4"/>
      <c r="PFK928" s="4"/>
      <c r="PFL928" s="4"/>
      <c r="PFM928" s="4"/>
      <c r="PFN928" s="4"/>
      <c r="PFO928" s="4"/>
      <c r="PFP928" s="4"/>
      <c r="PFQ928" s="4"/>
      <c r="PFR928" s="4"/>
      <c r="PFS928" s="4"/>
      <c r="PFT928" s="4"/>
      <c r="PFU928" s="4"/>
      <c r="PFV928" s="4"/>
      <c r="PFW928" s="4"/>
      <c r="PFX928" s="4"/>
      <c r="PFY928" s="4"/>
      <c r="PFZ928" s="4"/>
      <c r="PGA928" s="4"/>
      <c r="PGB928" s="4"/>
      <c r="PGC928" s="4"/>
      <c r="PGD928" s="4"/>
      <c r="PGF928" s="4"/>
      <c r="PGH928" s="4"/>
      <c r="PGI928" s="4"/>
      <c r="PGJ928" s="4"/>
      <c r="PGK928" s="4"/>
      <c r="PGL928" s="4"/>
      <c r="PGM928" s="4"/>
      <c r="PGN928" s="4"/>
      <c r="PGO928" s="4"/>
      <c r="PGT928" s="4"/>
      <c r="PGU928" s="4"/>
      <c r="PGV928" s="4"/>
      <c r="PGW928" s="4"/>
      <c r="PGX928" s="4"/>
      <c r="PGY928" s="4"/>
      <c r="PGZ928" s="4"/>
      <c r="PHA928" s="4"/>
      <c r="PHB928" s="4"/>
      <c r="PHC928" s="4"/>
      <c r="PHD928" s="4"/>
      <c r="PHE928" s="4"/>
      <c r="PHF928" s="4"/>
      <c r="PHG928" s="4"/>
      <c r="PHH928" s="4"/>
      <c r="PHI928" s="4"/>
      <c r="PHJ928" s="4"/>
      <c r="PHK928" s="4"/>
      <c r="PHL928" s="4"/>
      <c r="PHM928" s="4"/>
      <c r="PHN928" s="4"/>
      <c r="PHO928" s="4"/>
      <c r="PHP928" s="4"/>
      <c r="PHQ928" s="4"/>
      <c r="PHR928" s="4"/>
      <c r="PHS928" s="4"/>
      <c r="PHT928" s="4"/>
      <c r="PHU928" s="4"/>
      <c r="PHV928" s="4"/>
      <c r="PHW928" s="4"/>
      <c r="PHX928" s="4"/>
      <c r="PHY928" s="4"/>
      <c r="PHZ928" s="4"/>
      <c r="PIA928" s="4"/>
      <c r="PIB928" s="4"/>
      <c r="PIC928" s="4"/>
      <c r="PID928" s="4"/>
      <c r="PIE928" s="4"/>
      <c r="PIF928" s="4"/>
      <c r="PIG928" s="4"/>
      <c r="PIH928" s="4"/>
      <c r="PII928" s="4"/>
      <c r="PIJ928" s="4"/>
      <c r="PIK928" s="4"/>
      <c r="PIL928" s="4"/>
      <c r="PIM928" s="4"/>
      <c r="PIN928" s="4"/>
      <c r="PIO928" s="4"/>
      <c r="PIP928" s="4"/>
      <c r="PIQ928" s="4"/>
      <c r="PIR928" s="4"/>
      <c r="PIS928" s="4"/>
      <c r="PIT928" s="4"/>
      <c r="PIU928" s="4"/>
      <c r="PIV928" s="4"/>
      <c r="PIW928" s="4"/>
      <c r="PIX928" s="4"/>
      <c r="PIY928" s="4"/>
      <c r="PIZ928" s="4"/>
      <c r="PJA928" s="4"/>
      <c r="PJB928" s="4"/>
      <c r="PJC928" s="4"/>
      <c r="PJD928" s="4"/>
      <c r="PJE928" s="4"/>
      <c r="PJF928" s="4"/>
      <c r="PJG928" s="4"/>
      <c r="PJH928" s="4"/>
      <c r="PJI928" s="4"/>
      <c r="PJJ928" s="4"/>
      <c r="PJK928" s="4"/>
      <c r="PJL928" s="4"/>
      <c r="PJM928" s="4"/>
      <c r="PJN928" s="4"/>
      <c r="PJO928" s="4"/>
      <c r="PJP928" s="4"/>
      <c r="PJQ928" s="4"/>
      <c r="PJR928" s="4"/>
      <c r="PJS928" s="4"/>
      <c r="PJT928" s="4"/>
      <c r="PJU928" s="4"/>
      <c r="PJV928" s="4"/>
      <c r="PJW928" s="4"/>
      <c r="PJX928" s="4"/>
      <c r="PJY928" s="4"/>
      <c r="PJZ928" s="4"/>
      <c r="PKA928" s="4"/>
      <c r="PKB928" s="4"/>
      <c r="PKC928" s="4"/>
      <c r="PKD928" s="4"/>
      <c r="PKE928" s="4"/>
      <c r="PKF928" s="4"/>
      <c r="PKG928" s="4"/>
      <c r="PKH928" s="4"/>
      <c r="PKI928" s="4"/>
      <c r="PKJ928" s="4"/>
      <c r="PKK928" s="4"/>
      <c r="PKL928" s="4"/>
      <c r="PKM928" s="4"/>
      <c r="PKN928" s="4"/>
      <c r="PKO928" s="4"/>
      <c r="PKP928" s="4"/>
      <c r="PKQ928" s="4"/>
      <c r="PKR928" s="4"/>
      <c r="PKS928" s="4"/>
      <c r="PKT928" s="4"/>
      <c r="PKU928" s="4"/>
      <c r="PKV928" s="4"/>
      <c r="PKW928" s="4"/>
      <c r="PKX928" s="4"/>
      <c r="PKY928" s="4"/>
      <c r="PKZ928" s="4"/>
      <c r="PLA928" s="4"/>
      <c r="PLB928" s="4"/>
      <c r="PLC928" s="4"/>
      <c r="PLD928" s="4"/>
      <c r="PLE928" s="4"/>
      <c r="PLF928" s="4"/>
      <c r="PLG928" s="4"/>
      <c r="PLH928" s="4"/>
      <c r="PLI928" s="4"/>
      <c r="PLJ928" s="4"/>
      <c r="PLK928" s="4"/>
      <c r="PLL928" s="4"/>
      <c r="PLM928" s="4"/>
      <c r="PLN928" s="4"/>
      <c r="PLO928" s="4"/>
      <c r="PLP928" s="4"/>
      <c r="PLQ928" s="4"/>
      <c r="PLR928" s="4"/>
      <c r="PLS928" s="4"/>
      <c r="PLT928" s="4"/>
      <c r="PLU928" s="4"/>
      <c r="PLV928" s="4"/>
      <c r="PLW928" s="4"/>
      <c r="PLX928" s="4"/>
      <c r="PLY928" s="4"/>
      <c r="PLZ928" s="4"/>
      <c r="PMA928" s="4"/>
      <c r="PMB928" s="4"/>
      <c r="PMC928" s="4"/>
      <c r="PMD928" s="4"/>
      <c r="PME928" s="4"/>
      <c r="PMF928" s="4"/>
      <c r="PMG928" s="4"/>
      <c r="PMH928" s="4"/>
      <c r="PMI928" s="4"/>
      <c r="PMJ928" s="4"/>
      <c r="PMK928" s="4"/>
      <c r="PML928" s="4"/>
      <c r="PMM928" s="4"/>
      <c r="PMN928" s="4"/>
      <c r="PMO928" s="4"/>
      <c r="PMP928" s="4"/>
      <c r="PMQ928" s="4"/>
      <c r="PMR928" s="4"/>
      <c r="PMS928" s="4"/>
      <c r="PMT928" s="4"/>
      <c r="PMU928" s="4"/>
      <c r="PMV928" s="4"/>
      <c r="PMW928" s="4"/>
      <c r="PMX928" s="4"/>
      <c r="PMY928" s="4"/>
      <c r="PMZ928" s="4"/>
      <c r="PNA928" s="4"/>
      <c r="PNB928" s="4"/>
      <c r="PNC928" s="4"/>
      <c r="PND928" s="4"/>
      <c r="PNE928" s="4"/>
      <c r="PNF928" s="4"/>
      <c r="PNG928" s="4"/>
      <c r="PNH928" s="4"/>
      <c r="PNI928" s="4"/>
      <c r="PNJ928" s="4"/>
      <c r="PNK928" s="4"/>
      <c r="PNL928" s="4"/>
      <c r="PNM928" s="4"/>
      <c r="PNN928" s="4"/>
      <c r="PNO928" s="4"/>
      <c r="PNP928" s="4"/>
      <c r="PNQ928" s="4"/>
      <c r="PNR928" s="4"/>
      <c r="PNS928" s="4"/>
      <c r="PNT928" s="4"/>
      <c r="PNU928" s="4"/>
      <c r="PNV928" s="4"/>
      <c r="PNW928" s="4"/>
      <c r="PNX928" s="4"/>
      <c r="PNY928" s="4"/>
      <c r="PNZ928" s="4"/>
      <c r="POA928" s="4"/>
      <c r="POB928" s="4"/>
      <c r="POC928" s="4"/>
      <c r="POD928" s="4"/>
      <c r="POE928" s="4"/>
      <c r="POF928" s="4"/>
      <c r="POG928" s="4"/>
      <c r="POH928" s="4"/>
      <c r="POI928" s="4"/>
      <c r="POJ928" s="4"/>
      <c r="POK928" s="4"/>
      <c r="POL928" s="4"/>
      <c r="POM928" s="4"/>
      <c r="PON928" s="4"/>
      <c r="POO928" s="4"/>
      <c r="POP928" s="4"/>
      <c r="POQ928" s="4"/>
      <c r="POR928" s="4"/>
      <c r="POS928" s="4"/>
      <c r="POT928" s="4"/>
      <c r="POU928" s="4"/>
      <c r="POV928" s="4"/>
      <c r="POW928" s="4"/>
      <c r="POX928" s="4"/>
      <c r="POY928" s="4"/>
      <c r="POZ928" s="4"/>
      <c r="PPA928" s="4"/>
      <c r="PPB928" s="4"/>
      <c r="PPC928" s="4"/>
      <c r="PPD928" s="4"/>
      <c r="PPE928" s="4"/>
      <c r="PPF928" s="4"/>
      <c r="PPG928" s="4"/>
      <c r="PPH928" s="4"/>
      <c r="PPI928" s="4"/>
      <c r="PPJ928" s="4"/>
      <c r="PPK928" s="4"/>
      <c r="PPL928" s="4"/>
      <c r="PPM928" s="4"/>
      <c r="PPN928" s="4"/>
      <c r="PPO928" s="4"/>
      <c r="PPP928" s="4"/>
      <c r="PPQ928" s="4"/>
      <c r="PPR928" s="4"/>
      <c r="PPS928" s="4"/>
      <c r="PPT928" s="4"/>
      <c r="PPU928" s="4"/>
      <c r="PPV928" s="4"/>
      <c r="PPW928" s="4"/>
      <c r="PPX928" s="4"/>
      <c r="PPY928" s="4"/>
      <c r="PPZ928" s="4"/>
      <c r="PQB928" s="4"/>
      <c r="PQD928" s="4"/>
      <c r="PQE928" s="4"/>
      <c r="PQF928" s="4"/>
      <c r="PQG928" s="4"/>
      <c r="PQH928" s="4"/>
      <c r="PQI928" s="4"/>
      <c r="PQJ928" s="4"/>
      <c r="PQK928" s="4"/>
      <c r="PQP928" s="4"/>
      <c r="PQQ928" s="4"/>
      <c r="PQR928" s="4"/>
      <c r="PQS928" s="4"/>
      <c r="PQT928" s="4"/>
      <c r="PQU928" s="4"/>
      <c r="PQV928" s="4"/>
      <c r="PQW928" s="4"/>
      <c r="PQX928" s="4"/>
      <c r="PQY928" s="4"/>
      <c r="PQZ928" s="4"/>
      <c r="PRA928" s="4"/>
      <c r="PRB928" s="4"/>
      <c r="PRC928" s="4"/>
      <c r="PRD928" s="4"/>
      <c r="PRE928" s="4"/>
      <c r="PRF928" s="4"/>
      <c r="PRG928" s="4"/>
      <c r="PRH928" s="4"/>
      <c r="PRI928" s="4"/>
      <c r="PRJ928" s="4"/>
      <c r="PRK928" s="4"/>
      <c r="PRL928" s="4"/>
      <c r="PRM928" s="4"/>
      <c r="PRN928" s="4"/>
      <c r="PRO928" s="4"/>
      <c r="PRP928" s="4"/>
      <c r="PRQ928" s="4"/>
      <c r="PRR928" s="4"/>
      <c r="PRS928" s="4"/>
      <c r="PRT928" s="4"/>
      <c r="PRU928" s="4"/>
      <c r="PRV928" s="4"/>
      <c r="PRW928" s="4"/>
      <c r="PRX928" s="4"/>
      <c r="PRY928" s="4"/>
      <c r="PRZ928" s="4"/>
      <c r="PSA928" s="4"/>
      <c r="PSB928" s="4"/>
      <c r="PSC928" s="4"/>
      <c r="PSD928" s="4"/>
      <c r="PSE928" s="4"/>
      <c r="PSF928" s="4"/>
      <c r="PSG928" s="4"/>
      <c r="PSH928" s="4"/>
      <c r="PSI928" s="4"/>
      <c r="PSJ928" s="4"/>
      <c r="PSK928" s="4"/>
      <c r="PSL928" s="4"/>
      <c r="PSM928" s="4"/>
      <c r="PSN928" s="4"/>
      <c r="PSO928" s="4"/>
      <c r="PSP928" s="4"/>
      <c r="PSQ928" s="4"/>
      <c r="PSR928" s="4"/>
      <c r="PSS928" s="4"/>
      <c r="PST928" s="4"/>
      <c r="PSU928" s="4"/>
      <c r="PSV928" s="4"/>
      <c r="PSW928" s="4"/>
      <c r="PSX928" s="4"/>
      <c r="PSY928" s="4"/>
      <c r="PSZ928" s="4"/>
      <c r="PTA928" s="4"/>
      <c r="PTB928" s="4"/>
      <c r="PTC928" s="4"/>
      <c r="PTD928" s="4"/>
      <c r="PTE928" s="4"/>
      <c r="PTF928" s="4"/>
      <c r="PTG928" s="4"/>
      <c r="PTH928" s="4"/>
      <c r="PTI928" s="4"/>
      <c r="PTJ928" s="4"/>
      <c r="PTK928" s="4"/>
      <c r="PTL928" s="4"/>
      <c r="PTM928" s="4"/>
      <c r="PTN928" s="4"/>
      <c r="PTO928" s="4"/>
      <c r="PTP928" s="4"/>
      <c r="PTQ928" s="4"/>
      <c r="PTR928" s="4"/>
      <c r="PTS928" s="4"/>
      <c r="PTT928" s="4"/>
      <c r="PTU928" s="4"/>
      <c r="PTV928" s="4"/>
      <c r="PTW928" s="4"/>
      <c r="PTX928" s="4"/>
      <c r="PTY928" s="4"/>
      <c r="PTZ928" s="4"/>
      <c r="PUA928" s="4"/>
      <c r="PUB928" s="4"/>
      <c r="PUC928" s="4"/>
      <c r="PUD928" s="4"/>
      <c r="PUE928" s="4"/>
      <c r="PUF928" s="4"/>
      <c r="PUG928" s="4"/>
      <c r="PUH928" s="4"/>
      <c r="PUI928" s="4"/>
      <c r="PUJ928" s="4"/>
      <c r="PUK928" s="4"/>
      <c r="PUL928" s="4"/>
      <c r="PUM928" s="4"/>
      <c r="PUN928" s="4"/>
      <c r="PUO928" s="4"/>
      <c r="PUP928" s="4"/>
      <c r="PUQ928" s="4"/>
      <c r="PUR928" s="4"/>
      <c r="PUS928" s="4"/>
      <c r="PUT928" s="4"/>
      <c r="PUU928" s="4"/>
      <c r="PUV928" s="4"/>
      <c r="PUW928" s="4"/>
      <c r="PUX928" s="4"/>
      <c r="PUY928" s="4"/>
      <c r="PUZ928" s="4"/>
      <c r="PVA928" s="4"/>
      <c r="PVB928" s="4"/>
      <c r="PVC928" s="4"/>
      <c r="PVD928" s="4"/>
      <c r="PVE928" s="4"/>
      <c r="PVF928" s="4"/>
      <c r="PVG928" s="4"/>
      <c r="PVH928" s="4"/>
      <c r="PVI928" s="4"/>
      <c r="PVJ928" s="4"/>
      <c r="PVK928" s="4"/>
      <c r="PVL928" s="4"/>
      <c r="PVM928" s="4"/>
      <c r="PVN928" s="4"/>
      <c r="PVO928" s="4"/>
      <c r="PVP928" s="4"/>
      <c r="PVQ928" s="4"/>
      <c r="PVR928" s="4"/>
      <c r="PVS928" s="4"/>
      <c r="PVT928" s="4"/>
      <c r="PVU928" s="4"/>
      <c r="PVV928" s="4"/>
      <c r="PVW928" s="4"/>
      <c r="PVX928" s="4"/>
      <c r="PVY928" s="4"/>
      <c r="PVZ928" s="4"/>
      <c r="PWA928" s="4"/>
      <c r="PWB928" s="4"/>
      <c r="PWC928" s="4"/>
      <c r="PWD928" s="4"/>
      <c r="PWE928" s="4"/>
      <c r="PWF928" s="4"/>
      <c r="PWG928" s="4"/>
      <c r="PWH928" s="4"/>
      <c r="PWI928" s="4"/>
      <c r="PWJ928" s="4"/>
      <c r="PWK928" s="4"/>
      <c r="PWL928" s="4"/>
      <c r="PWM928" s="4"/>
      <c r="PWN928" s="4"/>
      <c r="PWO928" s="4"/>
      <c r="PWP928" s="4"/>
      <c r="PWQ928" s="4"/>
      <c r="PWR928" s="4"/>
      <c r="PWS928" s="4"/>
      <c r="PWT928" s="4"/>
      <c r="PWU928" s="4"/>
      <c r="PWV928" s="4"/>
      <c r="PWW928" s="4"/>
      <c r="PWX928" s="4"/>
      <c r="PWY928" s="4"/>
      <c r="PWZ928" s="4"/>
      <c r="PXA928" s="4"/>
      <c r="PXB928" s="4"/>
      <c r="PXC928" s="4"/>
      <c r="PXD928" s="4"/>
      <c r="PXE928" s="4"/>
      <c r="PXF928" s="4"/>
      <c r="PXG928" s="4"/>
      <c r="PXH928" s="4"/>
      <c r="PXI928" s="4"/>
      <c r="PXJ928" s="4"/>
      <c r="PXK928" s="4"/>
      <c r="PXL928" s="4"/>
      <c r="PXM928" s="4"/>
      <c r="PXN928" s="4"/>
      <c r="PXO928" s="4"/>
      <c r="PXP928" s="4"/>
      <c r="PXQ928" s="4"/>
      <c r="PXR928" s="4"/>
      <c r="PXS928" s="4"/>
      <c r="PXT928" s="4"/>
      <c r="PXU928" s="4"/>
      <c r="PXV928" s="4"/>
      <c r="PXW928" s="4"/>
      <c r="PXX928" s="4"/>
      <c r="PXY928" s="4"/>
      <c r="PXZ928" s="4"/>
      <c r="PYA928" s="4"/>
      <c r="PYB928" s="4"/>
      <c r="PYC928" s="4"/>
      <c r="PYD928" s="4"/>
      <c r="PYE928" s="4"/>
      <c r="PYF928" s="4"/>
      <c r="PYG928" s="4"/>
      <c r="PYH928" s="4"/>
      <c r="PYI928" s="4"/>
      <c r="PYJ928" s="4"/>
      <c r="PYK928" s="4"/>
      <c r="PYL928" s="4"/>
      <c r="PYM928" s="4"/>
      <c r="PYN928" s="4"/>
      <c r="PYO928" s="4"/>
      <c r="PYP928" s="4"/>
      <c r="PYQ928" s="4"/>
      <c r="PYR928" s="4"/>
      <c r="PYS928" s="4"/>
      <c r="PYT928" s="4"/>
      <c r="PYU928" s="4"/>
      <c r="PYV928" s="4"/>
      <c r="PYW928" s="4"/>
      <c r="PYX928" s="4"/>
      <c r="PYY928" s="4"/>
      <c r="PYZ928" s="4"/>
      <c r="PZA928" s="4"/>
      <c r="PZB928" s="4"/>
      <c r="PZC928" s="4"/>
      <c r="PZD928" s="4"/>
      <c r="PZE928" s="4"/>
      <c r="PZF928" s="4"/>
      <c r="PZG928" s="4"/>
      <c r="PZH928" s="4"/>
      <c r="PZI928" s="4"/>
      <c r="PZJ928" s="4"/>
      <c r="PZK928" s="4"/>
      <c r="PZL928" s="4"/>
      <c r="PZM928" s="4"/>
      <c r="PZN928" s="4"/>
      <c r="PZO928" s="4"/>
      <c r="PZP928" s="4"/>
      <c r="PZQ928" s="4"/>
      <c r="PZR928" s="4"/>
      <c r="PZS928" s="4"/>
      <c r="PZT928" s="4"/>
      <c r="PZU928" s="4"/>
      <c r="PZV928" s="4"/>
      <c r="PZX928" s="4"/>
      <c r="PZZ928" s="4"/>
      <c r="QAA928" s="4"/>
      <c r="QAB928" s="4"/>
      <c r="QAC928" s="4"/>
      <c r="QAD928" s="4"/>
      <c r="QAE928" s="4"/>
      <c r="QAF928" s="4"/>
      <c r="QAG928" s="4"/>
      <c r="QAL928" s="4"/>
      <c r="QAM928" s="4"/>
      <c r="QAN928" s="4"/>
      <c r="QAO928" s="4"/>
      <c r="QAP928" s="4"/>
      <c r="QAQ928" s="4"/>
      <c r="QAR928" s="4"/>
      <c r="QAS928" s="4"/>
      <c r="QAT928" s="4"/>
      <c r="QAU928" s="4"/>
      <c r="QAV928" s="4"/>
      <c r="QAW928" s="4"/>
      <c r="QAX928" s="4"/>
      <c r="QAY928" s="4"/>
      <c r="QAZ928" s="4"/>
      <c r="QBA928" s="4"/>
      <c r="QBB928" s="4"/>
      <c r="QBC928" s="4"/>
      <c r="QBD928" s="4"/>
      <c r="QBE928" s="4"/>
      <c r="QBF928" s="4"/>
      <c r="QBG928" s="4"/>
      <c r="QBH928" s="4"/>
      <c r="QBI928" s="4"/>
      <c r="QBJ928" s="4"/>
      <c r="QBK928" s="4"/>
      <c r="QBL928" s="4"/>
      <c r="QBM928" s="4"/>
      <c r="QBN928" s="4"/>
      <c r="QBO928" s="4"/>
      <c r="QBP928" s="4"/>
      <c r="QBQ928" s="4"/>
      <c r="QBR928" s="4"/>
      <c r="QBS928" s="4"/>
      <c r="QBT928" s="4"/>
      <c r="QBU928" s="4"/>
      <c r="QBV928" s="4"/>
      <c r="QBW928" s="4"/>
      <c r="QBX928" s="4"/>
      <c r="QBY928" s="4"/>
      <c r="QBZ928" s="4"/>
      <c r="QCA928" s="4"/>
      <c r="QCB928" s="4"/>
      <c r="QCC928" s="4"/>
      <c r="QCD928" s="4"/>
      <c r="QCE928" s="4"/>
      <c r="QCF928" s="4"/>
      <c r="QCG928" s="4"/>
      <c r="QCH928" s="4"/>
      <c r="QCI928" s="4"/>
      <c r="QCJ928" s="4"/>
      <c r="QCK928" s="4"/>
      <c r="QCL928" s="4"/>
      <c r="QCM928" s="4"/>
      <c r="QCN928" s="4"/>
      <c r="QCO928" s="4"/>
      <c r="QCP928" s="4"/>
      <c r="QCQ928" s="4"/>
      <c r="QCR928" s="4"/>
      <c r="QCS928" s="4"/>
      <c r="QCT928" s="4"/>
      <c r="QCU928" s="4"/>
      <c r="QCV928" s="4"/>
      <c r="QCW928" s="4"/>
      <c r="QCX928" s="4"/>
      <c r="QCY928" s="4"/>
      <c r="QCZ928" s="4"/>
      <c r="QDA928" s="4"/>
      <c r="QDB928" s="4"/>
      <c r="QDC928" s="4"/>
      <c r="QDD928" s="4"/>
      <c r="QDE928" s="4"/>
      <c r="QDF928" s="4"/>
      <c r="QDG928" s="4"/>
      <c r="QDH928" s="4"/>
      <c r="QDI928" s="4"/>
      <c r="QDJ928" s="4"/>
      <c r="QDK928" s="4"/>
      <c r="QDL928" s="4"/>
      <c r="QDM928" s="4"/>
      <c r="QDN928" s="4"/>
      <c r="QDO928" s="4"/>
      <c r="QDP928" s="4"/>
      <c r="QDQ928" s="4"/>
      <c r="QDR928" s="4"/>
      <c r="QDS928" s="4"/>
      <c r="QDT928" s="4"/>
      <c r="QDU928" s="4"/>
      <c r="QDV928" s="4"/>
      <c r="QDW928" s="4"/>
      <c r="QDX928" s="4"/>
      <c r="QDY928" s="4"/>
      <c r="QDZ928" s="4"/>
      <c r="QEA928" s="4"/>
      <c r="QEB928" s="4"/>
      <c r="QEC928" s="4"/>
      <c r="QED928" s="4"/>
      <c r="QEE928" s="4"/>
      <c r="QEF928" s="4"/>
      <c r="QEG928" s="4"/>
      <c r="QEH928" s="4"/>
      <c r="QEI928" s="4"/>
      <c r="QEJ928" s="4"/>
      <c r="QEK928" s="4"/>
      <c r="QEL928" s="4"/>
      <c r="QEM928" s="4"/>
      <c r="QEN928" s="4"/>
      <c r="QEO928" s="4"/>
      <c r="QEP928" s="4"/>
      <c r="QEQ928" s="4"/>
      <c r="QER928" s="4"/>
      <c r="QES928" s="4"/>
      <c r="QET928" s="4"/>
      <c r="QEU928" s="4"/>
      <c r="QEV928" s="4"/>
      <c r="QEW928" s="4"/>
      <c r="QEX928" s="4"/>
      <c r="QEY928" s="4"/>
      <c r="QEZ928" s="4"/>
      <c r="QFA928" s="4"/>
      <c r="QFB928" s="4"/>
      <c r="QFC928" s="4"/>
      <c r="QFD928" s="4"/>
      <c r="QFE928" s="4"/>
      <c r="QFF928" s="4"/>
      <c r="QFG928" s="4"/>
      <c r="QFH928" s="4"/>
      <c r="QFI928" s="4"/>
      <c r="QFJ928" s="4"/>
      <c r="QFK928" s="4"/>
      <c r="QFL928" s="4"/>
      <c r="QFM928" s="4"/>
      <c r="QFN928" s="4"/>
      <c r="QFO928" s="4"/>
      <c r="QFP928" s="4"/>
      <c r="QFQ928" s="4"/>
      <c r="QFR928" s="4"/>
      <c r="QFS928" s="4"/>
      <c r="QFT928" s="4"/>
      <c r="QFU928" s="4"/>
      <c r="QFV928" s="4"/>
      <c r="QFW928" s="4"/>
      <c r="QFX928" s="4"/>
      <c r="QFY928" s="4"/>
      <c r="QFZ928" s="4"/>
      <c r="QGA928" s="4"/>
      <c r="QGB928" s="4"/>
      <c r="QGC928" s="4"/>
      <c r="QGD928" s="4"/>
      <c r="QGE928" s="4"/>
      <c r="QGF928" s="4"/>
      <c r="QGG928" s="4"/>
      <c r="QGH928" s="4"/>
      <c r="QGI928" s="4"/>
      <c r="QGJ928" s="4"/>
      <c r="QGK928" s="4"/>
      <c r="QGL928" s="4"/>
      <c r="QGM928" s="4"/>
      <c r="QGN928" s="4"/>
      <c r="QGO928" s="4"/>
      <c r="QGP928" s="4"/>
      <c r="QGQ928" s="4"/>
      <c r="QGR928" s="4"/>
      <c r="QGS928" s="4"/>
      <c r="QGT928" s="4"/>
      <c r="QGU928" s="4"/>
      <c r="QGV928" s="4"/>
      <c r="QGW928" s="4"/>
      <c r="QGX928" s="4"/>
      <c r="QGY928" s="4"/>
      <c r="QGZ928" s="4"/>
      <c r="QHA928" s="4"/>
      <c r="QHB928" s="4"/>
      <c r="QHC928" s="4"/>
      <c r="QHD928" s="4"/>
      <c r="QHE928" s="4"/>
      <c r="QHF928" s="4"/>
      <c r="QHG928" s="4"/>
      <c r="QHH928" s="4"/>
      <c r="QHI928" s="4"/>
      <c r="QHJ928" s="4"/>
      <c r="QHK928" s="4"/>
      <c r="QHL928" s="4"/>
      <c r="QHM928" s="4"/>
      <c r="QHN928" s="4"/>
      <c r="QHO928" s="4"/>
      <c r="QHP928" s="4"/>
      <c r="QHQ928" s="4"/>
      <c r="QHR928" s="4"/>
      <c r="QHS928" s="4"/>
      <c r="QHT928" s="4"/>
      <c r="QHU928" s="4"/>
      <c r="QHV928" s="4"/>
      <c r="QHW928" s="4"/>
      <c r="QHX928" s="4"/>
      <c r="QHY928" s="4"/>
      <c r="QHZ928" s="4"/>
      <c r="QIA928" s="4"/>
      <c r="QIB928" s="4"/>
      <c r="QIC928" s="4"/>
      <c r="QID928" s="4"/>
      <c r="QIE928" s="4"/>
      <c r="QIF928" s="4"/>
      <c r="QIG928" s="4"/>
      <c r="QIH928" s="4"/>
      <c r="QII928" s="4"/>
      <c r="QIJ928" s="4"/>
      <c r="QIK928" s="4"/>
      <c r="QIL928" s="4"/>
      <c r="QIM928" s="4"/>
      <c r="QIN928" s="4"/>
      <c r="QIO928" s="4"/>
      <c r="QIP928" s="4"/>
      <c r="QIQ928" s="4"/>
      <c r="QIR928" s="4"/>
      <c r="QIS928" s="4"/>
      <c r="QIT928" s="4"/>
      <c r="QIU928" s="4"/>
      <c r="QIV928" s="4"/>
      <c r="QIW928" s="4"/>
      <c r="QIX928" s="4"/>
      <c r="QIY928" s="4"/>
      <c r="QIZ928" s="4"/>
      <c r="QJA928" s="4"/>
      <c r="QJB928" s="4"/>
      <c r="QJC928" s="4"/>
      <c r="QJD928" s="4"/>
      <c r="QJE928" s="4"/>
      <c r="QJF928" s="4"/>
      <c r="QJG928" s="4"/>
      <c r="QJH928" s="4"/>
      <c r="QJI928" s="4"/>
      <c r="QJJ928" s="4"/>
      <c r="QJK928" s="4"/>
      <c r="QJL928" s="4"/>
      <c r="QJM928" s="4"/>
      <c r="QJN928" s="4"/>
      <c r="QJO928" s="4"/>
      <c r="QJP928" s="4"/>
      <c r="QJQ928" s="4"/>
      <c r="QJR928" s="4"/>
      <c r="QJT928" s="4"/>
      <c r="QJV928" s="4"/>
      <c r="QJW928" s="4"/>
      <c r="QJX928" s="4"/>
      <c r="QJY928" s="4"/>
      <c r="QJZ928" s="4"/>
      <c r="QKA928" s="4"/>
      <c r="QKB928" s="4"/>
      <c r="QKC928" s="4"/>
      <c r="QKH928" s="4"/>
      <c r="QKI928" s="4"/>
      <c r="QKJ928" s="4"/>
      <c r="QKK928" s="4"/>
      <c r="QKL928" s="4"/>
      <c r="QKM928" s="4"/>
      <c r="QKN928" s="4"/>
      <c r="QKO928" s="4"/>
      <c r="QKP928" s="4"/>
      <c r="QKQ928" s="4"/>
      <c r="QKR928" s="4"/>
      <c r="QKS928" s="4"/>
      <c r="QKT928" s="4"/>
      <c r="QKU928" s="4"/>
      <c r="QKV928" s="4"/>
      <c r="QKW928" s="4"/>
      <c r="QKX928" s="4"/>
      <c r="QKY928" s="4"/>
      <c r="QKZ928" s="4"/>
      <c r="QLA928" s="4"/>
      <c r="QLB928" s="4"/>
      <c r="QLC928" s="4"/>
      <c r="QLD928" s="4"/>
      <c r="QLE928" s="4"/>
      <c r="QLF928" s="4"/>
      <c r="QLG928" s="4"/>
      <c r="QLH928" s="4"/>
      <c r="QLI928" s="4"/>
      <c r="QLJ928" s="4"/>
      <c r="QLK928" s="4"/>
      <c r="QLL928" s="4"/>
      <c r="QLM928" s="4"/>
      <c r="QLN928" s="4"/>
      <c r="QLO928" s="4"/>
      <c r="QLP928" s="4"/>
      <c r="QLQ928" s="4"/>
      <c r="QLR928" s="4"/>
      <c r="QLS928" s="4"/>
      <c r="QLT928" s="4"/>
      <c r="QLU928" s="4"/>
      <c r="QLV928" s="4"/>
      <c r="QLW928" s="4"/>
      <c r="QLX928" s="4"/>
      <c r="QLY928" s="4"/>
      <c r="QLZ928" s="4"/>
      <c r="QMA928" s="4"/>
      <c r="QMB928" s="4"/>
      <c r="QMC928" s="4"/>
      <c r="QMD928" s="4"/>
      <c r="QME928" s="4"/>
      <c r="QMF928" s="4"/>
      <c r="QMG928" s="4"/>
      <c r="QMH928" s="4"/>
      <c r="QMI928" s="4"/>
      <c r="QMJ928" s="4"/>
      <c r="QMK928" s="4"/>
      <c r="QML928" s="4"/>
      <c r="QMM928" s="4"/>
      <c r="QMN928" s="4"/>
      <c r="QMO928" s="4"/>
      <c r="QMP928" s="4"/>
      <c r="QMQ928" s="4"/>
      <c r="QMR928" s="4"/>
      <c r="QMS928" s="4"/>
      <c r="QMT928" s="4"/>
      <c r="QMU928" s="4"/>
      <c r="QMV928" s="4"/>
      <c r="QMW928" s="4"/>
      <c r="QMX928" s="4"/>
      <c r="QMY928" s="4"/>
      <c r="QMZ928" s="4"/>
      <c r="QNA928" s="4"/>
      <c r="QNB928" s="4"/>
      <c r="QNC928" s="4"/>
      <c r="QND928" s="4"/>
      <c r="QNE928" s="4"/>
      <c r="QNF928" s="4"/>
      <c r="QNG928" s="4"/>
      <c r="QNH928" s="4"/>
      <c r="QNI928" s="4"/>
      <c r="QNJ928" s="4"/>
      <c r="QNK928" s="4"/>
      <c r="QNL928" s="4"/>
      <c r="QNM928" s="4"/>
      <c r="QNN928" s="4"/>
      <c r="QNO928" s="4"/>
      <c r="QNP928" s="4"/>
      <c r="QNQ928" s="4"/>
      <c r="QNR928" s="4"/>
      <c r="QNS928" s="4"/>
      <c r="QNT928" s="4"/>
      <c r="QNU928" s="4"/>
      <c r="QNV928" s="4"/>
      <c r="QNW928" s="4"/>
      <c r="QNX928" s="4"/>
      <c r="QNY928" s="4"/>
      <c r="QNZ928" s="4"/>
      <c r="QOA928" s="4"/>
      <c r="QOB928" s="4"/>
      <c r="QOC928" s="4"/>
      <c r="QOD928" s="4"/>
      <c r="QOE928" s="4"/>
      <c r="QOF928" s="4"/>
      <c r="QOG928" s="4"/>
      <c r="QOH928" s="4"/>
      <c r="QOI928" s="4"/>
      <c r="QOJ928" s="4"/>
      <c r="QOK928" s="4"/>
      <c r="QOL928" s="4"/>
      <c r="QOM928" s="4"/>
      <c r="QON928" s="4"/>
      <c r="QOO928" s="4"/>
      <c r="QOP928" s="4"/>
      <c r="QOQ928" s="4"/>
      <c r="QOR928" s="4"/>
      <c r="QOS928" s="4"/>
      <c r="QOT928" s="4"/>
      <c r="QOU928" s="4"/>
      <c r="QOV928" s="4"/>
      <c r="QOW928" s="4"/>
      <c r="QOX928" s="4"/>
      <c r="QOY928" s="4"/>
      <c r="QOZ928" s="4"/>
      <c r="QPA928" s="4"/>
      <c r="QPB928" s="4"/>
      <c r="QPC928" s="4"/>
      <c r="QPD928" s="4"/>
      <c r="QPE928" s="4"/>
      <c r="QPF928" s="4"/>
      <c r="QPG928" s="4"/>
      <c r="QPH928" s="4"/>
      <c r="QPI928" s="4"/>
      <c r="QPJ928" s="4"/>
      <c r="QPK928" s="4"/>
      <c r="QPL928" s="4"/>
      <c r="QPM928" s="4"/>
      <c r="QPN928" s="4"/>
      <c r="QPO928" s="4"/>
      <c r="QPP928" s="4"/>
      <c r="QPQ928" s="4"/>
      <c r="QPR928" s="4"/>
      <c r="QPS928" s="4"/>
      <c r="QPT928" s="4"/>
      <c r="QPU928" s="4"/>
      <c r="QPV928" s="4"/>
      <c r="QPW928" s="4"/>
      <c r="QPX928" s="4"/>
      <c r="QPY928" s="4"/>
      <c r="QPZ928" s="4"/>
      <c r="QQA928" s="4"/>
      <c r="QQB928" s="4"/>
      <c r="QQC928" s="4"/>
      <c r="QQD928" s="4"/>
      <c r="QQE928" s="4"/>
      <c r="QQF928" s="4"/>
      <c r="QQG928" s="4"/>
      <c r="QQH928" s="4"/>
      <c r="QQI928" s="4"/>
      <c r="QQJ928" s="4"/>
      <c r="QQK928" s="4"/>
      <c r="QQL928" s="4"/>
      <c r="QQM928" s="4"/>
      <c r="QQN928" s="4"/>
      <c r="QQO928" s="4"/>
      <c r="QQP928" s="4"/>
      <c r="QQQ928" s="4"/>
      <c r="QQR928" s="4"/>
      <c r="QQS928" s="4"/>
      <c r="QQT928" s="4"/>
      <c r="QQU928" s="4"/>
      <c r="QQV928" s="4"/>
      <c r="QQW928" s="4"/>
      <c r="QQX928" s="4"/>
      <c r="QQY928" s="4"/>
      <c r="QQZ928" s="4"/>
      <c r="QRA928" s="4"/>
      <c r="QRB928" s="4"/>
      <c r="QRC928" s="4"/>
      <c r="QRD928" s="4"/>
      <c r="QRE928" s="4"/>
      <c r="QRF928" s="4"/>
      <c r="QRG928" s="4"/>
      <c r="QRH928" s="4"/>
      <c r="QRI928" s="4"/>
      <c r="QRJ928" s="4"/>
      <c r="QRK928" s="4"/>
      <c r="QRL928" s="4"/>
      <c r="QRM928" s="4"/>
      <c r="QRN928" s="4"/>
      <c r="QRO928" s="4"/>
      <c r="QRP928" s="4"/>
      <c r="QRQ928" s="4"/>
      <c r="QRR928" s="4"/>
      <c r="QRS928" s="4"/>
      <c r="QRT928" s="4"/>
      <c r="QRU928" s="4"/>
      <c r="QRV928" s="4"/>
      <c r="QRW928" s="4"/>
      <c r="QRX928" s="4"/>
      <c r="QRY928" s="4"/>
      <c r="QRZ928" s="4"/>
      <c r="QSA928" s="4"/>
      <c r="QSB928" s="4"/>
      <c r="QSC928" s="4"/>
      <c r="QSD928" s="4"/>
      <c r="QSE928" s="4"/>
      <c r="QSF928" s="4"/>
      <c r="QSG928" s="4"/>
      <c r="QSH928" s="4"/>
      <c r="QSI928" s="4"/>
      <c r="QSJ928" s="4"/>
      <c r="QSK928" s="4"/>
      <c r="QSL928" s="4"/>
      <c r="QSM928" s="4"/>
      <c r="QSN928" s="4"/>
      <c r="QSO928" s="4"/>
      <c r="QSP928" s="4"/>
      <c r="QSQ928" s="4"/>
      <c r="QSR928" s="4"/>
      <c r="QSS928" s="4"/>
      <c r="QST928" s="4"/>
      <c r="QSU928" s="4"/>
      <c r="QSV928" s="4"/>
      <c r="QSW928" s="4"/>
      <c r="QSX928" s="4"/>
      <c r="QSY928" s="4"/>
      <c r="QSZ928" s="4"/>
      <c r="QTA928" s="4"/>
      <c r="QTB928" s="4"/>
      <c r="QTC928" s="4"/>
      <c r="QTD928" s="4"/>
      <c r="QTE928" s="4"/>
      <c r="QTF928" s="4"/>
      <c r="QTG928" s="4"/>
      <c r="QTH928" s="4"/>
      <c r="QTI928" s="4"/>
      <c r="QTJ928" s="4"/>
      <c r="QTK928" s="4"/>
      <c r="QTL928" s="4"/>
      <c r="QTM928" s="4"/>
      <c r="QTN928" s="4"/>
      <c r="QTP928" s="4"/>
      <c r="QTR928" s="4"/>
      <c r="QTS928" s="4"/>
      <c r="QTT928" s="4"/>
      <c r="QTU928" s="4"/>
      <c r="QTV928" s="4"/>
      <c r="QTW928" s="4"/>
      <c r="QTX928" s="4"/>
      <c r="QTY928" s="4"/>
      <c r="QUD928" s="4"/>
      <c r="QUE928" s="4"/>
      <c r="QUF928" s="4"/>
      <c r="QUG928" s="4"/>
      <c r="QUH928" s="4"/>
      <c r="QUI928" s="4"/>
      <c r="QUJ928" s="4"/>
      <c r="QUK928" s="4"/>
      <c r="QUL928" s="4"/>
      <c r="QUM928" s="4"/>
      <c r="QUN928" s="4"/>
      <c r="QUO928" s="4"/>
      <c r="QUP928" s="4"/>
      <c r="QUQ928" s="4"/>
      <c r="QUR928" s="4"/>
      <c r="QUS928" s="4"/>
      <c r="QUT928" s="4"/>
      <c r="QUU928" s="4"/>
      <c r="QUV928" s="4"/>
      <c r="QUW928" s="4"/>
      <c r="QUX928" s="4"/>
      <c r="QUY928" s="4"/>
      <c r="QUZ928" s="4"/>
      <c r="QVA928" s="4"/>
      <c r="QVB928" s="4"/>
      <c r="QVC928" s="4"/>
      <c r="QVD928" s="4"/>
      <c r="QVE928" s="4"/>
      <c r="QVF928" s="4"/>
      <c r="QVG928" s="4"/>
      <c r="QVH928" s="4"/>
      <c r="QVI928" s="4"/>
      <c r="QVJ928" s="4"/>
      <c r="QVK928" s="4"/>
      <c r="QVL928" s="4"/>
      <c r="QVM928" s="4"/>
      <c r="QVN928" s="4"/>
      <c r="QVO928" s="4"/>
      <c r="QVP928" s="4"/>
      <c r="QVQ928" s="4"/>
      <c r="QVR928" s="4"/>
      <c r="QVS928" s="4"/>
      <c r="QVT928" s="4"/>
      <c r="QVU928" s="4"/>
      <c r="QVV928" s="4"/>
      <c r="QVW928" s="4"/>
      <c r="QVX928" s="4"/>
      <c r="QVY928" s="4"/>
      <c r="QVZ928" s="4"/>
      <c r="QWA928" s="4"/>
      <c r="QWB928" s="4"/>
      <c r="QWC928" s="4"/>
      <c r="QWD928" s="4"/>
      <c r="QWE928" s="4"/>
      <c r="QWF928" s="4"/>
      <c r="QWG928" s="4"/>
      <c r="QWH928" s="4"/>
      <c r="QWI928" s="4"/>
      <c r="QWJ928" s="4"/>
      <c r="QWK928" s="4"/>
      <c r="QWL928" s="4"/>
      <c r="QWM928" s="4"/>
      <c r="QWN928" s="4"/>
      <c r="QWO928" s="4"/>
      <c r="QWP928" s="4"/>
      <c r="QWQ928" s="4"/>
      <c r="QWR928" s="4"/>
      <c r="QWS928" s="4"/>
      <c r="QWT928" s="4"/>
      <c r="QWU928" s="4"/>
      <c r="QWV928" s="4"/>
      <c r="QWW928" s="4"/>
      <c r="QWX928" s="4"/>
      <c r="QWY928" s="4"/>
      <c r="QWZ928" s="4"/>
      <c r="QXA928" s="4"/>
      <c r="QXB928" s="4"/>
      <c r="QXC928" s="4"/>
      <c r="QXD928" s="4"/>
      <c r="QXE928" s="4"/>
      <c r="QXF928" s="4"/>
      <c r="QXG928" s="4"/>
      <c r="QXH928" s="4"/>
      <c r="QXI928" s="4"/>
      <c r="QXJ928" s="4"/>
      <c r="QXK928" s="4"/>
      <c r="QXL928" s="4"/>
      <c r="QXM928" s="4"/>
      <c r="QXN928" s="4"/>
      <c r="QXO928" s="4"/>
      <c r="QXP928" s="4"/>
      <c r="QXQ928" s="4"/>
      <c r="QXR928" s="4"/>
      <c r="QXS928" s="4"/>
      <c r="QXT928" s="4"/>
      <c r="QXU928" s="4"/>
      <c r="QXV928" s="4"/>
      <c r="QXW928" s="4"/>
      <c r="QXX928" s="4"/>
      <c r="QXY928" s="4"/>
      <c r="QXZ928" s="4"/>
      <c r="QYA928" s="4"/>
      <c r="QYB928" s="4"/>
      <c r="QYC928" s="4"/>
      <c r="QYD928" s="4"/>
      <c r="QYE928" s="4"/>
      <c r="QYF928" s="4"/>
      <c r="QYG928" s="4"/>
      <c r="QYH928" s="4"/>
      <c r="QYI928" s="4"/>
      <c r="QYJ928" s="4"/>
      <c r="QYK928" s="4"/>
      <c r="QYL928" s="4"/>
      <c r="QYM928" s="4"/>
      <c r="QYN928" s="4"/>
      <c r="QYO928" s="4"/>
      <c r="QYP928" s="4"/>
      <c r="QYQ928" s="4"/>
      <c r="QYR928" s="4"/>
      <c r="QYS928" s="4"/>
      <c r="QYT928" s="4"/>
      <c r="QYU928" s="4"/>
      <c r="QYV928" s="4"/>
      <c r="QYW928" s="4"/>
      <c r="QYX928" s="4"/>
      <c r="QYY928" s="4"/>
      <c r="QYZ928" s="4"/>
      <c r="QZA928" s="4"/>
      <c r="QZB928" s="4"/>
      <c r="QZC928" s="4"/>
      <c r="QZD928" s="4"/>
      <c r="QZE928" s="4"/>
      <c r="QZF928" s="4"/>
      <c r="QZG928" s="4"/>
      <c r="QZH928" s="4"/>
      <c r="QZI928" s="4"/>
      <c r="QZJ928" s="4"/>
      <c r="QZK928" s="4"/>
      <c r="QZL928" s="4"/>
      <c r="QZM928" s="4"/>
      <c r="QZN928" s="4"/>
      <c r="QZO928" s="4"/>
      <c r="QZP928" s="4"/>
      <c r="QZQ928" s="4"/>
      <c r="QZR928" s="4"/>
      <c r="QZS928" s="4"/>
      <c r="QZT928" s="4"/>
      <c r="QZU928" s="4"/>
      <c r="QZV928" s="4"/>
      <c r="QZW928" s="4"/>
      <c r="QZX928" s="4"/>
      <c r="QZY928" s="4"/>
      <c r="QZZ928" s="4"/>
      <c r="RAA928" s="4"/>
      <c r="RAB928" s="4"/>
      <c r="RAC928" s="4"/>
      <c r="RAD928" s="4"/>
      <c r="RAE928" s="4"/>
      <c r="RAF928" s="4"/>
      <c r="RAG928" s="4"/>
      <c r="RAH928" s="4"/>
      <c r="RAI928" s="4"/>
      <c r="RAJ928" s="4"/>
      <c r="RAK928" s="4"/>
      <c r="RAL928" s="4"/>
      <c r="RAM928" s="4"/>
      <c r="RAN928" s="4"/>
      <c r="RAO928" s="4"/>
      <c r="RAP928" s="4"/>
      <c r="RAQ928" s="4"/>
      <c r="RAR928" s="4"/>
      <c r="RAS928" s="4"/>
      <c r="RAT928" s="4"/>
      <c r="RAU928" s="4"/>
      <c r="RAV928" s="4"/>
      <c r="RAW928" s="4"/>
      <c r="RAX928" s="4"/>
      <c r="RAY928" s="4"/>
      <c r="RAZ928" s="4"/>
      <c r="RBA928" s="4"/>
      <c r="RBB928" s="4"/>
      <c r="RBC928" s="4"/>
      <c r="RBD928" s="4"/>
      <c r="RBE928" s="4"/>
      <c r="RBF928" s="4"/>
      <c r="RBG928" s="4"/>
      <c r="RBH928" s="4"/>
      <c r="RBI928" s="4"/>
      <c r="RBJ928" s="4"/>
      <c r="RBK928" s="4"/>
      <c r="RBL928" s="4"/>
      <c r="RBM928" s="4"/>
      <c r="RBN928" s="4"/>
      <c r="RBO928" s="4"/>
      <c r="RBP928" s="4"/>
      <c r="RBQ928" s="4"/>
      <c r="RBR928" s="4"/>
      <c r="RBS928" s="4"/>
      <c r="RBT928" s="4"/>
      <c r="RBU928" s="4"/>
      <c r="RBV928" s="4"/>
      <c r="RBW928" s="4"/>
      <c r="RBX928" s="4"/>
      <c r="RBY928" s="4"/>
      <c r="RBZ928" s="4"/>
      <c r="RCA928" s="4"/>
      <c r="RCB928" s="4"/>
      <c r="RCC928" s="4"/>
      <c r="RCD928" s="4"/>
      <c r="RCE928" s="4"/>
      <c r="RCF928" s="4"/>
      <c r="RCG928" s="4"/>
      <c r="RCH928" s="4"/>
      <c r="RCI928" s="4"/>
      <c r="RCJ928" s="4"/>
      <c r="RCK928" s="4"/>
      <c r="RCL928" s="4"/>
      <c r="RCM928" s="4"/>
      <c r="RCN928" s="4"/>
      <c r="RCO928" s="4"/>
      <c r="RCP928" s="4"/>
      <c r="RCQ928" s="4"/>
      <c r="RCR928" s="4"/>
      <c r="RCS928" s="4"/>
      <c r="RCT928" s="4"/>
      <c r="RCU928" s="4"/>
      <c r="RCV928" s="4"/>
      <c r="RCW928" s="4"/>
      <c r="RCX928" s="4"/>
      <c r="RCY928" s="4"/>
      <c r="RCZ928" s="4"/>
      <c r="RDA928" s="4"/>
      <c r="RDB928" s="4"/>
      <c r="RDC928" s="4"/>
      <c r="RDD928" s="4"/>
      <c r="RDE928" s="4"/>
      <c r="RDF928" s="4"/>
      <c r="RDG928" s="4"/>
      <c r="RDH928" s="4"/>
      <c r="RDI928" s="4"/>
      <c r="RDJ928" s="4"/>
      <c r="RDL928" s="4"/>
      <c r="RDN928" s="4"/>
      <c r="RDO928" s="4"/>
      <c r="RDP928" s="4"/>
      <c r="RDQ928" s="4"/>
      <c r="RDR928" s="4"/>
      <c r="RDS928" s="4"/>
      <c r="RDT928" s="4"/>
      <c r="RDU928" s="4"/>
      <c r="RDZ928" s="4"/>
      <c r="REA928" s="4"/>
      <c r="REB928" s="4"/>
      <c r="REC928" s="4"/>
      <c r="RED928" s="4"/>
      <c r="REE928" s="4"/>
      <c r="REF928" s="4"/>
      <c r="REG928" s="4"/>
      <c r="REH928" s="4"/>
      <c r="REI928" s="4"/>
      <c r="REJ928" s="4"/>
      <c r="REK928" s="4"/>
      <c r="REL928" s="4"/>
      <c r="REM928" s="4"/>
      <c r="REN928" s="4"/>
      <c r="REO928" s="4"/>
      <c r="REP928" s="4"/>
      <c r="REQ928" s="4"/>
      <c r="RER928" s="4"/>
      <c r="RES928" s="4"/>
      <c r="RET928" s="4"/>
      <c r="REU928" s="4"/>
      <c r="REV928" s="4"/>
      <c r="REW928" s="4"/>
      <c r="REX928" s="4"/>
      <c r="REY928" s="4"/>
      <c r="REZ928" s="4"/>
      <c r="RFA928" s="4"/>
      <c r="RFB928" s="4"/>
      <c r="RFC928" s="4"/>
      <c r="RFD928" s="4"/>
      <c r="RFE928" s="4"/>
      <c r="RFF928" s="4"/>
      <c r="RFG928" s="4"/>
      <c r="RFH928" s="4"/>
      <c r="RFI928" s="4"/>
      <c r="RFJ928" s="4"/>
      <c r="RFK928" s="4"/>
      <c r="RFL928" s="4"/>
      <c r="RFM928" s="4"/>
      <c r="RFN928" s="4"/>
      <c r="RFO928" s="4"/>
      <c r="RFP928" s="4"/>
      <c r="RFQ928" s="4"/>
      <c r="RFR928" s="4"/>
      <c r="RFS928" s="4"/>
      <c r="RFT928" s="4"/>
      <c r="RFU928" s="4"/>
      <c r="RFV928" s="4"/>
      <c r="RFW928" s="4"/>
      <c r="RFX928" s="4"/>
      <c r="RFY928" s="4"/>
      <c r="RFZ928" s="4"/>
      <c r="RGA928" s="4"/>
      <c r="RGB928" s="4"/>
      <c r="RGC928" s="4"/>
      <c r="RGD928" s="4"/>
      <c r="RGE928" s="4"/>
      <c r="RGF928" s="4"/>
      <c r="RGG928" s="4"/>
      <c r="RGH928" s="4"/>
      <c r="RGI928" s="4"/>
      <c r="RGJ928" s="4"/>
      <c r="RGK928" s="4"/>
      <c r="RGL928" s="4"/>
      <c r="RGM928" s="4"/>
      <c r="RGN928" s="4"/>
      <c r="RGO928" s="4"/>
      <c r="RGP928" s="4"/>
      <c r="RGQ928" s="4"/>
      <c r="RGR928" s="4"/>
      <c r="RGS928" s="4"/>
      <c r="RGT928" s="4"/>
      <c r="RGU928" s="4"/>
      <c r="RGV928" s="4"/>
      <c r="RGW928" s="4"/>
      <c r="RGX928" s="4"/>
      <c r="RGY928" s="4"/>
      <c r="RGZ928" s="4"/>
      <c r="RHA928" s="4"/>
      <c r="RHB928" s="4"/>
      <c r="RHC928" s="4"/>
      <c r="RHD928" s="4"/>
      <c r="RHE928" s="4"/>
      <c r="RHF928" s="4"/>
      <c r="RHG928" s="4"/>
      <c r="RHH928" s="4"/>
      <c r="RHI928" s="4"/>
      <c r="RHJ928" s="4"/>
      <c r="RHK928" s="4"/>
      <c r="RHL928" s="4"/>
      <c r="RHM928" s="4"/>
      <c r="RHN928" s="4"/>
      <c r="RHO928" s="4"/>
      <c r="RHP928" s="4"/>
      <c r="RHQ928" s="4"/>
      <c r="RHR928" s="4"/>
      <c r="RHS928" s="4"/>
      <c r="RHT928" s="4"/>
      <c r="RHU928" s="4"/>
      <c r="RHV928" s="4"/>
      <c r="RHW928" s="4"/>
      <c r="RHX928" s="4"/>
      <c r="RHY928" s="4"/>
      <c r="RHZ928" s="4"/>
      <c r="RIA928" s="4"/>
      <c r="RIB928" s="4"/>
      <c r="RIC928" s="4"/>
      <c r="RID928" s="4"/>
      <c r="RIE928" s="4"/>
      <c r="RIF928" s="4"/>
      <c r="RIG928" s="4"/>
      <c r="RIH928" s="4"/>
      <c r="RII928" s="4"/>
      <c r="RIJ928" s="4"/>
      <c r="RIK928" s="4"/>
      <c r="RIL928" s="4"/>
      <c r="RIM928" s="4"/>
      <c r="RIN928" s="4"/>
      <c r="RIO928" s="4"/>
      <c r="RIP928" s="4"/>
      <c r="RIQ928" s="4"/>
      <c r="RIR928" s="4"/>
      <c r="RIS928" s="4"/>
      <c r="RIT928" s="4"/>
      <c r="RIU928" s="4"/>
      <c r="RIV928" s="4"/>
      <c r="RIW928" s="4"/>
      <c r="RIX928" s="4"/>
      <c r="RIY928" s="4"/>
      <c r="RIZ928" s="4"/>
      <c r="RJA928" s="4"/>
      <c r="RJB928" s="4"/>
      <c r="RJC928" s="4"/>
      <c r="RJD928" s="4"/>
      <c r="RJE928" s="4"/>
      <c r="RJF928" s="4"/>
      <c r="RJG928" s="4"/>
      <c r="RJH928" s="4"/>
      <c r="RJI928" s="4"/>
      <c r="RJJ928" s="4"/>
      <c r="RJK928" s="4"/>
      <c r="RJL928" s="4"/>
      <c r="RJM928" s="4"/>
      <c r="RJN928" s="4"/>
      <c r="RJO928" s="4"/>
      <c r="RJP928" s="4"/>
      <c r="RJQ928" s="4"/>
      <c r="RJR928" s="4"/>
      <c r="RJS928" s="4"/>
      <c r="RJT928" s="4"/>
      <c r="RJU928" s="4"/>
      <c r="RJV928" s="4"/>
      <c r="RJW928" s="4"/>
      <c r="RJX928" s="4"/>
      <c r="RJY928" s="4"/>
      <c r="RJZ928" s="4"/>
      <c r="RKA928" s="4"/>
      <c r="RKB928" s="4"/>
      <c r="RKC928" s="4"/>
      <c r="RKD928" s="4"/>
      <c r="RKE928" s="4"/>
      <c r="RKF928" s="4"/>
      <c r="RKG928" s="4"/>
      <c r="RKH928" s="4"/>
      <c r="RKI928" s="4"/>
      <c r="RKJ928" s="4"/>
      <c r="RKK928" s="4"/>
      <c r="RKL928" s="4"/>
      <c r="RKM928" s="4"/>
      <c r="RKN928" s="4"/>
      <c r="RKO928" s="4"/>
      <c r="RKP928" s="4"/>
      <c r="RKQ928" s="4"/>
      <c r="RKR928" s="4"/>
      <c r="RKS928" s="4"/>
      <c r="RKT928" s="4"/>
      <c r="RKU928" s="4"/>
      <c r="RKV928" s="4"/>
      <c r="RKW928" s="4"/>
      <c r="RKX928" s="4"/>
      <c r="RKY928" s="4"/>
      <c r="RKZ928" s="4"/>
      <c r="RLA928" s="4"/>
      <c r="RLB928" s="4"/>
      <c r="RLC928" s="4"/>
      <c r="RLD928" s="4"/>
      <c r="RLE928" s="4"/>
      <c r="RLF928" s="4"/>
      <c r="RLG928" s="4"/>
      <c r="RLH928" s="4"/>
      <c r="RLI928" s="4"/>
      <c r="RLJ928" s="4"/>
      <c r="RLK928" s="4"/>
      <c r="RLL928" s="4"/>
      <c r="RLM928" s="4"/>
      <c r="RLN928" s="4"/>
      <c r="RLO928" s="4"/>
      <c r="RLP928" s="4"/>
      <c r="RLQ928" s="4"/>
      <c r="RLR928" s="4"/>
      <c r="RLS928" s="4"/>
      <c r="RLT928" s="4"/>
      <c r="RLU928" s="4"/>
      <c r="RLV928" s="4"/>
      <c r="RLW928" s="4"/>
      <c r="RLX928" s="4"/>
      <c r="RLY928" s="4"/>
      <c r="RLZ928" s="4"/>
      <c r="RMA928" s="4"/>
      <c r="RMB928" s="4"/>
      <c r="RMC928" s="4"/>
      <c r="RMD928" s="4"/>
      <c r="RME928" s="4"/>
      <c r="RMF928" s="4"/>
      <c r="RMG928" s="4"/>
      <c r="RMH928" s="4"/>
      <c r="RMI928" s="4"/>
      <c r="RMJ928" s="4"/>
      <c r="RMK928" s="4"/>
      <c r="RML928" s="4"/>
      <c r="RMM928" s="4"/>
      <c r="RMN928" s="4"/>
      <c r="RMO928" s="4"/>
      <c r="RMP928" s="4"/>
      <c r="RMQ928" s="4"/>
      <c r="RMR928" s="4"/>
      <c r="RMS928" s="4"/>
      <c r="RMT928" s="4"/>
      <c r="RMU928" s="4"/>
      <c r="RMV928" s="4"/>
      <c r="RMW928" s="4"/>
      <c r="RMX928" s="4"/>
      <c r="RMY928" s="4"/>
      <c r="RMZ928" s="4"/>
      <c r="RNA928" s="4"/>
      <c r="RNB928" s="4"/>
      <c r="RNC928" s="4"/>
      <c r="RND928" s="4"/>
      <c r="RNE928" s="4"/>
      <c r="RNF928" s="4"/>
      <c r="RNH928" s="4"/>
      <c r="RNJ928" s="4"/>
      <c r="RNK928" s="4"/>
      <c r="RNL928" s="4"/>
      <c r="RNM928" s="4"/>
      <c r="RNN928" s="4"/>
      <c r="RNO928" s="4"/>
      <c r="RNP928" s="4"/>
      <c r="RNQ928" s="4"/>
      <c r="RNV928" s="4"/>
      <c r="RNW928" s="4"/>
      <c r="RNX928" s="4"/>
      <c r="RNY928" s="4"/>
      <c r="RNZ928" s="4"/>
      <c r="ROA928" s="4"/>
      <c r="ROB928" s="4"/>
      <c r="ROC928" s="4"/>
      <c r="ROD928" s="4"/>
      <c r="ROE928" s="4"/>
      <c r="ROF928" s="4"/>
      <c r="ROG928" s="4"/>
      <c r="ROH928" s="4"/>
      <c r="ROI928" s="4"/>
      <c r="ROJ928" s="4"/>
      <c r="ROK928" s="4"/>
      <c r="ROL928" s="4"/>
      <c r="ROM928" s="4"/>
      <c r="RON928" s="4"/>
      <c r="ROO928" s="4"/>
      <c r="ROP928" s="4"/>
      <c r="ROQ928" s="4"/>
      <c r="ROR928" s="4"/>
      <c r="ROS928" s="4"/>
      <c r="ROT928" s="4"/>
      <c r="ROU928" s="4"/>
      <c r="ROV928" s="4"/>
      <c r="ROW928" s="4"/>
      <c r="ROX928" s="4"/>
      <c r="ROY928" s="4"/>
      <c r="ROZ928" s="4"/>
      <c r="RPA928" s="4"/>
      <c r="RPB928" s="4"/>
      <c r="RPC928" s="4"/>
      <c r="RPD928" s="4"/>
      <c r="RPE928" s="4"/>
      <c r="RPF928" s="4"/>
      <c r="RPG928" s="4"/>
      <c r="RPH928" s="4"/>
      <c r="RPI928" s="4"/>
      <c r="RPJ928" s="4"/>
      <c r="RPK928" s="4"/>
      <c r="RPL928" s="4"/>
      <c r="RPM928" s="4"/>
      <c r="RPN928" s="4"/>
      <c r="RPO928" s="4"/>
      <c r="RPP928" s="4"/>
      <c r="RPQ928" s="4"/>
      <c r="RPR928" s="4"/>
      <c r="RPS928" s="4"/>
      <c r="RPT928" s="4"/>
      <c r="RPU928" s="4"/>
      <c r="RPV928" s="4"/>
      <c r="RPW928" s="4"/>
      <c r="RPX928" s="4"/>
      <c r="RPY928" s="4"/>
      <c r="RPZ928" s="4"/>
      <c r="RQA928" s="4"/>
      <c r="RQB928" s="4"/>
      <c r="RQC928" s="4"/>
      <c r="RQD928" s="4"/>
      <c r="RQE928" s="4"/>
      <c r="RQF928" s="4"/>
      <c r="RQG928" s="4"/>
      <c r="RQH928" s="4"/>
      <c r="RQI928" s="4"/>
      <c r="RQJ928" s="4"/>
      <c r="RQK928" s="4"/>
      <c r="RQL928" s="4"/>
      <c r="RQM928" s="4"/>
      <c r="RQN928" s="4"/>
      <c r="RQO928" s="4"/>
      <c r="RQP928" s="4"/>
      <c r="RQQ928" s="4"/>
      <c r="RQR928" s="4"/>
      <c r="RQS928" s="4"/>
      <c r="RQT928" s="4"/>
      <c r="RQU928" s="4"/>
      <c r="RQV928" s="4"/>
      <c r="RQW928" s="4"/>
      <c r="RQX928" s="4"/>
      <c r="RQY928" s="4"/>
      <c r="RQZ928" s="4"/>
      <c r="RRA928" s="4"/>
      <c r="RRB928" s="4"/>
      <c r="RRC928" s="4"/>
      <c r="RRD928" s="4"/>
      <c r="RRE928" s="4"/>
      <c r="RRF928" s="4"/>
      <c r="RRG928" s="4"/>
      <c r="RRH928" s="4"/>
      <c r="RRI928" s="4"/>
      <c r="RRJ928" s="4"/>
      <c r="RRK928" s="4"/>
      <c r="RRL928" s="4"/>
      <c r="RRM928" s="4"/>
      <c r="RRN928" s="4"/>
      <c r="RRO928" s="4"/>
      <c r="RRP928" s="4"/>
      <c r="RRQ928" s="4"/>
      <c r="RRR928" s="4"/>
      <c r="RRS928" s="4"/>
      <c r="RRT928" s="4"/>
      <c r="RRU928" s="4"/>
      <c r="RRV928" s="4"/>
      <c r="RRW928" s="4"/>
      <c r="RRX928" s="4"/>
      <c r="RRY928" s="4"/>
      <c r="RRZ928" s="4"/>
      <c r="RSA928" s="4"/>
      <c r="RSB928" s="4"/>
      <c r="RSC928" s="4"/>
      <c r="RSD928" s="4"/>
      <c r="RSE928" s="4"/>
      <c r="RSF928" s="4"/>
      <c r="RSG928" s="4"/>
      <c r="RSH928" s="4"/>
      <c r="RSI928" s="4"/>
      <c r="RSJ928" s="4"/>
      <c r="RSK928" s="4"/>
      <c r="RSL928" s="4"/>
      <c r="RSM928" s="4"/>
      <c r="RSN928" s="4"/>
      <c r="RSO928" s="4"/>
      <c r="RSP928" s="4"/>
      <c r="RSQ928" s="4"/>
      <c r="RSR928" s="4"/>
      <c r="RSS928" s="4"/>
      <c r="RST928" s="4"/>
      <c r="RSU928" s="4"/>
      <c r="RSV928" s="4"/>
      <c r="RSW928" s="4"/>
      <c r="RSX928" s="4"/>
      <c r="RSY928" s="4"/>
      <c r="RSZ928" s="4"/>
      <c r="RTA928" s="4"/>
      <c r="RTB928" s="4"/>
      <c r="RTC928" s="4"/>
      <c r="RTD928" s="4"/>
      <c r="RTE928" s="4"/>
      <c r="RTF928" s="4"/>
      <c r="RTG928" s="4"/>
      <c r="RTH928" s="4"/>
      <c r="RTI928" s="4"/>
      <c r="RTJ928" s="4"/>
      <c r="RTK928" s="4"/>
      <c r="RTL928" s="4"/>
      <c r="RTM928" s="4"/>
      <c r="RTN928" s="4"/>
      <c r="RTO928" s="4"/>
      <c r="RTP928" s="4"/>
      <c r="RTQ928" s="4"/>
      <c r="RTR928" s="4"/>
      <c r="RTS928" s="4"/>
      <c r="RTT928" s="4"/>
      <c r="RTU928" s="4"/>
      <c r="RTV928" s="4"/>
      <c r="RTW928" s="4"/>
      <c r="RTX928" s="4"/>
      <c r="RTY928" s="4"/>
      <c r="RTZ928" s="4"/>
      <c r="RUA928" s="4"/>
      <c r="RUB928" s="4"/>
      <c r="RUC928" s="4"/>
      <c r="RUD928" s="4"/>
      <c r="RUE928" s="4"/>
      <c r="RUF928" s="4"/>
      <c r="RUG928" s="4"/>
      <c r="RUH928" s="4"/>
      <c r="RUI928" s="4"/>
      <c r="RUJ928" s="4"/>
      <c r="RUK928" s="4"/>
      <c r="RUL928" s="4"/>
      <c r="RUM928" s="4"/>
      <c r="RUN928" s="4"/>
      <c r="RUO928" s="4"/>
      <c r="RUP928" s="4"/>
      <c r="RUQ928" s="4"/>
      <c r="RUR928" s="4"/>
      <c r="RUS928" s="4"/>
      <c r="RUT928" s="4"/>
      <c r="RUU928" s="4"/>
      <c r="RUV928" s="4"/>
      <c r="RUW928" s="4"/>
      <c r="RUX928" s="4"/>
      <c r="RUY928" s="4"/>
      <c r="RUZ928" s="4"/>
      <c r="RVA928" s="4"/>
      <c r="RVB928" s="4"/>
      <c r="RVC928" s="4"/>
      <c r="RVD928" s="4"/>
      <c r="RVE928" s="4"/>
      <c r="RVF928" s="4"/>
      <c r="RVG928" s="4"/>
      <c r="RVH928" s="4"/>
      <c r="RVI928" s="4"/>
      <c r="RVJ928" s="4"/>
      <c r="RVK928" s="4"/>
      <c r="RVL928" s="4"/>
      <c r="RVM928" s="4"/>
      <c r="RVN928" s="4"/>
      <c r="RVO928" s="4"/>
      <c r="RVP928" s="4"/>
      <c r="RVQ928" s="4"/>
      <c r="RVR928" s="4"/>
      <c r="RVS928" s="4"/>
      <c r="RVT928" s="4"/>
      <c r="RVU928" s="4"/>
      <c r="RVV928" s="4"/>
      <c r="RVW928" s="4"/>
      <c r="RVX928" s="4"/>
      <c r="RVY928" s="4"/>
      <c r="RVZ928" s="4"/>
      <c r="RWA928" s="4"/>
      <c r="RWB928" s="4"/>
      <c r="RWC928" s="4"/>
      <c r="RWD928" s="4"/>
      <c r="RWE928" s="4"/>
      <c r="RWF928" s="4"/>
      <c r="RWG928" s="4"/>
      <c r="RWH928" s="4"/>
      <c r="RWI928" s="4"/>
      <c r="RWJ928" s="4"/>
      <c r="RWK928" s="4"/>
      <c r="RWL928" s="4"/>
      <c r="RWM928" s="4"/>
      <c r="RWN928" s="4"/>
      <c r="RWO928" s="4"/>
      <c r="RWP928" s="4"/>
      <c r="RWQ928" s="4"/>
      <c r="RWR928" s="4"/>
      <c r="RWS928" s="4"/>
      <c r="RWT928" s="4"/>
      <c r="RWU928" s="4"/>
      <c r="RWV928" s="4"/>
      <c r="RWW928" s="4"/>
      <c r="RWX928" s="4"/>
      <c r="RWY928" s="4"/>
      <c r="RWZ928" s="4"/>
      <c r="RXA928" s="4"/>
      <c r="RXB928" s="4"/>
      <c r="RXD928" s="4"/>
      <c r="RXF928" s="4"/>
      <c r="RXG928" s="4"/>
      <c r="RXH928" s="4"/>
      <c r="RXI928" s="4"/>
      <c r="RXJ928" s="4"/>
      <c r="RXK928" s="4"/>
      <c r="RXL928" s="4"/>
      <c r="RXM928" s="4"/>
      <c r="RXR928" s="4"/>
      <c r="RXS928" s="4"/>
      <c r="RXT928" s="4"/>
      <c r="RXU928" s="4"/>
      <c r="RXV928" s="4"/>
      <c r="RXW928" s="4"/>
      <c r="RXX928" s="4"/>
      <c r="RXY928" s="4"/>
      <c r="RXZ928" s="4"/>
      <c r="RYA928" s="4"/>
      <c r="RYB928" s="4"/>
      <c r="RYC928" s="4"/>
      <c r="RYD928" s="4"/>
      <c r="RYE928" s="4"/>
      <c r="RYF928" s="4"/>
      <c r="RYG928" s="4"/>
      <c r="RYH928" s="4"/>
      <c r="RYI928" s="4"/>
      <c r="RYJ928" s="4"/>
      <c r="RYK928" s="4"/>
      <c r="RYL928" s="4"/>
      <c r="RYM928" s="4"/>
      <c r="RYN928" s="4"/>
      <c r="RYO928" s="4"/>
      <c r="RYP928" s="4"/>
      <c r="RYQ928" s="4"/>
      <c r="RYR928" s="4"/>
      <c r="RYS928" s="4"/>
      <c r="RYT928" s="4"/>
      <c r="RYU928" s="4"/>
      <c r="RYV928" s="4"/>
      <c r="RYW928" s="4"/>
      <c r="RYX928" s="4"/>
      <c r="RYY928" s="4"/>
      <c r="RYZ928" s="4"/>
      <c r="RZA928" s="4"/>
      <c r="RZB928" s="4"/>
      <c r="RZC928" s="4"/>
      <c r="RZD928" s="4"/>
      <c r="RZE928" s="4"/>
      <c r="RZF928" s="4"/>
      <c r="RZG928" s="4"/>
      <c r="RZH928" s="4"/>
      <c r="RZI928" s="4"/>
      <c r="RZJ928" s="4"/>
      <c r="RZK928" s="4"/>
      <c r="RZL928" s="4"/>
      <c r="RZM928" s="4"/>
      <c r="RZN928" s="4"/>
      <c r="RZO928" s="4"/>
      <c r="RZP928" s="4"/>
      <c r="RZQ928" s="4"/>
      <c r="RZR928" s="4"/>
      <c r="RZS928" s="4"/>
      <c r="RZT928" s="4"/>
      <c r="RZU928" s="4"/>
      <c r="RZV928" s="4"/>
      <c r="RZW928" s="4"/>
      <c r="RZX928" s="4"/>
      <c r="RZY928" s="4"/>
      <c r="RZZ928" s="4"/>
      <c r="SAA928" s="4"/>
      <c r="SAB928" s="4"/>
      <c r="SAC928" s="4"/>
      <c r="SAD928" s="4"/>
      <c r="SAE928" s="4"/>
      <c r="SAF928" s="4"/>
      <c r="SAG928" s="4"/>
      <c r="SAH928" s="4"/>
      <c r="SAI928" s="4"/>
      <c r="SAJ928" s="4"/>
      <c r="SAK928" s="4"/>
      <c r="SAL928" s="4"/>
      <c r="SAM928" s="4"/>
      <c r="SAN928" s="4"/>
      <c r="SAO928" s="4"/>
      <c r="SAP928" s="4"/>
      <c r="SAQ928" s="4"/>
      <c r="SAR928" s="4"/>
      <c r="SAS928" s="4"/>
      <c r="SAT928" s="4"/>
      <c r="SAU928" s="4"/>
      <c r="SAV928" s="4"/>
      <c r="SAW928" s="4"/>
      <c r="SAX928" s="4"/>
      <c r="SAY928" s="4"/>
      <c r="SAZ928" s="4"/>
      <c r="SBA928" s="4"/>
      <c r="SBB928" s="4"/>
      <c r="SBC928" s="4"/>
      <c r="SBD928" s="4"/>
      <c r="SBE928" s="4"/>
      <c r="SBF928" s="4"/>
      <c r="SBG928" s="4"/>
      <c r="SBH928" s="4"/>
      <c r="SBI928" s="4"/>
      <c r="SBJ928" s="4"/>
      <c r="SBK928" s="4"/>
      <c r="SBL928" s="4"/>
      <c r="SBM928" s="4"/>
      <c r="SBN928" s="4"/>
      <c r="SBO928" s="4"/>
      <c r="SBP928" s="4"/>
      <c r="SBQ928" s="4"/>
      <c r="SBR928" s="4"/>
      <c r="SBS928" s="4"/>
      <c r="SBT928" s="4"/>
      <c r="SBU928" s="4"/>
      <c r="SBV928" s="4"/>
      <c r="SBW928" s="4"/>
      <c r="SBX928" s="4"/>
      <c r="SBY928" s="4"/>
      <c r="SBZ928" s="4"/>
      <c r="SCA928" s="4"/>
      <c r="SCB928" s="4"/>
      <c r="SCC928" s="4"/>
      <c r="SCD928" s="4"/>
      <c r="SCE928" s="4"/>
      <c r="SCF928" s="4"/>
      <c r="SCG928" s="4"/>
      <c r="SCH928" s="4"/>
      <c r="SCI928" s="4"/>
      <c r="SCJ928" s="4"/>
      <c r="SCK928" s="4"/>
      <c r="SCL928" s="4"/>
      <c r="SCM928" s="4"/>
      <c r="SCN928" s="4"/>
      <c r="SCO928" s="4"/>
      <c r="SCP928" s="4"/>
      <c r="SCQ928" s="4"/>
      <c r="SCR928" s="4"/>
      <c r="SCS928" s="4"/>
      <c r="SCT928" s="4"/>
      <c r="SCU928" s="4"/>
      <c r="SCV928" s="4"/>
      <c r="SCW928" s="4"/>
      <c r="SCX928" s="4"/>
      <c r="SCY928" s="4"/>
      <c r="SCZ928" s="4"/>
      <c r="SDA928" s="4"/>
      <c r="SDB928" s="4"/>
      <c r="SDC928" s="4"/>
      <c r="SDD928" s="4"/>
      <c r="SDE928" s="4"/>
      <c r="SDF928" s="4"/>
      <c r="SDG928" s="4"/>
      <c r="SDH928" s="4"/>
      <c r="SDI928" s="4"/>
      <c r="SDJ928" s="4"/>
      <c r="SDK928" s="4"/>
      <c r="SDL928" s="4"/>
      <c r="SDM928" s="4"/>
      <c r="SDN928" s="4"/>
      <c r="SDO928" s="4"/>
      <c r="SDP928" s="4"/>
      <c r="SDQ928" s="4"/>
      <c r="SDR928" s="4"/>
      <c r="SDS928" s="4"/>
      <c r="SDT928" s="4"/>
      <c r="SDU928" s="4"/>
      <c r="SDV928" s="4"/>
      <c r="SDW928" s="4"/>
      <c r="SDX928" s="4"/>
      <c r="SDY928" s="4"/>
      <c r="SDZ928" s="4"/>
      <c r="SEA928" s="4"/>
      <c r="SEB928" s="4"/>
      <c r="SEC928" s="4"/>
      <c r="SED928" s="4"/>
      <c r="SEE928" s="4"/>
      <c r="SEF928" s="4"/>
      <c r="SEG928" s="4"/>
      <c r="SEH928" s="4"/>
      <c r="SEI928" s="4"/>
      <c r="SEJ928" s="4"/>
      <c r="SEK928" s="4"/>
      <c r="SEL928" s="4"/>
      <c r="SEM928" s="4"/>
      <c r="SEN928" s="4"/>
      <c r="SEO928" s="4"/>
      <c r="SEP928" s="4"/>
      <c r="SEQ928" s="4"/>
      <c r="SER928" s="4"/>
      <c r="SES928" s="4"/>
      <c r="SET928" s="4"/>
      <c r="SEU928" s="4"/>
      <c r="SEV928" s="4"/>
      <c r="SEW928" s="4"/>
      <c r="SEX928" s="4"/>
      <c r="SEY928" s="4"/>
      <c r="SEZ928" s="4"/>
      <c r="SFA928" s="4"/>
      <c r="SFB928" s="4"/>
      <c r="SFC928" s="4"/>
      <c r="SFD928" s="4"/>
      <c r="SFE928" s="4"/>
      <c r="SFF928" s="4"/>
      <c r="SFG928" s="4"/>
      <c r="SFH928" s="4"/>
      <c r="SFI928" s="4"/>
      <c r="SFJ928" s="4"/>
      <c r="SFK928" s="4"/>
      <c r="SFL928" s="4"/>
      <c r="SFM928" s="4"/>
      <c r="SFN928" s="4"/>
      <c r="SFO928" s="4"/>
      <c r="SFP928" s="4"/>
      <c r="SFQ928" s="4"/>
      <c r="SFR928" s="4"/>
      <c r="SFS928" s="4"/>
      <c r="SFT928" s="4"/>
      <c r="SFU928" s="4"/>
      <c r="SFV928" s="4"/>
      <c r="SFW928" s="4"/>
      <c r="SFX928" s="4"/>
      <c r="SFY928" s="4"/>
      <c r="SFZ928" s="4"/>
      <c r="SGA928" s="4"/>
      <c r="SGB928" s="4"/>
      <c r="SGC928" s="4"/>
      <c r="SGD928" s="4"/>
      <c r="SGE928" s="4"/>
      <c r="SGF928" s="4"/>
      <c r="SGG928" s="4"/>
      <c r="SGH928" s="4"/>
      <c r="SGI928" s="4"/>
      <c r="SGJ928" s="4"/>
      <c r="SGK928" s="4"/>
      <c r="SGL928" s="4"/>
      <c r="SGM928" s="4"/>
      <c r="SGN928" s="4"/>
      <c r="SGO928" s="4"/>
      <c r="SGP928" s="4"/>
      <c r="SGQ928" s="4"/>
      <c r="SGR928" s="4"/>
      <c r="SGS928" s="4"/>
      <c r="SGT928" s="4"/>
      <c r="SGU928" s="4"/>
      <c r="SGV928" s="4"/>
      <c r="SGW928" s="4"/>
      <c r="SGX928" s="4"/>
      <c r="SGZ928" s="4"/>
      <c r="SHB928" s="4"/>
      <c r="SHC928" s="4"/>
      <c r="SHD928" s="4"/>
      <c r="SHE928" s="4"/>
      <c r="SHF928" s="4"/>
      <c r="SHG928" s="4"/>
      <c r="SHH928" s="4"/>
      <c r="SHI928" s="4"/>
      <c r="SHN928" s="4"/>
      <c r="SHO928" s="4"/>
      <c r="SHP928" s="4"/>
      <c r="SHQ928" s="4"/>
      <c r="SHR928" s="4"/>
      <c r="SHS928" s="4"/>
      <c r="SHT928" s="4"/>
      <c r="SHU928" s="4"/>
      <c r="SHV928" s="4"/>
      <c r="SHW928" s="4"/>
      <c r="SHX928" s="4"/>
      <c r="SHY928" s="4"/>
      <c r="SHZ928" s="4"/>
      <c r="SIA928" s="4"/>
      <c r="SIB928" s="4"/>
      <c r="SIC928" s="4"/>
      <c r="SID928" s="4"/>
      <c r="SIE928" s="4"/>
      <c r="SIF928" s="4"/>
      <c r="SIG928" s="4"/>
      <c r="SIH928" s="4"/>
      <c r="SII928" s="4"/>
      <c r="SIJ928" s="4"/>
      <c r="SIK928" s="4"/>
      <c r="SIL928" s="4"/>
      <c r="SIM928" s="4"/>
      <c r="SIN928" s="4"/>
      <c r="SIO928" s="4"/>
      <c r="SIP928" s="4"/>
      <c r="SIQ928" s="4"/>
      <c r="SIR928" s="4"/>
      <c r="SIS928" s="4"/>
      <c r="SIT928" s="4"/>
      <c r="SIU928" s="4"/>
      <c r="SIV928" s="4"/>
      <c r="SIW928" s="4"/>
      <c r="SIX928" s="4"/>
      <c r="SIY928" s="4"/>
      <c r="SIZ928" s="4"/>
      <c r="SJA928" s="4"/>
      <c r="SJB928" s="4"/>
      <c r="SJC928" s="4"/>
      <c r="SJD928" s="4"/>
      <c r="SJE928" s="4"/>
      <c r="SJF928" s="4"/>
      <c r="SJG928" s="4"/>
      <c r="SJH928" s="4"/>
      <c r="SJI928" s="4"/>
      <c r="SJJ928" s="4"/>
      <c r="SJK928" s="4"/>
      <c r="SJL928" s="4"/>
      <c r="SJM928" s="4"/>
      <c r="SJN928" s="4"/>
      <c r="SJO928" s="4"/>
      <c r="SJP928" s="4"/>
      <c r="SJQ928" s="4"/>
      <c r="SJR928" s="4"/>
      <c r="SJS928" s="4"/>
      <c r="SJT928" s="4"/>
      <c r="SJU928" s="4"/>
      <c r="SJV928" s="4"/>
      <c r="SJW928" s="4"/>
      <c r="SJX928" s="4"/>
      <c r="SJY928" s="4"/>
      <c r="SJZ928" s="4"/>
      <c r="SKA928" s="4"/>
      <c r="SKB928" s="4"/>
      <c r="SKC928" s="4"/>
      <c r="SKD928" s="4"/>
      <c r="SKE928" s="4"/>
      <c r="SKF928" s="4"/>
      <c r="SKG928" s="4"/>
      <c r="SKH928" s="4"/>
      <c r="SKI928" s="4"/>
      <c r="SKJ928" s="4"/>
      <c r="SKK928" s="4"/>
      <c r="SKL928" s="4"/>
      <c r="SKM928" s="4"/>
      <c r="SKN928" s="4"/>
      <c r="SKO928" s="4"/>
      <c r="SKP928" s="4"/>
      <c r="SKQ928" s="4"/>
      <c r="SKR928" s="4"/>
      <c r="SKS928" s="4"/>
      <c r="SKT928" s="4"/>
      <c r="SKU928" s="4"/>
      <c r="SKV928" s="4"/>
      <c r="SKW928" s="4"/>
      <c r="SKX928" s="4"/>
      <c r="SKY928" s="4"/>
      <c r="SKZ928" s="4"/>
      <c r="SLA928" s="4"/>
      <c r="SLB928" s="4"/>
      <c r="SLC928" s="4"/>
      <c r="SLD928" s="4"/>
      <c r="SLE928" s="4"/>
      <c r="SLF928" s="4"/>
      <c r="SLG928" s="4"/>
      <c r="SLH928" s="4"/>
      <c r="SLI928" s="4"/>
      <c r="SLJ928" s="4"/>
      <c r="SLK928" s="4"/>
      <c r="SLL928" s="4"/>
      <c r="SLM928" s="4"/>
      <c r="SLN928" s="4"/>
      <c r="SLO928" s="4"/>
      <c r="SLP928" s="4"/>
      <c r="SLQ928" s="4"/>
      <c r="SLR928" s="4"/>
      <c r="SLS928" s="4"/>
      <c r="SLT928" s="4"/>
      <c r="SLU928" s="4"/>
      <c r="SLV928" s="4"/>
      <c r="SLW928" s="4"/>
      <c r="SLX928" s="4"/>
      <c r="SLY928" s="4"/>
      <c r="SLZ928" s="4"/>
      <c r="SMA928" s="4"/>
      <c r="SMB928" s="4"/>
      <c r="SMC928" s="4"/>
      <c r="SMD928" s="4"/>
      <c r="SME928" s="4"/>
      <c r="SMF928" s="4"/>
      <c r="SMG928" s="4"/>
      <c r="SMH928" s="4"/>
      <c r="SMI928" s="4"/>
      <c r="SMJ928" s="4"/>
      <c r="SMK928" s="4"/>
      <c r="SML928" s="4"/>
      <c r="SMM928" s="4"/>
      <c r="SMN928" s="4"/>
      <c r="SMO928" s="4"/>
      <c r="SMP928" s="4"/>
      <c r="SMQ928" s="4"/>
      <c r="SMR928" s="4"/>
      <c r="SMS928" s="4"/>
      <c r="SMT928" s="4"/>
      <c r="SMU928" s="4"/>
      <c r="SMV928" s="4"/>
      <c r="SMW928" s="4"/>
      <c r="SMX928" s="4"/>
      <c r="SMY928" s="4"/>
      <c r="SMZ928" s="4"/>
      <c r="SNA928" s="4"/>
      <c r="SNB928" s="4"/>
      <c r="SNC928" s="4"/>
      <c r="SND928" s="4"/>
      <c r="SNE928" s="4"/>
      <c r="SNF928" s="4"/>
      <c r="SNG928" s="4"/>
      <c r="SNH928" s="4"/>
      <c r="SNI928" s="4"/>
      <c r="SNJ928" s="4"/>
      <c r="SNK928" s="4"/>
      <c r="SNL928" s="4"/>
      <c r="SNM928" s="4"/>
      <c r="SNN928" s="4"/>
      <c r="SNO928" s="4"/>
      <c r="SNP928" s="4"/>
      <c r="SNQ928" s="4"/>
      <c r="SNR928" s="4"/>
      <c r="SNS928" s="4"/>
      <c r="SNT928" s="4"/>
      <c r="SNU928" s="4"/>
      <c r="SNV928" s="4"/>
      <c r="SNW928" s="4"/>
      <c r="SNX928" s="4"/>
      <c r="SNY928" s="4"/>
      <c r="SNZ928" s="4"/>
      <c r="SOA928" s="4"/>
      <c r="SOB928" s="4"/>
      <c r="SOC928" s="4"/>
      <c r="SOD928" s="4"/>
      <c r="SOE928" s="4"/>
      <c r="SOF928" s="4"/>
      <c r="SOG928" s="4"/>
      <c r="SOH928" s="4"/>
      <c r="SOI928" s="4"/>
      <c r="SOJ928" s="4"/>
      <c r="SOK928" s="4"/>
      <c r="SOL928" s="4"/>
      <c r="SOM928" s="4"/>
      <c r="SON928" s="4"/>
      <c r="SOO928" s="4"/>
      <c r="SOP928" s="4"/>
      <c r="SOQ928" s="4"/>
      <c r="SOR928" s="4"/>
      <c r="SOS928" s="4"/>
      <c r="SOT928" s="4"/>
      <c r="SOU928" s="4"/>
      <c r="SOV928" s="4"/>
      <c r="SOW928" s="4"/>
      <c r="SOX928" s="4"/>
      <c r="SOY928" s="4"/>
      <c r="SOZ928" s="4"/>
      <c r="SPA928" s="4"/>
      <c r="SPB928" s="4"/>
      <c r="SPC928" s="4"/>
      <c r="SPD928" s="4"/>
      <c r="SPE928" s="4"/>
      <c r="SPF928" s="4"/>
      <c r="SPG928" s="4"/>
      <c r="SPH928" s="4"/>
      <c r="SPI928" s="4"/>
      <c r="SPJ928" s="4"/>
      <c r="SPK928" s="4"/>
      <c r="SPL928" s="4"/>
      <c r="SPM928" s="4"/>
      <c r="SPN928" s="4"/>
      <c r="SPO928" s="4"/>
      <c r="SPP928" s="4"/>
      <c r="SPQ928" s="4"/>
      <c r="SPR928" s="4"/>
      <c r="SPS928" s="4"/>
      <c r="SPT928" s="4"/>
      <c r="SPU928" s="4"/>
      <c r="SPV928" s="4"/>
      <c r="SPW928" s="4"/>
      <c r="SPX928" s="4"/>
      <c r="SPY928" s="4"/>
      <c r="SPZ928" s="4"/>
      <c r="SQA928" s="4"/>
      <c r="SQB928" s="4"/>
      <c r="SQC928" s="4"/>
      <c r="SQD928" s="4"/>
      <c r="SQE928" s="4"/>
      <c r="SQF928" s="4"/>
      <c r="SQG928" s="4"/>
      <c r="SQH928" s="4"/>
      <c r="SQI928" s="4"/>
      <c r="SQJ928" s="4"/>
      <c r="SQK928" s="4"/>
      <c r="SQL928" s="4"/>
      <c r="SQM928" s="4"/>
      <c r="SQN928" s="4"/>
      <c r="SQO928" s="4"/>
      <c r="SQP928" s="4"/>
      <c r="SQQ928" s="4"/>
      <c r="SQR928" s="4"/>
      <c r="SQS928" s="4"/>
      <c r="SQT928" s="4"/>
      <c r="SQV928" s="4"/>
      <c r="SQX928" s="4"/>
      <c r="SQY928" s="4"/>
      <c r="SQZ928" s="4"/>
      <c r="SRA928" s="4"/>
      <c r="SRB928" s="4"/>
      <c r="SRC928" s="4"/>
      <c r="SRD928" s="4"/>
      <c r="SRE928" s="4"/>
      <c r="SRJ928" s="4"/>
      <c r="SRK928" s="4"/>
      <c r="SRL928" s="4"/>
      <c r="SRM928" s="4"/>
      <c r="SRN928" s="4"/>
      <c r="SRO928" s="4"/>
      <c r="SRP928" s="4"/>
      <c r="SRQ928" s="4"/>
      <c r="SRR928" s="4"/>
      <c r="SRS928" s="4"/>
      <c r="SRT928" s="4"/>
      <c r="SRU928" s="4"/>
      <c r="SRV928" s="4"/>
      <c r="SRW928" s="4"/>
      <c r="SRX928" s="4"/>
      <c r="SRY928" s="4"/>
      <c r="SRZ928" s="4"/>
      <c r="SSA928" s="4"/>
      <c r="SSB928" s="4"/>
      <c r="SSC928" s="4"/>
      <c r="SSD928" s="4"/>
      <c r="SSE928" s="4"/>
      <c r="SSF928" s="4"/>
      <c r="SSG928" s="4"/>
      <c r="SSH928" s="4"/>
      <c r="SSI928" s="4"/>
      <c r="SSJ928" s="4"/>
      <c r="SSK928" s="4"/>
      <c r="SSL928" s="4"/>
      <c r="SSM928" s="4"/>
      <c r="SSN928" s="4"/>
      <c r="SSO928" s="4"/>
      <c r="SSP928" s="4"/>
      <c r="SSQ928" s="4"/>
      <c r="SSR928" s="4"/>
      <c r="SSS928" s="4"/>
      <c r="SST928" s="4"/>
      <c r="SSU928" s="4"/>
      <c r="SSV928" s="4"/>
      <c r="SSW928" s="4"/>
      <c r="SSX928" s="4"/>
      <c r="SSY928" s="4"/>
      <c r="SSZ928" s="4"/>
      <c r="STA928" s="4"/>
      <c r="STB928" s="4"/>
      <c r="STC928" s="4"/>
      <c r="STD928" s="4"/>
      <c r="STE928" s="4"/>
      <c r="STF928" s="4"/>
      <c r="STG928" s="4"/>
      <c r="STH928" s="4"/>
      <c r="STI928" s="4"/>
      <c r="STJ928" s="4"/>
      <c r="STK928" s="4"/>
      <c r="STL928" s="4"/>
      <c r="STM928" s="4"/>
      <c r="STN928" s="4"/>
      <c r="STO928" s="4"/>
      <c r="STP928" s="4"/>
      <c r="STQ928" s="4"/>
      <c r="STR928" s="4"/>
      <c r="STS928" s="4"/>
      <c r="STT928" s="4"/>
      <c r="STU928" s="4"/>
      <c r="STV928" s="4"/>
      <c r="STW928" s="4"/>
      <c r="STX928" s="4"/>
      <c r="STY928" s="4"/>
      <c r="STZ928" s="4"/>
      <c r="SUA928" s="4"/>
      <c r="SUB928" s="4"/>
      <c r="SUC928" s="4"/>
      <c r="SUD928" s="4"/>
      <c r="SUE928" s="4"/>
      <c r="SUF928" s="4"/>
      <c r="SUG928" s="4"/>
      <c r="SUH928" s="4"/>
      <c r="SUI928" s="4"/>
      <c r="SUJ928" s="4"/>
      <c r="SUK928" s="4"/>
      <c r="SUL928" s="4"/>
      <c r="SUM928" s="4"/>
      <c r="SUN928" s="4"/>
      <c r="SUO928" s="4"/>
      <c r="SUP928" s="4"/>
      <c r="SUQ928" s="4"/>
      <c r="SUR928" s="4"/>
      <c r="SUS928" s="4"/>
      <c r="SUT928" s="4"/>
      <c r="SUU928" s="4"/>
      <c r="SUV928" s="4"/>
      <c r="SUW928" s="4"/>
      <c r="SUX928" s="4"/>
      <c r="SUY928" s="4"/>
      <c r="SUZ928" s="4"/>
      <c r="SVA928" s="4"/>
      <c r="SVB928" s="4"/>
      <c r="SVC928" s="4"/>
      <c r="SVD928" s="4"/>
      <c r="SVE928" s="4"/>
      <c r="SVF928" s="4"/>
      <c r="SVG928" s="4"/>
      <c r="SVH928" s="4"/>
      <c r="SVI928" s="4"/>
      <c r="SVJ928" s="4"/>
      <c r="SVK928" s="4"/>
      <c r="SVL928" s="4"/>
      <c r="SVM928" s="4"/>
      <c r="SVN928" s="4"/>
      <c r="SVO928" s="4"/>
      <c r="SVP928" s="4"/>
      <c r="SVQ928" s="4"/>
      <c r="SVR928" s="4"/>
      <c r="SVS928" s="4"/>
      <c r="SVT928" s="4"/>
      <c r="SVU928" s="4"/>
      <c r="SVV928" s="4"/>
      <c r="SVW928" s="4"/>
      <c r="SVX928" s="4"/>
      <c r="SVY928" s="4"/>
      <c r="SVZ928" s="4"/>
      <c r="SWA928" s="4"/>
      <c r="SWB928" s="4"/>
      <c r="SWC928" s="4"/>
      <c r="SWD928" s="4"/>
      <c r="SWE928" s="4"/>
      <c r="SWF928" s="4"/>
      <c r="SWG928" s="4"/>
      <c r="SWH928" s="4"/>
      <c r="SWI928" s="4"/>
      <c r="SWJ928" s="4"/>
      <c r="SWK928" s="4"/>
      <c r="SWL928" s="4"/>
      <c r="SWM928" s="4"/>
      <c r="SWN928" s="4"/>
      <c r="SWO928" s="4"/>
      <c r="SWP928" s="4"/>
      <c r="SWQ928" s="4"/>
      <c r="SWR928" s="4"/>
      <c r="SWS928" s="4"/>
      <c r="SWT928" s="4"/>
      <c r="SWU928" s="4"/>
      <c r="SWV928" s="4"/>
      <c r="SWW928" s="4"/>
      <c r="SWX928" s="4"/>
      <c r="SWY928" s="4"/>
      <c r="SWZ928" s="4"/>
      <c r="SXA928" s="4"/>
      <c r="SXB928" s="4"/>
      <c r="SXC928" s="4"/>
      <c r="SXD928" s="4"/>
      <c r="SXE928" s="4"/>
      <c r="SXF928" s="4"/>
      <c r="SXG928" s="4"/>
      <c r="SXH928" s="4"/>
      <c r="SXI928" s="4"/>
      <c r="SXJ928" s="4"/>
      <c r="SXK928" s="4"/>
      <c r="SXL928" s="4"/>
      <c r="SXM928" s="4"/>
      <c r="SXN928" s="4"/>
      <c r="SXO928" s="4"/>
      <c r="SXP928" s="4"/>
      <c r="SXQ928" s="4"/>
      <c r="SXR928" s="4"/>
      <c r="SXS928" s="4"/>
      <c r="SXT928" s="4"/>
      <c r="SXU928" s="4"/>
      <c r="SXV928" s="4"/>
      <c r="SXW928" s="4"/>
      <c r="SXX928" s="4"/>
      <c r="SXY928" s="4"/>
      <c r="SXZ928" s="4"/>
      <c r="SYA928" s="4"/>
      <c r="SYB928" s="4"/>
      <c r="SYC928" s="4"/>
      <c r="SYD928" s="4"/>
      <c r="SYE928" s="4"/>
      <c r="SYF928" s="4"/>
      <c r="SYG928" s="4"/>
      <c r="SYH928" s="4"/>
      <c r="SYI928" s="4"/>
      <c r="SYJ928" s="4"/>
      <c r="SYK928" s="4"/>
      <c r="SYL928" s="4"/>
      <c r="SYM928" s="4"/>
      <c r="SYN928" s="4"/>
      <c r="SYO928" s="4"/>
      <c r="SYP928" s="4"/>
      <c r="SYQ928" s="4"/>
      <c r="SYR928" s="4"/>
      <c r="SYS928" s="4"/>
      <c r="SYT928" s="4"/>
      <c r="SYU928" s="4"/>
      <c r="SYV928" s="4"/>
      <c r="SYW928" s="4"/>
      <c r="SYX928" s="4"/>
      <c r="SYY928" s="4"/>
      <c r="SYZ928" s="4"/>
      <c r="SZA928" s="4"/>
      <c r="SZB928" s="4"/>
      <c r="SZC928" s="4"/>
      <c r="SZD928" s="4"/>
      <c r="SZE928" s="4"/>
      <c r="SZF928" s="4"/>
      <c r="SZG928" s="4"/>
      <c r="SZH928" s="4"/>
      <c r="SZI928" s="4"/>
      <c r="SZJ928" s="4"/>
      <c r="SZK928" s="4"/>
      <c r="SZL928" s="4"/>
      <c r="SZM928" s="4"/>
      <c r="SZN928" s="4"/>
      <c r="SZO928" s="4"/>
      <c r="SZP928" s="4"/>
      <c r="SZQ928" s="4"/>
      <c r="SZR928" s="4"/>
      <c r="SZS928" s="4"/>
      <c r="SZT928" s="4"/>
      <c r="SZU928" s="4"/>
      <c r="SZV928" s="4"/>
      <c r="SZW928" s="4"/>
      <c r="SZX928" s="4"/>
      <c r="SZY928" s="4"/>
      <c r="SZZ928" s="4"/>
      <c r="TAA928" s="4"/>
      <c r="TAB928" s="4"/>
      <c r="TAC928" s="4"/>
      <c r="TAD928" s="4"/>
      <c r="TAE928" s="4"/>
      <c r="TAF928" s="4"/>
      <c r="TAG928" s="4"/>
      <c r="TAH928" s="4"/>
      <c r="TAI928" s="4"/>
      <c r="TAJ928" s="4"/>
      <c r="TAK928" s="4"/>
      <c r="TAL928" s="4"/>
      <c r="TAM928" s="4"/>
      <c r="TAN928" s="4"/>
      <c r="TAO928" s="4"/>
      <c r="TAP928" s="4"/>
      <c r="TAR928" s="4"/>
      <c r="TAT928" s="4"/>
      <c r="TAU928" s="4"/>
      <c r="TAV928" s="4"/>
      <c r="TAW928" s="4"/>
      <c r="TAX928" s="4"/>
      <c r="TAY928" s="4"/>
      <c r="TAZ928" s="4"/>
      <c r="TBA928" s="4"/>
      <c r="TBF928" s="4"/>
      <c r="TBG928" s="4"/>
      <c r="TBH928" s="4"/>
      <c r="TBI928" s="4"/>
      <c r="TBJ928" s="4"/>
      <c r="TBK928" s="4"/>
      <c r="TBL928" s="4"/>
      <c r="TBM928" s="4"/>
      <c r="TBN928" s="4"/>
      <c r="TBO928" s="4"/>
      <c r="TBP928" s="4"/>
      <c r="TBQ928" s="4"/>
      <c r="TBR928" s="4"/>
      <c r="TBS928" s="4"/>
      <c r="TBT928" s="4"/>
      <c r="TBU928" s="4"/>
      <c r="TBV928" s="4"/>
      <c r="TBW928" s="4"/>
      <c r="TBX928" s="4"/>
      <c r="TBY928" s="4"/>
      <c r="TBZ928" s="4"/>
      <c r="TCA928" s="4"/>
      <c r="TCB928" s="4"/>
      <c r="TCC928" s="4"/>
      <c r="TCD928" s="4"/>
      <c r="TCE928" s="4"/>
      <c r="TCF928" s="4"/>
      <c r="TCG928" s="4"/>
      <c r="TCH928" s="4"/>
      <c r="TCI928" s="4"/>
      <c r="TCJ928" s="4"/>
      <c r="TCK928" s="4"/>
      <c r="TCL928" s="4"/>
      <c r="TCM928" s="4"/>
      <c r="TCN928" s="4"/>
      <c r="TCO928" s="4"/>
      <c r="TCP928" s="4"/>
      <c r="TCQ928" s="4"/>
      <c r="TCR928" s="4"/>
      <c r="TCS928" s="4"/>
      <c r="TCT928" s="4"/>
      <c r="TCU928" s="4"/>
      <c r="TCV928" s="4"/>
      <c r="TCW928" s="4"/>
      <c r="TCX928" s="4"/>
      <c r="TCY928" s="4"/>
      <c r="TCZ928" s="4"/>
      <c r="TDA928" s="4"/>
      <c r="TDB928" s="4"/>
      <c r="TDC928" s="4"/>
      <c r="TDD928" s="4"/>
      <c r="TDE928" s="4"/>
      <c r="TDF928" s="4"/>
      <c r="TDG928" s="4"/>
      <c r="TDH928" s="4"/>
      <c r="TDI928" s="4"/>
      <c r="TDJ928" s="4"/>
      <c r="TDK928" s="4"/>
      <c r="TDL928" s="4"/>
      <c r="TDM928" s="4"/>
      <c r="TDN928" s="4"/>
      <c r="TDO928" s="4"/>
      <c r="TDP928" s="4"/>
      <c r="TDQ928" s="4"/>
      <c r="TDR928" s="4"/>
      <c r="TDS928" s="4"/>
      <c r="TDT928" s="4"/>
      <c r="TDU928" s="4"/>
      <c r="TDV928" s="4"/>
      <c r="TDW928" s="4"/>
      <c r="TDX928" s="4"/>
      <c r="TDY928" s="4"/>
      <c r="TDZ928" s="4"/>
      <c r="TEA928" s="4"/>
      <c r="TEB928" s="4"/>
      <c r="TEC928" s="4"/>
      <c r="TED928" s="4"/>
      <c r="TEE928" s="4"/>
      <c r="TEF928" s="4"/>
      <c r="TEG928" s="4"/>
      <c r="TEH928" s="4"/>
      <c r="TEI928" s="4"/>
      <c r="TEJ928" s="4"/>
      <c r="TEK928" s="4"/>
      <c r="TEL928" s="4"/>
      <c r="TEM928" s="4"/>
      <c r="TEN928" s="4"/>
      <c r="TEO928" s="4"/>
      <c r="TEP928" s="4"/>
      <c r="TEQ928" s="4"/>
      <c r="TER928" s="4"/>
      <c r="TES928" s="4"/>
      <c r="TET928" s="4"/>
      <c r="TEU928" s="4"/>
      <c r="TEV928" s="4"/>
      <c r="TEW928" s="4"/>
      <c r="TEX928" s="4"/>
      <c r="TEY928" s="4"/>
      <c r="TEZ928" s="4"/>
      <c r="TFA928" s="4"/>
      <c r="TFB928" s="4"/>
      <c r="TFC928" s="4"/>
      <c r="TFD928" s="4"/>
      <c r="TFE928" s="4"/>
      <c r="TFF928" s="4"/>
      <c r="TFG928" s="4"/>
      <c r="TFH928" s="4"/>
      <c r="TFI928" s="4"/>
      <c r="TFJ928" s="4"/>
      <c r="TFK928" s="4"/>
      <c r="TFL928" s="4"/>
      <c r="TFM928" s="4"/>
      <c r="TFN928" s="4"/>
      <c r="TFO928" s="4"/>
      <c r="TFP928" s="4"/>
      <c r="TFQ928" s="4"/>
      <c r="TFR928" s="4"/>
      <c r="TFS928" s="4"/>
      <c r="TFT928" s="4"/>
      <c r="TFU928" s="4"/>
      <c r="TFV928" s="4"/>
      <c r="TFW928" s="4"/>
      <c r="TFX928" s="4"/>
      <c r="TFY928" s="4"/>
      <c r="TFZ928" s="4"/>
      <c r="TGA928" s="4"/>
      <c r="TGB928" s="4"/>
      <c r="TGC928" s="4"/>
      <c r="TGD928" s="4"/>
      <c r="TGE928" s="4"/>
      <c r="TGF928" s="4"/>
      <c r="TGG928" s="4"/>
      <c r="TGH928" s="4"/>
      <c r="TGI928" s="4"/>
      <c r="TGJ928" s="4"/>
      <c r="TGK928" s="4"/>
      <c r="TGL928" s="4"/>
      <c r="TGM928" s="4"/>
      <c r="TGN928" s="4"/>
      <c r="TGO928" s="4"/>
      <c r="TGP928" s="4"/>
      <c r="TGQ928" s="4"/>
      <c r="TGR928" s="4"/>
      <c r="TGS928" s="4"/>
      <c r="TGT928" s="4"/>
      <c r="TGU928" s="4"/>
      <c r="TGV928" s="4"/>
      <c r="TGW928" s="4"/>
      <c r="TGX928" s="4"/>
      <c r="TGY928" s="4"/>
      <c r="TGZ928" s="4"/>
      <c r="THA928" s="4"/>
      <c r="THB928" s="4"/>
      <c r="THC928" s="4"/>
      <c r="THD928" s="4"/>
      <c r="THE928" s="4"/>
      <c r="THF928" s="4"/>
      <c r="THG928" s="4"/>
      <c r="THH928" s="4"/>
      <c r="THI928" s="4"/>
      <c r="THJ928" s="4"/>
      <c r="THK928" s="4"/>
      <c r="THL928" s="4"/>
      <c r="THM928" s="4"/>
      <c r="THN928" s="4"/>
      <c r="THO928" s="4"/>
      <c r="THP928" s="4"/>
      <c r="THQ928" s="4"/>
      <c r="THR928" s="4"/>
      <c r="THS928" s="4"/>
      <c r="THT928" s="4"/>
      <c r="THU928" s="4"/>
      <c r="THV928" s="4"/>
      <c r="THW928" s="4"/>
      <c r="THX928" s="4"/>
      <c r="THY928" s="4"/>
      <c r="THZ928" s="4"/>
      <c r="TIA928" s="4"/>
      <c r="TIB928" s="4"/>
      <c r="TIC928" s="4"/>
      <c r="TID928" s="4"/>
      <c r="TIE928" s="4"/>
      <c r="TIF928" s="4"/>
      <c r="TIG928" s="4"/>
      <c r="TIH928" s="4"/>
      <c r="TII928" s="4"/>
      <c r="TIJ928" s="4"/>
      <c r="TIK928" s="4"/>
      <c r="TIL928" s="4"/>
      <c r="TIM928" s="4"/>
      <c r="TIN928" s="4"/>
      <c r="TIO928" s="4"/>
      <c r="TIP928" s="4"/>
      <c r="TIQ928" s="4"/>
      <c r="TIR928" s="4"/>
      <c r="TIS928" s="4"/>
      <c r="TIT928" s="4"/>
      <c r="TIU928" s="4"/>
      <c r="TIV928" s="4"/>
      <c r="TIW928" s="4"/>
      <c r="TIX928" s="4"/>
      <c r="TIY928" s="4"/>
      <c r="TIZ928" s="4"/>
      <c r="TJA928" s="4"/>
      <c r="TJB928" s="4"/>
      <c r="TJC928" s="4"/>
      <c r="TJD928" s="4"/>
      <c r="TJE928" s="4"/>
      <c r="TJF928" s="4"/>
      <c r="TJG928" s="4"/>
      <c r="TJH928" s="4"/>
      <c r="TJI928" s="4"/>
      <c r="TJJ928" s="4"/>
      <c r="TJK928" s="4"/>
      <c r="TJL928" s="4"/>
      <c r="TJM928" s="4"/>
      <c r="TJN928" s="4"/>
      <c r="TJO928" s="4"/>
      <c r="TJP928" s="4"/>
      <c r="TJQ928" s="4"/>
      <c r="TJR928" s="4"/>
      <c r="TJS928" s="4"/>
      <c r="TJT928" s="4"/>
      <c r="TJU928" s="4"/>
      <c r="TJV928" s="4"/>
      <c r="TJW928" s="4"/>
      <c r="TJX928" s="4"/>
      <c r="TJY928" s="4"/>
      <c r="TJZ928" s="4"/>
      <c r="TKA928" s="4"/>
      <c r="TKB928" s="4"/>
      <c r="TKC928" s="4"/>
      <c r="TKD928" s="4"/>
      <c r="TKE928" s="4"/>
      <c r="TKF928" s="4"/>
      <c r="TKG928" s="4"/>
      <c r="TKH928" s="4"/>
      <c r="TKI928" s="4"/>
      <c r="TKJ928" s="4"/>
      <c r="TKK928" s="4"/>
      <c r="TKL928" s="4"/>
      <c r="TKN928" s="4"/>
      <c r="TKP928" s="4"/>
      <c r="TKQ928" s="4"/>
      <c r="TKR928" s="4"/>
      <c r="TKS928" s="4"/>
      <c r="TKT928" s="4"/>
      <c r="TKU928" s="4"/>
      <c r="TKV928" s="4"/>
      <c r="TKW928" s="4"/>
      <c r="TLB928" s="4"/>
      <c r="TLC928" s="4"/>
      <c r="TLD928" s="4"/>
      <c r="TLE928" s="4"/>
      <c r="TLF928" s="4"/>
      <c r="TLG928" s="4"/>
      <c r="TLH928" s="4"/>
      <c r="TLI928" s="4"/>
      <c r="TLJ928" s="4"/>
      <c r="TLK928" s="4"/>
      <c r="TLL928" s="4"/>
      <c r="TLM928" s="4"/>
      <c r="TLN928" s="4"/>
      <c r="TLO928" s="4"/>
      <c r="TLP928" s="4"/>
      <c r="TLQ928" s="4"/>
      <c r="TLR928" s="4"/>
      <c r="TLS928" s="4"/>
      <c r="TLT928" s="4"/>
      <c r="TLU928" s="4"/>
      <c r="TLV928" s="4"/>
      <c r="TLW928" s="4"/>
      <c r="TLX928" s="4"/>
      <c r="TLY928" s="4"/>
      <c r="TLZ928" s="4"/>
      <c r="TMA928" s="4"/>
      <c r="TMB928" s="4"/>
      <c r="TMC928" s="4"/>
      <c r="TMD928" s="4"/>
      <c r="TME928" s="4"/>
      <c r="TMF928" s="4"/>
      <c r="TMG928" s="4"/>
      <c r="TMH928" s="4"/>
      <c r="TMI928" s="4"/>
      <c r="TMJ928" s="4"/>
      <c r="TMK928" s="4"/>
      <c r="TML928" s="4"/>
      <c r="TMM928" s="4"/>
      <c r="TMN928" s="4"/>
      <c r="TMO928" s="4"/>
      <c r="TMP928" s="4"/>
      <c r="TMQ928" s="4"/>
      <c r="TMR928" s="4"/>
      <c r="TMS928" s="4"/>
      <c r="TMT928" s="4"/>
      <c r="TMU928" s="4"/>
      <c r="TMV928" s="4"/>
      <c r="TMW928" s="4"/>
      <c r="TMX928" s="4"/>
      <c r="TMY928" s="4"/>
      <c r="TMZ928" s="4"/>
      <c r="TNA928" s="4"/>
      <c r="TNB928" s="4"/>
      <c r="TNC928" s="4"/>
      <c r="TND928" s="4"/>
      <c r="TNE928" s="4"/>
      <c r="TNF928" s="4"/>
      <c r="TNG928" s="4"/>
      <c r="TNH928" s="4"/>
      <c r="TNI928" s="4"/>
      <c r="TNJ928" s="4"/>
      <c r="TNK928" s="4"/>
      <c r="TNL928" s="4"/>
      <c r="TNM928" s="4"/>
      <c r="TNN928" s="4"/>
      <c r="TNO928" s="4"/>
      <c r="TNP928" s="4"/>
      <c r="TNQ928" s="4"/>
      <c r="TNR928" s="4"/>
      <c r="TNS928" s="4"/>
      <c r="TNT928" s="4"/>
      <c r="TNU928" s="4"/>
      <c r="TNV928" s="4"/>
      <c r="TNW928" s="4"/>
      <c r="TNX928" s="4"/>
      <c r="TNY928" s="4"/>
      <c r="TNZ928" s="4"/>
      <c r="TOA928" s="4"/>
      <c r="TOB928" s="4"/>
      <c r="TOC928" s="4"/>
      <c r="TOD928" s="4"/>
      <c r="TOE928" s="4"/>
      <c r="TOF928" s="4"/>
      <c r="TOG928" s="4"/>
      <c r="TOH928" s="4"/>
      <c r="TOI928" s="4"/>
      <c r="TOJ928" s="4"/>
      <c r="TOK928" s="4"/>
      <c r="TOL928" s="4"/>
      <c r="TOM928" s="4"/>
      <c r="TON928" s="4"/>
      <c r="TOO928" s="4"/>
      <c r="TOP928" s="4"/>
      <c r="TOQ928" s="4"/>
      <c r="TOR928" s="4"/>
      <c r="TOS928" s="4"/>
      <c r="TOT928" s="4"/>
      <c r="TOU928" s="4"/>
      <c r="TOV928" s="4"/>
      <c r="TOW928" s="4"/>
      <c r="TOX928" s="4"/>
      <c r="TOY928" s="4"/>
      <c r="TOZ928" s="4"/>
      <c r="TPA928" s="4"/>
      <c r="TPB928" s="4"/>
      <c r="TPC928" s="4"/>
      <c r="TPD928" s="4"/>
      <c r="TPE928" s="4"/>
      <c r="TPF928" s="4"/>
      <c r="TPG928" s="4"/>
      <c r="TPH928" s="4"/>
      <c r="TPI928" s="4"/>
      <c r="TPJ928" s="4"/>
      <c r="TPK928" s="4"/>
      <c r="TPL928" s="4"/>
      <c r="TPM928" s="4"/>
      <c r="TPN928" s="4"/>
      <c r="TPO928" s="4"/>
      <c r="TPP928" s="4"/>
      <c r="TPQ928" s="4"/>
      <c r="TPR928" s="4"/>
      <c r="TPS928" s="4"/>
      <c r="TPT928" s="4"/>
      <c r="TPU928" s="4"/>
      <c r="TPV928" s="4"/>
      <c r="TPW928" s="4"/>
      <c r="TPX928" s="4"/>
      <c r="TPY928" s="4"/>
      <c r="TPZ928" s="4"/>
      <c r="TQA928" s="4"/>
      <c r="TQB928" s="4"/>
      <c r="TQC928" s="4"/>
      <c r="TQD928" s="4"/>
      <c r="TQE928" s="4"/>
      <c r="TQF928" s="4"/>
      <c r="TQG928" s="4"/>
      <c r="TQH928" s="4"/>
      <c r="TQI928" s="4"/>
      <c r="TQJ928" s="4"/>
      <c r="TQK928" s="4"/>
      <c r="TQL928" s="4"/>
      <c r="TQM928" s="4"/>
      <c r="TQN928" s="4"/>
      <c r="TQO928" s="4"/>
      <c r="TQP928" s="4"/>
      <c r="TQQ928" s="4"/>
      <c r="TQR928" s="4"/>
      <c r="TQS928" s="4"/>
      <c r="TQT928" s="4"/>
      <c r="TQU928" s="4"/>
      <c r="TQV928" s="4"/>
      <c r="TQW928" s="4"/>
      <c r="TQX928" s="4"/>
      <c r="TQY928" s="4"/>
      <c r="TQZ928" s="4"/>
      <c r="TRA928" s="4"/>
      <c r="TRB928" s="4"/>
      <c r="TRC928" s="4"/>
      <c r="TRD928" s="4"/>
      <c r="TRE928" s="4"/>
      <c r="TRF928" s="4"/>
      <c r="TRG928" s="4"/>
      <c r="TRH928" s="4"/>
      <c r="TRI928" s="4"/>
      <c r="TRJ928" s="4"/>
      <c r="TRK928" s="4"/>
      <c r="TRL928" s="4"/>
      <c r="TRM928" s="4"/>
      <c r="TRN928" s="4"/>
      <c r="TRO928" s="4"/>
      <c r="TRP928" s="4"/>
      <c r="TRQ928" s="4"/>
      <c r="TRR928" s="4"/>
      <c r="TRS928" s="4"/>
      <c r="TRT928" s="4"/>
      <c r="TRU928" s="4"/>
      <c r="TRV928" s="4"/>
      <c r="TRW928" s="4"/>
      <c r="TRX928" s="4"/>
      <c r="TRY928" s="4"/>
      <c r="TRZ928" s="4"/>
      <c r="TSA928" s="4"/>
      <c r="TSB928" s="4"/>
      <c r="TSC928" s="4"/>
      <c r="TSD928" s="4"/>
      <c r="TSE928" s="4"/>
      <c r="TSF928" s="4"/>
      <c r="TSG928" s="4"/>
      <c r="TSH928" s="4"/>
      <c r="TSI928" s="4"/>
      <c r="TSJ928" s="4"/>
      <c r="TSK928" s="4"/>
      <c r="TSL928" s="4"/>
      <c r="TSM928" s="4"/>
      <c r="TSN928" s="4"/>
      <c r="TSO928" s="4"/>
      <c r="TSP928" s="4"/>
      <c r="TSQ928" s="4"/>
      <c r="TSR928" s="4"/>
      <c r="TSS928" s="4"/>
      <c r="TST928" s="4"/>
      <c r="TSU928" s="4"/>
      <c r="TSV928" s="4"/>
      <c r="TSW928" s="4"/>
      <c r="TSX928" s="4"/>
      <c r="TSY928" s="4"/>
      <c r="TSZ928" s="4"/>
      <c r="TTA928" s="4"/>
      <c r="TTB928" s="4"/>
      <c r="TTC928" s="4"/>
      <c r="TTD928" s="4"/>
      <c r="TTE928" s="4"/>
      <c r="TTF928" s="4"/>
      <c r="TTG928" s="4"/>
      <c r="TTH928" s="4"/>
      <c r="TTI928" s="4"/>
      <c r="TTJ928" s="4"/>
      <c r="TTK928" s="4"/>
      <c r="TTL928" s="4"/>
      <c r="TTM928" s="4"/>
      <c r="TTN928" s="4"/>
      <c r="TTO928" s="4"/>
      <c r="TTP928" s="4"/>
      <c r="TTQ928" s="4"/>
      <c r="TTR928" s="4"/>
      <c r="TTS928" s="4"/>
      <c r="TTT928" s="4"/>
      <c r="TTU928" s="4"/>
      <c r="TTV928" s="4"/>
      <c r="TTW928" s="4"/>
      <c r="TTX928" s="4"/>
      <c r="TTY928" s="4"/>
      <c r="TTZ928" s="4"/>
      <c r="TUA928" s="4"/>
      <c r="TUB928" s="4"/>
      <c r="TUC928" s="4"/>
      <c r="TUD928" s="4"/>
      <c r="TUE928" s="4"/>
      <c r="TUF928" s="4"/>
      <c r="TUG928" s="4"/>
      <c r="TUH928" s="4"/>
      <c r="TUJ928" s="4"/>
      <c r="TUL928" s="4"/>
      <c r="TUM928" s="4"/>
      <c r="TUN928" s="4"/>
      <c r="TUO928" s="4"/>
      <c r="TUP928" s="4"/>
      <c r="TUQ928" s="4"/>
      <c r="TUR928" s="4"/>
      <c r="TUS928" s="4"/>
      <c r="TUX928" s="4"/>
      <c r="TUY928" s="4"/>
      <c r="TUZ928" s="4"/>
      <c r="TVA928" s="4"/>
      <c r="TVB928" s="4"/>
      <c r="TVC928" s="4"/>
      <c r="TVD928" s="4"/>
      <c r="TVE928" s="4"/>
      <c r="TVF928" s="4"/>
      <c r="TVG928" s="4"/>
      <c r="TVH928" s="4"/>
      <c r="TVI928" s="4"/>
      <c r="TVJ928" s="4"/>
      <c r="TVK928" s="4"/>
      <c r="TVL928" s="4"/>
      <c r="TVM928" s="4"/>
      <c r="TVN928" s="4"/>
      <c r="TVO928" s="4"/>
      <c r="TVP928" s="4"/>
      <c r="TVQ928" s="4"/>
      <c r="TVR928" s="4"/>
      <c r="TVS928" s="4"/>
      <c r="TVT928" s="4"/>
      <c r="TVU928" s="4"/>
      <c r="TVV928" s="4"/>
      <c r="TVW928" s="4"/>
      <c r="TVX928" s="4"/>
      <c r="TVY928" s="4"/>
      <c r="TVZ928" s="4"/>
      <c r="TWA928" s="4"/>
      <c r="TWB928" s="4"/>
      <c r="TWC928" s="4"/>
      <c r="TWD928" s="4"/>
      <c r="TWE928" s="4"/>
      <c r="TWF928" s="4"/>
      <c r="TWG928" s="4"/>
      <c r="TWH928" s="4"/>
      <c r="TWI928" s="4"/>
      <c r="TWJ928" s="4"/>
      <c r="TWK928" s="4"/>
      <c r="TWL928" s="4"/>
      <c r="TWM928" s="4"/>
      <c r="TWN928" s="4"/>
      <c r="TWO928" s="4"/>
      <c r="TWP928" s="4"/>
      <c r="TWQ928" s="4"/>
      <c r="TWR928" s="4"/>
      <c r="TWS928" s="4"/>
      <c r="TWT928" s="4"/>
      <c r="TWU928" s="4"/>
      <c r="TWV928" s="4"/>
      <c r="TWW928" s="4"/>
      <c r="TWX928" s="4"/>
      <c r="TWY928" s="4"/>
      <c r="TWZ928" s="4"/>
      <c r="TXA928" s="4"/>
      <c r="TXB928" s="4"/>
      <c r="TXC928" s="4"/>
      <c r="TXD928" s="4"/>
      <c r="TXE928" s="4"/>
      <c r="TXF928" s="4"/>
      <c r="TXG928" s="4"/>
      <c r="TXH928" s="4"/>
      <c r="TXI928" s="4"/>
      <c r="TXJ928" s="4"/>
      <c r="TXK928" s="4"/>
      <c r="TXL928" s="4"/>
      <c r="TXM928" s="4"/>
      <c r="TXN928" s="4"/>
      <c r="TXO928" s="4"/>
      <c r="TXP928" s="4"/>
      <c r="TXQ928" s="4"/>
      <c r="TXR928" s="4"/>
      <c r="TXS928" s="4"/>
      <c r="TXT928" s="4"/>
      <c r="TXU928" s="4"/>
      <c r="TXV928" s="4"/>
      <c r="TXW928" s="4"/>
      <c r="TXX928" s="4"/>
      <c r="TXY928" s="4"/>
      <c r="TXZ928" s="4"/>
      <c r="TYA928" s="4"/>
      <c r="TYB928" s="4"/>
      <c r="TYC928" s="4"/>
      <c r="TYD928" s="4"/>
      <c r="TYE928" s="4"/>
      <c r="TYF928" s="4"/>
      <c r="TYG928" s="4"/>
      <c r="TYH928" s="4"/>
      <c r="TYI928" s="4"/>
      <c r="TYJ928" s="4"/>
      <c r="TYK928" s="4"/>
      <c r="TYL928" s="4"/>
      <c r="TYM928" s="4"/>
      <c r="TYN928" s="4"/>
      <c r="TYO928" s="4"/>
      <c r="TYP928" s="4"/>
      <c r="TYQ928" s="4"/>
      <c r="TYR928" s="4"/>
      <c r="TYS928" s="4"/>
      <c r="TYT928" s="4"/>
      <c r="TYU928" s="4"/>
      <c r="TYV928" s="4"/>
      <c r="TYW928" s="4"/>
      <c r="TYX928" s="4"/>
      <c r="TYY928" s="4"/>
      <c r="TYZ928" s="4"/>
      <c r="TZA928" s="4"/>
      <c r="TZB928" s="4"/>
      <c r="TZC928" s="4"/>
      <c r="TZD928" s="4"/>
      <c r="TZE928" s="4"/>
      <c r="TZF928" s="4"/>
      <c r="TZG928" s="4"/>
      <c r="TZH928" s="4"/>
      <c r="TZI928" s="4"/>
      <c r="TZJ928" s="4"/>
      <c r="TZK928" s="4"/>
      <c r="TZL928" s="4"/>
      <c r="TZM928" s="4"/>
      <c r="TZN928" s="4"/>
      <c r="TZO928" s="4"/>
      <c r="TZP928" s="4"/>
      <c r="TZQ928" s="4"/>
      <c r="TZR928" s="4"/>
      <c r="TZS928" s="4"/>
      <c r="TZT928" s="4"/>
      <c r="TZU928" s="4"/>
      <c r="TZV928" s="4"/>
      <c r="TZW928" s="4"/>
      <c r="TZX928" s="4"/>
      <c r="TZY928" s="4"/>
      <c r="TZZ928" s="4"/>
      <c r="UAA928" s="4"/>
      <c r="UAB928" s="4"/>
      <c r="UAC928" s="4"/>
      <c r="UAD928" s="4"/>
      <c r="UAE928" s="4"/>
      <c r="UAF928" s="4"/>
      <c r="UAG928" s="4"/>
      <c r="UAH928" s="4"/>
      <c r="UAI928" s="4"/>
      <c r="UAJ928" s="4"/>
      <c r="UAK928" s="4"/>
      <c r="UAL928" s="4"/>
      <c r="UAM928" s="4"/>
      <c r="UAN928" s="4"/>
      <c r="UAO928" s="4"/>
      <c r="UAP928" s="4"/>
      <c r="UAQ928" s="4"/>
      <c r="UAR928" s="4"/>
      <c r="UAS928" s="4"/>
      <c r="UAT928" s="4"/>
      <c r="UAU928" s="4"/>
      <c r="UAV928" s="4"/>
      <c r="UAW928" s="4"/>
      <c r="UAX928" s="4"/>
      <c r="UAY928" s="4"/>
      <c r="UAZ928" s="4"/>
      <c r="UBA928" s="4"/>
      <c r="UBB928" s="4"/>
      <c r="UBC928" s="4"/>
      <c r="UBD928" s="4"/>
      <c r="UBE928" s="4"/>
      <c r="UBF928" s="4"/>
      <c r="UBG928" s="4"/>
      <c r="UBH928" s="4"/>
      <c r="UBI928" s="4"/>
      <c r="UBJ928" s="4"/>
      <c r="UBK928" s="4"/>
      <c r="UBL928" s="4"/>
      <c r="UBM928" s="4"/>
      <c r="UBN928" s="4"/>
      <c r="UBO928" s="4"/>
      <c r="UBP928" s="4"/>
      <c r="UBQ928" s="4"/>
      <c r="UBR928" s="4"/>
      <c r="UBS928" s="4"/>
      <c r="UBT928" s="4"/>
      <c r="UBU928" s="4"/>
      <c r="UBV928" s="4"/>
      <c r="UBW928" s="4"/>
      <c r="UBX928" s="4"/>
      <c r="UBY928" s="4"/>
      <c r="UBZ928" s="4"/>
      <c r="UCA928" s="4"/>
      <c r="UCB928" s="4"/>
      <c r="UCC928" s="4"/>
      <c r="UCD928" s="4"/>
      <c r="UCE928" s="4"/>
      <c r="UCF928" s="4"/>
      <c r="UCG928" s="4"/>
      <c r="UCH928" s="4"/>
      <c r="UCI928" s="4"/>
      <c r="UCJ928" s="4"/>
      <c r="UCK928" s="4"/>
      <c r="UCL928" s="4"/>
      <c r="UCM928" s="4"/>
      <c r="UCN928" s="4"/>
      <c r="UCO928" s="4"/>
      <c r="UCP928" s="4"/>
      <c r="UCQ928" s="4"/>
      <c r="UCR928" s="4"/>
      <c r="UCS928" s="4"/>
      <c r="UCT928" s="4"/>
      <c r="UCU928" s="4"/>
      <c r="UCV928" s="4"/>
      <c r="UCW928" s="4"/>
      <c r="UCX928" s="4"/>
      <c r="UCY928" s="4"/>
      <c r="UCZ928" s="4"/>
      <c r="UDA928" s="4"/>
      <c r="UDB928" s="4"/>
      <c r="UDC928" s="4"/>
      <c r="UDD928" s="4"/>
      <c r="UDE928" s="4"/>
      <c r="UDF928" s="4"/>
      <c r="UDG928" s="4"/>
      <c r="UDH928" s="4"/>
      <c r="UDI928" s="4"/>
      <c r="UDJ928" s="4"/>
      <c r="UDK928" s="4"/>
      <c r="UDL928" s="4"/>
      <c r="UDM928" s="4"/>
      <c r="UDN928" s="4"/>
      <c r="UDO928" s="4"/>
      <c r="UDP928" s="4"/>
      <c r="UDQ928" s="4"/>
      <c r="UDR928" s="4"/>
      <c r="UDS928" s="4"/>
      <c r="UDT928" s="4"/>
      <c r="UDU928" s="4"/>
      <c r="UDV928" s="4"/>
      <c r="UDW928" s="4"/>
      <c r="UDX928" s="4"/>
      <c r="UDY928" s="4"/>
      <c r="UDZ928" s="4"/>
      <c r="UEA928" s="4"/>
      <c r="UEB928" s="4"/>
      <c r="UEC928" s="4"/>
      <c r="UED928" s="4"/>
      <c r="UEF928" s="4"/>
      <c r="UEH928" s="4"/>
      <c r="UEI928" s="4"/>
      <c r="UEJ928" s="4"/>
      <c r="UEK928" s="4"/>
      <c r="UEL928" s="4"/>
      <c r="UEM928" s="4"/>
      <c r="UEN928" s="4"/>
      <c r="UEO928" s="4"/>
      <c r="UET928" s="4"/>
      <c r="UEU928" s="4"/>
      <c r="UEV928" s="4"/>
      <c r="UEW928" s="4"/>
      <c r="UEX928" s="4"/>
      <c r="UEY928" s="4"/>
      <c r="UEZ928" s="4"/>
      <c r="UFA928" s="4"/>
      <c r="UFB928" s="4"/>
      <c r="UFC928" s="4"/>
      <c r="UFD928" s="4"/>
      <c r="UFE928" s="4"/>
      <c r="UFF928" s="4"/>
      <c r="UFG928" s="4"/>
      <c r="UFH928" s="4"/>
      <c r="UFI928" s="4"/>
      <c r="UFJ928" s="4"/>
      <c r="UFK928" s="4"/>
      <c r="UFL928" s="4"/>
      <c r="UFM928" s="4"/>
      <c r="UFN928" s="4"/>
      <c r="UFO928" s="4"/>
      <c r="UFP928" s="4"/>
      <c r="UFQ928" s="4"/>
      <c r="UFR928" s="4"/>
      <c r="UFS928" s="4"/>
      <c r="UFT928" s="4"/>
      <c r="UFU928" s="4"/>
      <c r="UFV928" s="4"/>
      <c r="UFW928" s="4"/>
      <c r="UFX928" s="4"/>
      <c r="UFY928" s="4"/>
      <c r="UFZ928" s="4"/>
      <c r="UGA928" s="4"/>
      <c r="UGB928" s="4"/>
      <c r="UGC928" s="4"/>
      <c r="UGD928" s="4"/>
      <c r="UGE928" s="4"/>
      <c r="UGF928" s="4"/>
      <c r="UGG928" s="4"/>
      <c r="UGH928" s="4"/>
      <c r="UGI928" s="4"/>
      <c r="UGJ928" s="4"/>
      <c r="UGK928" s="4"/>
      <c r="UGL928" s="4"/>
      <c r="UGM928" s="4"/>
      <c r="UGN928" s="4"/>
      <c r="UGO928" s="4"/>
      <c r="UGP928" s="4"/>
      <c r="UGQ928" s="4"/>
      <c r="UGR928" s="4"/>
      <c r="UGS928" s="4"/>
      <c r="UGT928" s="4"/>
      <c r="UGU928" s="4"/>
      <c r="UGV928" s="4"/>
      <c r="UGW928" s="4"/>
      <c r="UGX928" s="4"/>
      <c r="UGY928" s="4"/>
      <c r="UGZ928" s="4"/>
      <c r="UHA928" s="4"/>
      <c r="UHB928" s="4"/>
      <c r="UHC928" s="4"/>
      <c r="UHD928" s="4"/>
      <c r="UHE928" s="4"/>
      <c r="UHF928" s="4"/>
      <c r="UHG928" s="4"/>
      <c r="UHH928" s="4"/>
      <c r="UHI928" s="4"/>
      <c r="UHJ928" s="4"/>
      <c r="UHK928" s="4"/>
      <c r="UHL928" s="4"/>
      <c r="UHM928" s="4"/>
      <c r="UHN928" s="4"/>
      <c r="UHO928" s="4"/>
      <c r="UHP928" s="4"/>
      <c r="UHQ928" s="4"/>
      <c r="UHR928" s="4"/>
      <c r="UHS928" s="4"/>
      <c r="UHT928" s="4"/>
      <c r="UHU928" s="4"/>
      <c r="UHV928" s="4"/>
      <c r="UHW928" s="4"/>
      <c r="UHX928" s="4"/>
      <c r="UHY928" s="4"/>
      <c r="UHZ928" s="4"/>
      <c r="UIA928" s="4"/>
      <c r="UIB928" s="4"/>
      <c r="UIC928" s="4"/>
      <c r="UID928" s="4"/>
      <c r="UIE928" s="4"/>
      <c r="UIF928" s="4"/>
      <c r="UIG928" s="4"/>
      <c r="UIH928" s="4"/>
      <c r="UII928" s="4"/>
      <c r="UIJ928" s="4"/>
      <c r="UIK928" s="4"/>
      <c r="UIL928" s="4"/>
      <c r="UIM928" s="4"/>
      <c r="UIN928" s="4"/>
      <c r="UIO928" s="4"/>
      <c r="UIP928" s="4"/>
      <c r="UIQ928" s="4"/>
      <c r="UIR928" s="4"/>
      <c r="UIS928" s="4"/>
      <c r="UIT928" s="4"/>
      <c r="UIU928" s="4"/>
      <c r="UIV928" s="4"/>
      <c r="UIW928" s="4"/>
      <c r="UIX928" s="4"/>
      <c r="UIY928" s="4"/>
      <c r="UIZ928" s="4"/>
      <c r="UJA928" s="4"/>
      <c r="UJB928" s="4"/>
      <c r="UJC928" s="4"/>
      <c r="UJD928" s="4"/>
      <c r="UJE928" s="4"/>
      <c r="UJF928" s="4"/>
      <c r="UJG928" s="4"/>
      <c r="UJH928" s="4"/>
      <c r="UJI928" s="4"/>
      <c r="UJJ928" s="4"/>
      <c r="UJK928" s="4"/>
      <c r="UJL928" s="4"/>
      <c r="UJM928" s="4"/>
      <c r="UJN928" s="4"/>
      <c r="UJO928" s="4"/>
      <c r="UJP928" s="4"/>
      <c r="UJQ928" s="4"/>
      <c r="UJR928" s="4"/>
      <c r="UJS928" s="4"/>
      <c r="UJT928" s="4"/>
      <c r="UJU928" s="4"/>
      <c r="UJV928" s="4"/>
      <c r="UJW928" s="4"/>
      <c r="UJX928" s="4"/>
      <c r="UJY928" s="4"/>
      <c r="UJZ928" s="4"/>
      <c r="UKA928" s="4"/>
      <c r="UKB928" s="4"/>
      <c r="UKC928" s="4"/>
      <c r="UKD928" s="4"/>
      <c r="UKE928" s="4"/>
      <c r="UKF928" s="4"/>
      <c r="UKG928" s="4"/>
      <c r="UKH928" s="4"/>
      <c r="UKI928" s="4"/>
      <c r="UKJ928" s="4"/>
      <c r="UKK928" s="4"/>
      <c r="UKL928" s="4"/>
      <c r="UKM928" s="4"/>
      <c r="UKN928" s="4"/>
      <c r="UKO928" s="4"/>
      <c r="UKP928" s="4"/>
      <c r="UKQ928" s="4"/>
      <c r="UKR928" s="4"/>
      <c r="UKS928" s="4"/>
      <c r="UKT928" s="4"/>
      <c r="UKU928" s="4"/>
      <c r="UKV928" s="4"/>
      <c r="UKW928" s="4"/>
      <c r="UKX928" s="4"/>
      <c r="UKY928" s="4"/>
      <c r="UKZ928" s="4"/>
      <c r="ULA928" s="4"/>
      <c r="ULB928" s="4"/>
      <c r="ULC928" s="4"/>
      <c r="ULD928" s="4"/>
      <c r="ULE928" s="4"/>
      <c r="ULF928" s="4"/>
      <c r="ULG928" s="4"/>
      <c r="ULH928" s="4"/>
      <c r="ULI928" s="4"/>
      <c r="ULJ928" s="4"/>
      <c r="ULK928" s="4"/>
      <c r="ULL928" s="4"/>
      <c r="ULM928" s="4"/>
      <c r="ULN928" s="4"/>
      <c r="ULO928" s="4"/>
      <c r="ULP928" s="4"/>
      <c r="ULQ928" s="4"/>
      <c r="ULR928" s="4"/>
      <c r="ULS928" s="4"/>
      <c r="ULT928" s="4"/>
      <c r="ULU928" s="4"/>
      <c r="ULV928" s="4"/>
      <c r="ULW928" s="4"/>
      <c r="ULX928" s="4"/>
      <c r="ULY928" s="4"/>
      <c r="ULZ928" s="4"/>
      <c r="UMA928" s="4"/>
      <c r="UMB928" s="4"/>
      <c r="UMC928" s="4"/>
      <c r="UMD928" s="4"/>
      <c r="UME928" s="4"/>
      <c r="UMF928" s="4"/>
      <c r="UMG928" s="4"/>
      <c r="UMH928" s="4"/>
      <c r="UMI928" s="4"/>
      <c r="UMJ928" s="4"/>
      <c r="UMK928" s="4"/>
      <c r="UML928" s="4"/>
      <c r="UMM928" s="4"/>
      <c r="UMN928" s="4"/>
      <c r="UMO928" s="4"/>
      <c r="UMP928" s="4"/>
      <c r="UMQ928" s="4"/>
      <c r="UMR928" s="4"/>
      <c r="UMS928" s="4"/>
      <c r="UMT928" s="4"/>
      <c r="UMU928" s="4"/>
      <c r="UMV928" s="4"/>
      <c r="UMW928" s="4"/>
      <c r="UMX928" s="4"/>
      <c r="UMY928" s="4"/>
      <c r="UMZ928" s="4"/>
      <c r="UNA928" s="4"/>
      <c r="UNB928" s="4"/>
      <c r="UNC928" s="4"/>
      <c r="UND928" s="4"/>
      <c r="UNE928" s="4"/>
      <c r="UNF928" s="4"/>
      <c r="UNG928" s="4"/>
      <c r="UNH928" s="4"/>
      <c r="UNI928" s="4"/>
      <c r="UNJ928" s="4"/>
      <c r="UNK928" s="4"/>
      <c r="UNL928" s="4"/>
      <c r="UNM928" s="4"/>
      <c r="UNN928" s="4"/>
      <c r="UNO928" s="4"/>
      <c r="UNP928" s="4"/>
      <c r="UNQ928" s="4"/>
      <c r="UNR928" s="4"/>
      <c r="UNS928" s="4"/>
      <c r="UNT928" s="4"/>
      <c r="UNU928" s="4"/>
      <c r="UNV928" s="4"/>
      <c r="UNW928" s="4"/>
      <c r="UNX928" s="4"/>
      <c r="UNY928" s="4"/>
      <c r="UNZ928" s="4"/>
      <c r="UOB928" s="4"/>
      <c r="UOD928" s="4"/>
      <c r="UOE928" s="4"/>
      <c r="UOF928" s="4"/>
      <c r="UOG928" s="4"/>
      <c r="UOH928" s="4"/>
      <c r="UOI928" s="4"/>
      <c r="UOJ928" s="4"/>
      <c r="UOK928" s="4"/>
      <c r="UOP928" s="4"/>
      <c r="UOQ928" s="4"/>
      <c r="UOR928" s="4"/>
      <c r="UOS928" s="4"/>
      <c r="UOT928" s="4"/>
      <c r="UOU928" s="4"/>
      <c r="UOV928" s="4"/>
      <c r="UOW928" s="4"/>
      <c r="UOX928" s="4"/>
      <c r="UOY928" s="4"/>
      <c r="UOZ928" s="4"/>
      <c r="UPA928" s="4"/>
      <c r="UPB928" s="4"/>
      <c r="UPC928" s="4"/>
      <c r="UPD928" s="4"/>
      <c r="UPE928" s="4"/>
      <c r="UPF928" s="4"/>
      <c r="UPG928" s="4"/>
      <c r="UPH928" s="4"/>
      <c r="UPI928" s="4"/>
      <c r="UPJ928" s="4"/>
      <c r="UPK928" s="4"/>
      <c r="UPL928" s="4"/>
      <c r="UPM928" s="4"/>
      <c r="UPN928" s="4"/>
      <c r="UPO928" s="4"/>
      <c r="UPP928" s="4"/>
      <c r="UPQ928" s="4"/>
      <c r="UPR928" s="4"/>
      <c r="UPS928" s="4"/>
      <c r="UPT928" s="4"/>
      <c r="UPU928" s="4"/>
      <c r="UPV928" s="4"/>
      <c r="UPW928" s="4"/>
      <c r="UPX928" s="4"/>
      <c r="UPY928" s="4"/>
      <c r="UPZ928" s="4"/>
      <c r="UQA928" s="4"/>
      <c r="UQB928" s="4"/>
      <c r="UQC928" s="4"/>
      <c r="UQD928" s="4"/>
      <c r="UQE928" s="4"/>
      <c r="UQF928" s="4"/>
      <c r="UQG928" s="4"/>
      <c r="UQH928" s="4"/>
      <c r="UQI928" s="4"/>
      <c r="UQJ928" s="4"/>
      <c r="UQK928" s="4"/>
      <c r="UQL928" s="4"/>
      <c r="UQM928" s="4"/>
      <c r="UQN928" s="4"/>
      <c r="UQO928" s="4"/>
      <c r="UQP928" s="4"/>
      <c r="UQQ928" s="4"/>
      <c r="UQR928" s="4"/>
      <c r="UQS928" s="4"/>
      <c r="UQT928" s="4"/>
      <c r="UQU928" s="4"/>
      <c r="UQV928" s="4"/>
      <c r="UQW928" s="4"/>
      <c r="UQX928" s="4"/>
      <c r="UQY928" s="4"/>
      <c r="UQZ928" s="4"/>
      <c r="URA928" s="4"/>
      <c r="URB928" s="4"/>
      <c r="URC928" s="4"/>
      <c r="URD928" s="4"/>
      <c r="URE928" s="4"/>
      <c r="URF928" s="4"/>
      <c r="URG928" s="4"/>
      <c r="URH928" s="4"/>
      <c r="URI928" s="4"/>
      <c r="URJ928" s="4"/>
      <c r="URK928" s="4"/>
      <c r="URL928" s="4"/>
      <c r="URM928" s="4"/>
      <c r="URN928" s="4"/>
      <c r="URO928" s="4"/>
      <c r="URP928" s="4"/>
      <c r="URQ928" s="4"/>
      <c r="URR928" s="4"/>
      <c r="URS928" s="4"/>
      <c r="URT928" s="4"/>
      <c r="URU928" s="4"/>
      <c r="URV928" s="4"/>
      <c r="URW928" s="4"/>
      <c r="URX928" s="4"/>
      <c r="URY928" s="4"/>
      <c r="URZ928" s="4"/>
      <c r="USA928" s="4"/>
      <c r="USB928" s="4"/>
      <c r="USC928" s="4"/>
      <c r="USD928" s="4"/>
      <c r="USE928" s="4"/>
      <c r="USF928" s="4"/>
      <c r="USG928" s="4"/>
      <c r="USH928" s="4"/>
      <c r="USI928" s="4"/>
      <c r="USJ928" s="4"/>
      <c r="USK928" s="4"/>
      <c r="USL928" s="4"/>
      <c r="USM928" s="4"/>
      <c r="USN928" s="4"/>
      <c r="USO928" s="4"/>
      <c r="USP928" s="4"/>
      <c r="USQ928" s="4"/>
      <c r="USR928" s="4"/>
      <c r="USS928" s="4"/>
      <c r="UST928" s="4"/>
      <c r="USU928" s="4"/>
      <c r="USV928" s="4"/>
      <c r="USW928" s="4"/>
      <c r="USX928" s="4"/>
      <c r="USY928" s="4"/>
      <c r="USZ928" s="4"/>
      <c r="UTA928" s="4"/>
      <c r="UTB928" s="4"/>
      <c r="UTC928" s="4"/>
      <c r="UTD928" s="4"/>
      <c r="UTE928" s="4"/>
      <c r="UTF928" s="4"/>
      <c r="UTG928" s="4"/>
      <c r="UTH928" s="4"/>
      <c r="UTI928" s="4"/>
      <c r="UTJ928" s="4"/>
      <c r="UTK928" s="4"/>
      <c r="UTL928" s="4"/>
      <c r="UTM928" s="4"/>
      <c r="UTN928" s="4"/>
      <c r="UTO928" s="4"/>
      <c r="UTP928" s="4"/>
      <c r="UTQ928" s="4"/>
      <c r="UTR928" s="4"/>
      <c r="UTS928" s="4"/>
      <c r="UTT928" s="4"/>
      <c r="UTU928" s="4"/>
      <c r="UTV928" s="4"/>
      <c r="UTW928" s="4"/>
      <c r="UTX928" s="4"/>
      <c r="UTY928" s="4"/>
      <c r="UTZ928" s="4"/>
      <c r="UUA928" s="4"/>
      <c r="UUB928" s="4"/>
      <c r="UUC928" s="4"/>
      <c r="UUD928" s="4"/>
      <c r="UUE928" s="4"/>
      <c r="UUF928" s="4"/>
      <c r="UUG928" s="4"/>
      <c r="UUH928" s="4"/>
      <c r="UUI928" s="4"/>
      <c r="UUJ928" s="4"/>
      <c r="UUK928" s="4"/>
      <c r="UUL928" s="4"/>
      <c r="UUM928" s="4"/>
      <c r="UUN928" s="4"/>
      <c r="UUO928" s="4"/>
      <c r="UUP928" s="4"/>
      <c r="UUQ928" s="4"/>
      <c r="UUR928" s="4"/>
      <c r="UUS928" s="4"/>
      <c r="UUT928" s="4"/>
      <c r="UUU928" s="4"/>
      <c r="UUV928" s="4"/>
      <c r="UUW928" s="4"/>
      <c r="UUX928" s="4"/>
      <c r="UUY928" s="4"/>
      <c r="UUZ928" s="4"/>
      <c r="UVA928" s="4"/>
      <c r="UVB928" s="4"/>
      <c r="UVC928" s="4"/>
      <c r="UVD928" s="4"/>
      <c r="UVE928" s="4"/>
      <c r="UVF928" s="4"/>
      <c r="UVG928" s="4"/>
      <c r="UVH928" s="4"/>
      <c r="UVI928" s="4"/>
      <c r="UVJ928" s="4"/>
      <c r="UVK928" s="4"/>
      <c r="UVL928" s="4"/>
      <c r="UVM928" s="4"/>
      <c r="UVN928" s="4"/>
      <c r="UVO928" s="4"/>
      <c r="UVP928" s="4"/>
      <c r="UVQ928" s="4"/>
      <c r="UVR928" s="4"/>
      <c r="UVS928" s="4"/>
      <c r="UVT928" s="4"/>
      <c r="UVU928" s="4"/>
      <c r="UVV928" s="4"/>
      <c r="UVW928" s="4"/>
      <c r="UVX928" s="4"/>
      <c r="UVY928" s="4"/>
      <c r="UVZ928" s="4"/>
      <c r="UWA928" s="4"/>
      <c r="UWB928" s="4"/>
      <c r="UWC928" s="4"/>
      <c r="UWD928" s="4"/>
      <c r="UWE928" s="4"/>
      <c r="UWF928" s="4"/>
      <c r="UWG928" s="4"/>
      <c r="UWH928" s="4"/>
      <c r="UWI928" s="4"/>
      <c r="UWJ928" s="4"/>
      <c r="UWK928" s="4"/>
      <c r="UWL928" s="4"/>
      <c r="UWM928" s="4"/>
      <c r="UWN928" s="4"/>
      <c r="UWO928" s="4"/>
      <c r="UWP928" s="4"/>
      <c r="UWQ928" s="4"/>
      <c r="UWR928" s="4"/>
      <c r="UWS928" s="4"/>
      <c r="UWT928" s="4"/>
      <c r="UWU928" s="4"/>
      <c r="UWV928" s="4"/>
      <c r="UWW928" s="4"/>
      <c r="UWX928" s="4"/>
      <c r="UWY928" s="4"/>
      <c r="UWZ928" s="4"/>
      <c r="UXA928" s="4"/>
      <c r="UXB928" s="4"/>
      <c r="UXC928" s="4"/>
      <c r="UXD928" s="4"/>
      <c r="UXE928" s="4"/>
      <c r="UXF928" s="4"/>
      <c r="UXG928" s="4"/>
      <c r="UXH928" s="4"/>
      <c r="UXI928" s="4"/>
      <c r="UXJ928" s="4"/>
      <c r="UXK928" s="4"/>
      <c r="UXL928" s="4"/>
      <c r="UXM928" s="4"/>
      <c r="UXN928" s="4"/>
      <c r="UXO928" s="4"/>
      <c r="UXP928" s="4"/>
      <c r="UXQ928" s="4"/>
      <c r="UXR928" s="4"/>
      <c r="UXS928" s="4"/>
      <c r="UXT928" s="4"/>
      <c r="UXU928" s="4"/>
      <c r="UXV928" s="4"/>
      <c r="UXX928" s="4"/>
      <c r="UXZ928" s="4"/>
      <c r="UYA928" s="4"/>
      <c r="UYB928" s="4"/>
      <c r="UYC928" s="4"/>
      <c r="UYD928" s="4"/>
      <c r="UYE928" s="4"/>
      <c r="UYF928" s="4"/>
      <c r="UYG928" s="4"/>
      <c r="UYL928" s="4"/>
      <c r="UYM928" s="4"/>
      <c r="UYN928" s="4"/>
      <c r="UYO928" s="4"/>
      <c r="UYP928" s="4"/>
      <c r="UYQ928" s="4"/>
      <c r="UYR928" s="4"/>
      <c r="UYS928" s="4"/>
      <c r="UYT928" s="4"/>
      <c r="UYU928" s="4"/>
      <c r="UYV928" s="4"/>
      <c r="UYW928" s="4"/>
      <c r="UYX928" s="4"/>
      <c r="UYY928" s="4"/>
      <c r="UYZ928" s="4"/>
      <c r="UZA928" s="4"/>
      <c r="UZB928" s="4"/>
      <c r="UZC928" s="4"/>
      <c r="UZD928" s="4"/>
      <c r="UZE928" s="4"/>
      <c r="UZF928" s="4"/>
      <c r="UZG928" s="4"/>
      <c r="UZH928" s="4"/>
      <c r="UZI928" s="4"/>
      <c r="UZJ928" s="4"/>
      <c r="UZK928" s="4"/>
      <c r="UZL928" s="4"/>
      <c r="UZM928" s="4"/>
      <c r="UZN928" s="4"/>
      <c r="UZO928" s="4"/>
      <c r="UZP928" s="4"/>
      <c r="UZQ928" s="4"/>
      <c r="UZR928" s="4"/>
      <c r="UZS928" s="4"/>
      <c r="UZT928" s="4"/>
      <c r="UZU928" s="4"/>
      <c r="UZV928" s="4"/>
      <c r="UZW928" s="4"/>
      <c r="UZX928" s="4"/>
      <c r="UZY928" s="4"/>
      <c r="UZZ928" s="4"/>
      <c r="VAA928" s="4"/>
      <c r="VAB928" s="4"/>
      <c r="VAC928" s="4"/>
      <c r="VAD928" s="4"/>
      <c r="VAE928" s="4"/>
      <c r="VAF928" s="4"/>
      <c r="VAG928" s="4"/>
      <c r="VAH928" s="4"/>
      <c r="VAI928" s="4"/>
      <c r="VAJ928" s="4"/>
      <c r="VAK928" s="4"/>
      <c r="VAL928" s="4"/>
      <c r="VAM928" s="4"/>
      <c r="VAN928" s="4"/>
      <c r="VAO928" s="4"/>
      <c r="VAP928" s="4"/>
      <c r="VAQ928" s="4"/>
      <c r="VAR928" s="4"/>
      <c r="VAS928" s="4"/>
      <c r="VAT928" s="4"/>
      <c r="VAU928" s="4"/>
      <c r="VAV928" s="4"/>
      <c r="VAW928" s="4"/>
      <c r="VAX928" s="4"/>
      <c r="VAY928" s="4"/>
      <c r="VAZ928" s="4"/>
      <c r="VBA928" s="4"/>
      <c r="VBB928" s="4"/>
      <c r="VBC928" s="4"/>
      <c r="VBD928" s="4"/>
      <c r="VBE928" s="4"/>
      <c r="VBF928" s="4"/>
      <c r="VBG928" s="4"/>
      <c r="VBH928" s="4"/>
      <c r="VBI928" s="4"/>
      <c r="VBJ928" s="4"/>
      <c r="VBK928" s="4"/>
      <c r="VBL928" s="4"/>
      <c r="VBM928" s="4"/>
      <c r="VBN928" s="4"/>
      <c r="VBO928" s="4"/>
      <c r="VBP928" s="4"/>
      <c r="VBQ928" s="4"/>
      <c r="VBR928" s="4"/>
      <c r="VBS928" s="4"/>
      <c r="VBT928" s="4"/>
      <c r="VBU928" s="4"/>
      <c r="VBV928" s="4"/>
      <c r="VBW928" s="4"/>
      <c r="VBX928" s="4"/>
      <c r="VBY928" s="4"/>
      <c r="VBZ928" s="4"/>
      <c r="VCA928" s="4"/>
      <c r="VCB928" s="4"/>
      <c r="VCC928" s="4"/>
      <c r="VCD928" s="4"/>
      <c r="VCE928" s="4"/>
      <c r="VCF928" s="4"/>
      <c r="VCG928" s="4"/>
      <c r="VCH928" s="4"/>
      <c r="VCI928" s="4"/>
      <c r="VCJ928" s="4"/>
      <c r="VCK928" s="4"/>
      <c r="VCL928" s="4"/>
      <c r="VCM928" s="4"/>
      <c r="VCN928" s="4"/>
      <c r="VCO928" s="4"/>
      <c r="VCP928" s="4"/>
      <c r="VCQ928" s="4"/>
      <c r="VCR928" s="4"/>
      <c r="VCS928" s="4"/>
      <c r="VCT928" s="4"/>
      <c r="VCU928" s="4"/>
      <c r="VCV928" s="4"/>
      <c r="VCW928" s="4"/>
      <c r="VCX928" s="4"/>
      <c r="VCY928" s="4"/>
      <c r="VCZ928" s="4"/>
      <c r="VDA928" s="4"/>
      <c r="VDB928" s="4"/>
      <c r="VDC928" s="4"/>
      <c r="VDD928" s="4"/>
      <c r="VDE928" s="4"/>
      <c r="VDF928" s="4"/>
      <c r="VDG928" s="4"/>
      <c r="VDH928" s="4"/>
      <c r="VDI928" s="4"/>
      <c r="VDJ928" s="4"/>
      <c r="VDK928" s="4"/>
      <c r="VDL928" s="4"/>
      <c r="VDM928" s="4"/>
      <c r="VDN928" s="4"/>
      <c r="VDO928" s="4"/>
      <c r="VDP928" s="4"/>
      <c r="VDQ928" s="4"/>
      <c r="VDR928" s="4"/>
      <c r="VDS928" s="4"/>
      <c r="VDT928" s="4"/>
      <c r="VDU928" s="4"/>
      <c r="VDV928" s="4"/>
      <c r="VDW928" s="4"/>
      <c r="VDX928" s="4"/>
      <c r="VDY928" s="4"/>
      <c r="VDZ928" s="4"/>
      <c r="VEA928" s="4"/>
      <c r="VEB928" s="4"/>
      <c r="VEC928" s="4"/>
      <c r="VED928" s="4"/>
      <c r="VEE928" s="4"/>
      <c r="VEF928" s="4"/>
      <c r="VEG928" s="4"/>
      <c r="VEH928" s="4"/>
      <c r="VEI928" s="4"/>
      <c r="VEJ928" s="4"/>
      <c r="VEK928" s="4"/>
      <c r="VEL928" s="4"/>
      <c r="VEM928" s="4"/>
      <c r="VEN928" s="4"/>
      <c r="VEO928" s="4"/>
      <c r="VEP928" s="4"/>
      <c r="VEQ928" s="4"/>
      <c r="VER928" s="4"/>
      <c r="VES928" s="4"/>
      <c r="VET928" s="4"/>
      <c r="VEU928" s="4"/>
      <c r="VEV928" s="4"/>
      <c r="VEW928" s="4"/>
      <c r="VEX928" s="4"/>
      <c r="VEY928" s="4"/>
      <c r="VEZ928" s="4"/>
      <c r="VFA928" s="4"/>
      <c r="VFB928" s="4"/>
      <c r="VFC928" s="4"/>
      <c r="VFD928" s="4"/>
      <c r="VFE928" s="4"/>
      <c r="VFF928" s="4"/>
      <c r="VFG928" s="4"/>
      <c r="VFH928" s="4"/>
      <c r="VFI928" s="4"/>
      <c r="VFJ928" s="4"/>
      <c r="VFK928" s="4"/>
      <c r="VFL928" s="4"/>
      <c r="VFM928" s="4"/>
      <c r="VFN928" s="4"/>
      <c r="VFO928" s="4"/>
      <c r="VFP928" s="4"/>
      <c r="VFQ928" s="4"/>
      <c r="VFR928" s="4"/>
      <c r="VFS928" s="4"/>
      <c r="VFT928" s="4"/>
      <c r="VFU928" s="4"/>
      <c r="VFV928" s="4"/>
      <c r="VFW928" s="4"/>
      <c r="VFX928" s="4"/>
      <c r="VFY928" s="4"/>
      <c r="VFZ928" s="4"/>
      <c r="VGA928" s="4"/>
      <c r="VGB928" s="4"/>
      <c r="VGC928" s="4"/>
      <c r="VGD928" s="4"/>
      <c r="VGE928" s="4"/>
      <c r="VGF928" s="4"/>
      <c r="VGG928" s="4"/>
      <c r="VGH928" s="4"/>
      <c r="VGI928" s="4"/>
      <c r="VGJ928" s="4"/>
      <c r="VGK928" s="4"/>
      <c r="VGL928" s="4"/>
      <c r="VGM928" s="4"/>
      <c r="VGN928" s="4"/>
      <c r="VGO928" s="4"/>
      <c r="VGP928" s="4"/>
      <c r="VGQ928" s="4"/>
      <c r="VGR928" s="4"/>
      <c r="VGS928" s="4"/>
      <c r="VGT928" s="4"/>
      <c r="VGU928" s="4"/>
      <c r="VGV928" s="4"/>
      <c r="VGW928" s="4"/>
      <c r="VGX928" s="4"/>
      <c r="VGY928" s="4"/>
      <c r="VGZ928" s="4"/>
      <c r="VHA928" s="4"/>
      <c r="VHB928" s="4"/>
      <c r="VHC928" s="4"/>
      <c r="VHD928" s="4"/>
      <c r="VHE928" s="4"/>
      <c r="VHF928" s="4"/>
      <c r="VHG928" s="4"/>
      <c r="VHH928" s="4"/>
      <c r="VHI928" s="4"/>
      <c r="VHJ928" s="4"/>
      <c r="VHK928" s="4"/>
      <c r="VHL928" s="4"/>
      <c r="VHM928" s="4"/>
      <c r="VHN928" s="4"/>
      <c r="VHO928" s="4"/>
      <c r="VHP928" s="4"/>
      <c r="VHQ928" s="4"/>
      <c r="VHR928" s="4"/>
      <c r="VHT928" s="4"/>
      <c r="VHV928" s="4"/>
      <c r="VHW928" s="4"/>
      <c r="VHX928" s="4"/>
      <c r="VHY928" s="4"/>
      <c r="VHZ928" s="4"/>
      <c r="VIA928" s="4"/>
      <c r="VIB928" s="4"/>
      <c r="VIC928" s="4"/>
      <c r="VIH928" s="4"/>
      <c r="VII928" s="4"/>
      <c r="VIJ928" s="4"/>
      <c r="VIK928" s="4"/>
      <c r="VIL928" s="4"/>
      <c r="VIM928" s="4"/>
      <c r="VIN928" s="4"/>
      <c r="VIO928" s="4"/>
      <c r="VIP928" s="4"/>
      <c r="VIQ928" s="4"/>
      <c r="VIR928" s="4"/>
      <c r="VIS928" s="4"/>
      <c r="VIT928" s="4"/>
      <c r="VIU928" s="4"/>
      <c r="VIV928" s="4"/>
      <c r="VIW928" s="4"/>
      <c r="VIX928" s="4"/>
      <c r="VIY928" s="4"/>
      <c r="VIZ928" s="4"/>
      <c r="VJA928" s="4"/>
      <c r="VJB928" s="4"/>
      <c r="VJC928" s="4"/>
      <c r="VJD928" s="4"/>
      <c r="VJE928" s="4"/>
      <c r="VJF928" s="4"/>
      <c r="VJG928" s="4"/>
      <c r="VJH928" s="4"/>
      <c r="VJI928" s="4"/>
      <c r="VJJ928" s="4"/>
      <c r="VJK928" s="4"/>
      <c r="VJL928" s="4"/>
      <c r="VJM928" s="4"/>
      <c r="VJN928" s="4"/>
      <c r="VJO928" s="4"/>
      <c r="VJP928" s="4"/>
      <c r="VJQ928" s="4"/>
      <c r="VJR928" s="4"/>
      <c r="VJS928" s="4"/>
      <c r="VJT928" s="4"/>
      <c r="VJU928" s="4"/>
      <c r="VJV928" s="4"/>
      <c r="VJW928" s="4"/>
      <c r="VJX928" s="4"/>
      <c r="VJY928" s="4"/>
      <c r="VJZ928" s="4"/>
      <c r="VKA928" s="4"/>
      <c r="VKB928" s="4"/>
      <c r="VKC928" s="4"/>
      <c r="VKD928" s="4"/>
      <c r="VKE928" s="4"/>
      <c r="VKF928" s="4"/>
      <c r="VKG928" s="4"/>
      <c r="VKH928" s="4"/>
      <c r="VKI928" s="4"/>
      <c r="VKJ928" s="4"/>
      <c r="VKK928" s="4"/>
      <c r="VKL928" s="4"/>
      <c r="VKM928" s="4"/>
      <c r="VKN928" s="4"/>
      <c r="VKO928" s="4"/>
      <c r="VKP928" s="4"/>
      <c r="VKQ928" s="4"/>
      <c r="VKR928" s="4"/>
      <c r="VKS928" s="4"/>
      <c r="VKT928" s="4"/>
      <c r="VKU928" s="4"/>
      <c r="VKV928" s="4"/>
      <c r="VKW928" s="4"/>
      <c r="VKX928" s="4"/>
      <c r="VKY928" s="4"/>
      <c r="VKZ928" s="4"/>
      <c r="VLA928" s="4"/>
      <c r="VLB928" s="4"/>
      <c r="VLC928" s="4"/>
      <c r="VLD928" s="4"/>
      <c r="VLE928" s="4"/>
      <c r="VLF928" s="4"/>
      <c r="VLG928" s="4"/>
      <c r="VLH928" s="4"/>
      <c r="VLI928" s="4"/>
      <c r="VLJ928" s="4"/>
      <c r="VLK928" s="4"/>
      <c r="VLL928" s="4"/>
      <c r="VLM928" s="4"/>
      <c r="VLN928" s="4"/>
      <c r="VLO928" s="4"/>
      <c r="VLP928" s="4"/>
      <c r="VLQ928" s="4"/>
      <c r="VLR928" s="4"/>
      <c r="VLS928" s="4"/>
      <c r="VLT928" s="4"/>
      <c r="VLU928" s="4"/>
      <c r="VLV928" s="4"/>
      <c r="VLW928" s="4"/>
      <c r="VLX928" s="4"/>
      <c r="VLY928" s="4"/>
      <c r="VLZ928" s="4"/>
      <c r="VMA928" s="4"/>
      <c r="VMB928" s="4"/>
      <c r="VMC928" s="4"/>
      <c r="VMD928" s="4"/>
      <c r="VME928" s="4"/>
      <c r="VMF928" s="4"/>
      <c r="VMG928" s="4"/>
      <c r="VMH928" s="4"/>
      <c r="VMI928" s="4"/>
      <c r="VMJ928" s="4"/>
      <c r="VMK928" s="4"/>
      <c r="VML928" s="4"/>
      <c r="VMM928" s="4"/>
      <c r="VMN928" s="4"/>
      <c r="VMO928" s="4"/>
      <c r="VMP928" s="4"/>
      <c r="VMQ928" s="4"/>
      <c r="VMR928" s="4"/>
      <c r="VMS928" s="4"/>
      <c r="VMT928" s="4"/>
      <c r="VMU928" s="4"/>
      <c r="VMV928" s="4"/>
      <c r="VMW928" s="4"/>
      <c r="VMX928" s="4"/>
      <c r="VMY928" s="4"/>
      <c r="VMZ928" s="4"/>
      <c r="VNA928" s="4"/>
      <c r="VNB928" s="4"/>
      <c r="VNC928" s="4"/>
      <c r="VND928" s="4"/>
      <c r="VNE928" s="4"/>
      <c r="VNF928" s="4"/>
      <c r="VNG928" s="4"/>
      <c r="VNH928" s="4"/>
      <c r="VNI928" s="4"/>
      <c r="VNJ928" s="4"/>
      <c r="VNK928" s="4"/>
      <c r="VNL928" s="4"/>
      <c r="VNM928" s="4"/>
      <c r="VNN928" s="4"/>
      <c r="VNO928" s="4"/>
      <c r="VNP928" s="4"/>
      <c r="VNQ928" s="4"/>
      <c r="VNR928" s="4"/>
      <c r="VNS928" s="4"/>
      <c r="VNT928" s="4"/>
      <c r="VNU928" s="4"/>
      <c r="VNV928" s="4"/>
      <c r="VNW928" s="4"/>
      <c r="VNX928" s="4"/>
      <c r="VNY928" s="4"/>
      <c r="VNZ928" s="4"/>
      <c r="VOA928" s="4"/>
      <c r="VOB928" s="4"/>
      <c r="VOC928" s="4"/>
      <c r="VOD928" s="4"/>
      <c r="VOE928" s="4"/>
      <c r="VOF928" s="4"/>
      <c r="VOG928" s="4"/>
      <c r="VOH928" s="4"/>
      <c r="VOI928" s="4"/>
      <c r="VOJ928" s="4"/>
      <c r="VOK928" s="4"/>
      <c r="VOL928" s="4"/>
      <c r="VOM928" s="4"/>
      <c r="VON928" s="4"/>
      <c r="VOO928" s="4"/>
      <c r="VOP928" s="4"/>
      <c r="VOQ928" s="4"/>
      <c r="VOR928" s="4"/>
      <c r="VOS928" s="4"/>
      <c r="VOT928" s="4"/>
      <c r="VOU928" s="4"/>
      <c r="VOV928" s="4"/>
      <c r="VOW928" s="4"/>
      <c r="VOX928" s="4"/>
      <c r="VOY928" s="4"/>
      <c r="VOZ928" s="4"/>
      <c r="VPA928" s="4"/>
      <c r="VPB928" s="4"/>
      <c r="VPC928" s="4"/>
      <c r="VPD928" s="4"/>
      <c r="VPE928" s="4"/>
      <c r="VPF928" s="4"/>
      <c r="VPG928" s="4"/>
      <c r="VPH928" s="4"/>
      <c r="VPI928" s="4"/>
      <c r="VPJ928" s="4"/>
      <c r="VPK928" s="4"/>
      <c r="VPL928" s="4"/>
      <c r="VPM928" s="4"/>
      <c r="VPN928" s="4"/>
      <c r="VPO928" s="4"/>
      <c r="VPP928" s="4"/>
      <c r="VPQ928" s="4"/>
      <c r="VPR928" s="4"/>
      <c r="VPS928" s="4"/>
      <c r="VPT928" s="4"/>
      <c r="VPU928" s="4"/>
      <c r="VPV928" s="4"/>
      <c r="VPW928" s="4"/>
      <c r="VPX928" s="4"/>
      <c r="VPY928" s="4"/>
      <c r="VPZ928" s="4"/>
      <c r="VQA928" s="4"/>
      <c r="VQB928" s="4"/>
      <c r="VQC928" s="4"/>
      <c r="VQD928" s="4"/>
      <c r="VQE928" s="4"/>
      <c r="VQF928" s="4"/>
      <c r="VQG928" s="4"/>
      <c r="VQH928" s="4"/>
      <c r="VQI928" s="4"/>
      <c r="VQJ928" s="4"/>
      <c r="VQK928" s="4"/>
      <c r="VQL928" s="4"/>
      <c r="VQM928" s="4"/>
      <c r="VQN928" s="4"/>
      <c r="VQO928" s="4"/>
      <c r="VQP928" s="4"/>
      <c r="VQQ928" s="4"/>
      <c r="VQR928" s="4"/>
      <c r="VQS928" s="4"/>
      <c r="VQT928" s="4"/>
      <c r="VQU928" s="4"/>
      <c r="VQV928" s="4"/>
      <c r="VQW928" s="4"/>
      <c r="VQX928" s="4"/>
      <c r="VQY928" s="4"/>
      <c r="VQZ928" s="4"/>
      <c r="VRA928" s="4"/>
      <c r="VRB928" s="4"/>
      <c r="VRC928" s="4"/>
      <c r="VRD928" s="4"/>
      <c r="VRE928" s="4"/>
      <c r="VRF928" s="4"/>
      <c r="VRG928" s="4"/>
      <c r="VRH928" s="4"/>
      <c r="VRI928" s="4"/>
      <c r="VRJ928" s="4"/>
      <c r="VRK928" s="4"/>
      <c r="VRL928" s="4"/>
      <c r="VRM928" s="4"/>
      <c r="VRN928" s="4"/>
      <c r="VRP928" s="4"/>
      <c r="VRR928" s="4"/>
      <c r="VRS928" s="4"/>
      <c r="VRT928" s="4"/>
      <c r="VRU928" s="4"/>
      <c r="VRV928" s="4"/>
      <c r="VRW928" s="4"/>
      <c r="VRX928" s="4"/>
      <c r="VRY928" s="4"/>
      <c r="VSD928" s="4"/>
      <c r="VSE928" s="4"/>
      <c r="VSF928" s="4"/>
      <c r="VSG928" s="4"/>
      <c r="VSH928" s="4"/>
      <c r="VSI928" s="4"/>
      <c r="VSJ928" s="4"/>
      <c r="VSK928" s="4"/>
      <c r="VSL928" s="4"/>
      <c r="VSM928" s="4"/>
      <c r="VSN928" s="4"/>
      <c r="VSO928" s="4"/>
      <c r="VSP928" s="4"/>
      <c r="VSQ928" s="4"/>
      <c r="VSR928" s="4"/>
      <c r="VSS928" s="4"/>
      <c r="VST928" s="4"/>
      <c r="VSU928" s="4"/>
      <c r="VSV928" s="4"/>
      <c r="VSW928" s="4"/>
      <c r="VSX928" s="4"/>
      <c r="VSY928" s="4"/>
      <c r="VSZ928" s="4"/>
      <c r="VTA928" s="4"/>
      <c r="VTB928" s="4"/>
      <c r="VTC928" s="4"/>
      <c r="VTD928" s="4"/>
      <c r="VTE928" s="4"/>
      <c r="VTF928" s="4"/>
      <c r="VTG928" s="4"/>
      <c r="VTH928" s="4"/>
      <c r="VTI928" s="4"/>
      <c r="VTJ928" s="4"/>
      <c r="VTK928" s="4"/>
      <c r="VTL928" s="4"/>
      <c r="VTM928" s="4"/>
      <c r="VTN928" s="4"/>
      <c r="VTO928" s="4"/>
      <c r="VTP928" s="4"/>
      <c r="VTQ928" s="4"/>
      <c r="VTR928" s="4"/>
      <c r="VTS928" s="4"/>
      <c r="VTT928" s="4"/>
      <c r="VTU928" s="4"/>
      <c r="VTV928" s="4"/>
      <c r="VTW928" s="4"/>
      <c r="VTX928" s="4"/>
      <c r="VTY928" s="4"/>
      <c r="VTZ928" s="4"/>
      <c r="VUA928" s="4"/>
      <c r="VUB928" s="4"/>
      <c r="VUC928" s="4"/>
      <c r="VUD928" s="4"/>
      <c r="VUE928" s="4"/>
      <c r="VUF928" s="4"/>
      <c r="VUG928" s="4"/>
      <c r="VUH928" s="4"/>
      <c r="VUI928" s="4"/>
      <c r="VUJ928" s="4"/>
      <c r="VUK928" s="4"/>
      <c r="VUL928" s="4"/>
      <c r="VUM928" s="4"/>
      <c r="VUN928" s="4"/>
      <c r="VUO928" s="4"/>
      <c r="VUP928" s="4"/>
      <c r="VUQ928" s="4"/>
      <c r="VUR928" s="4"/>
      <c r="VUS928" s="4"/>
      <c r="VUT928" s="4"/>
      <c r="VUU928" s="4"/>
      <c r="VUV928" s="4"/>
      <c r="VUW928" s="4"/>
      <c r="VUX928" s="4"/>
      <c r="VUY928" s="4"/>
      <c r="VUZ928" s="4"/>
      <c r="VVA928" s="4"/>
      <c r="VVB928" s="4"/>
      <c r="VVC928" s="4"/>
      <c r="VVD928" s="4"/>
      <c r="VVE928" s="4"/>
      <c r="VVF928" s="4"/>
      <c r="VVG928" s="4"/>
      <c r="VVH928" s="4"/>
      <c r="VVI928" s="4"/>
      <c r="VVJ928" s="4"/>
      <c r="VVK928" s="4"/>
      <c r="VVL928" s="4"/>
      <c r="VVM928" s="4"/>
      <c r="VVN928" s="4"/>
      <c r="VVO928" s="4"/>
      <c r="VVP928" s="4"/>
      <c r="VVQ928" s="4"/>
      <c r="VVR928" s="4"/>
      <c r="VVS928" s="4"/>
      <c r="VVT928" s="4"/>
      <c r="VVU928" s="4"/>
      <c r="VVV928" s="4"/>
      <c r="VVW928" s="4"/>
      <c r="VVX928" s="4"/>
      <c r="VVY928" s="4"/>
      <c r="VVZ928" s="4"/>
      <c r="VWA928" s="4"/>
      <c r="VWB928" s="4"/>
      <c r="VWC928" s="4"/>
      <c r="VWD928" s="4"/>
      <c r="VWE928" s="4"/>
      <c r="VWF928" s="4"/>
      <c r="VWG928" s="4"/>
      <c r="VWH928" s="4"/>
      <c r="VWI928" s="4"/>
      <c r="VWJ928" s="4"/>
      <c r="VWK928" s="4"/>
      <c r="VWL928" s="4"/>
      <c r="VWM928" s="4"/>
      <c r="VWN928" s="4"/>
      <c r="VWO928" s="4"/>
      <c r="VWP928" s="4"/>
      <c r="VWQ928" s="4"/>
      <c r="VWR928" s="4"/>
      <c r="VWS928" s="4"/>
      <c r="VWT928" s="4"/>
      <c r="VWU928" s="4"/>
      <c r="VWV928" s="4"/>
      <c r="VWW928" s="4"/>
      <c r="VWX928" s="4"/>
      <c r="VWY928" s="4"/>
      <c r="VWZ928" s="4"/>
      <c r="VXA928" s="4"/>
      <c r="VXB928" s="4"/>
      <c r="VXC928" s="4"/>
      <c r="VXD928" s="4"/>
      <c r="VXE928" s="4"/>
      <c r="VXF928" s="4"/>
      <c r="VXG928" s="4"/>
      <c r="VXH928" s="4"/>
      <c r="VXI928" s="4"/>
      <c r="VXJ928" s="4"/>
      <c r="VXK928" s="4"/>
      <c r="VXL928" s="4"/>
      <c r="VXM928" s="4"/>
      <c r="VXN928" s="4"/>
      <c r="VXO928" s="4"/>
      <c r="VXP928" s="4"/>
      <c r="VXQ928" s="4"/>
      <c r="VXR928" s="4"/>
      <c r="VXS928" s="4"/>
      <c r="VXT928" s="4"/>
      <c r="VXU928" s="4"/>
      <c r="VXV928" s="4"/>
      <c r="VXW928" s="4"/>
      <c r="VXX928" s="4"/>
      <c r="VXY928" s="4"/>
      <c r="VXZ928" s="4"/>
      <c r="VYA928" s="4"/>
      <c r="VYB928" s="4"/>
      <c r="VYC928" s="4"/>
      <c r="VYD928" s="4"/>
      <c r="VYE928" s="4"/>
      <c r="VYF928" s="4"/>
      <c r="VYG928" s="4"/>
      <c r="VYH928" s="4"/>
      <c r="VYI928" s="4"/>
      <c r="VYJ928" s="4"/>
      <c r="VYK928" s="4"/>
      <c r="VYL928" s="4"/>
      <c r="VYM928" s="4"/>
      <c r="VYN928" s="4"/>
      <c r="VYO928" s="4"/>
      <c r="VYP928" s="4"/>
      <c r="VYQ928" s="4"/>
      <c r="VYR928" s="4"/>
      <c r="VYS928" s="4"/>
      <c r="VYT928" s="4"/>
      <c r="VYU928" s="4"/>
      <c r="VYV928" s="4"/>
      <c r="VYW928" s="4"/>
      <c r="VYX928" s="4"/>
      <c r="VYY928" s="4"/>
      <c r="VYZ928" s="4"/>
      <c r="VZA928" s="4"/>
      <c r="VZB928" s="4"/>
      <c r="VZC928" s="4"/>
      <c r="VZD928" s="4"/>
      <c r="VZE928" s="4"/>
      <c r="VZF928" s="4"/>
      <c r="VZG928" s="4"/>
      <c r="VZH928" s="4"/>
      <c r="VZI928" s="4"/>
      <c r="VZJ928" s="4"/>
      <c r="VZK928" s="4"/>
      <c r="VZL928" s="4"/>
      <c r="VZM928" s="4"/>
      <c r="VZN928" s="4"/>
      <c r="VZO928" s="4"/>
      <c r="VZP928" s="4"/>
      <c r="VZQ928" s="4"/>
      <c r="VZR928" s="4"/>
      <c r="VZS928" s="4"/>
      <c r="VZT928" s="4"/>
      <c r="VZU928" s="4"/>
      <c r="VZV928" s="4"/>
      <c r="VZW928" s="4"/>
      <c r="VZX928" s="4"/>
      <c r="VZY928" s="4"/>
      <c r="VZZ928" s="4"/>
      <c r="WAA928" s="4"/>
      <c r="WAB928" s="4"/>
      <c r="WAC928" s="4"/>
      <c r="WAD928" s="4"/>
      <c r="WAE928" s="4"/>
      <c r="WAF928" s="4"/>
      <c r="WAG928" s="4"/>
      <c r="WAH928" s="4"/>
      <c r="WAI928" s="4"/>
      <c r="WAJ928" s="4"/>
      <c r="WAK928" s="4"/>
      <c r="WAL928" s="4"/>
      <c r="WAM928" s="4"/>
      <c r="WAN928" s="4"/>
      <c r="WAO928" s="4"/>
      <c r="WAP928" s="4"/>
      <c r="WAQ928" s="4"/>
      <c r="WAR928" s="4"/>
      <c r="WAS928" s="4"/>
      <c r="WAT928" s="4"/>
      <c r="WAU928" s="4"/>
      <c r="WAV928" s="4"/>
      <c r="WAW928" s="4"/>
      <c r="WAX928" s="4"/>
      <c r="WAY928" s="4"/>
      <c r="WAZ928" s="4"/>
      <c r="WBA928" s="4"/>
      <c r="WBB928" s="4"/>
      <c r="WBC928" s="4"/>
      <c r="WBD928" s="4"/>
      <c r="WBE928" s="4"/>
      <c r="WBF928" s="4"/>
      <c r="WBG928" s="4"/>
      <c r="WBH928" s="4"/>
      <c r="WBI928" s="4"/>
      <c r="WBJ928" s="4"/>
      <c r="WBL928" s="4"/>
      <c r="WBN928" s="4"/>
      <c r="WBO928" s="4"/>
      <c r="WBP928" s="4"/>
      <c r="WBQ928" s="4"/>
      <c r="WBR928" s="4"/>
      <c r="WBS928" s="4"/>
      <c r="WBT928" s="4"/>
      <c r="WBU928" s="4"/>
      <c r="WBZ928" s="4"/>
      <c r="WCA928" s="4"/>
      <c r="WCB928" s="4"/>
      <c r="WCC928" s="4"/>
      <c r="WCD928" s="4"/>
      <c r="WCE928" s="4"/>
      <c r="WCF928" s="4"/>
      <c r="WCG928" s="4"/>
      <c r="WCH928" s="4"/>
      <c r="WCI928" s="4"/>
      <c r="WCJ928" s="4"/>
      <c r="WCK928" s="4"/>
      <c r="WCL928" s="4"/>
      <c r="WCM928" s="4"/>
      <c r="WCN928" s="4"/>
      <c r="WCO928" s="4"/>
      <c r="WCP928" s="4"/>
      <c r="WCQ928" s="4"/>
      <c r="WCR928" s="4"/>
      <c r="WCS928" s="4"/>
      <c r="WCT928" s="4"/>
      <c r="WCU928" s="4"/>
      <c r="WCV928" s="4"/>
      <c r="WCW928" s="4"/>
      <c r="WCX928" s="4"/>
      <c r="WCY928" s="4"/>
      <c r="WCZ928" s="4"/>
      <c r="WDA928" s="4"/>
      <c r="WDB928" s="4"/>
      <c r="WDC928" s="4"/>
      <c r="WDD928" s="4"/>
      <c r="WDE928" s="4"/>
      <c r="WDF928" s="4"/>
      <c r="WDG928" s="4"/>
      <c r="WDH928" s="4"/>
      <c r="WDI928" s="4"/>
      <c r="WDJ928" s="4"/>
      <c r="WDK928" s="4"/>
      <c r="WDL928" s="4"/>
      <c r="WDM928" s="4"/>
      <c r="WDN928" s="4"/>
      <c r="WDO928" s="4"/>
      <c r="WDP928" s="4"/>
      <c r="WDQ928" s="4"/>
      <c r="WDR928" s="4"/>
      <c r="WDS928" s="4"/>
      <c r="WDT928" s="4"/>
      <c r="WDU928" s="4"/>
      <c r="WDV928" s="4"/>
      <c r="WDW928" s="4"/>
      <c r="WDX928" s="4"/>
      <c r="WDY928" s="4"/>
      <c r="WDZ928" s="4"/>
      <c r="WEA928" s="4"/>
      <c r="WEB928" s="4"/>
      <c r="WEC928" s="4"/>
      <c r="WED928" s="4"/>
      <c r="WEE928" s="4"/>
      <c r="WEF928" s="4"/>
      <c r="WEG928" s="4"/>
      <c r="WEH928" s="4"/>
      <c r="WEI928" s="4"/>
      <c r="WEJ928" s="4"/>
      <c r="WEK928" s="4"/>
      <c r="WEL928" s="4"/>
      <c r="WEM928" s="4"/>
      <c r="WEN928" s="4"/>
      <c r="WEO928" s="4"/>
      <c r="WEP928" s="4"/>
      <c r="WEQ928" s="4"/>
      <c r="WER928" s="4"/>
      <c r="WES928" s="4"/>
      <c r="WET928" s="4"/>
      <c r="WEU928" s="4"/>
      <c r="WEV928" s="4"/>
      <c r="WEW928" s="4"/>
      <c r="WEX928" s="4"/>
      <c r="WEY928" s="4"/>
      <c r="WEZ928" s="4"/>
      <c r="WFA928" s="4"/>
      <c r="WFB928" s="4"/>
      <c r="WFC928" s="4"/>
      <c r="WFD928" s="4"/>
      <c r="WFE928" s="4"/>
      <c r="WFF928" s="4"/>
      <c r="WFG928" s="4"/>
      <c r="WFH928" s="4"/>
      <c r="WFI928" s="4"/>
      <c r="WFJ928" s="4"/>
      <c r="WFK928" s="4"/>
      <c r="WFL928" s="4"/>
      <c r="WFM928" s="4"/>
      <c r="WFN928" s="4"/>
      <c r="WFO928" s="4"/>
      <c r="WFP928" s="4"/>
      <c r="WFQ928" s="4"/>
      <c r="WFR928" s="4"/>
      <c r="WFS928" s="4"/>
      <c r="WFT928" s="4"/>
      <c r="WFU928" s="4"/>
      <c r="WFV928" s="4"/>
      <c r="WFW928" s="4"/>
      <c r="WFX928" s="4"/>
      <c r="WFY928" s="4"/>
      <c r="WFZ928" s="4"/>
      <c r="WGA928" s="4"/>
      <c r="WGB928" s="4"/>
      <c r="WGC928" s="4"/>
      <c r="WGD928" s="4"/>
      <c r="WGE928" s="4"/>
      <c r="WGF928" s="4"/>
      <c r="WGG928" s="4"/>
      <c r="WGH928" s="4"/>
      <c r="WGI928" s="4"/>
      <c r="WGJ928" s="4"/>
      <c r="WGK928" s="4"/>
      <c r="WGL928" s="4"/>
      <c r="WGM928" s="4"/>
      <c r="WGN928" s="4"/>
      <c r="WGO928" s="4"/>
      <c r="WGP928" s="4"/>
      <c r="WGQ928" s="4"/>
      <c r="WGR928" s="4"/>
      <c r="WGS928" s="4"/>
      <c r="WGT928" s="4"/>
      <c r="WGU928" s="4"/>
      <c r="WGV928" s="4"/>
      <c r="WGW928" s="4"/>
      <c r="WGX928" s="4"/>
      <c r="WGY928" s="4"/>
      <c r="WGZ928" s="4"/>
      <c r="WHA928" s="4"/>
      <c r="WHB928" s="4"/>
      <c r="WHC928" s="4"/>
      <c r="WHD928" s="4"/>
      <c r="WHE928" s="4"/>
      <c r="WHF928" s="4"/>
      <c r="WHG928" s="4"/>
      <c r="WHH928" s="4"/>
      <c r="WHI928" s="4"/>
      <c r="WHJ928" s="4"/>
      <c r="WHK928" s="4"/>
      <c r="WHL928" s="4"/>
      <c r="WHM928" s="4"/>
      <c r="WHN928" s="4"/>
      <c r="WHO928" s="4"/>
      <c r="WHP928" s="4"/>
      <c r="WHQ928" s="4"/>
      <c r="WHR928" s="4"/>
      <c r="WHS928" s="4"/>
      <c r="WHT928" s="4"/>
      <c r="WHU928" s="4"/>
      <c r="WHV928" s="4"/>
      <c r="WHW928" s="4"/>
      <c r="WHX928" s="4"/>
      <c r="WHY928" s="4"/>
      <c r="WHZ928" s="4"/>
      <c r="WIA928" s="4"/>
      <c r="WIB928" s="4"/>
      <c r="WIC928" s="4"/>
      <c r="WID928" s="4"/>
      <c r="WIE928" s="4"/>
      <c r="WIF928" s="4"/>
      <c r="WIG928" s="4"/>
      <c r="WIH928" s="4"/>
      <c r="WII928" s="4"/>
      <c r="WIJ928" s="4"/>
      <c r="WIK928" s="4"/>
      <c r="WIL928" s="4"/>
      <c r="WIM928" s="4"/>
      <c r="WIN928" s="4"/>
      <c r="WIO928" s="4"/>
      <c r="WIP928" s="4"/>
      <c r="WIQ928" s="4"/>
      <c r="WIR928" s="4"/>
      <c r="WIS928" s="4"/>
      <c r="WIT928" s="4"/>
      <c r="WIU928" s="4"/>
      <c r="WIV928" s="4"/>
      <c r="WIW928" s="4"/>
      <c r="WIX928" s="4"/>
      <c r="WIY928" s="4"/>
      <c r="WIZ928" s="4"/>
      <c r="WJA928" s="4"/>
      <c r="WJB928" s="4"/>
      <c r="WJC928" s="4"/>
      <c r="WJD928" s="4"/>
      <c r="WJE928" s="4"/>
      <c r="WJF928" s="4"/>
      <c r="WJG928" s="4"/>
      <c r="WJH928" s="4"/>
      <c r="WJI928" s="4"/>
      <c r="WJJ928" s="4"/>
      <c r="WJK928" s="4"/>
      <c r="WJL928" s="4"/>
      <c r="WJM928" s="4"/>
      <c r="WJN928" s="4"/>
      <c r="WJO928" s="4"/>
      <c r="WJP928" s="4"/>
      <c r="WJQ928" s="4"/>
      <c r="WJR928" s="4"/>
      <c r="WJS928" s="4"/>
      <c r="WJT928" s="4"/>
      <c r="WJU928" s="4"/>
      <c r="WJV928" s="4"/>
      <c r="WJW928" s="4"/>
      <c r="WJX928" s="4"/>
      <c r="WJY928" s="4"/>
      <c r="WJZ928" s="4"/>
      <c r="WKA928" s="4"/>
      <c r="WKB928" s="4"/>
      <c r="WKC928" s="4"/>
      <c r="WKD928" s="4"/>
      <c r="WKE928" s="4"/>
      <c r="WKF928" s="4"/>
      <c r="WKG928" s="4"/>
      <c r="WKH928" s="4"/>
      <c r="WKI928" s="4"/>
      <c r="WKJ928" s="4"/>
      <c r="WKK928" s="4"/>
      <c r="WKL928" s="4"/>
      <c r="WKM928" s="4"/>
      <c r="WKN928" s="4"/>
      <c r="WKO928" s="4"/>
      <c r="WKP928" s="4"/>
      <c r="WKQ928" s="4"/>
      <c r="WKR928" s="4"/>
      <c r="WKS928" s="4"/>
      <c r="WKT928" s="4"/>
      <c r="WKU928" s="4"/>
      <c r="WKV928" s="4"/>
      <c r="WKW928" s="4"/>
      <c r="WKX928" s="4"/>
      <c r="WKY928" s="4"/>
      <c r="WKZ928" s="4"/>
      <c r="WLA928" s="4"/>
      <c r="WLB928" s="4"/>
      <c r="WLC928" s="4"/>
      <c r="WLD928" s="4"/>
      <c r="WLE928" s="4"/>
      <c r="WLF928" s="4"/>
      <c r="WLH928" s="4"/>
      <c r="WLJ928" s="4"/>
      <c r="WLK928" s="4"/>
      <c r="WLL928" s="4"/>
      <c r="WLM928" s="4"/>
      <c r="WLN928" s="4"/>
      <c r="WLO928" s="4"/>
      <c r="WLP928" s="4"/>
      <c r="WLQ928" s="4"/>
      <c r="WLV928" s="4"/>
      <c r="WLW928" s="4"/>
      <c r="WLX928" s="4"/>
      <c r="WLY928" s="4"/>
      <c r="WLZ928" s="4"/>
      <c r="WMA928" s="4"/>
      <c r="WMB928" s="4"/>
      <c r="WMC928" s="4"/>
      <c r="WMD928" s="4"/>
      <c r="WME928" s="4"/>
      <c r="WMF928" s="4"/>
      <c r="WMG928" s="4"/>
      <c r="WMH928" s="4"/>
      <c r="WMI928" s="4"/>
      <c r="WMJ928" s="4"/>
      <c r="WMK928" s="4"/>
      <c r="WML928" s="4"/>
      <c r="WMM928" s="4"/>
      <c r="WMN928" s="4"/>
      <c r="WMO928" s="4"/>
      <c r="WMP928" s="4"/>
      <c r="WMQ928" s="4"/>
      <c r="WMR928" s="4"/>
      <c r="WMS928" s="4"/>
      <c r="WMT928" s="4"/>
      <c r="WMU928" s="4"/>
      <c r="WMV928" s="4"/>
      <c r="WMW928" s="4"/>
      <c r="WMX928" s="4"/>
      <c r="WMY928" s="4"/>
      <c r="WMZ928" s="4"/>
      <c r="WNA928" s="4"/>
      <c r="WNB928" s="4"/>
      <c r="WNC928" s="4"/>
      <c r="WND928" s="4"/>
      <c r="WNE928" s="4"/>
      <c r="WNF928" s="4"/>
      <c r="WNG928" s="4"/>
      <c r="WNH928" s="4"/>
      <c r="WNI928" s="4"/>
      <c r="WNJ928" s="4"/>
      <c r="WNK928" s="4"/>
      <c r="WNL928" s="4"/>
      <c r="WNM928" s="4"/>
      <c r="WNN928" s="4"/>
      <c r="WNO928" s="4"/>
      <c r="WNP928" s="4"/>
      <c r="WNQ928" s="4"/>
      <c r="WNR928" s="4"/>
      <c r="WNS928" s="4"/>
      <c r="WNT928" s="4"/>
      <c r="WNU928" s="4"/>
      <c r="WNV928" s="4"/>
      <c r="WNW928" s="4"/>
      <c r="WNX928" s="4"/>
      <c r="WNY928" s="4"/>
      <c r="WNZ928" s="4"/>
      <c r="WOA928" s="4"/>
      <c r="WOB928" s="4"/>
      <c r="WOC928" s="4"/>
      <c r="WOD928" s="4"/>
      <c r="WOE928" s="4"/>
      <c r="WOF928" s="4"/>
      <c r="WOG928" s="4"/>
      <c r="WOH928" s="4"/>
      <c r="WOI928" s="4"/>
      <c r="WOJ928" s="4"/>
      <c r="WOK928" s="4"/>
      <c r="WOL928" s="4"/>
      <c r="WOM928" s="4"/>
      <c r="WON928" s="4"/>
      <c r="WOO928" s="4"/>
      <c r="WOP928" s="4"/>
      <c r="WOQ928" s="4"/>
      <c r="WOR928" s="4"/>
      <c r="WOS928" s="4"/>
      <c r="WOT928" s="4"/>
      <c r="WOU928" s="4"/>
      <c r="WOV928" s="4"/>
      <c r="WOW928" s="4"/>
      <c r="WOX928" s="4"/>
      <c r="WOY928" s="4"/>
      <c r="WOZ928" s="4"/>
      <c r="WPA928" s="4"/>
      <c r="WPB928" s="4"/>
      <c r="WPC928" s="4"/>
      <c r="WPD928" s="4"/>
      <c r="WPE928" s="4"/>
      <c r="WPF928" s="4"/>
      <c r="WPG928" s="4"/>
      <c r="WPH928" s="4"/>
      <c r="WPI928" s="4"/>
      <c r="WPJ928" s="4"/>
      <c r="WPK928" s="4"/>
      <c r="WPL928" s="4"/>
      <c r="WPM928" s="4"/>
      <c r="WPN928" s="4"/>
      <c r="WPO928" s="4"/>
      <c r="WPP928" s="4"/>
      <c r="WPQ928" s="4"/>
      <c r="WPR928" s="4"/>
      <c r="WPS928" s="4"/>
      <c r="WPT928" s="4"/>
      <c r="WPU928" s="4"/>
      <c r="WPV928" s="4"/>
      <c r="WPW928" s="4"/>
      <c r="WPX928" s="4"/>
      <c r="WPY928" s="4"/>
      <c r="WPZ928" s="4"/>
      <c r="WQA928" s="4"/>
      <c r="WQB928" s="4"/>
      <c r="WQC928" s="4"/>
      <c r="WQD928" s="4"/>
      <c r="WQE928" s="4"/>
      <c r="WQF928" s="4"/>
      <c r="WQG928" s="4"/>
      <c r="WQH928" s="4"/>
      <c r="WQI928" s="4"/>
      <c r="WQJ928" s="4"/>
      <c r="WQK928" s="4"/>
      <c r="WQL928" s="4"/>
      <c r="WQM928" s="4"/>
      <c r="WQN928" s="4"/>
      <c r="WQO928" s="4"/>
      <c r="WQP928" s="4"/>
      <c r="WQQ928" s="4"/>
      <c r="WQR928" s="4"/>
      <c r="WQS928" s="4"/>
      <c r="WQT928" s="4"/>
      <c r="WQU928" s="4"/>
      <c r="WQV928" s="4"/>
      <c r="WQW928" s="4"/>
      <c r="WQX928" s="4"/>
      <c r="WQY928" s="4"/>
      <c r="WQZ928" s="4"/>
      <c r="WRA928" s="4"/>
      <c r="WRB928" s="4"/>
      <c r="WRC928" s="4"/>
      <c r="WRD928" s="4"/>
      <c r="WRE928" s="4"/>
      <c r="WRF928" s="4"/>
      <c r="WRG928" s="4"/>
      <c r="WRH928" s="4"/>
      <c r="WRI928" s="4"/>
      <c r="WRJ928" s="4"/>
      <c r="WRK928" s="4"/>
      <c r="WRL928" s="4"/>
      <c r="WRM928" s="4"/>
      <c r="WRN928" s="4"/>
      <c r="WRO928" s="4"/>
      <c r="WRP928" s="4"/>
      <c r="WRQ928" s="4"/>
      <c r="WRR928" s="4"/>
      <c r="WRS928" s="4"/>
      <c r="WRT928" s="4"/>
      <c r="WRU928" s="4"/>
      <c r="WRV928" s="4"/>
      <c r="WRW928" s="4"/>
      <c r="WRX928" s="4"/>
      <c r="WRY928" s="4"/>
      <c r="WRZ928" s="4"/>
      <c r="WSA928" s="4"/>
      <c r="WSB928" s="4"/>
      <c r="WSC928" s="4"/>
      <c r="WSD928" s="4"/>
      <c r="WSE928" s="4"/>
      <c r="WSF928" s="4"/>
      <c r="WSG928" s="4"/>
      <c r="WSH928" s="4"/>
      <c r="WSI928" s="4"/>
      <c r="WSJ928" s="4"/>
      <c r="WSK928" s="4"/>
      <c r="WSL928" s="4"/>
      <c r="WSM928" s="4"/>
      <c r="WSN928" s="4"/>
      <c r="WSO928" s="4"/>
      <c r="WSP928" s="4"/>
      <c r="WSQ928" s="4"/>
      <c r="WSR928" s="4"/>
      <c r="WSS928" s="4"/>
      <c r="WST928" s="4"/>
      <c r="WSU928" s="4"/>
      <c r="WSV928" s="4"/>
      <c r="WSW928" s="4"/>
      <c r="WSX928" s="4"/>
      <c r="WSY928" s="4"/>
      <c r="WSZ928" s="4"/>
      <c r="WTA928" s="4"/>
      <c r="WTB928" s="4"/>
      <c r="WTC928" s="4"/>
      <c r="WTD928" s="4"/>
      <c r="WTE928" s="4"/>
      <c r="WTF928" s="4"/>
      <c r="WTG928" s="4"/>
      <c r="WTH928" s="4"/>
      <c r="WTI928" s="4"/>
      <c r="WTJ928" s="4"/>
      <c r="WTK928" s="4"/>
      <c r="WTL928" s="4"/>
      <c r="WTM928" s="4"/>
      <c r="WTN928" s="4"/>
      <c r="WTO928" s="4"/>
      <c r="WTP928" s="4"/>
      <c r="WTQ928" s="4"/>
      <c r="WTR928" s="4"/>
      <c r="WTS928" s="4"/>
      <c r="WTT928" s="4"/>
      <c r="WTU928" s="4"/>
      <c r="WTV928" s="4"/>
      <c r="WTW928" s="4"/>
      <c r="WTX928" s="4"/>
      <c r="WTY928" s="4"/>
      <c r="WTZ928" s="4"/>
      <c r="WUA928" s="4"/>
      <c r="WUB928" s="4"/>
      <c r="WUC928" s="4"/>
      <c r="WUD928" s="4"/>
      <c r="WUE928" s="4"/>
      <c r="WUF928" s="4"/>
      <c r="WUG928" s="4"/>
      <c r="WUH928" s="4"/>
      <c r="WUI928" s="4"/>
      <c r="WUJ928" s="4"/>
      <c r="WUK928" s="4"/>
      <c r="WUL928" s="4"/>
      <c r="WUM928" s="4"/>
      <c r="WUN928" s="4"/>
      <c r="WUO928" s="4"/>
      <c r="WUP928" s="4"/>
      <c r="WUQ928" s="4"/>
      <c r="WUR928" s="4"/>
      <c r="WUS928" s="4"/>
      <c r="WUT928" s="4"/>
      <c r="WUU928" s="4"/>
      <c r="WUV928" s="4"/>
      <c r="WUW928" s="4"/>
      <c r="WUX928" s="4"/>
      <c r="WUY928" s="4"/>
      <c r="WUZ928" s="4"/>
      <c r="WVA928" s="4"/>
      <c r="WVB928" s="4"/>
      <c r="WVD928" s="4"/>
      <c r="WVF928" s="4"/>
      <c r="WVG928" s="4"/>
      <c r="WVH928" s="4"/>
      <c r="WVI928" s="4"/>
      <c r="WVJ928" s="4"/>
      <c r="WVK928" s="4"/>
      <c r="WVL928" s="4"/>
      <c r="WVM928" s="4"/>
      <c r="WVR928" s="4"/>
      <c r="WVS928" s="4"/>
      <c r="WVT928" s="4"/>
      <c r="WVU928" s="4"/>
      <c r="WVV928" s="4"/>
      <c r="WVW928" s="4"/>
      <c r="WVX928" s="4"/>
      <c r="WVY928" s="4"/>
      <c r="WVZ928" s="4"/>
      <c r="WWA928" s="4"/>
      <c r="WWB928" s="4"/>
      <c r="WWC928" s="4"/>
      <c r="WWD928" s="4"/>
      <c r="WWE928" s="4"/>
      <c r="WWF928" s="4"/>
      <c r="WWG928" s="4"/>
      <c r="WWH928" s="4"/>
      <c r="WWI928" s="4"/>
      <c r="WWJ928" s="4"/>
      <c r="WWK928" s="4"/>
      <c r="WWL928" s="4"/>
      <c r="WWM928" s="4"/>
      <c r="WWN928" s="4"/>
      <c r="WWO928" s="4"/>
      <c r="WWP928" s="4"/>
      <c r="WWQ928" s="4"/>
      <c r="WWR928" s="4"/>
      <c r="WWS928" s="4"/>
      <c r="WWT928" s="4"/>
      <c r="WWU928" s="4"/>
      <c r="WWV928" s="4"/>
      <c r="WWW928" s="4"/>
      <c r="WWX928" s="4"/>
      <c r="WWY928" s="4"/>
      <c r="WWZ928" s="4"/>
      <c r="WXA928" s="4"/>
      <c r="WXB928" s="4"/>
      <c r="WXC928" s="4"/>
      <c r="WXD928" s="4"/>
      <c r="WXE928" s="4"/>
      <c r="WXF928" s="4"/>
      <c r="WXG928" s="4"/>
      <c r="WXH928" s="4"/>
      <c r="WXI928" s="4"/>
      <c r="WXJ928" s="4"/>
      <c r="WXK928" s="4"/>
      <c r="WXL928" s="4"/>
      <c r="WXM928" s="4"/>
      <c r="WXN928" s="4"/>
      <c r="WXO928" s="4"/>
      <c r="WXP928" s="4"/>
      <c r="WXQ928" s="4"/>
      <c r="WXR928" s="4"/>
      <c r="WXS928" s="4"/>
      <c r="WXT928" s="4"/>
      <c r="WXU928" s="4"/>
      <c r="WXV928" s="4"/>
      <c r="WXW928" s="4"/>
      <c r="WXX928" s="4"/>
      <c r="WXY928" s="4"/>
      <c r="WXZ928" s="4"/>
      <c r="WYA928" s="4"/>
      <c r="WYB928" s="4"/>
      <c r="WYC928" s="4"/>
      <c r="WYD928" s="4"/>
      <c r="WYE928" s="4"/>
      <c r="WYF928" s="4"/>
      <c r="WYG928" s="4"/>
      <c r="WYH928" s="4"/>
      <c r="WYI928" s="4"/>
      <c r="WYJ928" s="4"/>
      <c r="WYK928" s="4"/>
      <c r="WYL928" s="4"/>
      <c r="WYM928" s="4"/>
      <c r="WYN928" s="4"/>
      <c r="WYO928" s="4"/>
      <c r="WYP928" s="4"/>
      <c r="WYQ928" s="4"/>
      <c r="WYR928" s="4"/>
      <c r="WYS928" s="4"/>
      <c r="WYT928" s="4"/>
      <c r="WYU928" s="4"/>
      <c r="WYV928" s="4"/>
      <c r="WYW928" s="4"/>
      <c r="WYX928" s="4"/>
      <c r="WYY928" s="4"/>
      <c r="WYZ928" s="4"/>
      <c r="WZA928" s="4"/>
      <c r="WZB928" s="4"/>
      <c r="WZC928" s="4"/>
      <c r="WZD928" s="4"/>
      <c r="WZE928" s="4"/>
      <c r="WZF928" s="4"/>
      <c r="WZG928" s="4"/>
      <c r="WZH928" s="4"/>
      <c r="WZI928" s="4"/>
      <c r="WZJ928" s="4"/>
      <c r="WZK928" s="4"/>
      <c r="WZL928" s="4"/>
      <c r="WZM928" s="4"/>
      <c r="WZN928" s="4"/>
      <c r="WZO928" s="4"/>
      <c r="WZP928" s="4"/>
      <c r="WZQ928" s="4"/>
      <c r="WZR928" s="4"/>
      <c r="WZS928" s="4"/>
      <c r="WZT928" s="4"/>
      <c r="WZU928" s="4"/>
      <c r="WZV928" s="4"/>
      <c r="WZW928" s="4"/>
      <c r="WZX928" s="4"/>
      <c r="WZY928" s="4"/>
      <c r="WZZ928" s="4"/>
      <c r="XAA928" s="4"/>
      <c r="XAB928" s="4"/>
      <c r="XAC928" s="4"/>
      <c r="XAD928" s="4"/>
      <c r="XAE928" s="4"/>
      <c r="XAF928" s="4"/>
      <c r="XAG928" s="4"/>
      <c r="XAH928" s="4"/>
      <c r="XAI928" s="4"/>
      <c r="XAJ928" s="4"/>
      <c r="XAK928" s="4"/>
      <c r="XAL928" s="4"/>
      <c r="XAM928" s="4"/>
      <c r="XAN928" s="4"/>
      <c r="XAO928" s="4"/>
      <c r="XAP928" s="4"/>
      <c r="XAQ928" s="4"/>
      <c r="XAR928" s="4"/>
      <c r="XAS928" s="4"/>
      <c r="XAT928" s="4"/>
      <c r="XAU928" s="4"/>
      <c r="XAV928" s="4"/>
      <c r="XAW928" s="4"/>
      <c r="XAX928" s="4"/>
      <c r="XAY928" s="4"/>
      <c r="XAZ928" s="4"/>
      <c r="XBA928" s="4"/>
      <c r="XBB928" s="4"/>
      <c r="XBC928" s="4"/>
      <c r="XBD928" s="4"/>
      <c r="XBE928" s="4"/>
      <c r="XBF928" s="4"/>
      <c r="XBG928" s="4"/>
      <c r="XBH928" s="4"/>
      <c r="XBI928" s="4"/>
      <c r="XBJ928" s="4"/>
      <c r="XBK928" s="4"/>
      <c r="XBL928" s="4"/>
      <c r="XBM928" s="4"/>
      <c r="XBN928" s="4"/>
      <c r="XBO928" s="4"/>
      <c r="XBP928" s="4"/>
      <c r="XBQ928" s="4"/>
      <c r="XBR928" s="4"/>
      <c r="XBS928" s="4"/>
      <c r="XBT928" s="4"/>
      <c r="XBU928" s="4"/>
      <c r="XBV928" s="4"/>
      <c r="XBW928" s="4"/>
      <c r="XBX928" s="4"/>
      <c r="XBY928" s="4"/>
      <c r="XBZ928" s="4"/>
      <c r="XCA928" s="4"/>
      <c r="XCB928" s="4"/>
      <c r="XCC928" s="4"/>
      <c r="XCD928" s="4"/>
      <c r="XCE928" s="4"/>
      <c r="XCF928" s="4"/>
      <c r="XCG928" s="4"/>
      <c r="XCH928" s="4"/>
      <c r="XCI928" s="4"/>
      <c r="XCJ928" s="4"/>
      <c r="XCK928" s="4"/>
      <c r="XCL928" s="4"/>
      <c r="XCM928" s="4"/>
      <c r="XCN928" s="4"/>
      <c r="XCO928" s="4"/>
      <c r="XCP928" s="4"/>
      <c r="XCQ928" s="4"/>
      <c r="XCR928" s="4"/>
      <c r="XCS928" s="4"/>
      <c r="XCT928" s="4"/>
      <c r="XCU928" s="4"/>
      <c r="XCV928" s="4"/>
      <c r="XCW928" s="4"/>
      <c r="XCX928" s="4"/>
      <c r="XCY928" s="4"/>
      <c r="XCZ928" s="4"/>
      <c r="XDA928" s="4"/>
      <c r="XDB928" s="4"/>
      <c r="XDC928" s="4"/>
      <c r="XDD928" s="4"/>
      <c r="XDE928" s="4"/>
      <c r="XDF928" s="4"/>
      <c r="XDG928" s="4"/>
      <c r="XDH928" s="4"/>
      <c r="XDI928" s="4"/>
      <c r="XDJ928" s="4"/>
      <c r="XDK928" s="4"/>
      <c r="XDL928" s="4"/>
      <c r="XDM928" s="4"/>
      <c r="XDN928" s="4"/>
      <c r="XDO928" s="4"/>
      <c r="XDP928" s="4"/>
      <c r="XDQ928" s="4"/>
      <c r="XDR928" s="4"/>
      <c r="XDS928" s="4"/>
      <c r="XDT928" s="4"/>
      <c r="XDU928" s="4"/>
      <c r="XDV928" s="4"/>
      <c r="XDW928" s="4"/>
      <c r="XDX928" s="4"/>
      <c r="XDY928" s="4"/>
      <c r="XDZ928" s="4"/>
      <c r="XEA928" s="4"/>
      <c r="XEB928" s="4"/>
      <c r="XEC928" s="4"/>
      <c r="XED928" s="4"/>
      <c r="XEE928" s="4"/>
      <c r="XEF928" s="4"/>
      <c r="XEG928" s="4"/>
      <c r="XEH928" s="4"/>
      <c r="XEI928" s="4"/>
      <c r="XEJ928" s="4"/>
      <c r="XEK928" s="4"/>
      <c r="XEL928" s="4"/>
      <c r="XEM928" s="4"/>
      <c r="XEN928" s="4"/>
      <c r="XEO928" s="4"/>
      <c r="XEP928" s="4"/>
      <c r="XEQ928" s="4"/>
      <c r="XER928" s="4"/>
      <c r="XES928" s="4"/>
      <c r="XET928" s="4"/>
      <c r="XEU928" s="4"/>
      <c r="XEV928" s="4"/>
      <c r="XEW928" s="4"/>
      <c r="XEX928" s="4"/>
      <c r="XEY928" s="4"/>
      <c r="XEZ928" s="4"/>
      <c r="XFA928" s="4"/>
      <c r="XFB928" s="4"/>
      <c r="XFC928" s="4"/>
      <c r="XFD928" s="4"/>
    </row>
    <row r="929" s="2" customFormat="1" ht="16.5" hidden="1" customHeight="1" spans="1:14">
      <c r="A929" s="30" t="s">
        <v>841</v>
      </c>
      <c r="B929" s="31"/>
      <c r="C929" s="31"/>
      <c r="D929" s="31"/>
      <c r="E929" s="32"/>
      <c r="F929" s="31"/>
      <c r="G929" s="28"/>
      <c r="H929" s="29"/>
      <c r="I929" s="31">
        <v>0</v>
      </c>
      <c r="J929" s="28"/>
      <c r="K929" s="32"/>
      <c r="M929" s="2">
        <v>1</v>
      </c>
      <c r="N929" s="63"/>
    </row>
    <row r="930" s="2" customFormat="1" ht="16.5" hidden="1" customHeight="1" spans="1:14">
      <c r="A930" s="30" t="s">
        <v>842</v>
      </c>
      <c r="B930" s="31"/>
      <c r="C930" s="31"/>
      <c r="D930" s="31"/>
      <c r="E930" s="32"/>
      <c r="F930" s="31"/>
      <c r="G930" s="28"/>
      <c r="H930" s="29"/>
      <c r="I930" s="31">
        <v>4761</v>
      </c>
      <c r="J930" s="28"/>
      <c r="K930" s="32"/>
      <c r="M930" s="2">
        <v>1</v>
      </c>
      <c r="N930" s="63"/>
    </row>
    <row r="931" s="2" customFormat="1" ht="16.5" hidden="1" customHeight="1" spans="1:14">
      <c r="A931" s="30" t="s">
        <v>843</v>
      </c>
      <c r="B931" s="31"/>
      <c r="C931" s="31"/>
      <c r="D931" s="31"/>
      <c r="E931" s="32"/>
      <c r="F931" s="31"/>
      <c r="G931" s="28"/>
      <c r="H931" s="29"/>
      <c r="I931" s="31">
        <v>2245</v>
      </c>
      <c r="J931" s="28"/>
      <c r="K931" s="32"/>
      <c r="M931" s="2">
        <v>1</v>
      </c>
      <c r="N931" s="63"/>
    </row>
    <row r="932" s="2" customFormat="1" ht="16.5" customHeight="1" spans="1:14">
      <c r="A932" s="27" t="s">
        <v>844</v>
      </c>
      <c r="B932" s="28">
        <f>B933+B951+B952+B958</f>
        <v>4179.3</v>
      </c>
      <c r="C932" s="28">
        <f t="shared" ref="C932:D932" si="46">C933+C951+C952+C958</f>
        <v>1711</v>
      </c>
      <c r="D932" s="28">
        <f t="shared" si="46"/>
        <v>1596</v>
      </c>
      <c r="E932" s="32">
        <f>D932/C932*100</f>
        <v>93.2787843366452</v>
      </c>
      <c r="F932" s="28">
        <f>F933+F951+F952+F958</f>
        <v>2042</v>
      </c>
      <c r="G932" s="28">
        <f>D932-F932</f>
        <v>-446</v>
      </c>
      <c r="H932" s="29">
        <f>G932/F932*100</f>
        <v>-21.8413320274241</v>
      </c>
      <c r="I932" s="28">
        <f>I933+I951+I952+I958</f>
        <v>2387.47</v>
      </c>
      <c r="J932" s="28">
        <f>I932-B932</f>
        <v>-1791.83</v>
      </c>
      <c r="K932" s="32">
        <f>J932/B932*100</f>
        <v>-42.873926255593</v>
      </c>
      <c r="N932" s="63"/>
    </row>
    <row r="933" ht="16.5" customHeight="1" spans="1:14">
      <c r="A933" s="30" t="s">
        <v>845</v>
      </c>
      <c r="B933" s="31">
        <v>3207</v>
      </c>
      <c r="C933" s="31">
        <f>1097-394</f>
        <v>703</v>
      </c>
      <c r="D933" s="31">
        <v>701</v>
      </c>
      <c r="E933" s="108">
        <f>D933/C933*100</f>
        <v>99.7155049786629</v>
      </c>
      <c r="F933" s="31">
        <v>403</v>
      </c>
      <c r="G933" s="31">
        <f>D933-F933</f>
        <v>298</v>
      </c>
      <c r="H933" s="109">
        <f>G933/F933*100</f>
        <v>73.9454094292804</v>
      </c>
      <c r="I933" s="31">
        <f>SUM(I934:I950)</f>
        <v>1261.17</v>
      </c>
      <c r="J933" s="31">
        <f>I933-B933</f>
        <v>-1945.83</v>
      </c>
      <c r="K933" s="108">
        <f>J933/B933*100</f>
        <v>-60.6744621141253</v>
      </c>
      <c r="N933" s="63"/>
    </row>
    <row r="934" s="2" customFormat="1" ht="16.5" hidden="1" customHeight="1" spans="1:14">
      <c r="A934" s="30" t="s">
        <v>143</v>
      </c>
      <c r="B934" s="31"/>
      <c r="C934" s="31"/>
      <c r="D934" s="31"/>
      <c r="E934" s="32"/>
      <c r="F934" s="31"/>
      <c r="G934" s="28"/>
      <c r="H934" s="29"/>
      <c r="I934" s="31">
        <v>0</v>
      </c>
      <c r="J934" s="28"/>
      <c r="K934" s="32"/>
      <c r="M934" s="2">
        <v>1</v>
      </c>
      <c r="N934" s="63"/>
    </row>
    <row r="935" s="2" customFormat="1" ht="16.5" hidden="1" customHeight="1" spans="1:14">
      <c r="A935" s="30" t="s">
        <v>144</v>
      </c>
      <c r="B935" s="31"/>
      <c r="C935" s="31"/>
      <c r="D935" s="31"/>
      <c r="E935" s="32"/>
      <c r="F935" s="31"/>
      <c r="G935" s="28"/>
      <c r="H935" s="29"/>
      <c r="I935" s="31">
        <v>0</v>
      </c>
      <c r="J935" s="28"/>
      <c r="K935" s="32"/>
      <c r="M935" s="2">
        <v>1</v>
      </c>
      <c r="N935" s="63"/>
    </row>
    <row r="936" s="2" customFormat="1" ht="16.5" hidden="1" customHeight="1" spans="1:14">
      <c r="A936" s="30" t="s">
        <v>145</v>
      </c>
      <c r="B936" s="31"/>
      <c r="C936" s="31"/>
      <c r="D936" s="31"/>
      <c r="E936" s="32"/>
      <c r="F936" s="31"/>
      <c r="G936" s="28"/>
      <c r="H936" s="29"/>
      <c r="I936" s="31">
        <v>0</v>
      </c>
      <c r="J936" s="28"/>
      <c r="K936" s="32"/>
      <c r="M936" s="2">
        <v>1</v>
      </c>
      <c r="N936" s="63"/>
    </row>
    <row r="937" s="2" customFormat="1" ht="16.5" hidden="1" customHeight="1" spans="1:14">
      <c r="A937" s="44" t="s">
        <v>846</v>
      </c>
      <c r="B937" s="31"/>
      <c r="C937" s="31"/>
      <c r="D937" s="31"/>
      <c r="E937" s="32"/>
      <c r="F937" s="31"/>
      <c r="G937" s="28"/>
      <c r="H937" s="29"/>
      <c r="I937" s="31">
        <v>0</v>
      </c>
      <c r="J937" s="28"/>
      <c r="K937" s="32"/>
      <c r="M937" s="2">
        <v>1</v>
      </c>
      <c r="N937" s="63"/>
    </row>
    <row r="938" s="2" customFormat="1" ht="16.5" hidden="1" customHeight="1" spans="1:14">
      <c r="A938" s="44" t="s">
        <v>847</v>
      </c>
      <c r="B938" s="31"/>
      <c r="C938" s="31"/>
      <c r="D938" s="31"/>
      <c r="E938" s="32"/>
      <c r="F938" s="31"/>
      <c r="G938" s="28"/>
      <c r="H938" s="29"/>
      <c r="I938" s="31">
        <v>0</v>
      </c>
      <c r="J938" s="28"/>
      <c r="K938" s="32"/>
      <c r="M938" s="2">
        <v>1</v>
      </c>
      <c r="N938" s="63"/>
    </row>
    <row r="939" s="2" customFormat="1" ht="16.5" hidden="1" customHeight="1" spans="1:14">
      <c r="A939" s="44" t="s">
        <v>848</v>
      </c>
      <c r="B939" s="31"/>
      <c r="C939" s="31"/>
      <c r="D939" s="31"/>
      <c r="E939" s="32"/>
      <c r="F939" s="31"/>
      <c r="G939" s="28"/>
      <c r="H939" s="29"/>
      <c r="I939" s="31">
        <v>6.17</v>
      </c>
      <c r="J939" s="28"/>
      <c r="K939" s="32"/>
      <c r="M939" s="2">
        <v>1</v>
      </c>
      <c r="N939" s="63"/>
    </row>
    <row r="940" s="2" customFormat="1" ht="16.5" hidden="1" customHeight="1" spans="1:14">
      <c r="A940" s="44" t="s">
        <v>849</v>
      </c>
      <c r="B940" s="31"/>
      <c r="C940" s="31"/>
      <c r="D940" s="31"/>
      <c r="E940" s="32"/>
      <c r="F940" s="31"/>
      <c r="G940" s="28"/>
      <c r="H940" s="29"/>
      <c r="I940" s="31">
        <v>0</v>
      </c>
      <c r="J940" s="28"/>
      <c r="K940" s="32"/>
      <c r="M940" s="2">
        <v>1</v>
      </c>
      <c r="N940" s="63"/>
    </row>
    <row r="941" s="2" customFormat="1" ht="16.5" hidden="1" customHeight="1" spans="1:14">
      <c r="A941" s="44" t="s">
        <v>850</v>
      </c>
      <c r="B941" s="31"/>
      <c r="C941" s="31"/>
      <c r="D941" s="31"/>
      <c r="E941" s="32"/>
      <c r="F941" s="31"/>
      <c r="G941" s="28"/>
      <c r="H941" s="29"/>
      <c r="I941" s="31">
        <v>0</v>
      </c>
      <c r="J941" s="28"/>
      <c r="K941" s="32"/>
      <c r="M941" s="2">
        <v>1</v>
      </c>
      <c r="N941" s="63"/>
    </row>
    <row r="942" s="2" customFormat="1" ht="16.5" hidden="1" customHeight="1" spans="1:14">
      <c r="A942" s="44" t="s">
        <v>851</v>
      </c>
      <c r="B942" s="31"/>
      <c r="C942" s="31"/>
      <c r="D942" s="31"/>
      <c r="E942" s="32"/>
      <c r="F942" s="31"/>
      <c r="G942" s="28"/>
      <c r="H942" s="29"/>
      <c r="I942" s="31">
        <v>0</v>
      </c>
      <c r="J942" s="28"/>
      <c r="K942" s="32"/>
      <c r="M942" s="2">
        <v>1</v>
      </c>
      <c r="N942" s="63"/>
    </row>
    <row r="943" s="2" customFormat="1" ht="16.5" hidden="1" customHeight="1" spans="1:14">
      <c r="A943" s="44" t="s">
        <v>852</v>
      </c>
      <c r="B943" s="31"/>
      <c r="C943" s="31"/>
      <c r="D943" s="31"/>
      <c r="E943" s="32"/>
      <c r="F943" s="31"/>
      <c r="G943" s="28"/>
      <c r="H943" s="29"/>
      <c r="I943" s="31">
        <v>0</v>
      </c>
      <c r="J943" s="28"/>
      <c r="K943" s="32"/>
      <c r="M943" s="2">
        <v>1</v>
      </c>
      <c r="N943" s="63"/>
    </row>
    <row r="944" s="2" customFormat="1" ht="16.5" hidden="1" customHeight="1" spans="1:14">
      <c r="A944" s="44" t="s">
        <v>853</v>
      </c>
      <c r="B944" s="31"/>
      <c r="C944" s="31"/>
      <c r="D944" s="31"/>
      <c r="E944" s="32"/>
      <c r="F944" s="31"/>
      <c r="G944" s="28"/>
      <c r="H944" s="29"/>
      <c r="I944" s="31">
        <v>400</v>
      </c>
      <c r="J944" s="28"/>
      <c r="K944" s="32"/>
      <c r="M944" s="2">
        <v>1</v>
      </c>
      <c r="N944" s="63"/>
    </row>
    <row r="945" s="2" customFormat="1" ht="16.5" hidden="1" customHeight="1" spans="1:14">
      <c r="A945" s="44" t="s">
        <v>854</v>
      </c>
      <c r="B945" s="31"/>
      <c r="C945" s="31"/>
      <c r="D945" s="31"/>
      <c r="E945" s="32"/>
      <c r="F945" s="31"/>
      <c r="G945" s="28"/>
      <c r="H945" s="29"/>
      <c r="I945" s="31">
        <v>0</v>
      </c>
      <c r="J945" s="28"/>
      <c r="K945" s="32"/>
      <c r="M945" s="2">
        <v>1</v>
      </c>
      <c r="N945" s="63"/>
    </row>
    <row r="946" s="2" customFormat="1" ht="16.5" hidden="1" customHeight="1" spans="1:14">
      <c r="A946" s="44" t="s">
        <v>855</v>
      </c>
      <c r="B946" s="31"/>
      <c r="C946" s="31"/>
      <c r="D946" s="31"/>
      <c r="E946" s="32"/>
      <c r="F946" s="31"/>
      <c r="G946" s="28"/>
      <c r="H946" s="29"/>
      <c r="I946" s="31">
        <v>0</v>
      </c>
      <c r="J946" s="28"/>
      <c r="K946" s="32"/>
      <c r="M946" s="2">
        <v>1</v>
      </c>
      <c r="N946" s="63"/>
    </row>
    <row r="947" s="2" customFormat="1" ht="16.5" hidden="1" customHeight="1" spans="1:14">
      <c r="A947" s="44" t="s">
        <v>856</v>
      </c>
      <c r="B947" s="31"/>
      <c r="C947" s="31"/>
      <c r="D947" s="31"/>
      <c r="E947" s="32"/>
      <c r="F947" s="31"/>
      <c r="G947" s="28"/>
      <c r="H947" s="29"/>
      <c r="I947" s="31">
        <v>0</v>
      </c>
      <c r="J947" s="28"/>
      <c r="K947" s="32"/>
      <c r="M947" s="2">
        <v>1</v>
      </c>
      <c r="N947" s="63"/>
    </row>
    <row r="948" s="2" customFormat="1" ht="16.5" hidden="1" customHeight="1" spans="1:14">
      <c r="A948" s="44" t="s">
        <v>857</v>
      </c>
      <c r="B948" s="31"/>
      <c r="C948" s="31"/>
      <c r="D948" s="31"/>
      <c r="E948" s="32"/>
      <c r="F948" s="31"/>
      <c r="G948" s="28"/>
      <c r="H948" s="29"/>
      <c r="I948" s="31">
        <v>0</v>
      </c>
      <c r="J948" s="28"/>
      <c r="K948" s="32"/>
      <c r="M948" s="2">
        <v>1</v>
      </c>
      <c r="N948" s="63"/>
    </row>
    <row r="949" s="2" customFormat="1" ht="16.5" hidden="1" customHeight="1" spans="1:14">
      <c r="A949" s="44" t="s">
        <v>152</v>
      </c>
      <c r="B949" s="31"/>
      <c r="C949" s="31"/>
      <c r="D949" s="31"/>
      <c r="E949" s="32"/>
      <c r="F949" s="31"/>
      <c r="G949" s="28"/>
      <c r="H949" s="29"/>
      <c r="I949" s="31">
        <v>196</v>
      </c>
      <c r="J949" s="28"/>
      <c r="K949" s="32"/>
      <c r="M949" s="2">
        <v>1</v>
      </c>
      <c r="N949" s="63"/>
    </row>
    <row r="950" s="2" customFormat="1" ht="16.5" hidden="1" customHeight="1" spans="1:14">
      <c r="A950" s="44" t="s">
        <v>858</v>
      </c>
      <c r="B950" s="31"/>
      <c r="C950" s="31"/>
      <c r="D950" s="31"/>
      <c r="E950" s="32"/>
      <c r="F950" s="31"/>
      <c r="G950" s="28"/>
      <c r="H950" s="29"/>
      <c r="I950" s="31">
        <v>659</v>
      </c>
      <c r="J950" s="28"/>
      <c r="K950" s="32"/>
      <c r="M950" s="2">
        <v>1</v>
      </c>
      <c r="N950" s="63"/>
    </row>
    <row r="951" ht="16.5" hidden="1" customHeight="1" spans="1:14">
      <c r="A951" s="30" t="s">
        <v>859</v>
      </c>
      <c r="B951" s="31"/>
      <c r="C951" s="31"/>
      <c r="D951" s="31"/>
      <c r="E951" s="32" t="e">
        <f>D951/C951*100</f>
        <v>#DIV/0!</v>
      </c>
      <c r="F951" s="31"/>
      <c r="G951" s="28">
        <f>D951-F951</f>
        <v>0</v>
      </c>
      <c r="H951" s="29" t="e">
        <f>G951/F951*100</f>
        <v>#DIV/0!</v>
      </c>
      <c r="I951" s="31"/>
      <c r="J951" s="28">
        <f>I951-B951</f>
        <v>0</v>
      </c>
      <c r="K951" s="32" t="e">
        <f>J951/B951*100</f>
        <v>#DIV/0!</v>
      </c>
      <c r="M951" s="2">
        <v>1</v>
      </c>
      <c r="N951" s="63"/>
    </row>
    <row r="952" ht="16.5" customHeight="1" spans="1:14">
      <c r="A952" s="30" t="s">
        <v>860</v>
      </c>
      <c r="B952" s="31">
        <v>527</v>
      </c>
      <c r="C952" s="31">
        <v>963</v>
      </c>
      <c r="D952" s="31">
        <v>888</v>
      </c>
      <c r="E952" s="108">
        <f>D952/C952*100</f>
        <v>92.2118380062305</v>
      </c>
      <c r="F952" s="31">
        <v>1216</v>
      </c>
      <c r="G952" s="31">
        <f>D952-F952</f>
        <v>-328</v>
      </c>
      <c r="H952" s="109">
        <f>G952/F952*100</f>
        <v>-26.9736842105263</v>
      </c>
      <c r="I952" s="31">
        <f>SUM(I953:I957)</f>
        <v>691</v>
      </c>
      <c r="J952" s="31">
        <f>I952-B952</f>
        <v>164</v>
      </c>
      <c r="K952" s="108">
        <f>J952/B952*100</f>
        <v>31.1195445920304</v>
      </c>
      <c r="N952" s="63"/>
    </row>
    <row r="953" ht="16.5" hidden="1" customHeight="1" spans="1:14">
      <c r="A953" s="30" t="s">
        <v>861</v>
      </c>
      <c r="B953" s="31"/>
      <c r="C953" s="31"/>
      <c r="D953" s="31"/>
      <c r="E953" s="32"/>
      <c r="F953" s="31"/>
      <c r="G953" s="28"/>
      <c r="H953" s="29"/>
      <c r="I953" s="31">
        <v>0</v>
      </c>
      <c r="J953" s="28"/>
      <c r="K953" s="32"/>
      <c r="M953" s="2">
        <v>1</v>
      </c>
      <c r="N953" s="63"/>
    </row>
    <row r="954" ht="16.5" hidden="1" customHeight="1" spans="1:14">
      <c r="A954" s="30" t="s">
        <v>862</v>
      </c>
      <c r="B954" s="31"/>
      <c r="C954" s="31"/>
      <c r="D954" s="31"/>
      <c r="E954" s="32"/>
      <c r="F954" s="31"/>
      <c r="G954" s="28"/>
      <c r="H954" s="29"/>
      <c r="I954" s="31">
        <v>0</v>
      </c>
      <c r="J954" s="28"/>
      <c r="K954" s="32"/>
      <c r="M954" s="2">
        <v>1</v>
      </c>
      <c r="N954" s="63"/>
    </row>
    <row r="955" ht="16.5" hidden="1" customHeight="1" spans="1:14">
      <c r="A955" s="30" t="s">
        <v>863</v>
      </c>
      <c r="B955" s="31"/>
      <c r="C955" s="31"/>
      <c r="D955" s="31"/>
      <c r="E955" s="32"/>
      <c r="F955" s="31"/>
      <c r="G955" s="28"/>
      <c r="H955" s="29"/>
      <c r="I955" s="31">
        <v>596</v>
      </c>
      <c r="J955" s="28"/>
      <c r="K955" s="32"/>
      <c r="M955" s="2">
        <v>1</v>
      </c>
      <c r="N955" s="63"/>
    </row>
    <row r="956" ht="16.5" hidden="1" customHeight="1" spans="1:14">
      <c r="A956" s="30" t="s">
        <v>864</v>
      </c>
      <c r="B956" s="31"/>
      <c r="C956" s="31"/>
      <c r="D956" s="31"/>
      <c r="E956" s="32"/>
      <c r="F956" s="31"/>
      <c r="G956" s="28"/>
      <c r="H956" s="29"/>
      <c r="I956" s="31">
        <v>0</v>
      </c>
      <c r="J956" s="28"/>
      <c r="K956" s="32"/>
      <c r="M956" s="2">
        <v>1</v>
      </c>
      <c r="N956" s="63"/>
    </row>
    <row r="957" ht="16.5" hidden="1" customHeight="1" spans="1:14">
      <c r="A957" s="30" t="s">
        <v>865</v>
      </c>
      <c r="B957" s="31"/>
      <c r="C957" s="31"/>
      <c r="D957" s="31"/>
      <c r="E957" s="32"/>
      <c r="F957" s="31"/>
      <c r="G957" s="28"/>
      <c r="H957" s="29"/>
      <c r="I957" s="31">
        <v>95</v>
      </c>
      <c r="J957" s="28"/>
      <c r="K957" s="32"/>
      <c r="M957" s="2">
        <v>1</v>
      </c>
      <c r="N957" s="63"/>
    </row>
    <row r="958" ht="16.5" customHeight="1" spans="1:14">
      <c r="A958" s="30" t="s">
        <v>866</v>
      </c>
      <c r="B958" s="31">
        <v>445.3</v>
      </c>
      <c r="C958" s="31">
        <v>45</v>
      </c>
      <c r="D958" s="31">
        <v>7</v>
      </c>
      <c r="E958" s="108">
        <f>D958/C958*100</f>
        <v>15.5555555555556</v>
      </c>
      <c r="F958" s="31">
        <v>423</v>
      </c>
      <c r="G958" s="31">
        <f>D958-F958</f>
        <v>-416</v>
      </c>
      <c r="H958" s="109">
        <f>G958/F958*100</f>
        <v>-98.3451536643026</v>
      </c>
      <c r="I958" s="31">
        <v>435.3</v>
      </c>
      <c r="J958" s="31">
        <f>I958-B958</f>
        <v>-10</v>
      </c>
      <c r="K958" s="108">
        <f>J958/B958*100</f>
        <v>-2.2456770716371</v>
      </c>
      <c r="N958" s="63"/>
    </row>
    <row r="959" s="2" customFormat="1" ht="16.5" customHeight="1" spans="1:14">
      <c r="A959" s="27" t="s">
        <v>867</v>
      </c>
      <c r="B959" s="28">
        <f>B960+B970+B977+B978+B991+B992+B993</f>
        <v>22626.3</v>
      </c>
      <c r="C959" s="28">
        <f t="shared" ref="C959:D959" si="47">C960+C970+C977+C978+C991+C992+C993</f>
        <v>21931</v>
      </c>
      <c r="D959" s="28">
        <f t="shared" si="47"/>
        <v>20204</v>
      </c>
      <c r="E959" s="32">
        <f>D959/C959*100</f>
        <v>92.1253020838083</v>
      </c>
      <c r="F959" s="28">
        <f>F960+F970+F977+F978+F991+F992+F993</f>
        <v>19199</v>
      </c>
      <c r="G959" s="28">
        <f>D959-F959</f>
        <v>1005</v>
      </c>
      <c r="H959" s="29">
        <f>G959/F959*100</f>
        <v>5.23464763789781</v>
      </c>
      <c r="I959" s="28">
        <f>I960+I970+I977+I978+I991+I992+I993</f>
        <v>26355.91</v>
      </c>
      <c r="J959" s="28">
        <f>I959-B959</f>
        <v>3729.61</v>
      </c>
      <c r="K959" s="32">
        <f>J959/B959*100</f>
        <v>16.4835169691907</v>
      </c>
      <c r="N959" s="63"/>
    </row>
    <row r="960" ht="16.5" customHeight="1" spans="1:14">
      <c r="A960" s="30" t="s">
        <v>868</v>
      </c>
      <c r="B960" s="31">
        <v>5480</v>
      </c>
      <c r="C960" s="31">
        <v>6000</v>
      </c>
      <c r="D960" s="31">
        <v>5918</v>
      </c>
      <c r="E960" s="108">
        <f>D960/C960*100</f>
        <v>98.6333333333333</v>
      </c>
      <c r="F960" s="31">
        <v>4621</v>
      </c>
      <c r="G960" s="31">
        <f>D960-F960</f>
        <v>1297</v>
      </c>
      <c r="H960" s="109">
        <f>G960/F960*100</f>
        <v>28.0675178532785</v>
      </c>
      <c r="I960" s="31">
        <f>SUM(I961:I969)</f>
        <v>7512.89</v>
      </c>
      <c r="J960" s="31">
        <f>I960-B960</f>
        <v>2032.89</v>
      </c>
      <c r="K960" s="108">
        <f>J960/B960*100</f>
        <v>37.0965328467153</v>
      </c>
      <c r="N960" s="63"/>
    </row>
    <row r="961" ht="16.5" hidden="1" customHeight="1" spans="1:14">
      <c r="A961" s="44" t="s">
        <v>143</v>
      </c>
      <c r="B961" s="31"/>
      <c r="C961" s="31"/>
      <c r="D961" s="31"/>
      <c r="E961" s="32"/>
      <c r="F961" s="31"/>
      <c r="G961" s="28"/>
      <c r="H961" s="29"/>
      <c r="I961" s="31">
        <v>3114.09</v>
      </c>
      <c r="J961" s="28"/>
      <c r="K961" s="32"/>
      <c r="M961" s="2">
        <v>1</v>
      </c>
      <c r="N961" s="63"/>
    </row>
    <row r="962" ht="16.5" hidden="1" customHeight="1" spans="1:14">
      <c r="A962" s="30" t="s">
        <v>144</v>
      </c>
      <c r="B962" s="31"/>
      <c r="C962" s="31"/>
      <c r="D962" s="31"/>
      <c r="E962" s="32"/>
      <c r="F962" s="31"/>
      <c r="G962" s="28"/>
      <c r="H962" s="29"/>
      <c r="I962" s="31">
        <v>241.8</v>
      </c>
      <c r="J962" s="28"/>
      <c r="K962" s="32"/>
      <c r="M962" s="2">
        <v>1</v>
      </c>
      <c r="N962" s="63"/>
    </row>
    <row r="963" ht="16.5" hidden="1" customHeight="1" spans="1:14">
      <c r="A963" s="30" t="s">
        <v>145</v>
      </c>
      <c r="B963" s="31"/>
      <c r="C963" s="31"/>
      <c r="D963" s="31"/>
      <c r="E963" s="32"/>
      <c r="F963" s="31"/>
      <c r="G963" s="28"/>
      <c r="H963" s="29"/>
      <c r="I963" s="31">
        <v>0</v>
      </c>
      <c r="J963" s="28"/>
      <c r="K963" s="32"/>
      <c r="M963" s="2">
        <v>1</v>
      </c>
      <c r="N963" s="63"/>
    </row>
    <row r="964" ht="16.5" hidden="1" customHeight="1" spans="1:14">
      <c r="A964" s="30" t="s">
        <v>869</v>
      </c>
      <c r="B964" s="31"/>
      <c r="C964" s="31"/>
      <c r="D964" s="31"/>
      <c r="E964" s="32"/>
      <c r="F964" s="31"/>
      <c r="G964" s="28"/>
      <c r="H964" s="29"/>
      <c r="I964" s="31">
        <v>118</v>
      </c>
      <c r="J964" s="28"/>
      <c r="K964" s="32"/>
      <c r="M964" s="2">
        <v>1</v>
      </c>
      <c r="N964" s="63"/>
    </row>
    <row r="965" ht="16.5" hidden="1" customHeight="1" spans="1:14">
      <c r="A965" s="30" t="s">
        <v>870</v>
      </c>
      <c r="B965" s="31"/>
      <c r="C965" s="31"/>
      <c r="D965" s="31"/>
      <c r="E965" s="32"/>
      <c r="F965" s="31"/>
      <c r="G965" s="28"/>
      <c r="H965" s="29"/>
      <c r="I965" s="31">
        <v>687</v>
      </c>
      <c r="J965" s="28"/>
      <c r="K965" s="32"/>
      <c r="M965" s="2">
        <v>1</v>
      </c>
      <c r="N965" s="63"/>
    </row>
    <row r="966" ht="16.5" hidden="1" customHeight="1" spans="1:14">
      <c r="A966" s="30" t="s">
        <v>871</v>
      </c>
      <c r="B966" s="31"/>
      <c r="C966" s="31"/>
      <c r="D966" s="31"/>
      <c r="E966" s="32"/>
      <c r="F966" s="31"/>
      <c r="G966" s="28"/>
      <c r="H966" s="29"/>
      <c r="I966" s="31">
        <v>50</v>
      </c>
      <c r="J966" s="28"/>
      <c r="K966" s="32"/>
      <c r="M966" s="2">
        <v>1</v>
      </c>
      <c r="N966" s="63"/>
    </row>
    <row r="967" ht="16.5" hidden="1" customHeight="1" spans="1:14">
      <c r="A967" s="30" t="s">
        <v>872</v>
      </c>
      <c r="B967" s="31"/>
      <c r="C967" s="31"/>
      <c r="D967" s="31"/>
      <c r="E967" s="32"/>
      <c r="F967" s="31"/>
      <c r="G967" s="28"/>
      <c r="H967" s="29"/>
      <c r="I967" s="31">
        <v>715.77</v>
      </c>
      <c r="J967" s="28"/>
      <c r="K967" s="32"/>
      <c r="M967" s="2">
        <v>1</v>
      </c>
      <c r="N967" s="63"/>
    </row>
    <row r="968" ht="16.5" hidden="1" customHeight="1" spans="1:14">
      <c r="A968" s="30" t="s">
        <v>152</v>
      </c>
      <c r="B968" s="31"/>
      <c r="C968" s="31"/>
      <c r="D968" s="31"/>
      <c r="E968" s="32"/>
      <c r="F968" s="31"/>
      <c r="G968" s="28"/>
      <c r="H968" s="29"/>
      <c r="I968" s="31">
        <v>1015.25</v>
      </c>
      <c r="J968" s="28"/>
      <c r="K968" s="32"/>
      <c r="M968" s="2">
        <v>1</v>
      </c>
      <c r="N968" s="63"/>
    </row>
    <row r="969" ht="16.5" hidden="1" customHeight="1" spans="1:14">
      <c r="A969" s="30" t="s">
        <v>873</v>
      </c>
      <c r="B969" s="31"/>
      <c r="C969" s="31"/>
      <c r="D969" s="31"/>
      <c r="E969" s="32"/>
      <c r="F969" s="31"/>
      <c r="G969" s="28"/>
      <c r="H969" s="29"/>
      <c r="I969" s="31">
        <f>1385.98+185</f>
        <v>1570.98</v>
      </c>
      <c r="J969" s="28"/>
      <c r="K969" s="32"/>
      <c r="M969" s="2">
        <v>1</v>
      </c>
      <c r="N969" s="63"/>
    </row>
    <row r="970" ht="16.5" customHeight="1" spans="1:14">
      <c r="A970" s="30" t="s">
        <v>874</v>
      </c>
      <c r="B970" s="31">
        <v>13266</v>
      </c>
      <c r="C970" s="31">
        <f>13266-2661</f>
        <v>10605</v>
      </c>
      <c r="D970" s="31">
        <v>9663</v>
      </c>
      <c r="E970" s="108">
        <f>D970/C970*100</f>
        <v>91.1173974540311</v>
      </c>
      <c r="F970" s="31">
        <f>9951+422</f>
        <v>10373</v>
      </c>
      <c r="G970" s="31">
        <f>D970-F970</f>
        <v>-710</v>
      </c>
      <c r="H970" s="109">
        <f>G970/F970*100</f>
        <v>-6.84469295285838</v>
      </c>
      <c r="I970" s="31">
        <f>SUM(I971:I976)</f>
        <v>15752.73</v>
      </c>
      <c r="J970" s="31">
        <f>I970-B970</f>
        <v>2486.73</v>
      </c>
      <c r="K970" s="108">
        <f>J970/B970*100</f>
        <v>18.7451379466305</v>
      </c>
      <c r="N970" s="63"/>
    </row>
    <row r="971" ht="16.5" hidden="1" customHeight="1" spans="1:14">
      <c r="A971" s="44" t="s">
        <v>143</v>
      </c>
      <c r="B971" s="31"/>
      <c r="C971" s="31"/>
      <c r="D971" s="31"/>
      <c r="E971" s="32"/>
      <c r="F971" s="31"/>
      <c r="G971" s="28"/>
      <c r="H971" s="29"/>
      <c r="I971" s="31">
        <v>1306.55</v>
      </c>
      <c r="J971" s="28"/>
      <c r="K971" s="32"/>
      <c r="M971" s="2">
        <v>1</v>
      </c>
      <c r="N971" s="63"/>
    </row>
    <row r="972" ht="16.5" hidden="1" customHeight="1" spans="1:14">
      <c r="A972" s="30" t="s">
        <v>144</v>
      </c>
      <c r="B972" s="31"/>
      <c r="C972" s="31"/>
      <c r="D972" s="31"/>
      <c r="E972" s="32"/>
      <c r="F972" s="31"/>
      <c r="G972" s="28"/>
      <c r="H972" s="29"/>
      <c r="I972" s="31">
        <v>3975</v>
      </c>
      <c r="J972" s="28"/>
      <c r="K972" s="32"/>
      <c r="M972" s="2">
        <v>1</v>
      </c>
      <c r="N972" s="63"/>
    </row>
    <row r="973" ht="16.5" hidden="1" customHeight="1" spans="1:14">
      <c r="A973" s="30" t="s">
        <v>145</v>
      </c>
      <c r="B973" s="31"/>
      <c r="C973" s="31"/>
      <c r="D973" s="31"/>
      <c r="E973" s="32"/>
      <c r="F973" s="31"/>
      <c r="G973" s="28"/>
      <c r="H973" s="29"/>
      <c r="I973" s="31">
        <v>0</v>
      </c>
      <c r="J973" s="28"/>
      <c r="K973" s="32"/>
      <c r="M973" s="2">
        <v>1</v>
      </c>
      <c r="N973" s="63"/>
    </row>
    <row r="974" ht="16.5" hidden="1" customHeight="1" spans="1:14">
      <c r="A974" s="30" t="s">
        <v>875</v>
      </c>
      <c r="B974" s="31"/>
      <c r="C974" s="31"/>
      <c r="D974" s="31"/>
      <c r="E974" s="32"/>
      <c r="F974" s="31"/>
      <c r="G974" s="28"/>
      <c r="H974" s="29"/>
      <c r="I974" s="31">
        <f>9805.18+35</f>
        <v>9840.18</v>
      </c>
      <c r="J974" s="28"/>
      <c r="K974" s="32"/>
      <c r="M974" s="2">
        <v>1</v>
      </c>
      <c r="N974" s="63"/>
    </row>
    <row r="975" ht="16.5" hidden="1" customHeight="1" spans="1:14">
      <c r="A975" s="30" t="s">
        <v>152</v>
      </c>
      <c r="B975" s="31"/>
      <c r="C975" s="31"/>
      <c r="D975" s="31"/>
      <c r="E975" s="32"/>
      <c r="F975" s="31"/>
      <c r="G975" s="28"/>
      <c r="H975" s="29"/>
      <c r="I975" s="31">
        <v>0</v>
      </c>
      <c r="J975" s="28"/>
      <c r="K975" s="32"/>
      <c r="M975" s="2">
        <v>1</v>
      </c>
      <c r="N975" s="63"/>
    </row>
    <row r="976" ht="16.5" hidden="1" customHeight="1" spans="1:14">
      <c r="A976" s="30" t="s">
        <v>876</v>
      </c>
      <c r="B976" s="31"/>
      <c r="C976" s="31"/>
      <c r="D976" s="31"/>
      <c r="E976" s="32"/>
      <c r="F976" s="31"/>
      <c r="G976" s="28"/>
      <c r="H976" s="29"/>
      <c r="I976" s="31">
        <v>631</v>
      </c>
      <c r="J976" s="28"/>
      <c r="K976" s="32"/>
      <c r="M976" s="2">
        <v>1</v>
      </c>
      <c r="N976" s="63"/>
    </row>
    <row r="977" ht="16.5" customHeight="1" spans="1:14">
      <c r="A977" s="30" t="s">
        <v>877</v>
      </c>
      <c r="B977" s="31"/>
      <c r="C977" s="31"/>
      <c r="D977" s="31"/>
      <c r="E977" s="108"/>
      <c r="F977" s="31"/>
      <c r="G977" s="31">
        <f>D977-F977</f>
        <v>0</v>
      </c>
      <c r="H977" s="109"/>
      <c r="I977" s="31">
        <v>10</v>
      </c>
      <c r="J977" s="31">
        <f>I977-B977</f>
        <v>10</v>
      </c>
      <c r="K977" s="108"/>
      <c r="N977" s="63"/>
    </row>
    <row r="978" ht="16.5" customHeight="1" spans="1:14">
      <c r="A978" s="30" t="s">
        <v>878</v>
      </c>
      <c r="B978" s="31">
        <v>579</v>
      </c>
      <c r="C978" s="31">
        <v>579</v>
      </c>
      <c r="D978" s="31">
        <v>562</v>
      </c>
      <c r="E978" s="108">
        <f>D978/C978*100</f>
        <v>97.0639032815199</v>
      </c>
      <c r="F978" s="31">
        <v>559</v>
      </c>
      <c r="G978" s="31">
        <f>D978-F978</f>
        <v>3</v>
      </c>
      <c r="H978" s="109">
        <f>G978/F978*100</f>
        <v>0.536672629695885</v>
      </c>
      <c r="I978" s="31">
        <f>SUM(I979:I990)</f>
        <v>457.57</v>
      </c>
      <c r="J978" s="31">
        <f>I978-B978</f>
        <v>-121.43</v>
      </c>
      <c r="K978" s="108">
        <f>J978/B978*100</f>
        <v>-20.972366148532</v>
      </c>
      <c r="N978" s="63"/>
    </row>
    <row r="979" ht="16.5" hidden="1" customHeight="1" spans="1:14">
      <c r="A979" s="44" t="s">
        <v>143</v>
      </c>
      <c r="B979" s="31"/>
      <c r="C979" s="31"/>
      <c r="D979" s="31"/>
      <c r="E979" s="32"/>
      <c r="F979" s="31"/>
      <c r="G979" s="28"/>
      <c r="H979" s="29"/>
      <c r="I979" s="31">
        <v>406.27</v>
      </c>
      <c r="J979" s="28"/>
      <c r="K979" s="32"/>
      <c r="M979" s="2">
        <v>1</v>
      </c>
      <c r="N979" s="63"/>
    </row>
    <row r="980" ht="16.5" hidden="1" customHeight="1" spans="1:14">
      <c r="A980" s="30" t="s">
        <v>144</v>
      </c>
      <c r="B980" s="31"/>
      <c r="C980" s="31"/>
      <c r="D980" s="31"/>
      <c r="E980" s="32"/>
      <c r="F980" s="31"/>
      <c r="G980" s="28"/>
      <c r="H980" s="29"/>
      <c r="I980" s="31">
        <v>18.3</v>
      </c>
      <c r="J980" s="28"/>
      <c r="K980" s="32"/>
      <c r="M980" s="2">
        <v>1</v>
      </c>
      <c r="N980" s="63"/>
    </row>
    <row r="981" ht="16.5" hidden="1" customHeight="1" spans="1:14">
      <c r="A981" s="30" t="s">
        <v>145</v>
      </c>
      <c r="B981" s="31"/>
      <c r="C981" s="31"/>
      <c r="D981" s="31"/>
      <c r="E981" s="32"/>
      <c r="F981" s="31"/>
      <c r="G981" s="28"/>
      <c r="H981" s="29"/>
      <c r="I981" s="31">
        <v>0</v>
      </c>
      <c r="J981" s="28"/>
      <c r="K981" s="32"/>
      <c r="M981" s="2">
        <v>1</v>
      </c>
      <c r="N981" s="63"/>
    </row>
    <row r="982" ht="16.5" hidden="1" customHeight="1" spans="1:14">
      <c r="A982" s="30" t="s">
        <v>879</v>
      </c>
      <c r="B982" s="31"/>
      <c r="C982" s="31"/>
      <c r="D982" s="31"/>
      <c r="E982" s="32"/>
      <c r="F982" s="31"/>
      <c r="G982" s="28"/>
      <c r="H982" s="29"/>
      <c r="I982" s="31">
        <v>5</v>
      </c>
      <c r="J982" s="28"/>
      <c r="K982" s="32"/>
      <c r="M982" s="2">
        <v>1</v>
      </c>
      <c r="N982" s="63"/>
    </row>
    <row r="983" ht="16.5" hidden="1" customHeight="1" spans="1:14">
      <c r="A983" s="30" t="s">
        <v>880</v>
      </c>
      <c r="B983" s="31"/>
      <c r="C983" s="31"/>
      <c r="D983" s="31"/>
      <c r="E983" s="32"/>
      <c r="F983" s="31"/>
      <c r="G983" s="28"/>
      <c r="H983" s="29"/>
      <c r="I983" s="31">
        <v>0</v>
      </c>
      <c r="J983" s="28"/>
      <c r="K983" s="32"/>
      <c r="M983" s="2">
        <v>1</v>
      </c>
      <c r="N983" s="63"/>
    </row>
    <row r="984" ht="16.5" hidden="1" customHeight="1" spans="1:14">
      <c r="A984" s="30" t="s">
        <v>881</v>
      </c>
      <c r="B984" s="31"/>
      <c r="C984" s="31"/>
      <c r="D984" s="31"/>
      <c r="E984" s="32"/>
      <c r="F984" s="31"/>
      <c r="G984" s="28"/>
      <c r="H984" s="29"/>
      <c r="I984" s="31">
        <v>0</v>
      </c>
      <c r="J984" s="28"/>
      <c r="K984" s="32"/>
      <c r="M984" s="2">
        <v>1</v>
      </c>
      <c r="N984" s="63"/>
    </row>
    <row r="985" ht="16.5" hidden="1" customHeight="1" spans="1:14">
      <c r="A985" s="30" t="s">
        <v>882</v>
      </c>
      <c r="B985" s="31"/>
      <c r="C985" s="31"/>
      <c r="D985" s="31"/>
      <c r="E985" s="32"/>
      <c r="F985" s="31"/>
      <c r="G985" s="28"/>
      <c r="H985" s="29"/>
      <c r="I985" s="31">
        <v>23</v>
      </c>
      <c r="J985" s="28"/>
      <c r="K985" s="32"/>
      <c r="M985" s="2">
        <v>1</v>
      </c>
      <c r="N985" s="63"/>
    </row>
    <row r="986" ht="16.5" hidden="1" customHeight="1" spans="1:14">
      <c r="A986" s="30" t="s">
        <v>883</v>
      </c>
      <c r="B986" s="31"/>
      <c r="C986" s="31"/>
      <c r="D986" s="31"/>
      <c r="E986" s="32"/>
      <c r="F986" s="31"/>
      <c r="G986" s="28"/>
      <c r="H986" s="29"/>
      <c r="I986" s="31">
        <v>0</v>
      </c>
      <c r="J986" s="28"/>
      <c r="K986" s="32"/>
      <c r="M986" s="2">
        <v>1</v>
      </c>
      <c r="N986" s="63"/>
    </row>
    <row r="987" ht="16.5" hidden="1" customHeight="1" spans="1:14">
      <c r="A987" s="30" t="s">
        <v>884</v>
      </c>
      <c r="B987" s="31"/>
      <c r="C987" s="31"/>
      <c r="D987" s="31"/>
      <c r="E987" s="32"/>
      <c r="F987" s="31"/>
      <c r="G987" s="28"/>
      <c r="H987" s="29"/>
      <c r="I987" s="31">
        <v>0</v>
      </c>
      <c r="J987" s="28"/>
      <c r="K987" s="32"/>
      <c r="M987" s="2">
        <v>1</v>
      </c>
      <c r="N987" s="63"/>
    </row>
    <row r="988" ht="16.5" hidden="1" customHeight="1" spans="1:14">
      <c r="A988" s="30" t="s">
        <v>885</v>
      </c>
      <c r="B988" s="31"/>
      <c r="C988" s="31"/>
      <c r="D988" s="31"/>
      <c r="E988" s="32"/>
      <c r="F988" s="31"/>
      <c r="G988" s="28"/>
      <c r="H988" s="29"/>
      <c r="I988" s="31">
        <v>0</v>
      </c>
      <c r="J988" s="28"/>
      <c r="K988" s="32"/>
      <c r="M988" s="2">
        <v>1</v>
      </c>
      <c r="N988" s="63"/>
    </row>
    <row r="989" ht="16.5" hidden="1" customHeight="1" spans="1:14">
      <c r="A989" s="30" t="s">
        <v>886</v>
      </c>
      <c r="B989" s="31"/>
      <c r="C989" s="31"/>
      <c r="D989" s="31"/>
      <c r="E989" s="32"/>
      <c r="F989" s="31"/>
      <c r="G989" s="28"/>
      <c r="H989" s="29"/>
      <c r="I989" s="31">
        <v>2</v>
      </c>
      <c r="J989" s="28"/>
      <c r="K989" s="32"/>
      <c r="M989" s="2">
        <v>1</v>
      </c>
      <c r="N989" s="63"/>
    </row>
    <row r="990" ht="16.5" hidden="1" customHeight="1" spans="1:14">
      <c r="A990" s="30" t="s">
        <v>887</v>
      </c>
      <c r="B990" s="31"/>
      <c r="C990" s="31"/>
      <c r="D990" s="31"/>
      <c r="E990" s="32"/>
      <c r="F990" s="31"/>
      <c r="G990" s="28"/>
      <c r="H990" s="29"/>
      <c r="I990" s="31">
        <v>3</v>
      </c>
      <c r="J990" s="28"/>
      <c r="K990" s="32"/>
      <c r="M990" s="2">
        <v>1</v>
      </c>
      <c r="N990" s="63"/>
    </row>
    <row r="991" ht="16.5" customHeight="1" spans="1:14">
      <c r="A991" s="30" t="s">
        <v>888</v>
      </c>
      <c r="B991" s="31">
        <v>2170</v>
      </c>
      <c r="C991" s="31">
        <v>2170</v>
      </c>
      <c r="D991" s="31">
        <v>1580</v>
      </c>
      <c r="E991" s="108">
        <f>D991/C991*100</f>
        <v>72.8110599078341</v>
      </c>
      <c r="F991" s="31">
        <v>-139</v>
      </c>
      <c r="G991" s="31">
        <f>D991-F991</f>
        <v>1719</v>
      </c>
      <c r="H991" s="109">
        <f>G991/F991*100</f>
        <v>-1236.69064748201</v>
      </c>
      <c r="I991" s="31">
        <v>1477.72</v>
      </c>
      <c r="J991" s="31">
        <f t="shared" ref="J991:J1002" si="48">I991-B991</f>
        <v>-692.28</v>
      </c>
      <c r="K991" s="108">
        <f t="shared" ref="K991:K999" si="49">J991/B991*100</f>
        <v>-31.9023041474654</v>
      </c>
      <c r="N991" s="63"/>
    </row>
    <row r="992" ht="16.5" customHeight="1" spans="1:14">
      <c r="A992" s="30" t="s">
        <v>889</v>
      </c>
      <c r="B992" s="31">
        <v>565</v>
      </c>
      <c r="C992" s="31">
        <v>1900</v>
      </c>
      <c r="D992" s="31">
        <v>1810</v>
      </c>
      <c r="E992" s="108">
        <f>D992/C992*100</f>
        <v>95.2631578947368</v>
      </c>
      <c r="F992" s="31">
        <v>2146</v>
      </c>
      <c r="G992" s="31">
        <f>D992-F992</f>
        <v>-336</v>
      </c>
      <c r="H992" s="109">
        <f t="shared" ref="H992:H997" si="50">G992/F992*100</f>
        <v>-15.6570363466915</v>
      </c>
      <c r="I992" s="31">
        <v>445</v>
      </c>
      <c r="J992" s="31">
        <f t="shared" si="48"/>
        <v>-120</v>
      </c>
      <c r="K992" s="108">
        <f t="shared" si="49"/>
        <v>-21.2389380530973</v>
      </c>
      <c r="N992" s="63"/>
    </row>
    <row r="993" ht="16.5" customHeight="1" spans="1:14">
      <c r="A993" s="30" t="s">
        <v>890</v>
      </c>
      <c r="B993" s="31">
        <v>566.3</v>
      </c>
      <c r="C993" s="31">
        <v>677</v>
      </c>
      <c r="D993" s="31">
        <v>671</v>
      </c>
      <c r="E993" s="108">
        <f t="shared" ref="E993:E1002" si="51">D993/C993*100</f>
        <v>99.1137370753324</v>
      </c>
      <c r="F993" s="31">
        <v>1639</v>
      </c>
      <c r="G993" s="31">
        <f>D993-F993</f>
        <v>-968</v>
      </c>
      <c r="H993" s="109">
        <f t="shared" si="50"/>
        <v>-59.0604026845638</v>
      </c>
      <c r="I993" s="31">
        <v>700</v>
      </c>
      <c r="J993" s="31">
        <f t="shared" si="48"/>
        <v>133.7</v>
      </c>
      <c r="K993" s="108">
        <f t="shared" si="49"/>
        <v>23.6093943139679</v>
      </c>
      <c r="N993" s="63"/>
    </row>
    <row r="994" s="2" customFormat="1" ht="16.5" customHeight="1" spans="1:14">
      <c r="A994" s="27" t="s">
        <v>891</v>
      </c>
      <c r="B994" s="28">
        <v>26356</v>
      </c>
      <c r="C994" s="28">
        <v>0</v>
      </c>
      <c r="D994" s="28"/>
      <c r="E994" s="32">
        <v>0</v>
      </c>
      <c r="F994" s="28"/>
      <c r="G994" s="28">
        <f>D994-F994</f>
        <v>0</v>
      </c>
      <c r="H994" s="29"/>
      <c r="I994" s="28">
        <v>42000</v>
      </c>
      <c r="J994" s="28">
        <f t="shared" si="48"/>
        <v>15644</v>
      </c>
      <c r="K994" s="32">
        <f t="shared" si="49"/>
        <v>59.3565032630141</v>
      </c>
      <c r="N994" s="63"/>
    </row>
    <row r="995" s="2" customFormat="1" ht="16.5" customHeight="1" spans="1:14">
      <c r="A995" s="27" t="s">
        <v>892</v>
      </c>
      <c r="B995" s="28">
        <f>B996+B997</f>
        <v>135754.3</v>
      </c>
      <c r="C995" s="28">
        <f t="shared" ref="C995:I995" si="52">C996+C997</f>
        <v>1725</v>
      </c>
      <c r="D995" s="28">
        <f t="shared" si="52"/>
        <v>328</v>
      </c>
      <c r="E995" s="32">
        <f t="shared" si="51"/>
        <v>19.0144927536232</v>
      </c>
      <c r="F995" s="28">
        <f t="shared" si="52"/>
        <v>1272</v>
      </c>
      <c r="G995" s="28">
        <f>D995-F995</f>
        <v>-944</v>
      </c>
      <c r="H995" s="29">
        <f t="shared" si="50"/>
        <v>-74.2138364779874</v>
      </c>
      <c r="I995" s="28">
        <f t="shared" si="52"/>
        <v>96770.53</v>
      </c>
      <c r="J995" s="28">
        <f t="shared" si="48"/>
        <v>-38983.77</v>
      </c>
      <c r="K995" s="32">
        <f t="shared" si="49"/>
        <v>-28.7164163492427</v>
      </c>
      <c r="N995" s="63"/>
    </row>
    <row r="996" ht="16.5" customHeight="1" spans="1:14">
      <c r="A996" s="30" t="s">
        <v>893</v>
      </c>
      <c r="B996" s="31">
        <v>128672</v>
      </c>
      <c r="C996" s="31"/>
      <c r="D996" s="31"/>
      <c r="E996" s="108"/>
      <c r="F996" s="31"/>
      <c r="G996" s="31"/>
      <c r="H996" s="109"/>
      <c r="I996" s="31">
        <f>129487-386-1000-46000+10569+0.53</f>
        <v>92670.53</v>
      </c>
      <c r="J996" s="31">
        <f t="shared" si="48"/>
        <v>-36001.47</v>
      </c>
      <c r="K996" s="108">
        <f t="shared" si="49"/>
        <v>-27.9792573364835</v>
      </c>
      <c r="N996" s="63"/>
    </row>
    <row r="997" ht="16.5" customHeight="1" spans="1:14">
      <c r="A997" s="30" t="s">
        <v>894</v>
      </c>
      <c r="B997" s="31">
        <v>7082.3</v>
      </c>
      <c r="C997" s="31">
        <f>1331+394</f>
        <v>1725</v>
      </c>
      <c r="D997" s="31">
        <v>328</v>
      </c>
      <c r="E997" s="108">
        <f t="shared" si="51"/>
        <v>19.0144927536232</v>
      </c>
      <c r="F997" s="31">
        <v>1272</v>
      </c>
      <c r="G997" s="31"/>
      <c r="H997" s="109">
        <f t="shared" si="50"/>
        <v>0</v>
      </c>
      <c r="I997" s="31">
        <v>4100</v>
      </c>
      <c r="J997" s="31">
        <f t="shared" si="48"/>
        <v>-2982.3</v>
      </c>
      <c r="K997" s="108">
        <f t="shared" si="49"/>
        <v>-42.1092018129704</v>
      </c>
      <c r="N997" s="63"/>
    </row>
    <row r="998" s="2" customFormat="1" ht="16.5" customHeight="1" spans="1:14">
      <c r="A998" s="50" t="s">
        <v>895</v>
      </c>
      <c r="B998" s="51">
        <f>B999</f>
        <v>62804</v>
      </c>
      <c r="C998" s="51">
        <f t="shared" ref="C998:D998" si="53">C999</f>
        <v>61577</v>
      </c>
      <c r="D998" s="51">
        <f t="shared" si="53"/>
        <v>59919</v>
      </c>
      <c r="E998" s="32">
        <f t="shared" si="51"/>
        <v>97.3074362180684</v>
      </c>
      <c r="F998" s="51">
        <f>F999</f>
        <v>58895</v>
      </c>
      <c r="G998" s="28">
        <f>D998-F998</f>
        <v>1024</v>
      </c>
      <c r="H998" s="29">
        <f t="shared" ref="H998:H1002" si="54">G998/F998*100</f>
        <v>1.73868749469395</v>
      </c>
      <c r="I998" s="51">
        <f>I999</f>
        <v>64225</v>
      </c>
      <c r="J998" s="28">
        <f t="shared" si="48"/>
        <v>1421</v>
      </c>
      <c r="K998" s="32">
        <f t="shared" si="49"/>
        <v>2.26259473918859</v>
      </c>
      <c r="N998" s="63"/>
    </row>
    <row r="999" ht="16.5" customHeight="1" spans="1:14">
      <c r="A999" s="52" t="s">
        <v>896</v>
      </c>
      <c r="B999" s="53">
        <v>62804</v>
      </c>
      <c r="C999" s="53">
        <v>61577</v>
      </c>
      <c r="D999" s="31">
        <v>59919</v>
      </c>
      <c r="E999" s="108">
        <f t="shared" si="51"/>
        <v>97.3074362180684</v>
      </c>
      <c r="F999" s="54">
        <v>58895</v>
      </c>
      <c r="G999" s="31">
        <f>D999-F999</f>
        <v>1024</v>
      </c>
      <c r="H999" s="109">
        <f t="shared" si="54"/>
        <v>1.73868749469395</v>
      </c>
      <c r="I999" s="31">
        <v>64225</v>
      </c>
      <c r="J999" s="31">
        <f t="shared" si="48"/>
        <v>1421</v>
      </c>
      <c r="K999" s="108">
        <f t="shared" si="49"/>
        <v>2.26259473918859</v>
      </c>
      <c r="N999" s="63"/>
    </row>
    <row r="1000" s="4" customFormat="1" ht="16.5" customHeight="1" spans="1:14">
      <c r="A1000" s="50" t="s">
        <v>897</v>
      </c>
      <c r="B1000" s="28">
        <f>B1001</f>
        <v>180.3</v>
      </c>
      <c r="C1000" s="28">
        <f t="shared" ref="C1000:D1000" si="55">C1001</f>
        <v>464</v>
      </c>
      <c r="D1000" s="28">
        <f t="shared" si="55"/>
        <v>393</v>
      </c>
      <c r="E1000" s="32">
        <f t="shared" si="51"/>
        <v>84.698275862069</v>
      </c>
      <c r="F1000" s="28">
        <f>F1001</f>
        <v>207</v>
      </c>
      <c r="G1000" s="28">
        <f>D1000-F1000</f>
        <v>186</v>
      </c>
      <c r="H1000" s="29">
        <f t="shared" si="54"/>
        <v>89.8550724637681</v>
      </c>
      <c r="I1000" s="28">
        <f>I1001</f>
        <v>370</v>
      </c>
      <c r="J1000" s="28">
        <f t="shared" si="48"/>
        <v>189.7</v>
      </c>
      <c r="K1000" s="32"/>
      <c r="N1000" s="63"/>
    </row>
    <row r="1001" ht="16.5" customHeight="1" spans="1:14">
      <c r="A1001" s="52" t="s">
        <v>898</v>
      </c>
      <c r="B1001" s="53">
        <v>180.3</v>
      </c>
      <c r="C1001" s="53">
        <v>464</v>
      </c>
      <c r="D1001" s="31">
        <v>393</v>
      </c>
      <c r="E1001" s="108">
        <f t="shared" si="51"/>
        <v>84.698275862069</v>
      </c>
      <c r="F1001" s="54">
        <v>207</v>
      </c>
      <c r="G1001" s="31">
        <f>D1001-F1001</f>
        <v>186</v>
      </c>
      <c r="H1001" s="109">
        <f t="shared" si="54"/>
        <v>89.8550724637681</v>
      </c>
      <c r="I1001" s="31">
        <v>370</v>
      </c>
      <c r="J1001" s="31">
        <f t="shared" si="48"/>
        <v>189.7</v>
      </c>
      <c r="K1001" s="108"/>
      <c r="N1001" s="63"/>
    </row>
    <row r="1002" s="4" customFormat="1" ht="16.5" customHeight="1" spans="1:14">
      <c r="A1002" s="55" t="s">
        <v>899</v>
      </c>
      <c r="B1002" s="28">
        <f>B1000+B998+B995+B994+B959+B932+B913+B889+B876+B863+B800+B759+B666+B647+B603+B532+B425+B368+B324+B287+B220+B204+B7</f>
        <v>4022970.4</v>
      </c>
      <c r="C1002" s="28">
        <f>C1000+C998+C995+C994+C959+C932+C913+C889+C876+C863+C800+C759+C666+C647+C603+C532+C425+C368+C324+C287+C220+C204+C7</f>
        <v>3821232</v>
      </c>
      <c r="D1002" s="28">
        <f>D1000+D998+D995+D994+D959+D932+D913+D889+D876+D863+D800+D759+D666+D647+D603+D532+D425+D368+D324+D287+D220+D204+D7</f>
        <v>3640631</v>
      </c>
      <c r="E1002" s="29">
        <f t="shared" si="51"/>
        <v>95.2737494085677</v>
      </c>
      <c r="F1002" s="28">
        <f>F1000+F998+F995+F994+F959+F932+F913+F889+F876+F863+F800+F759+F666+F647+F603+F532+F425+F368+F324+F287+F220+F204+F7</f>
        <v>3759061</v>
      </c>
      <c r="G1002" s="28">
        <f>D1002-F1002</f>
        <v>-118430</v>
      </c>
      <c r="H1002" s="29">
        <f t="shared" si="54"/>
        <v>-3.15052083485743</v>
      </c>
      <c r="I1002" s="28">
        <f>I1000+I998+I995+I994+I959+I932+I913+I889+I876+I863+I800+I759+I666+I647+I603+I532+I425+I368+I324+I287+I220+I204+I7</f>
        <v>4145000.03</v>
      </c>
      <c r="J1002" s="28">
        <f t="shared" si="48"/>
        <v>122029.63</v>
      </c>
      <c r="K1002" s="32">
        <f>J1002/B1002*100</f>
        <v>3.03332159739481</v>
      </c>
      <c r="N1002" s="63"/>
    </row>
    <row r="1003" ht="16.5" customHeight="1" spans="1:11">
      <c r="A1003" s="50" t="s">
        <v>900</v>
      </c>
      <c r="B1003" s="28">
        <f>B1004+B1005+B1006+B1007+B1008+B1011+B1012+B1013</f>
        <v>68906</v>
      </c>
      <c r="C1003" s="28">
        <f>C1004+C1005+C1006+C1007+C1008+C1011+C1012+C1013</f>
        <v>76265</v>
      </c>
      <c r="D1003" s="28">
        <f>D1004+D1005+D1006+D1007+D1008+D1011+D1012+D1013</f>
        <v>338035</v>
      </c>
      <c r="E1003" s="28"/>
      <c r="F1003" s="28"/>
      <c r="G1003" s="28"/>
      <c r="H1003" s="28"/>
      <c r="I1003" s="28">
        <f>I1004+I1005+I1006+I1007+I1008+I1011+I1012+I1013</f>
        <v>62769</v>
      </c>
      <c r="J1003" s="28"/>
      <c r="K1003" s="28"/>
    </row>
    <row r="1004" ht="16.5" customHeight="1" spans="1:11">
      <c r="A1004" s="52" t="s">
        <v>901</v>
      </c>
      <c r="B1004" s="28"/>
      <c r="C1004" s="28"/>
      <c r="D1004" s="28"/>
      <c r="E1004" s="28"/>
      <c r="F1004" s="28"/>
      <c r="G1004" s="28"/>
      <c r="H1004" s="28"/>
      <c r="I1004" s="28"/>
      <c r="J1004" s="28"/>
      <c r="K1004" s="61"/>
    </row>
    <row r="1005" ht="16.5" customHeight="1" spans="1:11">
      <c r="A1005" s="52" t="s">
        <v>902</v>
      </c>
      <c r="B1005" s="28"/>
      <c r="C1005" s="28"/>
      <c r="D1005" s="28"/>
      <c r="E1005" s="28"/>
      <c r="F1005" s="28"/>
      <c r="G1005" s="28"/>
      <c r="H1005" s="28"/>
      <c r="I1005" s="28"/>
      <c r="J1005" s="28"/>
      <c r="K1005" s="61"/>
    </row>
    <row r="1006" ht="16.5" customHeight="1" spans="1:11">
      <c r="A1006" s="52" t="s">
        <v>903</v>
      </c>
      <c r="B1006" s="28"/>
      <c r="C1006" s="28"/>
      <c r="D1006" s="28"/>
      <c r="E1006" s="28"/>
      <c r="F1006" s="28"/>
      <c r="G1006" s="28"/>
      <c r="H1006" s="28"/>
      <c r="I1006" s="28"/>
      <c r="J1006" s="28"/>
      <c r="K1006" s="61"/>
    </row>
    <row r="1007" ht="16.5" customHeight="1" spans="1:11">
      <c r="A1007" s="52" t="s">
        <v>904</v>
      </c>
      <c r="B1007" s="28"/>
      <c r="C1007" s="28"/>
      <c r="D1007" s="28"/>
      <c r="E1007" s="28"/>
      <c r="F1007" s="28"/>
      <c r="G1007" s="28"/>
      <c r="H1007" s="28"/>
      <c r="I1007" s="28"/>
      <c r="J1007" s="28"/>
      <c r="K1007" s="61"/>
    </row>
    <row r="1008" ht="16.5" customHeight="1" spans="1:11">
      <c r="A1008" s="56" t="s">
        <v>905</v>
      </c>
      <c r="B1008" s="31">
        <f>B1009+B1010</f>
        <v>68906</v>
      </c>
      <c r="C1008" s="31">
        <f t="shared" ref="C1008:I1008" si="56">C1009+C1010</f>
        <v>76265</v>
      </c>
      <c r="D1008" s="31">
        <f t="shared" si="56"/>
        <v>62769</v>
      </c>
      <c r="E1008" s="31"/>
      <c r="F1008" s="31"/>
      <c r="G1008" s="31"/>
      <c r="H1008" s="31"/>
      <c r="I1008" s="31">
        <f t="shared" si="56"/>
        <v>62769</v>
      </c>
      <c r="J1008" s="31"/>
      <c r="K1008" s="54"/>
    </row>
    <row r="1009" ht="16.5" customHeight="1" spans="1:11">
      <c r="A1009" s="56" t="s">
        <v>906</v>
      </c>
      <c r="B1009" s="31">
        <v>6758</v>
      </c>
      <c r="C1009" s="31">
        <v>14117</v>
      </c>
      <c r="D1009" s="31">
        <v>14117</v>
      </c>
      <c r="E1009" s="57"/>
      <c r="F1009" s="31"/>
      <c r="G1009" s="31"/>
      <c r="H1009" s="54"/>
      <c r="I1009" s="31">
        <v>14117</v>
      </c>
      <c r="J1009" s="31"/>
      <c r="K1009" s="54"/>
    </row>
    <row r="1010" ht="16.5" customHeight="1" spans="1:11">
      <c r="A1010" s="52" t="s">
        <v>907</v>
      </c>
      <c r="B1010" s="31">
        <v>62148</v>
      </c>
      <c r="C1010" s="31">
        <v>62148</v>
      </c>
      <c r="D1010" s="31">
        <f>58615-9963</f>
        <v>48652</v>
      </c>
      <c r="E1010" s="57"/>
      <c r="F1010" s="54"/>
      <c r="G1010" s="31"/>
      <c r="H1010" s="54"/>
      <c r="I1010" s="31">
        <v>48652</v>
      </c>
      <c r="J1010" s="31"/>
      <c r="K1010" s="54"/>
    </row>
    <row r="1011" ht="16.5" customHeight="1" spans="1:11">
      <c r="A1011" s="58" t="s">
        <v>908</v>
      </c>
      <c r="B1011" s="31"/>
      <c r="C1011" s="31"/>
      <c r="D1011" s="31"/>
      <c r="E1011" s="31"/>
      <c r="F1011" s="31"/>
      <c r="G1011" s="31"/>
      <c r="H1011" s="31"/>
      <c r="I1011" s="31"/>
      <c r="J1011" s="31"/>
      <c r="K1011" s="54"/>
    </row>
    <row r="1012" s="2" customFormat="1" ht="16.5" customHeight="1" spans="1:11">
      <c r="A1012" s="52" t="s">
        <v>909</v>
      </c>
      <c r="B1012" s="31"/>
      <c r="C1012" s="31"/>
      <c r="D1012" s="31"/>
      <c r="E1012" s="57"/>
      <c r="F1012" s="54"/>
      <c r="G1012" s="31"/>
      <c r="H1012" s="54"/>
      <c r="I1012" s="62"/>
      <c r="J1012" s="31"/>
      <c r="K1012" s="31"/>
    </row>
    <row r="1013" ht="16.5" customHeight="1" spans="1:11">
      <c r="A1013" s="58" t="s">
        <v>910</v>
      </c>
      <c r="B1013" s="31"/>
      <c r="C1013" s="31"/>
      <c r="D1013" s="31">
        <f>180000+133278-37913-99</f>
        <v>275266</v>
      </c>
      <c r="E1013" s="57"/>
      <c r="F1013" s="54"/>
      <c r="G1013" s="31"/>
      <c r="H1013" s="54"/>
      <c r="I1013" s="62"/>
      <c r="J1013" s="31"/>
      <c r="K1013" s="31"/>
    </row>
    <row r="1014" ht="16.5" customHeight="1" spans="1:11">
      <c r="A1014" s="50" t="s">
        <v>911</v>
      </c>
      <c r="B1014" s="28">
        <v>207809.3</v>
      </c>
      <c r="C1014" s="28">
        <v>236407</v>
      </c>
      <c r="D1014" s="28">
        <v>236407</v>
      </c>
      <c r="E1014" s="28"/>
      <c r="F1014" s="28"/>
      <c r="G1014" s="28"/>
      <c r="H1014" s="28"/>
      <c r="I1014" s="28">
        <v>380933</v>
      </c>
      <c r="J1014" s="28"/>
      <c r="K1014" s="61"/>
    </row>
    <row r="1015" ht="16.5" customHeight="1" spans="1:11">
      <c r="A1015" s="20" t="s">
        <v>912</v>
      </c>
      <c r="B1015" s="28">
        <f>B1002+B1003+B1014</f>
        <v>4299685.7</v>
      </c>
      <c r="C1015" s="28">
        <f>C1002+C1003+C1014</f>
        <v>4133904</v>
      </c>
      <c r="D1015" s="28">
        <f>D1002+D1003+D1014</f>
        <v>4215073</v>
      </c>
      <c r="E1015" s="28"/>
      <c r="F1015" s="28"/>
      <c r="G1015" s="28"/>
      <c r="H1015" s="28"/>
      <c r="I1015" s="28">
        <f>I1002+I1003+I1014</f>
        <v>4588702.03</v>
      </c>
      <c r="J1015" s="28"/>
      <c r="K1015" s="61"/>
    </row>
    <row r="1016" spans="3:9">
      <c r="C1016" s="59"/>
      <c r="D1016" s="59"/>
      <c r="I1016" s="63"/>
    </row>
    <row r="1017" spans="2:9">
      <c r="B1017" s="11">
        <f>全市一般公共预算收入!B131-B1015</f>
        <v>0.299999999813735</v>
      </c>
      <c r="C1017" s="11">
        <f>全市一般公共预算收入!C131-C1015</f>
        <v>-0.10066800005734</v>
      </c>
      <c r="D1017" s="11">
        <f>全市一般公共预算收入!D131-D1015</f>
        <v>-0.400667999871075</v>
      </c>
      <c r="E1017" s="1">
        <f>全市一般公共预算收入!E131-E1015</f>
        <v>0</v>
      </c>
      <c r="F1017" s="1">
        <f>全市一般公共预算收入!F131-F1015</f>
        <v>0</v>
      </c>
      <c r="G1017" s="1">
        <f>全市一般公共预算收入!G131-G1015</f>
        <v>0</v>
      </c>
      <c r="H1017" s="1">
        <f>全市一般公共预算收入!H131-H1015</f>
        <v>0</v>
      </c>
      <c r="I1017" s="11">
        <f>全市一般公共预算收入!I131-I1015</f>
        <v>-0.000667999498546124</v>
      </c>
    </row>
    <row r="1018" spans="2:9">
      <c r="B1018" s="60"/>
      <c r="C1018" s="60"/>
      <c r="D1018" s="60"/>
      <c r="E1018" s="60">
        <f>E1015-全市一般公共预算收入!E131</f>
        <v>0</v>
      </c>
      <c r="F1018" s="60">
        <f>F1015-全市一般公共预算收入!F131</f>
        <v>0</v>
      </c>
      <c r="G1018" s="60">
        <f>G1015-全市一般公共预算收入!G131</f>
        <v>0</v>
      </c>
      <c r="H1018" s="60">
        <f>H1015-全市一般公共预算收入!H131</f>
        <v>0</v>
      </c>
      <c r="I1018" s="60"/>
    </row>
    <row r="1019" spans="3:3">
      <c r="C1019" s="59"/>
    </row>
    <row r="1021" spans="3:4">
      <c r="C1021" s="59"/>
      <c r="D1021" s="59"/>
    </row>
    <row r="1022" spans="3:3">
      <c r="C1022" s="59"/>
    </row>
  </sheetData>
  <autoFilter ref="M1:M1022">
    <filterColumn colId="0">
      <filters blank="1"/>
    </filterColumn>
    <extLst/>
  </autoFilter>
  <mergeCells count="13">
    <mergeCell ref="A2:K2"/>
    <mergeCell ref="C3:F3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471527777777778" right="0.471527777777778" top="0.747916666666667" bottom="0.629166666666667" header="0.313888888888889" footer="0.432638888888889"/>
  <pageSetup paperSize="9" scale="71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6"/>
  <sheetViews>
    <sheetView showZeros="0" workbookViewId="0">
      <pane xSplit="1" ySplit="6" topLeftCell="B124" activePane="bottomRight" state="frozen"/>
      <selection/>
      <selection pane="topRight"/>
      <selection pane="bottomLeft"/>
      <selection pane="bottomRight" activeCell="B131" sqref="B131"/>
    </sheetView>
  </sheetViews>
  <sheetFormatPr defaultColWidth="9" defaultRowHeight="14.25"/>
  <cols>
    <col min="1" max="1" width="44.625" style="15" customWidth="1"/>
    <col min="2" max="2" width="13.625" style="10" customWidth="1"/>
    <col min="3" max="3" width="12.875" style="10" customWidth="1"/>
    <col min="4" max="4" width="12.875" style="1" customWidth="1"/>
    <col min="5" max="5" width="9.375" style="12" customWidth="1"/>
    <col min="6" max="6" width="13.75" style="1" hidden="1" customWidth="1"/>
    <col min="7" max="7" width="10.875" style="11" customWidth="1"/>
    <col min="8" max="8" width="11" style="12" customWidth="1"/>
    <col min="9" max="9" width="12.875" style="70" customWidth="1"/>
    <col min="10" max="10" width="10.75" style="11" customWidth="1"/>
    <col min="11" max="11" width="9.625" style="12" customWidth="1"/>
    <col min="12" max="12" width="9" style="1"/>
    <col min="13" max="13" width="29.75" style="1" customWidth="1"/>
    <col min="14" max="14" width="9" style="1"/>
    <col min="15" max="15" width="9.5" style="1" customWidth="1"/>
    <col min="16" max="256" width="9" style="1"/>
    <col min="257" max="257" width="38" style="1" customWidth="1"/>
    <col min="258" max="258" width="13.25" style="1" customWidth="1"/>
    <col min="259" max="260" width="12.875" style="1" customWidth="1"/>
    <col min="261" max="262" width="13.75" style="1" customWidth="1"/>
    <col min="263" max="263" width="11" style="1" customWidth="1"/>
    <col min="264" max="264" width="10.375" style="1" customWidth="1"/>
    <col min="265" max="265" width="12.875" style="1" customWidth="1"/>
    <col min="266" max="266" width="11.625" style="1" customWidth="1"/>
    <col min="267" max="267" width="9.75" style="1" customWidth="1"/>
    <col min="268" max="512" width="9" style="1"/>
    <col min="513" max="513" width="38" style="1" customWidth="1"/>
    <col min="514" max="514" width="13.25" style="1" customWidth="1"/>
    <col min="515" max="516" width="12.875" style="1" customWidth="1"/>
    <col min="517" max="518" width="13.75" style="1" customWidth="1"/>
    <col min="519" max="519" width="11" style="1" customWidth="1"/>
    <col min="520" max="520" width="10.375" style="1" customWidth="1"/>
    <col min="521" max="521" width="12.875" style="1" customWidth="1"/>
    <col min="522" max="522" width="11.625" style="1" customWidth="1"/>
    <col min="523" max="523" width="9.75" style="1" customWidth="1"/>
    <col min="524" max="768" width="9" style="1"/>
    <col min="769" max="769" width="38" style="1" customWidth="1"/>
    <col min="770" max="770" width="13.25" style="1" customWidth="1"/>
    <col min="771" max="772" width="12.875" style="1" customWidth="1"/>
    <col min="773" max="774" width="13.75" style="1" customWidth="1"/>
    <col min="775" max="775" width="11" style="1" customWidth="1"/>
    <col min="776" max="776" width="10.375" style="1" customWidth="1"/>
    <col min="777" max="777" width="12.875" style="1" customWidth="1"/>
    <col min="778" max="778" width="11.625" style="1" customWidth="1"/>
    <col min="779" max="779" width="9.75" style="1" customWidth="1"/>
    <col min="780" max="1024" width="9" style="1"/>
    <col min="1025" max="1025" width="38" style="1" customWidth="1"/>
    <col min="1026" max="1026" width="13.25" style="1" customWidth="1"/>
    <col min="1027" max="1028" width="12.875" style="1" customWidth="1"/>
    <col min="1029" max="1030" width="13.75" style="1" customWidth="1"/>
    <col min="1031" max="1031" width="11" style="1" customWidth="1"/>
    <col min="1032" max="1032" width="10.375" style="1" customWidth="1"/>
    <col min="1033" max="1033" width="12.875" style="1" customWidth="1"/>
    <col min="1034" max="1034" width="11.625" style="1" customWidth="1"/>
    <col min="1035" max="1035" width="9.75" style="1" customWidth="1"/>
    <col min="1036" max="1280" width="9" style="1"/>
    <col min="1281" max="1281" width="38" style="1" customWidth="1"/>
    <col min="1282" max="1282" width="13.25" style="1" customWidth="1"/>
    <col min="1283" max="1284" width="12.875" style="1" customWidth="1"/>
    <col min="1285" max="1286" width="13.75" style="1" customWidth="1"/>
    <col min="1287" max="1287" width="11" style="1" customWidth="1"/>
    <col min="1288" max="1288" width="10.375" style="1" customWidth="1"/>
    <col min="1289" max="1289" width="12.875" style="1" customWidth="1"/>
    <col min="1290" max="1290" width="11.625" style="1" customWidth="1"/>
    <col min="1291" max="1291" width="9.75" style="1" customWidth="1"/>
    <col min="1292" max="1536" width="9" style="1"/>
    <col min="1537" max="1537" width="38" style="1" customWidth="1"/>
    <col min="1538" max="1538" width="13.25" style="1" customWidth="1"/>
    <col min="1539" max="1540" width="12.875" style="1" customWidth="1"/>
    <col min="1541" max="1542" width="13.75" style="1" customWidth="1"/>
    <col min="1543" max="1543" width="11" style="1" customWidth="1"/>
    <col min="1544" max="1544" width="10.375" style="1" customWidth="1"/>
    <col min="1545" max="1545" width="12.875" style="1" customWidth="1"/>
    <col min="1546" max="1546" width="11.625" style="1" customWidth="1"/>
    <col min="1547" max="1547" width="9.75" style="1" customWidth="1"/>
    <col min="1548" max="1792" width="9" style="1"/>
    <col min="1793" max="1793" width="38" style="1" customWidth="1"/>
    <col min="1794" max="1794" width="13.25" style="1" customWidth="1"/>
    <col min="1795" max="1796" width="12.875" style="1" customWidth="1"/>
    <col min="1797" max="1798" width="13.75" style="1" customWidth="1"/>
    <col min="1799" max="1799" width="11" style="1" customWidth="1"/>
    <col min="1800" max="1800" width="10.375" style="1" customWidth="1"/>
    <col min="1801" max="1801" width="12.875" style="1" customWidth="1"/>
    <col min="1802" max="1802" width="11.625" style="1" customWidth="1"/>
    <col min="1803" max="1803" width="9.75" style="1" customWidth="1"/>
    <col min="1804" max="2048" width="9" style="1"/>
    <col min="2049" max="2049" width="38" style="1" customWidth="1"/>
    <col min="2050" max="2050" width="13.25" style="1" customWidth="1"/>
    <col min="2051" max="2052" width="12.875" style="1" customWidth="1"/>
    <col min="2053" max="2054" width="13.75" style="1" customWidth="1"/>
    <col min="2055" max="2055" width="11" style="1" customWidth="1"/>
    <col min="2056" max="2056" width="10.375" style="1" customWidth="1"/>
    <col min="2057" max="2057" width="12.875" style="1" customWidth="1"/>
    <col min="2058" max="2058" width="11.625" style="1" customWidth="1"/>
    <col min="2059" max="2059" width="9.75" style="1" customWidth="1"/>
    <col min="2060" max="2304" width="9" style="1"/>
    <col min="2305" max="2305" width="38" style="1" customWidth="1"/>
    <col min="2306" max="2306" width="13.25" style="1" customWidth="1"/>
    <col min="2307" max="2308" width="12.875" style="1" customWidth="1"/>
    <col min="2309" max="2310" width="13.75" style="1" customWidth="1"/>
    <col min="2311" max="2311" width="11" style="1" customWidth="1"/>
    <col min="2312" max="2312" width="10.375" style="1" customWidth="1"/>
    <col min="2313" max="2313" width="12.875" style="1" customWidth="1"/>
    <col min="2314" max="2314" width="11.625" style="1" customWidth="1"/>
    <col min="2315" max="2315" width="9.75" style="1" customWidth="1"/>
    <col min="2316" max="2560" width="9" style="1"/>
    <col min="2561" max="2561" width="38" style="1" customWidth="1"/>
    <col min="2562" max="2562" width="13.25" style="1" customWidth="1"/>
    <col min="2563" max="2564" width="12.875" style="1" customWidth="1"/>
    <col min="2565" max="2566" width="13.75" style="1" customWidth="1"/>
    <col min="2567" max="2567" width="11" style="1" customWidth="1"/>
    <col min="2568" max="2568" width="10.375" style="1" customWidth="1"/>
    <col min="2569" max="2569" width="12.875" style="1" customWidth="1"/>
    <col min="2570" max="2570" width="11.625" style="1" customWidth="1"/>
    <col min="2571" max="2571" width="9.75" style="1" customWidth="1"/>
    <col min="2572" max="2816" width="9" style="1"/>
    <col min="2817" max="2817" width="38" style="1" customWidth="1"/>
    <col min="2818" max="2818" width="13.25" style="1" customWidth="1"/>
    <col min="2819" max="2820" width="12.875" style="1" customWidth="1"/>
    <col min="2821" max="2822" width="13.75" style="1" customWidth="1"/>
    <col min="2823" max="2823" width="11" style="1" customWidth="1"/>
    <col min="2824" max="2824" width="10.375" style="1" customWidth="1"/>
    <col min="2825" max="2825" width="12.875" style="1" customWidth="1"/>
    <col min="2826" max="2826" width="11.625" style="1" customWidth="1"/>
    <col min="2827" max="2827" width="9.75" style="1" customWidth="1"/>
    <col min="2828" max="3072" width="9" style="1"/>
    <col min="3073" max="3073" width="38" style="1" customWidth="1"/>
    <col min="3074" max="3074" width="13.25" style="1" customWidth="1"/>
    <col min="3075" max="3076" width="12.875" style="1" customWidth="1"/>
    <col min="3077" max="3078" width="13.75" style="1" customWidth="1"/>
    <col min="3079" max="3079" width="11" style="1" customWidth="1"/>
    <col min="3080" max="3080" width="10.375" style="1" customWidth="1"/>
    <col min="3081" max="3081" width="12.875" style="1" customWidth="1"/>
    <col min="3082" max="3082" width="11.625" style="1" customWidth="1"/>
    <col min="3083" max="3083" width="9.75" style="1" customWidth="1"/>
    <col min="3084" max="3328" width="9" style="1"/>
    <col min="3329" max="3329" width="38" style="1" customWidth="1"/>
    <col min="3330" max="3330" width="13.25" style="1" customWidth="1"/>
    <col min="3331" max="3332" width="12.875" style="1" customWidth="1"/>
    <col min="3333" max="3334" width="13.75" style="1" customWidth="1"/>
    <col min="3335" max="3335" width="11" style="1" customWidth="1"/>
    <col min="3336" max="3336" width="10.375" style="1" customWidth="1"/>
    <col min="3337" max="3337" width="12.875" style="1" customWidth="1"/>
    <col min="3338" max="3338" width="11.625" style="1" customWidth="1"/>
    <col min="3339" max="3339" width="9.75" style="1" customWidth="1"/>
    <col min="3340" max="3584" width="9" style="1"/>
    <col min="3585" max="3585" width="38" style="1" customWidth="1"/>
    <col min="3586" max="3586" width="13.25" style="1" customWidth="1"/>
    <col min="3587" max="3588" width="12.875" style="1" customWidth="1"/>
    <col min="3589" max="3590" width="13.75" style="1" customWidth="1"/>
    <col min="3591" max="3591" width="11" style="1" customWidth="1"/>
    <col min="3592" max="3592" width="10.375" style="1" customWidth="1"/>
    <col min="3593" max="3593" width="12.875" style="1" customWidth="1"/>
    <col min="3594" max="3594" width="11.625" style="1" customWidth="1"/>
    <col min="3595" max="3595" width="9.75" style="1" customWidth="1"/>
    <col min="3596" max="3840" width="9" style="1"/>
    <col min="3841" max="3841" width="38" style="1" customWidth="1"/>
    <col min="3842" max="3842" width="13.25" style="1" customWidth="1"/>
    <col min="3843" max="3844" width="12.875" style="1" customWidth="1"/>
    <col min="3845" max="3846" width="13.75" style="1" customWidth="1"/>
    <col min="3847" max="3847" width="11" style="1" customWidth="1"/>
    <col min="3848" max="3848" width="10.375" style="1" customWidth="1"/>
    <col min="3849" max="3849" width="12.875" style="1" customWidth="1"/>
    <col min="3850" max="3850" width="11.625" style="1" customWidth="1"/>
    <col min="3851" max="3851" width="9.75" style="1" customWidth="1"/>
    <col min="3852" max="4096" width="9" style="1"/>
    <col min="4097" max="4097" width="38" style="1" customWidth="1"/>
    <col min="4098" max="4098" width="13.25" style="1" customWidth="1"/>
    <col min="4099" max="4100" width="12.875" style="1" customWidth="1"/>
    <col min="4101" max="4102" width="13.75" style="1" customWidth="1"/>
    <col min="4103" max="4103" width="11" style="1" customWidth="1"/>
    <col min="4104" max="4104" width="10.375" style="1" customWidth="1"/>
    <col min="4105" max="4105" width="12.875" style="1" customWidth="1"/>
    <col min="4106" max="4106" width="11.625" style="1" customWidth="1"/>
    <col min="4107" max="4107" width="9.75" style="1" customWidth="1"/>
    <col min="4108" max="4352" width="9" style="1"/>
    <col min="4353" max="4353" width="38" style="1" customWidth="1"/>
    <col min="4354" max="4354" width="13.25" style="1" customWidth="1"/>
    <col min="4355" max="4356" width="12.875" style="1" customWidth="1"/>
    <col min="4357" max="4358" width="13.75" style="1" customWidth="1"/>
    <col min="4359" max="4359" width="11" style="1" customWidth="1"/>
    <col min="4360" max="4360" width="10.375" style="1" customWidth="1"/>
    <col min="4361" max="4361" width="12.875" style="1" customWidth="1"/>
    <col min="4362" max="4362" width="11.625" style="1" customWidth="1"/>
    <col min="4363" max="4363" width="9.75" style="1" customWidth="1"/>
    <col min="4364" max="4608" width="9" style="1"/>
    <col min="4609" max="4609" width="38" style="1" customWidth="1"/>
    <col min="4610" max="4610" width="13.25" style="1" customWidth="1"/>
    <col min="4611" max="4612" width="12.875" style="1" customWidth="1"/>
    <col min="4613" max="4614" width="13.75" style="1" customWidth="1"/>
    <col min="4615" max="4615" width="11" style="1" customWidth="1"/>
    <col min="4616" max="4616" width="10.375" style="1" customWidth="1"/>
    <col min="4617" max="4617" width="12.875" style="1" customWidth="1"/>
    <col min="4618" max="4618" width="11.625" style="1" customWidth="1"/>
    <col min="4619" max="4619" width="9.75" style="1" customWidth="1"/>
    <col min="4620" max="4864" width="9" style="1"/>
    <col min="4865" max="4865" width="38" style="1" customWidth="1"/>
    <col min="4866" max="4866" width="13.25" style="1" customWidth="1"/>
    <col min="4867" max="4868" width="12.875" style="1" customWidth="1"/>
    <col min="4869" max="4870" width="13.75" style="1" customWidth="1"/>
    <col min="4871" max="4871" width="11" style="1" customWidth="1"/>
    <col min="4872" max="4872" width="10.375" style="1" customWidth="1"/>
    <col min="4873" max="4873" width="12.875" style="1" customWidth="1"/>
    <col min="4874" max="4874" width="11.625" style="1" customWidth="1"/>
    <col min="4875" max="4875" width="9.75" style="1" customWidth="1"/>
    <col min="4876" max="5120" width="9" style="1"/>
    <col min="5121" max="5121" width="38" style="1" customWidth="1"/>
    <col min="5122" max="5122" width="13.25" style="1" customWidth="1"/>
    <col min="5123" max="5124" width="12.875" style="1" customWidth="1"/>
    <col min="5125" max="5126" width="13.75" style="1" customWidth="1"/>
    <col min="5127" max="5127" width="11" style="1" customWidth="1"/>
    <col min="5128" max="5128" width="10.375" style="1" customWidth="1"/>
    <col min="5129" max="5129" width="12.875" style="1" customWidth="1"/>
    <col min="5130" max="5130" width="11.625" style="1" customWidth="1"/>
    <col min="5131" max="5131" width="9.75" style="1" customWidth="1"/>
    <col min="5132" max="5376" width="9" style="1"/>
    <col min="5377" max="5377" width="38" style="1" customWidth="1"/>
    <col min="5378" max="5378" width="13.25" style="1" customWidth="1"/>
    <col min="5379" max="5380" width="12.875" style="1" customWidth="1"/>
    <col min="5381" max="5382" width="13.75" style="1" customWidth="1"/>
    <col min="5383" max="5383" width="11" style="1" customWidth="1"/>
    <col min="5384" max="5384" width="10.375" style="1" customWidth="1"/>
    <col min="5385" max="5385" width="12.875" style="1" customWidth="1"/>
    <col min="5386" max="5386" width="11.625" style="1" customWidth="1"/>
    <col min="5387" max="5387" width="9.75" style="1" customWidth="1"/>
    <col min="5388" max="5632" width="9" style="1"/>
    <col min="5633" max="5633" width="38" style="1" customWidth="1"/>
    <col min="5634" max="5634" width="13.25" style="1" customWidth="1"/>
    <col min="5635" max="5636" width="12.875" style="1" customWidth="1"/>
    <col min="5637" max="5638" width="13.75" style="1" customWidth="1"/>
    <col min="5639" max="5639" width="11" style="1" customWidth="1"/>
    <col min="5640" max="5640" width="10.375" style="1" customWidth="1"/>
    <col min="5641" max="5641" width="12.875" style="1" customWidth="1"/>
    <col min="5642" max="5642" width="11.625" style="1" customWidth="1"/>
    <col min="5643" max="5643" width="9.75" style="1" customWidth="1"/>
    <col min="5644" max="5888" width="9" style="1"/>
    <col min="5889" max="5889" width="38" style="1" customWidth="1"/>
    <col min="5890" max="5890" width="13.25" style="1" customWidth="1"/>
    <col min="5891" max="5892" width="12.875" style="1" customWidth="1"/>
    <col min="5893" max="5894" width="13.75" style="1" customWidth="1"/>
    <col min="5895" max="5895" width="11" style="1" customWidth="1"/>
    <col min="5896" max="5896" width="10.375" style="1" customWidth="1"/>
    <col min="5897" max="5897" width="12.875" style="1" customWidth="1"/>
    <col min="5898" max="5898" width="11.625" style="1" customWidth="1"/>
    <col min="5899" max="5899" width="9.75" style="1" customWidth="1"/>
    <col min="5900" max="6144" width="9" style="1"/>
    <col min="6145" max="6145" width="38" style="1" customWidth="1"/>
    <col min="6146" max="6146" width="13.25" style="1" customWidth="1"/>
    <col min="6147" max="6148" width="12.875" style="1" customWidth="1"/>
    <col min="6149" max="6150" width="13.75" style="1" customWidth="1"/>
    <col min="6151" max="6151" width="11" style="1" customWidth="1"/>
    <col min="6152" max="6152" width="10.375" style="1" customWidth="1"/>
    <col min="6153" max="6153" width="12.875" style="1" customWidth="1"/>
    <col min="6154" max="6154" width="11.625" style="1" customWidth="1"/>
    <col min="6155" max="6155" width="9.75" style="1" customWidth="1"/>
    <col min="6156" max="6400" width="9" style="1"/>
    <col min="6401" max="6401" width="38" style="1" customWidth="1"/>
    <col min="6402" max="6402" width="13.25" style="1" customWidth="1"/>
    <col min="6403" max="6404" width="12.875" style="1" customWidth="1"/>
    <col min="6405" max="6406" width="13.75" style="1" customWidth="1"/>
    <col min="6407" max="6407" width="11" style="1" customWidth="1"/>
    <col min="6408" max="6408" width="10.375" style="1" customWidth="1"/>
    <col min="6409" max="6409" width="12.875" style="1" customWidth="1"/>
    <col min="6410" max="6410" width="11.625" style="1" customWidth="1"/>
    <col min="6411" max="6411" width="9.75" style="1" customWidth="1"/>
    <col min="6412" max="6656" width="9" style="1"/>
    <col min="6657" max="6657" width="38" style="1" customWidth="1"/>
    <col min="6658" max="6658" width="13.25" style="1" customWidth="1"/>
    <col min="6659" max="6660" width="12.875" style="1" customWidth="1"/>
    <col min="6661" max="6662" width="13.75" style="1" customWidth="1"/>
    <col min="6663" max="6663" width="11" style="1" customWidth="1"/>
    <col min="6664" max="6664" width="10.375" style="1" customWidth="1"/>
    <col min="6665" max="6665" width="12.875" style="1" customWidth="1"/>
    <col min="6666" max="6666" width="11.625" style="1" customWidth="1"/>
    <col min="6667" max="6667" width="9.75" style="1" customWidth="1"/>
    <col min="6668" max="6912" width="9" style="1"/>
    <col min="6913" max="6913" width="38" style="1" customWidth="1"/>
    <col min="6914" max="6914" width="13.25" style="1" customWidth="1"/>
    <col min="6915" max="6916" width="12.875" style="1" customWidth="1"/>
    <col min="6917" max="6918" width="13.75" style="1" customWidth="1"/>
    <col min="6919" max="6919" width="11" style="1" customWidth="1"/>
    <col min="6920" max="6920" width="10.375" style="1" customWidth="1"/>
    <col min="6921" max="6921" width="12.875" style="1" customWidth="1"/>
    <col min="6922" max="6922" width="11.625" style="1" customWidth="1"/>
    <col min="6923" max="6923" width="9.75" style="1" customWidth="1"/>
    <col min="6924" max="7168" width="9" style="1"/>
    <col min="7169" max="7169" width="38" style="1" customWidth="1"/>
    <col min="7170" max="7170" width="13.25" style="1" customWidth="1"/>
    <col min="7171" max="7172" width="12.875" style="1" customWidth="1"/>
    <col min="7173" max="7174" width="13.75" style="1" customWidth="1"/>
    <col min="7175" max="7175" width="11" style="1" customWidth="1"/>
    <col min="7176" max="7176" width="10.375" style="1" customWidth="1"/>
    <col min="7177" max="7177" width="12.875" style="1" customWidth="1"/>
    <col min="7178" max="7178" width="11.625" style="1" customWidth="1"/>
    <col min="7179" max="7179" width="9.75" style="1" customWidth="1"/>
    <col min="7180" max="7424" width="9" style="1"/>
    <col min="7425" max="7425" width="38" style="1" customWidth="1"/>
    <col min="7426" max="7426" width="13.25" style="1" customWidth="1"/>
    <col min="7427" max="7428" width="12.875" style="1" customWidth="1"/>
    <col min="7429" max="7430" width="13.75" style="1" customWidth="1"/>
    <col min="7431" max="7431" width="11" style="1" customWidth="1"/>
    <col min="7432" max="7432" width="10.375" style="1" customWidth="1"/>
    <col min="7433" max="7433" width="12.875" style="1" customWidth="1"/>
    <col min="7434" max="7434" width="11.625" style="1" customWidth="1"/>
    <col min="7435" max="7435" width="9.75" style="1" customWidth="1"/>
    <col min="7436" max="7680" width="9" style="1"/>
    <col min="7681" max="7681" width="38" style="1" customWidth="1"/>
    <col min="7682" max="7682" width="13.25" style="1" customWidth="1"/>
    <col min="7683" max="7684" width="12.875" style="1" customWidth="1"/>
    <col min="7685" max="7686" width="13.75" style="1" customWidth="1"/>
    <col min="7687" max="7687" width="11" style="1" customWidth="1"/>
    <col min="7688" max="7688" width="10.375" style="1" customWidth="1"/>
    <col min="7689" max="7689" width="12.875" style="1" customWidth="1"/>
    <col min="7690" max="7690" width="11.625" style="1" customWidth="1"/>
    <col min="7691" max="7691" width="9.75" style="1" customWidth="1"/>
    <col min="7692" max="7936" width="9" style="1"/>
    <col min="7937" max="7937" width="38" style="1" customWidth="1"/>
    <col min="7938" max="7938" width="13.25" style="1" customWidth="1"/>
    <col min="7939" max="7940" width="12.875" style="1" customWidth="1"/>
    <col min="7941" max="7942" width="13.75" style="1" customWidth="1"/>
    <col min="7943" max="7943" width="11" style="1" customWidth="1"/>
    <col min="7944" max="7944" width="10.375" style="1" customWidth="1"/>
    <col min="7945" max="7945" width="12.875" style="1" customWidth="1"/>
    <col min="7946" max="7946" width="11.625" style="1" customWidth="1"/>
    <col min="7947" max="7947" width="9.75" style="1" customWidth="1"/>
    <col min="7948" max="8192" width="9" style="1"/>
    <col min="8193" max="8193" width="38" style="1" customWidth="1"/>
    <col min="8194" max="8194" width="13.25" style="1" customWidth="1"/>
    <col min="8195" max="8196" width="12.875" style="1" customWidth="1"/>
    <col min="8197" max="8198" width="13.75" style="1" customWidth="1"/>
    <col min="8199" max="8199" width="11" style="1" customWidth="1"/>
    <col min="8200" max="8200" width="10.375" style="1" customWidth="1"/>
    <col min="8201" max="8201" width="12.875" style="1" customWidth="1"/>
    <col min="8202" max="8202" width="11.625" style="1" customWidth="1"/>
    <col min="8203" max="8203" width="9.75" style="1" customWidth="1"/>
    <col min="8204" max="8448" width="9" style="1"/>
    <col min="8449" max="8449" width="38" style="1" customWidth="1"/>
    <col min="8450" max="8450" width="13.25" style="1" customWidth="1"/>
    <col min="8451" max="8452" width="12.875" style="1" customWidth="1"/>
    <col min="8453" max="8454" width="13.75" style="1" customWidth="1"/>
    <col min="8455" max="8455" width="11" style="1" customWidth="1"/>
    <col min="8456" max="8456" width="10.375" style="1" customWidth="1"/>
    <col min="8457" max="8457" width="12.875" style="1" customWidth="1"/>
    <col min="8458" max="8458" width="11.625" style="1" customWidth="1"/>
    <col min="8459" max="8459" width="9.75" style="1" customWidth="1"/>
    <col min="8460" max="8704" width="9" style="1"/>
    <col min="8705" max="8705" width="38" style="1" customWidth="1"/>
    <col min="8706" max="8706" width="13.25" style="1" customWidth="1"/>
    <col min="8707" max="8708" width="12.875" style="1" customWidth="1"/>
    <col min="8709" max="8710" width="13.75" style="1" customWidth="1"/>
    <col min="8711" max="8711" width="11" style="1" customWidth="1"/>
    <col min="8712" max="8712" width="10.375" style="1" customWidth="1"/>
    <col min="8713" max="8713" width="12.875" style="1" customWidth="1"/>
    <col min="8714" max="8714" width="11.625" style="1" customWidth="1"/>
    <col min="8715" max="8715" width="9.75" style="1" customWidth="1"/>
    <col min="8716" max="8960" width="9" style="1"/>
    <col min="8961" max="8961" width="38" style="1" customWidth="1"/>
    <col min="8962" max="8962" width="13.25" style="1" customWidth="1"/>
    <col min="8963" max="8964" width="12.875" style="1" customWidth="1"/>
    <col min="8965" max="8966" width="13.75" style="1" customWidth="1"/>
    <col min="8967" max="8967" width="11" style="1" customWidth="1"/>
    <col min="8968" max="8968" width="10.375" style="1" customWidth="1"/>
    <col min="8969" max="8969" width="12.875" style="1" customWidth="1"/>
    <col min="8970" max="8970" width="11.625" style="1" customWidth="1"/>
    <col min="8971" max="8971" width="9.75" style="1" customWidth="1"/>
    <col min="8972" max="9216" width="9" style="1"/>
    <col min="9217" max="9217" width="38" style="1" customWidth="1"/>
    <col min="9218" max="9218" width="13.25" style="1" customWidth="1"/>
    <col min="9219" max="9220" width="12.875" style="1" customWidth="1"/>
    <col min="9221" max="9222" width="13.75" style="1" customWidth="1"/>
    <col min="9223" max="9223" width="11" style="1" customWidth="1"/>
    <col min="9224" max="9224" width="10.375" style="1" customWidth="1"/>
    <col min="9225" max="9225" width="12.875" style="1" customWidth="1"/>
    <col min="9226" max="9226" width="11.625" style="1" customWidth="1"/>
    <col min="9227" max="9227" width="9.75" style="1" customWidth="1"/>
    <col min="9228" max="9472" width="9" style="1"/>
    <col min="9473" max="9473" width="38" style="1" customWidth="1"/>
    <col min="9474" max="9474" width="13.25" style="1" customWidth="1"/>
    <col min="9475" max="9476" width="12.875" style="1" customWidth="1"/>
    <col min="9477" max="9478" width="13.75" style="1" customWidth="1"/>
    <col min="9479" max="9479" width="11" style="1" customWidth="1"/>
    <col min="9480" max="9480" width="10.375" style="1" customWidth="1"/>
    <col min="9481" max="9481" width="12.875" style="1" customWidth="1"/>
    <col min="9482" max="9482" width="11.625" style="1" customWidth="1"/>
    <col min="9483" max="9483" width="9.75" style="1" customWidth="1"/>
    <col min="9484" max="9728" width="9" style="1"/>
    <col min="9729" max="9729" width="38" style="1" customWidth="1"/>
    <col min="9730" max="9730" width="13.25" style="1" customWidth="1"/>
    <col min="9731" max="9732" width="12.875" style="1" customWidth="1"/>
    <col min="9733" max="9734" width="13.75" style="1" customWidth="1"/>
    <col min="9735" max="9735" width="11" style="1" customWidth="1"/>
    <col min="9736" max="9736" width="10.375" style="1" customWidth="1"/>
    <col min="9737" max="9737" width="12.875" style="1" customWidth="1"/>
    <col min="9738" max="9738" width="11.625" style="1" customWidth="1"/>
    <col min="9739" max="9739" width="9.75" style="1" customWidth="1"/>
    <col min="9740" max="9984" width="9" style="1"/>
    <col min="9985" max="9985" width="38" style="1" customWidth="1"/>
    <col min="9986" max="9986" width="13.25" style="1" customWidth="1"/>
    <col min="9987" max="9988" width="12.875" style="1" customWidth="1"/>
    <col min="9989" max="9990" width="13.75" style="1" customWidth="1"/>
    <col min="9991" max="9991" width="11" style="1" customWidth="1"/>
    <col min="9992" max="9992" width="10.375" style="1" customWidth="1"/>
    <col min="9993" max="9993" width="12.875" style="1" customWidth="1"/>
    <col min="9994" max="9994" width="11.625" style="1" customWidth="1"/>
    <col min="9995" max="9995" width="9.75" style="1" customWidth="1"/>
    <col min="9996" max="10240" width="9" style="1"/>
    <col min="10241" max="10241" width="38" style="1" customWidth="1"/>
    <col min="10242" max="10242" width="13.25" style="1" customWidth="1"/>
    <col min="10243" max="10244" width="12.875" style="1" customWidth="1"/>
    <col min="10245" max="10246" width="13.75" style="1" customWidth="1"/>
    <col min="10247" max="10247" width="11" style="1" customWidth="1"/>
    <col min="10248" max="10248" width="10.375" style="1" customWidth="1"/>
    <col min="10249" max="10249" width="12.875" style="1" customWidth="1"/>
    <col min="10250" max="10250" width="11.625" style="1" customWidth="1"/>
    <col min="10251" max="10251" width="9.75" style="1" customWidth="1"/>
    <col min="10252" max="10496" width="9" style="1"/>
    <col min="10497" max="10497" width="38" style="1" customWidth="1"/>
    <col min="10498" max="10498" width="13.25" style="1" customWidth="1"/>
    <col min="10499" max="10500" width="12.875" style="1" customWidth="1"/>
    <col min="10501" max="10502" width="13.75" style="1" customWidth="1"/>
    <col min="10503" max="10503" width="11" style="1" customWidth="1"/>
    <col min="10504" max="10504" width="10.375" style="1" customWidth="1"/>
    <col min="10505" max="10505" width="12.875" style="1" customWidth="1"/>
    <col min="10506" max="10506" width="11.625" style="1" customWidth="1"/>
    <col min="10507" max="10507" width="9.75" style="1" customWidth="1"/>
    <col min="10508" max="10752" width="9" style="1"/>
    <col min="10753" max="10753" width="38" style="1" customWidth="1"/>
    <col min="10754" max="10754" width="13.25" style="1" customWidth="1"/>
    <col min="10755" max="10756" width="12.875" style="1" customWidth="1"/>
    <col min="10757" max="10758" width="13.75" style="1" customWidth="1"/>
    <col min="10759" max="10759" width="11" style="1" customWidth="1"/>
    <col min="10760" max="10760" width="10.375" style="1" customWidth="1"/>
    <col min="10761" max="10761" width="12.875" style="1" customWidth="1"/>
    <col min="10762" max="10762" width="11.625" style="1" customWidth="1"/>
    <col min="10763" max="10763" width="9.75" style="1" customWidth="1"/>
    <col min="10764" max="11008" width="9" style="1"/>
    <col min="11009" max="11009" width="38" style="1" customWidth="1"/>
    <col min="11010" max="11010" width="13.25" style="1" customWidth="1"/>
    <col min="11011" max="11012" width="12.875" style="1" customWidth="1"/>
    <col min="11013" max="11014" width="13.75" style="1" customWidth="1"/>
    <col min="11015" max="11015" width="11" style="1" customWidth="1"/>
    <col min="11016" max="11016" width="10.375" style="1" customWidth="1"/>
    <col min="11017" max="11017" width="12.875" style="1" customWidth="1"/>
    <col min="11018" max="11018" width="11.625" style="1" customWidth="1"/>
    <col min="11019" max="11019" width="9.75" style="1" customWidth="1"/>
    <col min="11020" max="11264" width="9" style="1"/>
    <col min="11265" max="11265" width="38" style="1" customWidth="1"/>
    <col min="11266" max="11266" width="13.25" style="1" customWidth="1"/>
    <col min="11267" max="11268" width="12.875" style="1" customWidth="1"/>
    <col min="11269" max="11270" width="13.75" style="1" customWidth="1"/>
    <col min="11271" max="11271" width="11" style="1" customWidth="1"/>
    <col min="11272" max="11272" width="10.375" style="1" customWidth="1"/>
    <col min="11273" max="11273" width="12.875" style="1" customWidth="1"/>
    <col min="11274" max="11274" width="11.625" style="1" customWidth="1"/>
    <col min="11275" max="11275" width="9.75" style="1" customWidth="1"/>
    <col min="11276" max="11520" width="9" style="1"/>
    <col min="11521" max="11521" width="38" style="1" customWidth="1"/>
    <col min="11522" max="11522" width="13.25" style="1" customWidth="1"/>
    <col min="11523" max="11524" width="12.875" style="1" customWidth="1"/>
    <col min="11525" max="11526" width="13.75" style="1" customWidth="1"/>
    <col min="11527" max="11527" width="11" style="1" customWidth="1"/>
    <col min="11528" max="11528" width="10.375" style="1" customWidth="1"/>
    <col min="11529" max="11529" width="12.875" style="1" customWidth="1"/>
    <col min="11530" max="11530" width="11.625" style="1" customWidth="1"/>
    <col min="11531" max="11531" width="9.75" style="1" customWidth="1"/>
    <col min="11532" max="11776" width="9" style="1"/>
    <col min="11777" max="11777" width="38" style="1" customWidth="1"/>
    <col min="11778" max="11778" width="13.25" style="1" customWidth="1"/>
    <col min="11779" max="11780" width="12.875" style="1" customWidth="1"/>
    <col min="11781" max="11782" width="13.75" style="1" customWidth="1"/>
    <col min="11783" max="11783" width="11" style="1" customWidth="1"/>
    <col min="11784" max="11784" width="10.375" style="1" customWidth="1"/>
    <col min="11785" max="11785" width="12.875" style="1" customWidth="1"/>
    <col min="11786" max="11786" width="11.625" style="1" customWidth="1"/>
    <col min="11787" max="11787" width="9.75" style="1" customWidth="1"/>
    <col min="11788" max="12032" width="9" style="1"/>
    <col min="12033" max="12033" width="38" style="1" customWidth="1"/>
    <col min="12034" max="12034" width="13.25" style="1" customWidth="1"/>
    <col min="12035" max="12036" width="12.875" style="1" customWidth="1"/>
    <col min="12037" max="12038" width="13.75" style="1" customWidth="1"/>
    <col min="12039" max="12039" width="11" style="1" customWidth="1"/>
    <col min="12040" max="12040" width="10.375" style="1" customWidth="1"/>
    <col min="12041" max="12041" width="12.875" style="1" customWidth="1"/>
    <col min="12042" max="12042" width="11.625" style="1" customWidth="1"/>
    <col min="12043" max="12043" width="9.75" style="1" customWidth="1"/>
    <col min="12044" max="12288" width="9" style="1"/>
    <col min="12289" max="12289" width="38" style="1" customWidth="1"/>
    <col min="12290" max="12290" width="13.25" style="1" customWidth="1"/>
    <col min="12291" max="12292" width="12.875" style="1" customWidth="1"/>
    <col min="12293" max="12294" width="13.75" style="1" customWidth="1"/>
    <col min="12295" max="12295" width="11" style="1" customWidth="1"/>
    <col min="12296" max="12296" width="10.375" style="1" customWidth="1"/>
    <col min="12297" max="12297" width="12.875" style="1" customWidth="1"/>
    <col min="12298" max="12298" width="11.625" style="1" customWidth="1"/>
    <col min="12299" max="12299" width="9.75" style="1" customWidth="1"/>
    <col min="12300" max="12544" width="9" style="1"/>
    <col min="12545" max="12545" width="38" style="1" customWidth="1"/>
    <col min="12546" max="12546" width="13.25" style="1" customWidth="1"/>
    <col min="12547" max="12548" width="12.875" style="1" customWidth="1"/>
    <col min="12549" max="12550" width="13.75" style="1" customWidth="1"/>
    <col min="12551" max="12551" width="11" style="1" customWidth="1"/>
    <col min="12552" max="12552" width="10.375" style="1" customWidth="1"/>
    <col min="12553" max="12553" width="12.875" style="1" customWidth="1"/>
    <col min="12554" max="12554" width="11.625" style="1" customWidth="1"/>
    <col min="12555" max="12555" width="9.75" style="1" customWidth="1"/>
    <col min="12556" max="12800" width="9" style="1"/>
    <col min="12801" max="12801" width="38" style="1" customWidth="1"/>
    <col min="12802" max="12802" width="13.25" style="1" customWidth="1"/>
    <col min="12803" max="12804" width="12.875" style="1" customWidth="1"/>
    <col min="12805" max="12806" width="13.75" style="1" customWidth="1"/>
    <col min="12807" max="12807" width="11" style="1" customWidth="1"/>
    <col min="12808" max="12808" width="10.375" style="1" customWidth="1"/>
    <col min="12809" max="12809" width="12.875" style="1" customWidth="1"/>
    <col min="12810" max="12810" width="11.625" style="1" customWidth="1"/>
    <col min="12811" max="12811" width="9.75" style="1" customWidth="1"/>
    <col min="12812" max="13056" width="9" style="1"/>
    <col min="13057" max="13057" width="38" style="1" customWidth="1"/>
    <col min="13058" max="13058" width="13.25" style="1" customWidth="1"/>
    <col min="13059" max="13060" width="12.875" style="1" customWidth="1"/>
    <col min="13061" max="13062" width="13.75" style="1" customWidth="1"/>
    <col min="13063" max="13063" width="11" style="1" customWidth="1"/>
    <col min="13064" max="13064" width="10.375" style="1" customWidth="1"/>
    <col min="13065" max="13065" width="12.875" style="1" customWidth="1"/>
    <col min="13066" max="13066" width="11.625" style="1" customWidth="1"/>
    <col min="13067" max="13067" width="9.75" style="1" customWidth="1"/>
    <col min="13068" max="13312" width="9" style="1"/>
    <col min="13313" max="13313" width="38" style="1" customWidth="1"/>
    <col min="13314" max="13314" width="13.25" style="1" customWidth="1"/>
    <col min="13315" max="13316" width="12.875" style="1" customWidth="1"/>
    <col min="13317" max="13318" width="13.75" style="1" customWidth="1"/>
    <col min="13319" max="13319" width="11" style="1" customWidth="1"/>
    <col min="13320" max="13320" width="10.375" style="1" customWidth="1"/>
    <col min="13321" max="13321" width="12.875" style="1" customWidth="1"/>
    <col min="13322" max="13322" width="11.625" style="1" customWidth="1"/>
    <col min="13323" max="13323" width="9.75" style="1" customWidth="1"/>
    <col min="13324" max="13568" width="9" style="1"/>
    <col min="13569" max="13569" width="38" style="1" customWidth="1"/>
    <col min="13570" max="13570" width="13.25" style="1" customWidth="1"/>
    <col min="13571" max="13572" width="12.875" style="1" customWidth="1"/>
    <col min="13573" max="13574" width="13.75" style="1" customWidth="1"/>
    <col min="13575" max="13575" width="11" style="1" customWidth="1"/>
    <col min="13576" max="13576" width="10.375" style="1" customWidth="1"/>
    <col min="13577" max="13577" width="12.875" style="1" customWidth="1"/>
    <col min="13578" max="13578" width="11.625" style="1" customWidth="1"/>
    <col min="13579" max="13579" width="9.75" style="1" customWidth="1"/>
    <col min="13580" max="13824" width="9" style="1"/>
    <col min="13825" max="13825" width="38" style="1" customWidth="1"/>
    <col min="13826" max="13826" width="13.25" style="1" customWidth="1"/>
    <col min="13827" max="13828" width="12.875" style="1" customWidth="1"/>
    <col min="13829" max="13830" width="13.75" style="1" customWidth="1"/>
    <col min="13831" max="13831" width="11" style="1" customWidth="1"/>
    <col min="13832" max="13832" width="10.375" style="1" customWidth="1"/>
    <col min="13833" max="13833" width="12.875" style="1" customWidth="1"/>
    <col min="13834" max="13834" width="11.625" style="1" customWidth="1"/>
    <col min="13835" max="13835" width="9.75" style="1" customWidth="1"/>
    <col min="13836" max="14080" width="9" style="1"/>
    <col min="14081" max="14081" width="38" style="1" customWidth="1"/>
    <col min="14082" max="14082" width="13.25" style="1" customWidth="1"/>
    <col min="14083" max="14084" width="12.875" style="1" customWidth="1"/>
    <col min="14085" max="14086" width="13.75" style="1" customWidth="1"/>
    <col min="14087" max="14087" width="11" style="1" customWidth="1"/>
    <col min="14088" max="14088" width="10.375" style="1" customWidth="1"/>
    <col min="14089" max="14089" width="12.875" style="1" customWidth="1"/>
    <col min="14090" max="14090" width="11.625" style="1" customWidth="1"/>
    <col min="14091" max="14091" width="9.75" style="1" customWidth="1"/>
    <col min="14092" max="14336" width="9" style="1"/>
    <col min="14337" max="14337" width="38" style="1" customWidth="1"/>
    <col min="14338" max="14338" width="13.25" style="1" customWidth="1"/>
    <col min="14339" max="14340" width="12.875" style="1" customWidth="1"/>
    <col min="14341" max="14342" width="13.75" style="1" customWidth="1"/>
    <col min="14343" max="14343" width="11" style="1" customWidth="1"/>
    <col min="14344" max="14344" width="10.375" style="1" customWidth="1"/>
    <col min="14345" max="14345" width="12.875" style="1" customWidth="1"/>
    <col min="14346" max="14346" width="11.625" style="1" customWidth="1"/>
    <col min="14347" max="14347" width="9.75" style="1" customWidth="1"/>
    <col min="14348" max="14592" width="9" style="1"/>
    <col min="14593" max="14593" width="38" style="1" customWidth="1"/>
    <col min="14594" max="14594" width="13.25" style="1" customWidth="1"/>
    <col min="14595" max="14596" width="12.875" style="1" customWidth="1"/>
    <col min="14597" max="14598" width="13.75" style="1" customWidth="1"/>
    <col min="14599" max="14599" width="11" style="1" customWidth="1"/>
    <col min="14600" max="14600" width="10.375" style="1" customWidth="1"/>
    <col min="14601" max="14601" width="12.875" style="1" customWidth="1"/>
    <col min="14602" max="14602" width="11.625" style="1" customWidth="1"/>
    <col min="14603" max="14603" width="9.75" style="1" customWidth="1"/>
    <col min="14604" max="14848" width="9" style="1"/>
    <col min="14849" max="14849" width="38" style="1" customWidth="1"/>
    <col min="14850" max="14850" width="13.25" style="1" customWidth="1"/>
    <col min="14851" max="14852" width="12.875" style="1" customWidth="1"/>
    <col min="14853" max="14854" width="13.75" style="1" customWidth="1"/>
    <col min="14855" max="14855" width="11" style="1" customWidth="1"/>
    <col min="14856" max="14856" width="10.375" style="1" customWidth="1"/>
    <col min="14857" max="14857" width="12.875" style="1" customWidth="1"/>
    <col min="14858" max="14858" width="11.625" style="1" customWidth="1"/>
    <col min="14859" max="14859" width="9.75" style="1" customWidth="1"/>
    <col min="14860" max="15104" width="9" style="1"/>
    <col min="15105" max="15105" width="38" style="1" customWidth="1"/>
    <col min="15106" max="15106" width="13.25" style="1" customWidth="1"/>
    <col min="15107" max="15108" width="12.875" style="1" customWidth="1"/>
    <col min="15109" max="15110" width="13.75" style="1" customWidth="1"/>
    <col min="15111" max="15111" width="11" style="1" customWidth="1"/>
    <col min="15112" max="15112" width="10.375" style="1" customWidth="1"/>
    <col min="15113" max="15113" width="12.875" style="1" customWidth="1"/>
    <col min="15114" max="15114" width="11.625" style="1" customWidth="1"/>
    <col min="15115" max="15115" width="9.75" style="1" customWidth="1"/>
    <col min="15116" max="15360" width="9" style="1"/>
    <col min="15361" max="15361" width="38" style="1" customWidth="1"/>
    <col min="15362" max="15362" width="13.25" style="1" customWidth="1"/>
    <col min="15363" max="15364" width="12.875" style="1" customWidth="1"/>
    <col min="15365" max="15366" width="13.75" style="1" customWidth="1"/>
    <col min="15367" max="15367" width="11" style="1" customWidth="1"/>
    <col min="15368" max="15368" width="10.375" style="1" customWidth="1"/>
    <col min="15369" max="15369" width="12.875" style="1" customWidth="1"/>
    <col min="15370" max="15370" width="11.625" style="1" customWidth="1"/>
    <col min="15371" max="15371" width="9.75" style="1" customWidth="1"/>
    <col min="15372" max="15616" width="9" style="1"/>
    <col min="15617" max="15617" width="38" style="1" customWidth="1"/>
    <col min="15618" max="15618" width="13.25" style="1" customWidth="1"/>
    <col min="15619" max="15620" width="12.875" style="1" customWidth="1"/>
    <col min="15621" max="15622" width="13.75" style="1" customWidth="1"/>
    <col min="15623" max="15623" width="11" style="1" customWidth="1"/>
    <col min="15624" max="15624" width="10.375" style="1" customWidth="1"/>
    <col min="15625" max="15625" width="12.875" style="1" customWidth="1"/>
    <col min="15626" max="15626" width="11.625" style="1" customWidth="1"/>
    <col min="15627" max="15627" width="9.75" style="1" customWidth="1"/>
    <col min="15628" max="15872" width="9" style="1"/>
    <col min="15873" max="15873" width="38" style="1" customWidth="1"/>
    <col min="15874" max="15874" width="13.25" style="1" customWidth="1"/>
    <col min="15875" max="15876" width="12.875" style="1" customWidth="1"/>
    <col min="15877" max="15878" width="13.75" style="1" customWidth="1"/>
    <col min="15879" max="15879" width="11" style="1" customWidth="1"/>
    <col min="15880" max="15880" width="10.375" style="1" customWidth="1"/>
    <col min="15881" max="15881" width="12.875" style="1" customWidth="1"/>
    <col min="15882" max="15882" width="11.625" style="1" customWidth="1"/>
    <col min="15883" max="15883" width="9.75" style="1" customWidth="1"/>
    <col min="15884" max="16128" width="9" style="1"/>
    <col min="16129" max="16129" width="38" style="1" customWidth="1"/>
    <col min="16130" max="16130" width="13.25" style="1" customWidth="1"/>
    <col min="16131" max="16132" width="12.875" style="1" customWidth="1"/>
    <col min="16133" max="16134" width="13.75" style="1" customWidth="1"/>
    <col min="16135" max="16135" width="11" style="1" customWidth="1"/>
    <col min="16136" max="16136" width="10.375" style="1" customWidth="1"/>
    <col min="16137" max="16137" width="12.875" style="1" customWidth="1"/>
    <col min="16138" max="16138" width="11.625" style="1" customWidth="1"/>
    <col min="16139" max="16139" width="9.75" style="1" customWidth="1"/>
    <col min="16140" max="16384" width="9" style="1"/>
  </cols>
  <sheetData>
    <row r="1" ht="20.25" spans="1:1">
      <c r="A1" s="9"/>
    </row>
    <row r="2" ht="25.5" customHeight="1" spans="1:11">
      <c r="A2" s="13" t="s">
        <v>913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ht="25.5" customHeight="1" spans="1:11">
      <c r="A3" s="71"/>
      <c r="B3" s="72"/>
      <c r="C3" s="72"/>
      <c r="D3" s="73"/>
      <c r="E3" s="73"/>
      <c r="F3" s="73"/>
      <c r="G3" s="73"/>
      <c r="H3" s="74"/>
      <c r="I3" s="99"/>
      <c r="J3" s="100" t="s">
        <v>1</v>
      </c>
      <c r="K3" s="100"/>
    </row>
    <row r="4" s="69" customFormat="1" ht="18.75" customHeight="1" spans="1:11">
      <c r="A4" s="75" t="s">
        <v>2</v>
      </c>
      <c r="B4" s="76" t="s">
        <v>3</v>
      </c>
      <c r="C4" s="77"/>
      <c r="D4" s="77"/>
      <c r="E4" s="77"/>
      <c r="F4" s="77"/>
      <c r="G4" s="77"/>
      <c r="H4" s="78"/>
      <c r="I4" s="76" t="s">
        <v>4</v>
      </c>
      <c r="J4" s="77"/>
      <c r="K4" s="78"/>
    </row>
    <row r="5" s="69" customFormat="1" ht="18.75" customHeight="1" spans="1:11">
      <c r="A5" s="79"/>
      <c r="B5" s="75" t="s">
        <v>5</v>
      </c>
      <c r="C5" s="75" t="s">
        <v>6</v>
      </c>
      <c r="D5" s="80" t="s">
        <v>7</v>
      </c>
      <c r="E5" s="81" t="s">
        <v>8</v>
      </c>
      <c r="F5" s="80" t="s">
        <v>9</v>
      </c>
      <c r="G5" s="76" t="s">
        <v>10</v>
      </c>
      <c r="H5" s="78"/>
      <c r="I5" s="80" t="s">
        <v>11</v>
      </c>
      <c r="J5" s="76" t="s">
        <v>12</v>
      </c>
      <c r="K5" s="78"/>
    </row>
    <row r="6" s="69" customFormat="1" ht="18.75" customHeight="1" spans="1:11">
      <c r="A6" s="82"/>
      <c r="B6" s="82"/>
      <c r="C6" s="82"/>
      <c r="D6" s="83"/>
      <c r="E6" s="84"/>
      <c r="F6" s="83"/>
      <c r="G6" s="85" t="s">
        <v>13</v>
      </c>
      <c r="H6" s="86" t="s">
        <v>14</v>
      </c>
      <c r="I6" s="83"/>
      <c r="J6" s="85" t="s">
        <v>13</v>
      </c>
      <c r="K6" s="86" t="s">
        <v>14</v>
      </c>
    </row>
    <row r="7" ht="18" customHeight="1" spans="1:11">
      <c r="A7" s="87" t="s">
        <v>15</v>
      </c>
      <c r="B7" s="28">
        <f t="shared" ref="B7:F7" si="0">SUM(B8:B21)</f>
        <v>171328</v>
      </c>
      <c r="C7" s="28">
        <f t="shared" si="0"/>
        <v>104200</v>
      </c>
      <c r="D7" s="28">
        <f t="shared" si="0"/>
        <v>89456</v>
      </c>
      <c r="E7" s="88">
        <f t="shared" ref="E7:E47" si="1">D7/C7*100</f>
        <v>85.8502879078695</v>
      </c>
      <c r="F7" s="28">
        <f t="shared" si="0"/>
        <v>152403</v>
      </c>
      <c r="G7" s="28">
        <f t="shared" ref="G7:G47" si="2">D7-F7</f>
        <v>-62947</v>
      </c>
      <c r="H7" s="29">
        <f t="shared" ref="H7:H47" si="3">G7/F7*100</f>
        <v>-41.3029927232404</v>
      </c>
      <c r="I7" s="28">
        <f>SUM(I8:I21)</f>
        <v>153643.3</v>
      </c>
      <c r="J7" s="28">
        <f t="shared" ref="J7:J47" si="4">I7-D7</f>
        <v>64187.3</v>
      </c>
      <c r="K7" s="88">
        <f t="shared" ref="K7:K47" si="5">J7/D7*100</f>
        <v>71.7529288141656</v>
      </c>
    </row>
    <row r="8" ht="18" customHeight="1" spans="1:13">
      <c r="A8" s="87" t="s">
        <v>16</v>
      </c>
      <c r="B8" s="31">
        <v>48124</v>
      </c>
      <c r="C8" s="31">
        <v>2659</v>
      </c>
      <c r="D8" s="31">
        <v>-3765</v>
      </c>
      <c r="E8" s="89">
        <f t="shared" si="1"/>
        <v>-141.594584430237</v>
      </c>
      <c r="F8" s="31">
        <v>31499</v>
      </c>
      <c r="G8" s="31">
        <f t="shared" si="2"/>
        <v>-35264</v>
      </c>
      <c r="H8" s="88">
        <f t="shared" si="3"/>
        <v>-111.952760405092</v>
      </c>
      <c r="I8" s="31">
        <v>48828.8</v>
      </c>
      <c r="J8" s="31">
        <f t="shared" si="4"/>
        <v>52593.8</v>
      </c>
      <c r="K8" s="88">
        <f t="shared" si="5"/>
        <v>-1396.91367861886</v>
      </c>
      <c r="L8" s="5"/>
      <c r="M8" s="59"/>
    </row>
    <row r="9" ht="18" customHeight="1" spans="1:13">
      <c r="A9" s="87" t="s">
        <v>17</v>
      </c>
      <c r="B9" s="31">
        <v>25101</v>
      </c>
      <c r="C9" s="31">
        <v>17154</v>
      </c>
      <c r="D9" s="31">
        <v>19901</v>
      </c>
      <c r="E9" s="89">
        <f t="shared" si="1"/>
        <v>116.013757724146</v>
      </c>
      <c r="F9" s="31">
        <v>29062</v>
      </c>
      <c r="G9" s="31">
        <f t="shared" si="2"/>
        <v>-9161</v>
      </c>
      <c r="H9" s="88">
        <f t="shared" si="3"/>
        <v>-31.5222627486064</v>
      </c>
      <c r="I9" s="31">
        <v>21000</v>
      </c>
      <c r="J9" s="31">
        <f t="shared" si="4"/>
        <v>1099</v>
      </c>
      <c r="K9" s="88">
        <f t="shared" si="5"/>
        <v>5.52233556102708</v>
      </c>
      <c r="M9" s="101"/>
    </row>
    <row r="10" ht="18" customHeight="1" spans="1:11">
      <c r="A10" s="87" t="s">
        <v>18</v>
      </c>
      <c r="B10" s="31">
        <v>7244</v>
      </c>
      <c r="C10" s="31">
        <v>6996</v>
      </c>
      <c r="D10" s="31">
        <v>5932</v>
      </c>
      <c r="E10" s="89">
        <f t="shared" si="1"/>
        <v>84.7913093196112</v>
      </c>
      <c r="F10" s="31">
        <v>6610</v>
      </c>
      <c r="G10" s="31">
        <f t="shared" si="2"/>
        <v>-678</v>
      </c>
      <c r="H10" s="88">
        <f t="shared" si="3"/>
        <v>-10.2571860816944</v>
      </c>
      <c r="I10" s="31">
        <v>6276.5</v>
      </c>
      <c r="J10" s="31">
        <f t="shared" si="4"/>
        <v>344.5</v>
      </c>
      <c r="K10" s="88">
        <f t="shared" si="5"/>
        <v>5.80748482805125</v>
      </c>
    </row>
    <row r="11" ht="18" customHeight="1" spans="1:13">
      <c r="A11" s="87" t="s">
        <v>19</v>
      </c>
      <c r="B11" s="31"/>
      <c r="C11" s="31"/>
      <c r="D11" s="31"/>
      <c r="E11" s="89"/>
      <c r="F11" s="31"/>
      <c r="G11" s="31">
        <f t="shared" si="2"/>
        <v>0</v>
      </c>
      <c r="H11" s="88"/>
      <c r="I11" s="31"/>
      <c r="J11" s="31">
        <f t="shared" si="4"/>
        <v>0</v>
      </c>
      <c r="K11" s="88"/>
      <c r="M11" s="59"/>
    </row>
    <row r="12" ht="18" customHeight="1" spans="1:11">
      <c r="A12" s="87" t="s">
        <v>20</v>
      </c>
      <c r="B12" s="31">
        <v>16074</v>
      </c>
      <c r="C12" s="31">
        <v>12143</v>
      </c>
      <c r="D12" s="31">
        <v>12682</v>
      </c>
      <c r="E12" s="89">
        <f t="shared" si="1"/>
        <v>104.438771308573</v>
      </c>
      <c r="F12" s="31">
        <v>13695</v>
      </c>
      <c r="G12" s="31">
        <f t="shared" si="2"/>
        <v>-1013</v>
      </c>
      <c r="H12" s="88">
        <f t="shared" si="3"/>
        <v>-7.3968601679445</v>
      </c>
      <c r="I12" s="31">
        <v>14293</v>
      </c>
      <c r="J12" s="31">
        <f t="shared" si="4"/>
        <v>1611</v>
      </c>
      <c r="K12" s="88">
        <f t="shared" si="5"/>
        <v>12.7030436839615</v>
      </c>
    </row>
    <row r="13" ht="18" customHeight="1" spans="1:11">
      <c r="A13" s="87" t="s">
        <v>21</v>
      </c>
      <c r="B13" s="31">
        <v>8481</v>
      </c>
      <c r="C13" s="31">
        <v>8884</v>
      </c>
      <c r="D13" s="31">
        <v>8568</v>
      </c>
      <c r="E13" s="89">
        <f t="shared" si="1"/>
        <v>96.4430436740207</v>
      </c>
      <c r="F13" s="31">
        <v>8527</v>
      </c>
      <c r="G13" s="31">
        <f t="shared" si="2"/>
        <v>41</v>
      </c>
      <c r="H13" s="88">
        <f t="shared" si="3"/>
        <v>0.48082561275947</v>
      </c>
      <c r="I13" s="31">
        <v>9780</v>
      </c>
      <c r="J13" s="31">
        <f t="shared" si="4"/>
        <v>1212</v>
      </c>
      <c r="K13" s="88">
        <f t="shared" si="5"/>
        <v>14.1456582633053</v>
      </c>
    </row>
    <row r="14" ht="18" customHeight="1" spans="1:11">
      <c r="A14" s="87" t="s">
        <v>22</v>
      </c>
      <c r="B14" s="31">
        <v>6249</v>
      </c>
      <c r="C14" s="31">
        <v>5842</v>
      </c>
      <c r="D14" s="31">
        <v>6228</v>
      </c>
      <c r="E14" s="89">
        <f t="shared" si="1"/>
        <v>106.607326258131</v>
      </c>
      <c r="F14" s="31">
        <v>6815</v>
      </c>
      <c r="G14" s="31">
        <f t="shared" si="2"/>
        <v>-587</v>
      </c>
      <c r="H14" s="88">
        <f t="shared" si="3"/>
        <v>-8.61335289801907</v>
      </c>
      <c r="I14" s="31">
        <v>7640</v>
      </c>
      <c r="J14" s="31">
        <f t="shared" si="4"/>
        <v>1412</v>
      </c>
      <c r="K14" s="88">
        <f t="shared" si="5"/>
        <v>22.6718047527296</v>
      </c>
    </row>
    <row r="15" ht="18" customHeight="1" spans="1:15">
      <c r="A15" s="87" t="s">
        <v>23</v>
      </c>
      <c r="B15" s="31">
        <v>3533</v>
      </c>
      <c r="C15" s="31">
        <v>3642</v>
      </c>
      <c r="D15" s="31">
        <v>3453</v>
      </c>
      <c r="E15" s="89">
        <f t="shared" si="1"/>
        <v>94.8105436573311</v>
      </c>
      <c r="F15" s="31">
        <v>3582</v>
      </c>
      <c r="G15" s="31">
        <f t="shared" si="2"/>
        <v>-129</v>
      </c>
      <c r="H15" s="88">
        <f t="shared" si="3"/>
        <v>-3.60134003350084</v>
      </c>
      <c r="I15" s="31">
        <v>4100</v>
      </c>
      <c r="J15" s="31">
        <f t="shared" si="4"/>
        <v>647</v>
      </c>
      <c r="K15" s="88">
        <f t="shared" si="5"/>
        <v>18.7373298580944</v>
      </c>
      <c r="O15" s="59"/>
    </row>
    <row r="16" ht="18" customHeight="1" spans="1:15">
      <c r="A16" s="87" t="s">
        <v>24</v>
      </c>
      <c r="B16" s="31">
        <v>12611.5</v>
      </c>
      <c r="C16" s="31">
        <v>15087</v>
      </c>
      <c r="D16" s="31">
        <v>7581</v>
      </c>
      <c r="E16" s="89">
        <f t="shared" si="1"/>
        <v>50.2485583615033</v>
      </c>
      <c r="F16" s="31">
        <v>8984</v>
      </c>
      <c r="G16" s="31">
        <f t="shared" si="2"/>
        <v>-1403</v>
      </c>
      <c r="H16" s="88">
        <f t="shared" si="3"/>
        <v>-15.6166518254675</v>
      </c>
      <c r="I16" s="31">
        <v>11700</v>
      </c>
      <c r="J16" s="31">
        <f t="shared" si="4"/>
        <v>4119</v>
      </c>
      <c r="K16" s="88">
        <f t="shared" si="5"/>
        <v>54.3332014246142</v>
      </c>
      <c r="O16" s="59"/>
    </row>
    <row r="17" ht="18" customHeight="1" spans="1:15">
      <c r="A17" s="87" t="s">
        <v>25</v>
      </c>
      <c r="B17" s="31">
        <v>3685</v>
      </c>
      <c r="C17" s="31">
        <v>3940</v>
      </c>
      <c r="D17" s="31">
        <v>4000</v>
      </c>
      <c r="E17" s="89">
        <f t="shared" si="1"/>
        <v>101.522842639594</v>
      </c>
      <c r="F17" s="31">
        <v>3935</v>
      </c>
      <c r="G17" s="31">
        <f t="shared" si="2"/>
        <v>65</v>
      </c>
      <c r="H17" s="88">
        <f t="shared" si="3"/>
        <v>1.65184243964422</v>
      </c>
      <c r="I17" s="31">
        <v>4340</v>
      </c>
      <c r="J17" s="31">
        <f t="shared" si="4"/>
        <v>340</v>
      </c>
      <c r="K17" s="88">
        <f t="shared" si="5"/>
        <v>8.5</v>
      </c>
      <c r="O17" s="59"/>
    </row>
    <row r="18" ht="18" customHeight="1" spans="1:11">
      <c r="A18" s="87" t="s">
        <v>26</v>
      </c>
      <c r="B18" s="31"/>
      <c r="C18" s="31">
        <v>8789</v>
      </c>
      <c r="D18" s="31">
        <v>7864</v>
      </c>
      <c r="E18" s="89">
        <f t="shared" si="1"/>
        <v>89.4754807145295</v>
      </c>
      <c r="F18" s="31">
        <v>1854</v>
      </c>
      <c r="G18" s="31">
        <f t="shared" si="2"/>
        <v>6010</v>
      </c>
      <c r="H18" s="88">
        <f t="shared" si="3"/>
        <v>324.163969795038</v>
      </c>
      <c r="I18" s="31">
        <v>5090</v>
      </c>
      <c r="J18" s="31">
        <f t="shared" si="4"/>
        <v>-2774</v>
      </c>
      <c r="K18" s="88">
        <f t="shared" si="5"/>
        <v>-35.2746693794507</v>
      </c>
    </row>
    <row r="19" ht="18" customHeight="1" spans="1:11">
      <c r="A19" s="87" t="s">
        <v>27</v>
      </c>
      <c r="B19" s="31">
        <v>39958</v>
      </c>
      <c r="C19" s="31">
        <v>18825</v>
      </c>
      <c r="D19" s="31">
        <v>16748</v>
      </c>
      <c r="E19" s="89">
        <f t="shared" si="1"/>
        <v>88.9667994687915</v>
      </c>
      <c r="F19" s="31">
        <v>37516</v>
      </c>
      <c r="G19" s="31">
        <f t="shared" si="2"/>
        <v>-20768</v>
      </c>
      <c r="H19" s="88">
        <f t="shared" si="3"/>
        <v>-55.3577140420087</v>
      </c>
      <c r="I19" s="31">
        <v>20300</v>
      </c>
      <c r="J19" s="31">
        <f t="shared" si="4"/>
        <v>3552</v>
      </c>
      <c r="K19" s="88">
        <f t="shared" si="5"/>
        <v>21.2085025077621</v>
      </c>
    </row>
    <row r="20" ht="18" customHeight="1" spans="1:11">
      <c r="A20" s="87" t="s">
        <v>28</v>
      </c>
      <c r="B20" s="31">
        <v>267</v>
      </c>
      <c r="C20" s="31">
        <v>179</v>
      </c>
      <c r="D20" s="31">
        <v>222</v>
      </c>
      <c r="E20" s="89">
        <f t="shared" si="1"/>
        <v>124.022346368715</v>
      </c>
      <c r="F20" s="31">
        <v>264</v>
      </c>
      <c r="G20" s="31">
        <f t="shared" si="2"/>
        <v>-42</v>
      </c>
      <c r="H20" s="88">
        <f t="shared" si="3"/>
        <v>-15.9090909090909</v>
      </c>
      <c r="I20" s="31">
        <v>252</v>
      </c>
      <c r="J20" s="31">
        <f t="shared" si="4"/>
        <v>30</v>
      </c>
      <c r="K20" s="88">
        <f t="shared" si="5"/>
        <v>13.5135135135135</v>
      </c>
    </row>
    <row r="21" ht="18" customHeight="1" spans="1:11">
      <c r="A21" s="87" t="s">
        <v>29</v>
      </c>
      <c r="B21" s="31">
        <v>0.5</v>
      </c>
      <c r="C21" s="31">
        <v>60</v>
      </c>
      <c r="D21" s="31">
        <v>42</v>
      </c>
      <c r="E21" s="89">
        <f t="shared" si="1"/>
        <v>70</v>
      </c>
      <c r="F21" s="31">
        <v>60</v>
      </c>
      <c r="G21" s="31">
        <f t="shared" si="2"/>
        <v>-18</v>
      </c>
      <c r="H21" s="88">
        <f t="shared" si="3"/>
        <v>-30</v>
      </c>
      <c r="I21" s="31">
        <v>43</v>
      </c>
      <c r="J21" s="31">
        <f t="shared" si="4"/>
        <v>1</v>
      </c>
      <c r="K21" s="88">
        <f t="shared" si="5"/>
        <v>2.38095238095238</v>
      </c>
    </row>
    <row r="22" ht="18" customHeight="1" spans="1:11">
      <c r="A22" s="87" t="s">
        <v>30</v>
      </c>
      <c r="B22" s="28">
        <f t="shared" ref="B22:F22" si="6">SUM(B23:B46)</f>
        <v>74930</v>
      </c>
      <c r="C22" s="28">
        <f t="shared" si="6"/>
        <v>131714</v>
      </c>
      <c r="D22" s="28">
        <f t="shared" si="6"/>
        <v>124197</v>
      </c>
      <c r="E22" s="88">
        <f t="shared" si="1"/>
        <v>94.2929377287152</v>
      </c>
      <c r="F22" s="28">
        <f t="shared" si="6"/>
        <v>80011</v>
      </c>
      <c r="G22" s="28">
        <f t="shared" si="2"/>
        <v>44186</v>
      </c>
      <c r="H22" s="29">
        <f t="shared" si="3"/>
        <v>55.2249065753459</v>
      </c>
      <c r="I22" s="28">
        <f>SUM(I23:I46)</f>
        <v>99578</v>
      </c>
      <c r="J22" s="28">
        <f t="shared" si="4"/>
        <v>-24619</v>
      </c>
      <c r="K22" s="88">
        <f t="shared" si="5"/>
        <v>-19.8225399969403</v>
      </c>
    </row>
    <row r="23" ht="18" customHeight="1" spans="1:11">
      <c r="A23" s="87" t="s">
        <v>31</v>
      </c>
      <c r="B23" s="31">
        <v>18410</v>
      </c>
      <c r="C23" s="31">
        <v>14097</v>
      </c>
      <c r="D23" s="31">
        <v>15183</v>
      </c>
      <c r="E23" s="89">
        <f t="shared" si="1"/>
        <v>107.703766758885</v>
      </c>
      <c r="F23" s="90">
        <v>15840</v>
      </c>
      <c r="G23" s="31">
        <f t="shared" si="2"/>
        <v>-657</v>
      </c>
      <c r="H23" s="88">
        <f t="shared" si="3"/>
        <v>-4.14772727272727</v>
      </c>
      <c r="I23" s="31">
        <v>15735</v>
      </c>
      <c r="J23" s="31">
        <f t="shared" si="4"/>
        <v>552</v>
      </c>
      <c r="K23" s="88">
        <f t="shared" si="5"/>
        <v>3.63564512942106</v>
      </c>
    </row>
    <row r="24" ht="18" hidden="1" customHeight="1" spans="1:11">
      <c r="A24" s="87" t="s">
        <v>32</v>
      </c>
      <c r="B24" s="31"/>
      <c r="C24" s="31"/>
      <c r="D24" s="31"/>
      <c r="E24" s="89" t="e">
        <f t="shared" si="1"/>
        <v>#DIV/0!</v>
      </c>
      <c r="F24" s="91"/>
      <c r="G24" s="31">
        <f t="shared" si="2"/>
        <v>0</v>
      </c>
      <c r="H24" s="88" t="e">
        <f t="shared" si="3"/>
        <v>#DIV/0!</v>
      </c>
      <c r="I24" s="31"/>
      <c r="J24" s="31">
        <f t="shared" si="4"/>
        <v>0</v>
      </c>
      <c r="K24" s="88" t="e">
        <f t="shared" si="5"/>
        <v>#DIV/0!</v>
      </c>
    </row>
    <row r="25" ht="18" hidden="1" customHeight="1" spans="1:11">
      <c r="A25" s="87" t="s">
        <v>33</v>
      </c>
      <c r="B25" s="31"/>
      <c r="C25" s="31"/>
      <c r="D25" s="31"/>
      <c r="E25" s="89" t="e">
        <f t="shared" si="1"/>
        <v>#DIV/0!</v>
      </c>
      <c r="F25" s="91"/>
      <c r="G25" s="31">
        <f t="shared" si="2"/>
        <v>0</v>
      </c>
      <c r="H25" s="88" t="e">
        <f t="shared" si="3"/>
        <v>#DIV/0!</v>
      </c>
      <c r="I25" s="31"/>
      <c r="J25" s="31">
        <f t="shared" si="4"/>
        <v>0</v>
      </c>
      <c r="K25" s="88" t="e">
        <f t="shared" si="5"/>
        <v>#DIV/0!</v>
      </c>
    </row>
    <row r="26" ht="18" hidden="1" customHeight="1" spans="1:11">
      <c r="A26" s="87" t="s">
        <v>34</v>
      </c>
      <c r="B26" s="31"/>
      <c r="C26" s="31"/>
      <c r="D26" s="31"/>
      <c r="E26" s="89" t="e">
        <f t="shared" si="1"/>
        <v>#DIV/0!</v>
      </c>
      <c r="F26" s="91"/>
      <c r="G26" s="31">
        <f t="shared" si="2"/>
        <v>0</v>
      </c>
      <c r="H26" s="88" t="e">
        <f t="shared" si="3"/>
        <v>#DIV/0!</v>
      </c>
      <c r="I26" s="31"/>
      <c r="J26" s="31">
        <f t="shared" si="4"/>
        <v>0</v>
      </c>
      <c r="K26" s="88" t="e">
        <f t="shared" si="5"/>
        <v>#DIV/0!</v>
      </c>
    </row>
    <row r="27" ht="18" hidden="1" customHeight="1" spans="1:11">
      <c r="A27" s="87" t="s">
        <v>35</v>
      </c>
      <c r="B27" s="31"/>
      <c r="C27" s="31"/>
      <c r="D27" s="31"/>
      <c r="E27" s="89" t="e">
        <f t="shared" si="1"/>
        <v>#DIV/0!</v>
      </c>
      <c r="F27" s="91"/>
      <c r="G27" s="31">
        <f t="shared" si="2"/>
        <v>0</v>
      </c>
      <c r="H27" s="88" t="e">
        <f t="shared" si="3"/>
        <v>#DIV/0!</v>
      </c>
      <c r="I27" s="31"/>
      <c r="J27" s="31">
        <f t="shared" si="4"/>
        <v>0</v>
      </c>
      <c r="K27" s="88" t="e">
        <f t="shared" si="5"/>
        <v>#DIV/0!</v>
      </c>
    </row>
    <row r="28" ht="18" customHeight="1" spans="1:11">
      <c r="A28" s="87" t="s">
        <v>36</v>
      </c>
      <c r="B28" s="31">
        <v>16900</v>
      </c>
      <c r="C28" s="31">
        <v>23020</v>
      </c>
      <c r="D28" s="31">
        <v>17880</v>
      </c>
      <c r="E28" s="89">
        <f t="shared" si="1"/>
        <v>77.6715899218071</v>
      </c>
      <c r="F28" s="90">
        <v>25114</v>
      </c>
      <c r="G28" s="31">
        <f t="shared" si="2"/>
        <v>-7234</v>
      </c>
      <c r="H28" s="88">
        <f t="shared" si="3"/>
        <v>-28.8046507923867</v>
      </c>
      <c r="I28" s="31">
        <v>24774</v>
      </c>
      <c r="J28" s="31">
        <f t="shared" si="4"/>
        <v>6894</v>
      </c>
      <c r="K28" s="88">
        <f t="shared" si="5"/>
        <v>38.5570469798658</v>
      </c>
    </row>
    <row r="29" ht="18" hidden="1" customHeight="1" spans="1:11">
      <c r="A29" s="87" t="s">
        <v>37</v>
      </c>
      <c r="B29" s="31"/>
      <c r="C29" s="31"/>
      <c r="D29" s="31"/>
      <c r="E29" s="89" t="e">
        <f t="shared" si="1"/>
        <v>#DIV/0!</v>
      </c>
      <c r="F29" s="91"/>
      <c r="G29" s="31">
        <f t="shared" si="2"/>
        <v>0</v>
      </c>
      <c r="H29" s="88" t="e">
        <f t="shared" si="3"/>
        <v>#DIV/0!</v>
      </c>
      <c r="I29" s="31"/>
      <c r="J29" s="31">
        <f t="shared" si="4"/>
        <v>0</v>
      </c>
      <c r="K29" s="88" t="e">
        <f t="shared" si="5"/>
        <v>#DIV/0!</v>
      </c>
    </row>
    <row r="30" ht="18" hidden="1" customHeight="1" spans="1:11">
      <c r="A30" s="87" t="s">
        <v>38</v>
      </c>
      <c r="B30" s="31"/>
      <c r="C30" s="31"/>
      <c r="D30" s="31"/>
      <c r="E30" s="89" t="e">
        <f t="shared" si="1"/>
        <v>#DIV/0!</v>
      </c>
      <c r="F30" s="91"/>
      <c r="G30" s="31">
        <f t="shared" si="2"/>
        <v>0</v>
      </c>
      <c r="H30" s="88" t="e">
        <f t="shared" si="3"/>
        <v>#DIV/0!</v>
      </c>
      <c r="I30" s="31"/>
      <c r="J30" s="31">
        <f t="shared" si="4"/>
        <v>0</v>
      </c>
      <c r="K30" s="88" t="e">
        <f t="shared" si="5"/>
        <v>#DIV/0!</v>
      </c>
    </row>
    <row r="31" ht="18" hidden="1" customHeight="1" spans="1:11">
      <c r="A31" s="87" t="s">
        <v>39</v>
      </c>
      <c r="B31" s="31"/>
      <c r="C31" s="31"/>
      <c r="D31" s="31"/>
      <c r="E31" s="89" t="e">
        <f t="shared" si="1"/>
        <v>#DIV/0!</v>
      </c>
      <c r="F31" s="91"/>
      <c r="G31" s="31">
        <f t="shared" si="2"/>
        <v>0</v>
      </c>
      <c r="H31" s="88" t="e">
        <f t="shared" si="3"/>
        <v>#DIV/0!</v>
      </c>
      <c r="I31" s="31"/>
      <c r="J31" s="31">
        <f t="shared" si="4"/>
        <v>0</v>
      </c>
      <c r="K31" s="88" t="e">
        <f t="shared" si="5"/>
        <v>#DIV/0!</v>
      </c>
    </row>
    <row r="32" ht="18" hidden="1" customHeight="1" spans="1:11">
      <c r="A32" s="87" t="s">
        <v>40</v>
      </c>
      <c r="B32" s="31"/>
      <c r="C32" s="31"/>
      <c r="D32" s="31"/>
      <c r="E32" s="89" t="e">
        <f t="shared" si="1"/>
        <v>#DIV/0!</v>
      </c>
      <c r="F32" s="91"/>
      <c r="G32" s="31">
        <f t="shared" si="2"/>
        <v>0</v>
      </c>
      <c r="H32" s="88" t="e">
        <f t="shared" si="3"/>
        <v>#DIV/0!</v>
      </c>
      <c r="I32" s="31"/>
      <c r="J32" s="31">
        <f t="shared" si="4"/>
        <v>0</v>
      </c>
      <c r="K32" s="88" t="e">
        <f t="shared" si="5"/>
        <v>#DIV/0!</v>
      </c>
    </row>
    <row r="33" ht="18" customHeight="1" spans="1:11">
      <c r="A33" s="87" t="s">
        <v>41</v>
      </c>
      <c r="B33" s="31">
        <v>14110</v>
      </c>
      <c r="C33" s="31">
        <v>37411</v>
      </c>
      <c r="D33" s="31">
        <v>46167</v>
      </c>
      <c r="E33" s="89">
        <f t="shared" si="1"/>
        <v>123.404880917377</v>
      </c>
      <c r="F33" s="90">
        <v>17982</v>
      </c>
      <c r="G33" s="31">
        <f t="shared" si="2"/>
        <v>28185</v>
      </c>
      <c r="H33" s="88">
        <f t="shared" si="3"/>
        <v>156.74007340674</v>
      </c>
      <c r="I33" s="31">
        <v>25716</v>
      </c>
      <c r="J33" s="31">
        <f t="shared" si="4"/>
        <v>-20451</v>
      </c>
      <c r="K33" s="88">
        <f t="shared" si="5"/>
        <v>-44.2978751055949</v>
      </c>
    </row>
    <row r="34" ht="18" hidden="1" customHeight="1" spans="1:11">
      <c r="A34" s="87" t="s">
        <v>42</v>
      </c>
      <c r="B34" s="31"/>
      <c r="C34" s="31"/>
      <c r="D34" s="31"/>
      <c r="E34" s="89" t="e">
        <f t="shared" si="1"/>
        <v>#DIV/0!</v>
      </c>
      <c r="F34" s="91"/>
      <c r="G34" s="31">
        <f t="shared" si="2"/>
        <v>0</v>
      </c>
      <c r="H34" s="88" t="e">
        <f t="shared" si="3"/>
        <v>#DIV/0!</v>
      </c>
      <c r="I34" s="31"/>
      <c r="J34" s="31">
        <f t="shared" si="4"/>
        <v>0</v>
      </c>
      <c r="K34" s="88" t="e">
        <f t="shared" si="5"/>
        <v>#DIV/0!</v>
      </c>
    </row>
    <row r="35" ht="18" hidden="1" customHeight="1" spans="1:11">
      <c r="A35" s="87" t="s">
        <v>43</v>
      </c>
      <c r="B35" s="31"/>
      <c r="C35" s="31"/>
      <c r="D35" s="31"/>
      <c r="E35" s="89" t="e">
        <f t="shared" si="1"/>
        <v>#DIV/0!</v>
      </c>
      <c r="F35" s="91"/>
      <c r="G35" s="31">
        <f t="shared" si="2"/>
        <v>0</v>
      </c>
      <c r="H35" s="88" t="e">
        <f t="shared" si="3"/>
        <v>#DIV/0!</v>
      </c>
      <c r="I35" s="31"/>
      <c r="J35" s="31">
        <f t="shared" si="4"/>
        <v>0</v>
      </c>
      <c r="K35" s="88" t="e">
        <f t="shared" si="5"/>
        <v>#DIV/0!</v>
      </c>
    </row>
    <row r="36" ht="18" hidden="1" customHeight="1" spans="1:11">
      <c r="A36" s="87" t="s">
        <v>44</v>
      </c>
      <c r="B36" s="31"/>
      <c r="C36" s="31"/>
      <c r="D36" s="31"/>
      <c r="E36" s="89" t="e">
        <f t="shared" si="1"/>
        <v>#DIV/0!</v>
      </c>
      <c r="F36" s="91"/>
      <c r="G36" s="31">
        <f t="shared" si="2"/>
        <v>0</v>
      </c>
      <c r="H36" s="88" t="e">
        <f t="shared" si="3"/>
        <v>#DIV/0!</v>
      </c>
      <c r="I36" s="31"/>
      <c r="J36" s="31">
        <f t="shared" si="4"/>
        <v>0</v>
      </c>
      <c r="K36" s="88" t="e">
        <f t="shared" si="5"/>
        <v>#DIV/0!</v>
      </c>
    </row>
    <row r="37" ht="18" hidden="1" customHeight="1" spans="1:11">
      <c r="A37" s="87" t="s">
        <v>45</v>
      </c>
      <c r="B37" s="31"/>
      <c r="C37" s="31"/>
      <c r="D37" s="31"/>
      <c r="E37" s="89" t="e">
        <f t="shared" si="1"/>
        <v>#DIV/0!</v>
      </c>
      <c r="F37" s="91"/>
      <c r="G37" s="31">
        <f t="shared" si="2"/>
        <v>0</v>
      </c>
      <c r="H37" s="88" t="e">
        <f t="shared" si="3"/>
        <v>#DIV/0!</v>
      </c>
      <c r="I37" s="31"/>
      <c r="J37" s="31">
        <f t="shared" si="4"/>
        <v>0</v>
      </c>
      <c r="K37" s="88" t="e">
        <f t="shared" si="5"/>
        <v>#DIV/0!</v>
      </c>
    </row>
    <row r="38" ht="18" customHeight="1" spans="1:11">
      <c r="A38" s="87" t="s">
        <v>46</v>
      </c>
      <c r="B38" s="31">
        <v>1300</v>
      </c>
      <c r="C38" s="31">
        <v>100</v>
      </c>
      <c r="D38" s="31">
        <v>505</v>
      </c>
      <c r="E38" s="89">
        <f t="shared" si="1"/>
        <v>505</v>
      </c>
      <c r="F38" s="90">
        <v>157</v>
      </c>
      <c r="G38" s="31">
        <f t="shared" si="2"/>
        <v>348</v>
      </c>
      <c r="H38" s="88">
        <f t="shared" si="3"/>
        <v>221.656050955414</v>
      </c>
      <c r="I38" s="31"/>
      <c r="J38" s="31">
        <f t="shared" si="4"/>
        <v>-505</v>
      </c>
      <c r="K38" s="88">
        <f t="shared" si="5"/>
        <v>-100</v>
      </c>
    </row>
    <row r="39" ht="18" hidden="1" customHeight="1" spans="1:11">
      <c r="A39" s="87" t="s">
        <v>47</v>
      </c>
      <c r="B39" s="31"/>
      <c r="C39" s="31"/>
      <c r="D39" s="31"/>
      <c r="E39" s="89" t="e">
        <f t="shared" si="1"/>
        <v>#DIV/0!</v>
      </c>
      <c r="F39" s="91"/>
      <c r="G39" s="31">
        <f t="shared" si="2"/>
        <v>0</v>
      </c>
      <c r="H39" s="88" t="e">
        <f t="shared" si="3"/>
        <v>#DIV/0!</v>
      </c>
      <c r="I39" s="31"/>
      <c r="J39" s="31">
        <f t="shared" si="4"/>
        <v>0</v>
      </c>
      <c r="K39" s="88" t="e">
        <f t="shared" si="5"/>
        <v>#DIV/0!</v>
      </c>
    </row>
    <row r="40" ht="18" hidden="1" customHeight="1" spans="1:11">
      <c r="A40" s="87" t="s">
        <v>48</v>
      </c>
      <c r="B40" s="31"/>
      <c r="C40" s="31"/>
      <c r="D40" s="31"/>
      <c r="E40" s="89" t="e">
        <f t="shared" si="1"/>
        <v>#DIV/0!</v>
      </c>
      <c r="F40" s="91"/>
      <c r="G40" s="31">
        <f t="shared" si="2"/>
        <v>0</v>
      </c>
      <c r="H40" s="88" t="e">
        <f t="shared" si="3"/>
        <v>#DIV/0!</v>
      </c>
      <c r="I40" s="31"/>
      <c r="J40" s="31">
        <f t="shared" si="4"/>
        <v>0</v>
      </c>
      <c r="K40" s="88" t="e">
        <f t="shared" si="5"/>
        <v>#DIV/0!</v>
      </c>
    </row>
    <row r="41" ht="18" customHeight="1" spans="1:11">
      <c r="A41" s="87" t="s">
        <v>49</v>
      </c>
      <c r="B41" s="31">
        <v>16080</v>
      </c>
      <c r="C41" s="31">
        <v>43579</v>
      </c>
      <c r="D41" s="31">
        <v>31271</v>
      </c>
      <c r="E41" s="89">
        <f t="shared" si="1"/>
        <v>71.7570389407742</v>
      </c>
      <c r="F41" s="90">
        <v>17912</v>
      </c>
      <c r="G41" s="31">
        <f t="shared" si="2"/>
        <v>13359</v>
      </c>
      <c r="H41" s="88">
        <f t="shared" si="3"/>
        <v>74.5812862885217</v>
      </c>
      <c r="I41" s="31">
        <v>23966</v>
      </c>
      <c r="J41" s="31">
        <f t="shared" si="4"/>
        <v>-7305</v>
      </c>
      <c r="K41" s="88">
        <f t="shared" si="5"/>
        <v>-23.3603018771386</v>
      </c>
    </row>
    <row r="42" ht="18" hidden="1" customHeight="1" spans="1:11">
      <c r="A42" s="87" t="s">
        <v>50</v>
      </c>
      <c r="B42" s="31"/>
      <c r="C42" s="31"/>
      <c r="D42" s="31"/>
      <c r="E42" s="89" t="e">
        <f t="shared" si="1"/>
        <v>#DIV/0!</v>
      </c>
      <c r="F42" s="90"/>
      <c r="G42" s="31">
        <f t="shared" si="2"/>
        <v>0</v>
      </c>
      <c r="H42" s="88" t="e">
        <f t="shared" si="3"/>
        <v>#DIV/0!</v>
      </c>
      <c r="I42" s="31"/>
      <c r="J42" s="31">
        <f t="shared" si="4"/>
        <v>0</v>
      </c>
      <c r="K42" s="88" t="e">
        <f t="shared" si="5"/>
        <v>#DIV/0!</v>
      </c>
    </row>
    <row r="43" ht="18" hidden="1" customHeight="1" spans="1:11">
      <c r="A43" s="87" t="s">
        <v>51</v>
      </c>
      <c r="B43" s="31"/>
      <c r="C43" s="31"/>
      <c r="D43" s="31"/>
      <c r="E43" s="89" t="e">
        <f t="shared" si="1"/>
        <v>#DIV/0!</v>
      </c>
      <c r="F43" s="90"/>
      <c r="G43" s="31">
        <f t="shared" si="2"/>
        <v>0</v>
      </c>
      <c r="H43" s="88" t="e">
        <f t="shared" si="3"/>
        <v>#DIV/0!</v>
      </c>
      <c r="I43" s="31"/>
      <c r="J43" s="31">
        <f t="shared" si="4"/>
        <v>0</v>
      </c>
      <c r="K43" s="88" t="e">
        <f t="shared" si="5"/>
        <v>#DIV/0!</v>
      </c>
    </row>
    <row r="44" ht="18" customHeight="1" spans="1:11">
      <c r="A44" s="87" t="s">
        <v>52</v>
      </c>
      <c r="B44" s="31"/>
      <c r="C44" s="31">
        <v>5</v>
      </c>
      <c r="D44" s="31">
        <v>6</v>
      </c>
      <c r="E44" s="89">
        <f t="shared" si="1"/>
        <v>120</v>
      </c>
      <c r="F44" s="90">
        <v>96</v>
      </c>
      <c r="G44" s="31">
        <f t="shared" si="2"/>
        <v>-90</v>
      </c>
      <c r="H44" s="88">
        <f t="shared" si="3"/>
        <v>-93.75</v>
      </c>
      <c r="I44" s="31"/>
      <c r="J44" s="31">
        <f t="shared" si="4"/>
        <v>-6</v>
      </c>
      <c r="K44" s="88"/>
    </row>
    <row r="45" ht="18" customHeight="1" spans="1:11">
      <c r="A45" s="92" t="s">
        <v>53</v>
      </c>
      <c r="B45" s="31">
        <v>8050</v>
      </c>
      <c r="C45" s="31">
        <v>13160</v>
      </c>
      <c r="D45" s="31">
        <v>12647</v>
      </c>
      <c r="E45" s="89">
        <f t="shared" si="1"/>
        <v>96.1018237082067</v>
      </c>
      <c r="F45" s="90">
        <v>2457</v>
      </c>
      <c r="G45" s="31">
        <f t="shared" si="2"/>
        <v>10190</v>
      </c>
      <c r="H45" s="88">
        <f t="shared" si="3"/>
        <v>414.733414733415</v>
      </c>
      <c r="I45" s="31">
        <v>9000</v>
      </c>
      <c r="J45" s="31">
        <f t="shared" si="4"/>
        <v>-3647</v>
      </c>
      <c r="K45" s="88">
        <f t="shared" si="5"/>
        <v>-28.8368783110619</v>
      </c>
    </row>
    <row r="46" ht="18" customHeight="1" spans="1:11">
      <c r="A46" s="87" t="s">
        <v>54</v>
      </c>
      <c r="B46" s="31">
        <v>80</v>
      </c>
      <c r="C46" s="31">
        <v>342</v>
      </c>
      <c r="D46" s="31">
        <v>538</v>
      </c>
      <c r="E46" s="89">
        <f t="shared" si="1"/>
        <v>157.309941520468</v>
      </c>
      <c r="F46" s="90">
        <v>453</v>
      </c>
      <c r="G46" s="31">
        <f t="shared" si="2"/>
        <v>85</v>
      </c>
      <c r="H46" s="88">
        <f t="shared" si="3"/>
        <v>18.7637969094923</v>
      </c>
      <c r="I46" s="31">
        <v>387</v>
      </c>
      <c r="J46" s="31">
        <f t="shared" si="4"/>
        <v>-151</v>
      </c>
      <c r="K46" s="88">
        <f t="shared" si="5"/>
        <v>-28.0669144981413</v>
      </c>
    </row>
    <row r="47" ht="18" customHeight="1" spans="1:11">
      <c r="A47" s="93" t="s">
        <v>55</v>
      </c>
      <c r="B47" s="28">
        <f t="shared" ref="B47:F47" si="7">B22+B7</f>
        <v>246258</v>
      </c>
      <c r="C47" s="28">
        <f t="shared" si="7"/>
        <v>235914</v>
      </c>
      <c r="D47" s="28">
        <f t="shared" si="7"/>
        <v>213653</v>
      </c>
      <c r="E47" s="88">
        <f t="shared" si="1"/>
        <v>90.563934315047</v>
      </c>
      <c r="F47" s="28">
        <f t="shared" si="7"/>
        <v>232414</v>
      </c>
      <c r="G47" s="28">
        <f t="shared" si="2"/>
        <v>-18761</v>
      </c>
      <c r="H47" s="88">
        <f t="shared" si="3"/>
        <v>-8.07223317011884</v>
      </c>
      <c r="I47" s="28">
        <f>I22+I7</f>
        <v>253221.3</v>
      </c>
      <c r="J47" s="28">
        <f t="shared" si="4"/>
        <v>39568.3</v>
      </c>
      <c r="K47" s="88">
        <f t="shared" si="5"/>
        <v>18.5198897277361</v>
      </c>
    </row>
    <row r="48" ht="18" customHeight="1" spans="1:13">
      <c r="A48" s="94" t="s">
        <v>56</v>
      </c>
      <c r="B48" s="28">
        <f>B49+B119+B120+B121+B125+B118+B126</f>
        <v>810800</v>
      </c>
      <c r="C48" s="28">
        <f>C49+C119+C120+C121+C125+C118+C126</f>
        <v>772155.536193</v>
      </c>
      <c r="D48" s="28">
        <f>D49+D119+D120+D121+D125+D118+D126</f>
        <v>891897.63206</v>
      </c>
      <c r="E48" s="28"/>
      <c r="F48" s="28"/>
      <c r="G48" s="28"/>
      <c r="H48" s="28"/>
      <c r="I48" s="28">
        <f>I49+I119+I120+I121+I125+I118+I126</f>
        <v>951939.8548</v>
      </c>
      <c r="J48" s="31"/>
      <c r="K48" s="102"/>
      <c r="M48" s="59"/>
    </row>
    <row r="49" ht="18" customHeight="1" spans="1:11">
      <c r="A49" s="95" t="s">
        <v>57</v>
      </c>
      <c r="B49" s="31">
        <f>B50+B57+B96</f>
        <v>356189</v>
      </c>
      <c r="C49" s="31">
        <f>C50+C57+C96</f>
        <v>493953.536193</v>
      </c>
      <c r="D49" s="31">
        <f>D50+D57+D96</f>
        <v>563538.63206</v>
      </c>
      <c r="E49" s="31"/>
      <c r="F49" s="31"/>
      <c r="G49" s="31"/>
      <c r="H49" s="31"/>
      <c r="I49" s="31">
        <f>I50+I57+I96</f>
        <v>458058.3448</v>
      </c>
      <c r="J49" s="31"/>
      <c r="K49" s="102"/>
    </row>
    <row r="50" ht="18" customHeight="1" spans="1:11">
      <c r="A50" s="95" t="s">
        <v>58</v>
      </c>
      <c r="B50" s="31">
        <f>SUM(B51:B56)</f>
        <v>35971</v>
      </c>
      <c r="C50" s="31">
        <f>SUM(C51:C56)</f>
        <v>35797</v>
      </c>
      <c r="D50" s="31">
        <f>SUM(D51:D56)</f>
        <v>35797</v>
      </c>
      <c r="E50" s="31"/>
      <c r="F50" s="31"/>
      <c r="G50" s="31"/>
      <c r="H50" s="31"/>
      <c r="I50" s="31">
        <f>SUM(I51:I56)</f>
        <v>35797</v>
      </c>
      <c r="J50" s="31"/>
      <c r="K50" s="102"/>
    </row>
    <row r="51" ht="18" customHeight="1" spans="1:11">
      <c r="A51" s="96" t="s">
        <v>59</v>
      </c>
      <c r="B51" s="31">
        <v>6283</v>
      </c>
      <c r="C51" s="31">
        <v>5503</v>
      </c>
      <c r="D51" s="31">
        <v>5503</v>
      </c>
      <c r="E51" s="31"/>
      <c r="F51" s="31"/>
      <c r="G51" s="31"/>
      <c r="H51" s="31"/>
      <c r="I51" s="31">
        <v>5503</v>
      </c>
      <c r="J51" s="31"/>
      <c r="K51" s="102"/>
    </row>
    <row r="52" ht="18" customHeight="1" spans="1:11">
      <c r="A52" s="96" t="s">
        <v>60</v>
      </c>
      <c r="B52" s="31">
        <v>5393</v>
      </c>
      <c r="C52" s="31">
        <v>5450</v>
      </c>
      <c r="D52" s="31">
        <v>5450</v>
      </c>
      <c r="E52" s="31"/>
      <c r="F52" s="31"/>
      <c r="G52" s="31"/>
      <c r="H52" s="31"/>
      <c r="I52" s="31">
        <v>5450</v>
      </c>
      <c r="J52" s="31"/>
      <c r="K52" s="102"/>
    </row>
    <row r="53" ht="18" customHeight="1" spans="1:11">
      <c r="A53" s="96" t="s">
        <v>61</v>
      </c>
      <c r="B53" s="31">
        <v>13317</v>
      </c>
      <c r="C53" s="31">
        <v>14037</v>
      </c>
      <c r="D53" s="31">
        <v>14037</v>
      </c>
      <c r="E53" s="31"/>
      <c r="F53" s="31"/>
      <c r="G53" s="31"/>
      <c r="H53" s="31"/>
      <c r="I53" s="31">
        <v>14037</v>
      </c>
      <c r="J53" s="31"/>
      <c r="K53" s="102"/>
    </row>
    <row r="54" ht="18" customHeight="1" spans="1:11">
      <c r="A54" s="96" t="s">
        <v>62</v>
      </c>
      <c r="B54" s="31">
        <v>5724</v>
      </c>
      <c r="C54" s="31">
        <v>3371</v>
      </c>
      <c r="D54" s="31">
        <v>3371</v>
      </c>
      <c r="E54" s="31"/>
      <c r="F54" s="31"/>
      <c r="G54" s="31"/>
      <c r="H54" s="31"/>
      <c r="I54" s="31">
        <v>3371</v>
      </c>
      <c r="J54" s="31"/>
      <c r="K54" s="102"/>
    </row>
    <row r="55" ht="18" customHeight="1" spans="1:11">
      <c r="A55" s="96" t="s">
        <v>63</v>
      </c>
      <c r="B55" s="31">
        <v>-4868</v>
      </c>
      <c r="C55" s="31">
        <v>-2882</v>
      </c>
      <c r="D55" s="31">
        <v>-2882</v>
      </c>
      <c r="E55" s="31"/>
      <c r="F55" s="31"/>
      <c r="G55" s="31"/>
      <c r="H55" s="31"/>
      <c r="I55" s="31">
        <v>-2882</v>
      </c>
      <c r="J55" s="31"/>
      <c r="K55" s="102"/>
    </row>
    <row r="56" ht="18" customHeight="1" spans="1:11">
      <c r="A56" s="96" t="s">
        <v>64</v>
      </c>
      <c r="B56" s="31">
        <v>10122</v>
      </c>
      <c r="C56" s="31">
        <v>10318</v>
      </c>
      <c r="D56" s="31">
        <v>10318</v>
      </c>
      <c r="E56" s="31"/>
      <c r="F56" s="31"/>
      <c r="G56" s="31"/>
      <c r="H56" s="31"/>
      <c r="I56" s="31">
        <v>10318</v>
      </c>
      <c r="J56" s="31"/>
      <c r="K56" s="102"/>
    </row>
    <row r="57" ht="18" customHeight="1" spans="1:11">
      <c r="A57" s="96" t="s">
        <v>65</v>
      </c>
      <c r="B57" s="31">
        <f>SUM(B58:B95)</f>
        <v>307656</v>
      </c>
      <c r="C57" s="31">
        <f>SUM(C58:C95)</f>
        <v>374968.504</v>
      </c>
      <c r="D57" s="31">
        <f>SUM(D58:D95)</f>
        <v>441255.005</v>
      </c>
      <c r="E57" s="31"/>
      <c r="F57" s="31"/>
      <c r="G57" s="31"/>
      <c r="H57" s="31"/>
      <c r="I57" s="31">
        <f>SUM(I58:I95)</f>
        <v>402205.1748</v>
      </c>
      <c r="J57" s="31"/>
      <c r="K57" s="102"/>
    </row>
    <row r="58" ht="18" customHeight="1" spans="1:11">
      <c r="A58" s="97" t="s">
        <v>66</v>
      </c>
      <c r="B58" s="31">
        <v>7490</v>
      </c>
      <c r="C58" s="31">
        <v>7490</v>
      </c>
      <c r="D58" s="31">
        <v>7490</v>
      </c>
      <c r="E58" s="31"/>
      <c r="F58" s="31"/>
      <c r="G58" s="31"/>
      <c r="H58" s="31"/>
      <c r="I58" s="31">
        <v>7490</v>
      </c>
      <c r="J58" s="31"/>
      <c r="K58" s="102"/>
    </row>
    <row r="59" ht="18" customHeight="1" spans="1:11">
      <c r="A59" s="97" t="s">
        <v>67</v>
      </c>
      <c r="B59" s="31">
        <v>6959</v>
      </c>
      <c r="C59" s="31">
        <v>18473</v>
      </c>
      <c r="D59" s="31">
        <v>18473</v>
      </c>
      <c r="E59" s="31"/>
      <c r="F59" s="31"/>
      <c r="G59" s="31"/>
      <c r="H59" s="31"/>
      <c r="I59" s="31">
        <v>20023</v>
      </c>
      <c r="J59" s="31"/>
      <c r="K59" s="102"/>
    </row>
    <row r="60" ht="18" customHeight="1" spans="1:11">
      <c r="A60" s="97" t="s">
        <v>68</v>
      </c>
      <c r="B60" s="31"/>
      <c r="C60" s="31"/>
      <c r="D60" s="31">
        <v>0</v>
      </c>
      <c r="E60" s="31"/>
      <c r="F60" s="31"/>
      <c r="G60" s="31"/>
      <c r="H60" s="31"/>
      <c r="I60" s="31">
        <v>209</v>
      </c>
      <c r="J60" s="31"/>
      <c r="K60" s="102"/>
    </row>
    <row r="61" ht="18" customHeight="1" spans="1:11">
      <c r="A61" s="97" t="s">
        <v>69</v>
      </c>
      <c r="B61" s="31">
        <v>1484</v>
      </c>
      <c r="C61" s="31">
        <v>8007</v>
      </c>
      <c r="D61" s="31">
        <v>8007.19</v>
      </c>
      <c r="E61" s="31"/>
      <c r="F61" s="31"/>
      <c r="G61" s="31"/>
      <c r="H61" s="31"/>
      <c r="I61" s="31">
        <v>4035.5</v>
      </c>
      <c r="J61" s="31"/>
      <c r="K61" s="102"/>
    </row>
    <row r="62" ht="18" customHeight="1" spans="1:11">
      <c r="A62" s="97" t="s">
        <v>70</v>
      </c>
      <c r="B62" s="31"/>
      <c r="C62" s="31"/>
      <c r="D62" s="31">
        <v>0</v>
      </c>
      <c r="E62" s="31"/>
      <c r="F62" s="31"/>
      <c r="G62" s="31"/>
      <c r="H62" s="31"/>
      <c r="I62" s="31">
        <v>0</v>
      </c>
      <c r="J62" s="31"/>
      <c r="K62" s="102"/>
    </row>
    <row r="63" ht="18" customHeight="1" spans="1:11">
      <c r="A63" s="97" t="s">
        <v>71</v>
      </c>
      <c r="B63" s="31"/>
      <c r="C63" s="31"/>
      <c r="D63" s="31">
        <v>0</v>
      </c>
      <c r="E63" s="31"/>
      <c r="F63" s="31"/>
      <c r="G63" s="31"/>
      <c r="H63" s="31"/>
      <c r="I63" s="31">
        <v>0</v>
      </c>
      <c r="J63" s="31"/>
      <c r="K63" s="102"/>
    </row>
    <row r="64" ht="18" customHeight="1" spans="1:11">
      <c r="A64" s="98" t="s">
        <v>72</v>
      </c>
      <c r="B64" s="31"/>
      <c r="C64" s="31">
        <v>38</v>
      </c>
      <c r="D64" s="31">
        <v>38</v>
      </c>
      <c r="E64" s="31"/>
      <c r="F64" s="31"/>
      <c r="G64" s="31"/>
      <c r="H64" s="31"/>
      <c r="I64" s="31">
        <v>0</v>
      </c>
      <c r="J64" s="31"/>
      <c r="K64" s="102"/>
    </row>
    <row r="65" ht="18" customHeight="1" spans="1:11">
      <c r="A65" s="98" t="s">
        <v>73</v>
      </c>
      <c r="B65" s="31"/>
      <c r="C65" s="31"/>
      <c r="D65" s="31"/>
      <c r="E65" s="31"/>
      <c r="F65" s="31"/>
      <c r="G65" s="31"/>
      <c r="H65" s="31"/>
      <c r="I65" s="31"/>
      <c r="J65" s="31"/>
      <c r="K65" s="102"/>
    </row>
    <row r="66" ht="18" customHeight="1" spans="1:11">
      <c r="A66" s="97" t="s">
        <v>74</v>
      </c>
      <c r="B66" s="31">
        <v>7481</v>
      </c>
      <c r="C66" s="31">
        <v>7481</v>
      </c>
      <c r="D66" s="31">
        <v>7578</v>
      </c>
      <c r="E66" s="31"/>
      <c r="F66" s="31"/>
      <c r="G66" s="31"/>
      <c r="H66" s="31"/>
      <c r="I66" s="31">
        <v>7577.5648</v>
      </c>
      <c r="J66" s="31"/>
      <c r="K66" s="102"/>
    </row>
    <row r="67" ht="18" customHeight="1" spans="1:11">
      <c r="A67" s="97" t="s">
        <v>75</v>
      </c>
      <c r="B67" s="31"/>
      <c r="C67" s="31"/>
      <c r="D67" s="31">
        <v>0</v>
      </c>
      <c r="E67" s="31"/>
      <c r="F67" s="31"/>
      <c r="G67" s="31"/>
      <c r="H67" s="31"/>
      <c r="I67" s="31">
        <v>0</v>
      </c>
      <c r="J67" s="31"/>
      <c r="K67" s="102"/>
    </row>
    <row r="68" ht="18" customHeight="1" spans="1:11">
      <c r="A68" s="97" t="s">
        <v>76</v>
      </c>
      <c r="B68" s="31"/>
      <c r="C68" s="31"/>
      <c r="D68" s="31">
        <v>0</v>
      </c>
      <c r="E68" s="31"/>
      <c r="F68" s="31"/>
      <c r="G68" s="31"/>
      <c r="H68" s="31"/>
      <c r="I68" s="31">
        <v>0</v>
      </c>
      <c r="J68" s="31"/>
      <c r="K68" s="102"/>
    </row>
    <row r="69" ht="18" customHeight="1" spans="1:11">
      <c r="A69" s="97" t="s">
        <v>77</v>
      </c>
      <c r="B69" s="31"/>
      <c r="C69" s="31"/>
      <c r="D69" s="31">
        <v>0</v>
      </c>
      <c r="E69" s="31"/>
      <c r="F69" s="31"/>
      <c r="G69" s="31"/>
      <c r="H69" s="31"/>
      <c r="I69" s="31">
        <v>0</v>
      </c>
      <c r="J69" s="31"/>
      <c r="K69" s="102"/>
    </row>
    <row r="70" ht="18" customHeight="1" spans="1:11">
      <c r="A70" s="97" t="s">
        <v>78</v>
      </c>
      <c r="B70" s="31">
        <v>151.5</v>
      </c>
      <c r="C70" s="31">
        <v>152</v>
      </c>
      <c r="D70" s="31">
        <v>152</v>
      </c>
      <c r="E70" s="31"/>
      <c r="F70" s="31"/>
      <c r="G70" s="31"/>
      <c r="H70" s="31"/>
      <c r="I70" s="31">
        <v>0</v>
      </c>
      <c r="J70" s="31"/>
      <c r="K70" s="102"/>
    </row>
    <row r="71" ht="18" customHeight="1" spans="1:11">
      <c r="A71" s="97" t="s">
        <v>79</v>
      </c>
      <c r="B71" s="53"/>
      <c r="C71" s="31"/>
      <c r="D71" s="31">
        <v>0</v>
      </c>
      <c r="E71" s="102"/>
      <c r="F71" s="31"/>
      <c r="G71" s="31"/>
      <c r="H71" s="102"/>
      <c r="I71" s="31">
        <v>0</v>
      </c>
      <c r="J71" s="31"/>
      <c r="K71" s="102"/>
    </row>
    <row r="72" ht="18" customHeight="1" spans="1:11">
      <c r="A72" s="97" t="s">
        <v>80</v>
      </c>
      <c r="B72" s="53"/>
      <c r="C72" s="31"/>
      <c r="D72" s="31">
        <v>0</v>
      </c>
      <c r="E72" s="102"/>
      <c r="F72" s="31"/>
      <c r="G72" s="31"/>
      <c r="H72" s="102"/>
      <c r="I72" s="31">
        <v>0</v>
      </c>
      <c r="J72" s="31"/>
      <c r="K72" s="102"/>
    </row>
    <row r="73" ht="18" customHeight="1" spans="1:11">
      <c r="A73" s="96" t="s">
        <v>81</v>
      </c>
      <c r="B73" s="53"/>
      <c r="C73" s="31"/>
      <c r="D73" s="31">
        <v>0</v>
      </c>
      <c r="E73" s="102"/>
      <c r="F73" s="31"/>
      <c r="G73" s="31"/>
      <c r="H73" s="102"/>
      <c r="I73" s="31">
        <v>0</v>
      </c>
      <c r="J73" s="31"/>
      <c r="K73" s="102"/>
    </row>
    <row r="74" ht="18" customHeight="1" spans="1:11">
      <c r="A74" s="96" t="s">
        <v>82</v>
      </c>
      <c r="B74" s="53"/>
      <c r="C74" s="31">
        <v>4857.04</v>
      </c>
      <c r="D74" s="31">
        <v>7772</v>
      </c>
      <c r="E74" s="102"/>
      <c r="F74" s="31"/>
      <c r="G74" s="31"/>
      <c r="H74" s="102"/>
      <c r="I74" s="31">
        <v>10347.04</v>
      </c>
      <c r="J74" s="31"/>
      <c r="K74" s="102"/>
    </row>
    <row r="75" ht="18" customHeight="1" spans="1:11">
      <c r="A75" s="96" t="s">
        <v>83</v>
      </c>
      <c r="B75" s="53">
        <v>4000</v>
      </c>
      <c r="C75" s="31">
        <v>16626.664</v>
      </c>
      <c r="D75" s="31">
        <v>16754</v>
      </c>
      <c r="E75" s="102"/>
      <c r="F75" s="31"/>
      <c r="G75" s="31"/>
      <c r="H75" s="102"/>
      <c r="I75" s="31">
        <v>10667.04</v>
      </c>
      <c r="J75" s="31"/>
      <c r="K75" s="102"/>
    </row>
    <row r="76" ht="18" customHeight="1" spans="1:11">
      <c r="A76" s="96" t="s">
        <v>84</v>
      </c>
      <c r="B76" s="53"/>
      <c r="C76" s="31">
        <v>325.5</v>
      </c>
      <c r="D76" s="31">
        <v>325.5</v>
      </c>
      <c r="E76" s="102"/>
      <c r="F76" s="31"/>
      <c r="G76" s="31"/>
      <c r="H76" s="102"/>
      <c r="I76" s="31">
        <v>440</v>
      </c>
      <c r="J76" s="31"/>
      <c r="K76" s="102"/>
    </row>
    <row r="77" ht="27" spans="1:11">
      <c r="A77" s="96" t="s">
        <v>85</v>
      </c>
      <c r="B77" s="53"/>
      <c r="C77" s="31">
        <v>200.475</v>
      </c>
      <c r="D77" s="31">
        <v>200.475</v>
      </c>
      <c r="E77" s="102"/>
      <c r="F77" s="31"/>
      <c r="G77" s="31"/>
      <c r="H77" s="102"/>
      <c r="I77" s="31">
        <v>1418.38</v>
      </c>
      <c r="J77" s="31"/>
      <c r="K77" s="102"/>
    </row>
    <row r="78" ht="18" customHeight="1" spans="1:11">
      <c r="A78" s="96" t="s">
        <v>86</v>
      </c>
      <c r="B78" s="53">
        <v>10030</v>
      </c>
      <c r="C78" s="31">
        <v>13615.975</v>
      </c>
      <c r="D78" s="31">
        <v>23616</v>
      </c>
      <c r="E78" s="102"/>
      <c r="F78" s="31"/>
      <c r="G78" s="31"/>
      <c r="H78" s="102"/>
      <c r="I78" s="31">
        <v>15075.44</v>
      </c>
      <c r="J78" s="31"/>
      <c r="K78" s="102"/>
    </row>
    <row r="79" ht="18" customHeight="1" spans="1:11">
      <c r="A79" s="96" t="s">
        <v>87</v>
      </c>
      <c r="B79" s="53">
        <v>269614</v>
      </c>
      <c r="C79" s="31">
        <v>277660.85</v>
      </c>
      <c r="D79" s="31">
        <v>325960</v>
      </c>
      <c r="E79" s="102"/>
      <c r="F79" s="31"/>
      <c r="G79" s="31"/>
      <c r="H79" s="102"/>
      <c r="I79" s="31">
        <v>296994.16</v>
      </c>
      <c r="J79" s="31"/>
      <c r="K79" s="102"/>
    </row>
    <row r="80" ht="18" customHeight="1" spans="1:11">
      <c r="A80" s="96" t="s">
        <v>88</v>
      </c>
      <c r="B80" s="53"/>
      <c r="C80" s="31">
        <v>2000</v>
      </c>
      <c r="D80" s="31">
        <v>2016</v>
      </c>
      <c r="E80" s="102"/>
      <c r="F80" s="31"/>
      <c r="G80" s="31"/>
      <c r="H80" s="102"/>
      <c r="I80" s="31">
        <v>71.45</v>
      </c>
      <c r="J80" s="31"/>
      <c r="K80" s="102"/>
    </row>
    <row r="81" ht="18" customHeight="1" spans="1:11">
      <c r="A81" s="96" t="s">
        <v>89</v>
      </c>
      <c r="B81" s="53"/>
      <c r="C81" s="31"/>
      <c r="D81" s="31">
        <v>0</v>
      </c>
      <c r="E81" s="102"/>
      <c r="F81" s="31"/>
      <c r="G81" s="31"/>
      <c r="H81" s="102"/>
      <c r="I81" s="31">
        <v>0</v>
      </c>
      <c r="J81" s="31"/>
      <c r="K81" s="102"/>
    </row>
    <row r="82" ht="18" customHeight="1" spans="1:11">
      <c r="A82" s="96" t="s">
        <v>90</v>
      </c>
      <c r="B82" s="53">
        <v>446.5</v>
      </c>
      <c r="C82" s="31">
        <v>4246</v>
      </c>
      <c r="D82" s="31">
        <v>4149.38</v>
      </c>
      <c r="E82" s="102"/>
      <c r="F82" s="31"/>
      <c r="G82" s="31"/>
      <c r="H82" s="102"/>
      <c r="I82" s="31">
        <v>9832.86</v>
      </c>
      <c r="J82" s="31"/>
      <c r="K82" s="102"/>
    </row>
    <row r="83" ht="18" customHeight="1" spans="1:11">
      <c r="A83" s="96" t="s">
        <v>91</v>
      </c>
      <c r="B83" s="53"/>
      <c r="C83" s="31">
        <v>1809</v>
      </c>
      <c r="D83" s="31">
        <v>1809.46</v>
      </c>
      <c r="E83" s="102"/>
      <c r="F83" s="31"/>
      <c r="G83" s="31"/>
      <c r="H83" s="102"/>
      <c r="I83" s="31">
        <v>1625.28</v>
      </c>
      <c r="J83" s="31"/>
      <c r="K83" s="102"/>
    </row>
    <row r="84" ht="27" spans="1:11">
      <c r="A84" s="96" t="s">
        <v>92</v>
      </c>
      <c r="B84" s="53"/>
      <c r="C84" s="31"/>
      <c r="D84" s="31">
        <v>0</v>
      </c>
      <c r="E84" s="102"/>
      <c r="F84" s="31"/>
      <c r="G84" s="31"/>
      <c r="H84" s="102"/>
      <c r="I84" s="31">
        <v>0</v>
      </c>
      <c r="J84" s="31"/>
      <c r="K84" s="102"/>
    </row>
    <row r="85" ht="18" customHeight="1" spans="1:11">
      <c r="A85" s="96" t="s">
        <v>93</v>
      </c>
      <c r="B85" s="53"/>
      <c r="C85" s="31"/>
      <c r="D85" s="31">
        <v>0</v>
      </c>
      <c r="E85" s="102"/>
      <c r="F85" s="31"/>
      <c r="G85" s="31"/>
      <c r="H85" s="102"/>
      <c r="I85" s="31">
        <v>0</v>
      </c>
      <c r="J85" s="31"/>
      <c r="K85" s="102"/>
    </row>
    <row r="86" ht="18" customHeight="1" spans="1:11">
      <c r="A86" s="96" t="s">
        <v>94</v>
      </c>
      <c r="B86" s="53"/>
      <c r="C86" s="31"/>
      <c r="D86" s="31">
        <v>0</v>
      </c>
      <c r="E86" s="102"/>
      <c r="F86" s="31"/>
      <c r="G86" s="31"/>
      <c r="H86" s="102"/>
      <c r="I86" s="31">
        <v>0</v>
      </c>
      <c r="J86" s="31"/>
      <c r="K86" s="102"/>
    </row>
    <row r="87" ht="27" spans="1:11">
      <c r="A87" s="96" t="s">
        <v>95</v>
      </c>
      <c r="B87" s="53"/>
      <c r="C87" s="31"/>
      <c r="D87" s="31">
        <v>0</v>
      </c>
      <c r="E87" s="102"/>
      <c r="F87" s="31"/>
      <c r="G87" s="31"/>
      <c r="H87" s="102"/>
      <c r="I87" s="31">
        <v>0</v>
      </c>
      <c r="J87" s="31"/>
      <c r="K87" s="102"/>
    </row>
    <row r="88" ht="18" customHeight="1" spans="1:11">
      <c r="A88" s="96" t="s">
        <v>96</v>
      </c>
      <c r="B88" s="53"/>
      <c r="C88" s="31">
        <v>3724</v>
      </c>
      <c r="D88" s="31">
        <v>3914</v>
      </c>
      <c r="E88" s="102"/>
      <c r="F88" s="31"/>
      <c r="G88" s="31"/>
      <c r="H88" s="102"/>
      <c r="I88" s="31">
        <v>1528.92</v>
      </c>
      <c r="J88" s="31"/>
      <c r="K88" s="102"/>
    </row>
    <row r="89" ht="18" customHeight="1" spans="1:11">
      <c r="A89" s="96" t="s">
        <v>97</v>
      </c>
      <c r="B89" s="31"/>
      <c r="C89" s="31"/>
      <c r="D89" s="31">
        <v>0</v>
      </c>
      <c r="E89" s="31"/>
      <c r="F89" s="31"/>
      <c r="G89" s="31"/>
      <c r="H89" s="31"/>
      <c r="I89" s="31">
        <v>0</v>
      </c>
      <c r="J89" s="31"/>
      <c r="K89" s="102"/>
    </row>
    <row r="90" ht="27" spans="1:11">
      <c r="A90" s="96" t="s">
        <v>98</v>
      </c>
      <c r="B90" s="31"/>
      <c r="C90" s="31"/>
      <c r="D90" s="31">
        <v>0</v>
      </c>
      <c r="E90" s="31"/>
      <c r="F90" s="31"/>
      <c r="G90" s="31"/>
      <c r="H90" s="31"/>
      <c r="I90" s="31">
        <v>210</v>
      </c>
      <c r="J90" s="31"/>
      <c r="K90" s="102"/>
    </row>
    <row r="91" ht="18" customHeight="1" spans="1:11">
      <c r="A91" s="97" t="s">
        <v>99</v>
      </c>
      <c r="B91" s="31"/>
      <c r="C91" s="31"/>
      <c r="D91" s="31">
        <v>0</v>
      </c>
      <c r="E91" s="31"/>
      <c r="F91" s="31"/>
      <c r="G91" s="31"/>
      <c r="H91" s="31"/>
      <c r="I91" s="31">
        <v>0</v>
      </c>
      <c r="J91" s="31"/>
      <c r="K91" s="102"/>
    </row>
    <row r="92" ht="18" customHeight="1" spans="1:11">
      <c r="A92" s="97" t="s">
        <v>100</v>
      </c>
      <c r="B92" s="31"/>
      <c r="C92" s="31">
        <v>5830</v>
      </c>
      <c r="D92" s="31">
        <v>5830</v>
      </c>
      <c r="E92" s="31"/>
      <c r="F92" s="31"/>
      <c r="G92" s="31"/>
      <c r="H92" s="31"/>
      <c r="I92" s="31">
        <v>8558</v>
      </c>
      <c r="J92" s="31"/>
      <c r="K92" s="102"/>
    </row>
    <row r="93" ht="18" customHeight="1" spans="1:11">
      <c r="A93" s="97" t="s">
        <v>101</v>
      </c>
      <c r="B93" s="31"/>
      <c r="C93" s="31">
        <v>2432</v>
      </c>
      <c r="D93" s="31">
        <v>5540</v>
      </c>
      <c r="E93" s="31"/>
      <c r="F93" s="31"/>
      <c r="G93" s="31"/>
      <c r="H93" s="31"/>
      <c r="I93" s="31">
        <v>5869</v>
      </c>
      <c r="J93" s="31"/>
      <c r="K93" s="102"/>
    </row>
    <row r="94" ht="18" customHeight="1" spans="1:11">
      <c r="A94" s="97" t="s">
        <v>102</v>
      </c>
      <c r="B94" s="31"/>
      <c r="C94" s="31"/>
      <c r="D94" s="31">
        <v>0</v>
      </c>
      <c r="E94" s="31"/>
      <c r="F94" s="31"/>
      <c r="G94" s="31"/>
      <c r="H94" s="31"/>
      <c r="I94" s="31">
        <v>0</v>
      </c>
      <c r="J94" s="31"/>
      <c r="K94" s="102"/>
    </row>
    <row r="95" ht="18" customHeight="1" spans="1:11">
      <c r="A95" s="97" t="s">
        <v>103</v>
      </c>
      <c r="B95" s="31"/>
      <c r="C95" s="31"/>
      <c r="D95" s="31">
        <v>1630</v>
      </c>
      <c r="E95" s="31"/>
      <c r="F95" s="31"/>
      <c r="G95" s="31"/>
      <c r="H95" s="31"/>
      <c r="I95" s="31">
        <v>232.54</v>
      </c>
      <c r="J95" s="31"/>
      <c r="K95" s="102"/>
    </row>
    <row r="96" ht="18" customHeight="1" spans="1:14">
      <c r="A96" s="96" t="s">
        <v>104</v>
      </c>
      <c r="B96" s="31">
        <f>SUM(B97:B117)</f>
        <v>12562</v>
      </c>
      <c r="C96" s="31">
        <f>SUM(C97:C117)</f>
        <v>83188.032193</v>
      </c>
      <c r="D96" s="31">
        <f>SUM(D97:D117)</f>
        <v>86486.62706</v>
      </c>
      <c r="E96" s="31"/>
      <c r="F96" s="31"/>
      <c r="G96" s="31"/>
      <c r="H96" s="31"/>
      <c r="I96" s="31">
        <f>SUM(I97:I117)</f>
        <v>20056.17</v>
      </c>
      <c r="J96" s="31"/>
      <c r="K96" s="102"/>
      <c r="M96" s="103"/>
      <c r="N96" s="104"/>
    </row>
    <row r="97" ht="18" customHeight="1" spans="1:14">
      <c r="A97" s="96" t="s">
        <v>105</v>
      </c>
      <c r="B97" s="31">
        <v>190</v>
      </c>
      <c r="C97" s="31">
        <v>8700.975</v>
      </c>
      <c r="D97" s="31">
        <v>8695</v>
      </c>
      <c r="E97" s="31"/>
      <c r="F97" s="31"/>
      <c r="G97" s="31"/>
      <c r="H97" s="31"/>
      <c r="I97" s="31">
        <v>588.23</v>
      </c>
      <c r="J97" s="31"/>
      <c r="K97" s="102"/>
      <c r="M97" s="103"/>
      <c r="N97" s="104"/>
    </row>
    <row r="98" ht="18" customHeight="1" spans="1:14">
      <c r="A98" s="96" t="s">
        <v>106</v>
      </c>
      <c r="B98" s="31"/>
      <c r="C98" s="31">
        <v>0</v>
      </c>
      <c r="D98" s="31">
        <v>0</v>
      </c>
      <c r="E98" s="31"/>
      <c r="F98" s="31"/>
      <c r="G98" s="31"/>
      <c r="H98" s="31"/>
      <c r="I98" s="31">
        <v>0</v>
      </c>
      <c r="J98" s="31"/>
      <c r="K98" s="102"/>
      <c r="M98" s="103"/>
      <c r="N98" s="104"/>
    </row>
    <row r="99" ht="18" customHeight="1" spans="1:14">
      <c r="A99" s="96" t="s">
        <v>107</v>
      </c>
      <c r="B99" s="31"/>
      <c r="C99" s="31">
        <v>400</v>
      </c>
      <c r="D99" s="31">
        <v>400</v>
      </c>
      <c r="E99" s="31"/>
      <c r="F99" s="31"/>
      <c r="G99" s="31"/>
      <c r="H99" s="31"/>
      <c r="I99" s="31">
        <v>220</v>
      </c>
      <c r="J99" s="31"/>
      <c r="K99" s="102"/>
      <c r="M99" s="103"/>
      <c r="N99" s="104"/>
    </row>
    <row r="100" ht="18" customHeight="1" spans="1:14">
      <c r="A100" s="96" t="s">
        <v>108</v>
      </c>
      <c r="B100" s="31">
        <v>75</v>
      </c>
      <c r="C100" s="31">
        <v>0</v>
      </c>
      <c r="D100" s="31">
        <v>0</v>
      </c>
      <c r="E100" s="31"/>
      <c r="F100" s="31"/>
      <c r="G100" s="31"/>
      <c r="H100" s="31"/>
      <c r="I100" s="31">
        <v>0</v>
      </c>
      <c r="J100" s="31"/>
      <c r="K100" s="102"/>
      <c r="M100" s="103"/>
      <c r="N100" s="104"/>
    </row>
    <row r="101" ht="18" customHeight="1" spans="1:14">
      <c r="A101" s="96" t="s">
        <v>109</v>
      </c>
      <c r="B101" s="31">
        <v>100</v>
      </c>
      <c r="C101" s="31">
        <v>0</v>
      </c>
      <c r="D101" s="31">
        <v>0</v>
      </c>
      <c r="E101" s="31"/>
      <c r="F101" s="31"/>
      <c r="G101" s="31"/>
      <c r="H101" s="31"/>
      <c r="I101" s="31">
        <v>0</v>
      </c>
      <c r="J101" s="31"/>
      <c r="K101" s="102"/>
      <c r="M101" s="103"/>
      <c r="N101" s="104"/>
    </row>
    <row r="102" ht="18" customHeight="1" spans="1:14">
      <c r="A102" s="96" t="s">
        <v>110</v>
      </c>
      <c r="B102" s="31">
        <v>200</v>
      </c>
      <c r="C102" s="31">
        <v>0</v>
      </c>
      <c r="D102" s="31">
        <v>0</v>
      </c>
      <c r="E102" s="31"/>
      <c r="F102" s="31"/>
      <c r="G102" s="31"/>
      <c r="H102" s="31"/>
      <c r="I102" s="31">
        <v>0</v>
      </c>
      <c r="J102" s="31"/>
      <c r="K102" s="102"/>
      <c r="M102" s="103"/>
      <c r="N102" s="104"/>
    </row>
    <row r="103" ht="18" customHeight="1" spans="1:14">
      <c r="A103" s="96" t="s">
        <v>111</v>
      </c>
      <c r="B103" s="31">
        <v>144</v>
      </c>
      <c r="C103" s="31">
        <v>50</v>
      </c>
      <c r="D103" s="31">
        <v>560</v>
      </c>
      <c r="E103" s="31"/>
      <c r="F103" s="31"/>
      <c r="G103" s="31"/>
      <c r="H103" s="31"/>
      <c r="I103" s="31">
        <v>50</v>
      </c>
      <c r="J103" s="31"/>
      <c r="K103" s="102"/>
      <c r="M103" s="103"/>
      <c r="N103" s="104"/>
    </row>
    <row r="104" ht="18" customHeight="1" spans="1:14">
      <c r="A104" s="96" t="s">
        <v>112</v>
      </c>
      <c r="B104" s="31">
        <v>500</v>
      </c>
      <c r="C104" s="31">
        <v>704.75</v>
      </c>
      <c r="D104" s="31">
        <v>925</v>
      </c>
      <c r="E104" s="31"/>
      <c r="F104" s="31"/>
      <c r="G104" s="31"/>
      <c r="H104" s="31"/>
      <c r="I104" s="31">
        <v>83.8</v>
      </c>
      <c r="J104" s="31"/>
      <c r="K104" s="102"/>
      <c r="M104" s="103"/>
      <c r="N104" s="104"/>
    </row>
    <row r="105" ht="18" customHeight="1" spans="1:14">
      <c r="A105" s="96" t="s">
        <v>113</v>
      </c>
      <c r="B105" s="31">
        <v>378</v>
      </c>
      <c r="C105" s="31">
        <v>2210.47</v>
      </c>
      <c r="D105" s="31">
        <v>3255</v>
      </c>
      <c r="E105" s="31"/>
      <c r="F105" s="31"/>
      <c r="G105" s="31"/>
      <c r="H105" s="31"/>
      <c r="I105" s="31">
        <v>1744.45</v>
      </c>
      <c r="J105" s="31"/>
      <c r="K105" s="102"/>
      <c r="M105" s="103"/>
      <c r="N105" s="104"/>
    </row>
    <row r="106" ht="18" customHeight="1" spans="1:14">
      <c r="A106" s="96" t="s">
        <v>114</v>
      </c>
      <c r="B106" s="31">
        <v>100</v>
      </c>
      <c r="C106" s="31">
        <v>1841</v>
      </c>
      <c r="D106" s="31">
        <v>1504</v>
      </c>
      <c r="E106" s="31"/>
      <c r="F106" s="31"/>
      <c r="G106" s="31"/>
      <c r="H106" s="31"/>
      <c r="I106" s="31">
        <v>1238</v>
      </c>
      <c r="J106" s="31"/>
      <c r="K106" s="102"/>
      <c r="M106" s="103"/>
      <c r="N106" s="104"/>
    </row>
    <row r="107" ht="18" customHeight="1" spans="1:14">
      <c r="A107" s="96" t="s">
        <v>115</v>
      </c>
      <c r="B107" s="31">
        <v>5875</v>
      </c>
      <c r="C107" s="31">
        <v>975.2496</v>
      </c>
      <c r="D107" s="31">
        <v>925</v>
      </c>
      <c r="E107" s="31"/>
      <c r="F107" s="31"/>
      <c r="G107" s="31"/>
      <c r="H107" s="31"/>
      <c r="I107" s="31">
        <v>168</v>
      </c>
      <c r="J107" s="31"/>
      <c r="K107" s="102"/>
      <c r="M107" s="103"/>
      <c r="N107" s="104"/>
    </row>
    <row r="108" ht="18" customHeight="1" spans="1:14">
      <c r="A108" s="96" t="s">
        <v>116</v>
      </c>
      <c r="B108" s="31">
        <v>0</v>
      </c>
      <c r="C108" s="31">
        <v>15219.69</v>
      </c>
      <c r="D108" s="31">
        <v>15226</v>
      </c>
      <c r="E108" s="31"/>
      <c r="F108" s="31"/>
      <c r="G108" s="31"/>
      <c r="H108" s="31"/>
      <c r="I108" s="31">
        <v>6859.16</v>
      </c>
      <c r="J108" s="31"/>
      <c r="K108" s="102"/>
      <c r="M108" s="103"/>
      <c r="N108" s="104"/>
    </row>
    <row r="109" ht="18" customHeight="1" spans="1:14">
      <c r="A109" s="96" t="s">
        <v>117</v>
      </c>
      <c r="B109" s="31"/>
      <c r="C109" s="31">
        <v>2926.4122</v>
      </c>
      <c r="D109" s="31">
        <v>3299</v>
      </c>
      <c r="E109" s="31"/>
      <c r="F109" s="31"/>
      <c r="G109" s="31"/>
      <c r="H109" s="31"/>
      <c r="I109" s="31">
        <v>0</v>
      </c>
      <c r="J109" s="31"/>
      <c r="K109" s="102"/>
      <c r="M109" s="103"/>
      <c r="N109" s="104"/>
    </row>
    <row r="110" ht="18" customHeight="1" spans="1:14">
      <c r="A110" s="96" t="s">
        <v>118</v>
      </c>
      <c r="B110" s="31"/>
      <c r="C110" s="31">
        <v>38504.33</v>
      </c>
      <c r="D110" s="31">
        <v>38873</v>
      </c>
      <c r="E110" s="31"/>
      <c r="F110" s="31"/>
      <c r="G110" s="31"/>
      <c r="H110" s="31"/>
      <c r="I110" s="31">
        <v>0</v>
      </c>
      <c r="J110" s="31"/>
      <c r="K110" s="102"/>
      <c r="M110" s="103"/>
      <c r="N110" s="104"/>
    </row>
    <row r="111" ht="18" customHeight="1" spans="1:14">
      <c r="A111" s="96" t="s">
        <v>119</v>
      </c>
      <c r="B111" s="31"/>
      <c r="C111" s="31">
        <v>3122.404</v>
      </c>
      <c r="D111" s="31">
        <v>3122.404</v>
      </c>
      <c r="E111" s="31"/>
      <c r="F111" s="31"/>
      <c r="G111" s="31"/>
      <c r="H111" s="31"/>
      <c r="I111" s="31">
        <v>1222</v>
      </c>
      <c r="J111" s="31"/>
      <c r="K111" s="102"/>
      <c r="M111" s="103"/>
      <c r="N111" s="104"/>
    </row>
    <row r="112" ht="18" customHeight="1" spans="1:14">
      <c r="A112" s="96" t="s">
        <v>120</v>
      </c>
      <c r="B112" s="31">
        <v>1000</v>
      </c>
      <c r="C112" s="31">
        <v>3575.618333</v>
      </c>
      <c r="D112" s="31">
        <v>4550</v>
      </c>
      <c r="E112" s="31"/>
      <c r="F112" s="31"/>
      <c r="G112" s="31"/>
      <c r="H112" s="31"/>
      <c r="I112" s="31">
        <v>0</v>
      </c>
      <c r="J112" s="31"/>
      <c r="K112" s="102"/>
      <c r="M112" s="103"/>
      <c r="N112" s="104"/>
    </row>
    <row r="113" ht="18" customHeight="1" spans="1:14">
      <c r="A113" s="96" t="s">
        <v>121</v>
      </c>
      <c r="B113" s="31"/>
      <c r="C113" s="31">
        <v>1223.22306</v>
      </c>
      <c r="D113" s="31">
        <v>1223.22306</v>
      </c>
      <c r="E113" s="31"/>
      <c r="F113" s="31"/>
      <c r="G113" s="31"/>
      <c r="H113" s="31"/>
      <c r="I113" s="31">
        <v>7746.36</v>
      </c>
      <c r="J113" s="31"/>
      <c r="K113" s="102"/>
      <c r="M113" s="103"/>
      <c r="N113" s="104"/>
    </row>
    <row r="114" ht="18" customHeight="1" spans="1:14">
      <c r="A114" s="96" t="s">
        <v>122</v>
      </c>
      <c r="B114" s="31">
        <v>4000</v>
      </c>
      <c r="C114" s="31">
        <v>1890</v>
      </c>
      <c r="D114" s="31">
        <v>1890</v>
      </c>
      <c r="E114" s="31"/>
      <c r="F114" s="31"/>
      <c r="G114" s="31"/>
      <c r="H114" s="31"/>
      <c r="I114" s="31">
        <v>0</v>
      </c>
      <c r="J114" s="31"/>
      <c r="K114" s="102"/>
      <c r="M114" s="103"/>
      <c r="N114" s="104"/>
    </row>
    <row r="115" ht="18" customHeight="1" spans="1:14">
      <c r="A115" s="96" t="s">
        <v>123</v>
      </c>
      <c r="B115" s="31"/>
      <c r="C115" s="31">
        <v>0</v>
      </c>
      <c r="D115" s="31">
        <v>0</v>
      </c>
      <c r="E115" s="31"/>
      <c r="F115" s="31"/>
      <c r="G115" s="31"/>
      <c r="H115" s="31"/>
      <c r="I115" s="31">
        <v>6.17</v>
      </c>
      <c r="J115" s="31"/>
      <c r="K115" s="102"/>
      <c r="M115" s="103"/>
      <c r="N115" s="104"/>
    </row>
    <row r="116" ht="18" customHeight="1" spans="1:14">
      <c r="A116" s="96" t="s">
        <v>124</v>
      </c>
      <c r="B116" s="31"/>
      <c r="C116" s="31">
        <v>1486.8</v>
      </c>
      <c r="D116" s="31">
        <v>1979</v>
      </c>
      <c r="E116" s="31"/>
      <c r="F116" s="31"/>
      <c r="G116" s="31"/>
      <c r="H116" s="31"/>
      <c r="I116" s="31">
        <v>130</v>
      </c>
      <c r="J116" s="31"/>
      <c r="K116" s="102"/>
      <c r="M116" s="103"/>
      <c r="N116" s="104"/>
    </row>
    <row r="117" ht="18" customHeight="1" spans="1:14">
      <c r="A117" s="96" t="s">
        <v>54</v>
      </c>
      <c r="B117" s="31"/>
      <c r="C117" s="31">
        <v>357.11</v>
      </c>
      <c r="D117" s="31">
        <v>60</v>
      </c>
      <c r="E117" s="31"/>
      <c r="F117" s="31"/>
      <c r="G117" s="31"/>
      <c r="H117" s="31"/>
      <c r="I117" s="31">
        <v>0</v>
      </c>
      <c r="J117" s="31"/>
      <c r="K117" s="102"/>
      <c r="M117" s="105"/>
      <c r="N117" s="105"/>
    </row>
    <row r="118" ht="18" customHeight="1" spans="1:14">
      <c r="A118" s="96" t="s">
        <v>125</v>
      </c>
      <c r="B118" s="31">
        <v>17302</v>
      </c>
      <c r="C118" s="31">
        <v>28224</v>
      </c>
      <c r="D118" s="31">
        <v>28224</v>
      </c>
      <c r="E118" s="31"/>
      <c r="F118" s="31"/>
      <c r="G118" s="31"/>
      <c r="H118" s="31"/>
      <c r="I118" s="31">
        <v>46206.51</v>
      </c>
      <c r="J118" s="31"/>
      <c r="K118" s="102"/>
      <c r="M118" s="105"/>
      <c r="N118" s="105"/>
    </row>
    <row r="119" ht="18" customHeight="1" spans="1:14">
      <c r="A119" s="92" t="s">
        <v>126</v>
      </c>
      <c r="B119" s="31">
        <v>62678</v>
      </c>
      <c r="C119" s="31">
        <v>62450</v>
      </c>
      <c r="D119" s="31">
        <v>62450</v>
      </c>
      <c r="E119" s="31"/>
      <c r="F119" s="31"/>
      <c r="G119" s="31"/>
      <c r="H119" s="31"/>
      <c r="I119" s="31">
        <f>'市级一般公共预算支出 '!D1013</f>
        <v>125034</v>
      </c>
      <c r="J119" s="31"/>
      <c r="K119" s="102"/>
      <c r="M119" s="105"/>
      <c r="N119" s="105"/>
    </row>
    <row r="120" ht="18" customHeight="1" spans="1:11">
      <c r="A120" s="92" t="s">
        <v>127</v>
      </c>
      <c r="B120" s="31"/>
      <c r="C120" s="31">
        <v>7757</v>
      </c>
      <c r="D120" s="31">
        <v>7757</v>
      </c>
      <c r="E120" s="31"/>
      <c r="F120" s="31"/>
      <c r="G120" s="31"/>
      <c r="H120" s="31"/>
      <c r="I120" s="31"/>
      <c r="J120" s="31"/>
      <c r="K120" s="102"/>
    </row>
    <row r="121" ht="18" customHeight="1" spans="1:11">
      <c r="A121" s="92" t="s">
        <v>128</v>
      </c>
      <c r="B121" s="31">
        <f>SUM(B122:B124)</f>
        <v>276431</v>
      </c>
      <c r="C121" s="31">
        <f>SUM(C122:C124)</f>
        <v>1283</v>
      </c>
      <c r="D121" s="31">
        <f>SUM(D122:D124)</f>
        <v>51440</v>
      </c>
      <c r="E121" s="31"/>
      <c r="F121" s="31"/>
      <c r="G121" s="31"/>
      <c r="H121" s="31"/>
      <c r="I121" s="31">
        <f>SUM(I122:I124)</f>
        <v>140438</v>
      </c>
      <c r="J121" s="31"/>
      <c r="K121" s="102"/>
    </row>
    <row r="122" ht="18" customHeight="1" spans="1:11">
      <c r="A122" s="92" t="s">
        <v>129</v>
      </c>
      <c r="B122" s="31">
        <v>276293</v>
      </c>
      <c r="C122" s="31"/>
      <c r="D122" s="31">
        <v>50228</v>
      </c>
      <c r="E122" s="31"/>
      <c r="F122" s="31"/>
      <c r="G122" s="31"/>
      <c r="H122" s="31"/>
      <c r="I122" s="31">
        <f>155000-15000</f>
        <v>140000</v>
      </c>
      <c r="J122" s="31"/>
      <c r="K122" s="102"/>
    </row>
    <row r="123" ht="18" customHeight="1" spans="1:11">
      <c r="A123" s="92" t="s">
        <v>130</v>
      </c>
      <c r="B123" s="31">
        <v>138</v>
      </c>
      <c r="C123" s="31">
        <v>1283</v>
      </c>
      <c r="D123" s="31">
        <v>1212</v>
      </c>
      <c r="E123" s="31"/>
      <c r="F123" s="31"/>
      <c r="G123" s="31"/>
      <c r="H123" s="31"/>
      <c r="I123" s="31">
        <v>438</v>
      </c>
      <c r="J123" s="31"/>
      <c r="K123" s="102"/>
    </row>
    <row r="124" ht="18" customHeight="1" spans="1:11">
      <c r="A124" s="92" t="s">
        <v>131</v>
      </c>
      <c r="B124" s="31"/>
      <c r="C124" s="31"/>
      <c r="D124" s="31"/>
      <c r="E124" s="31"/>
      <c r="F124" s="31"/>
      <c r="G124" s="31"/>
      <c r="H124" s="31"/>
      <c r="I124" s="31"/>
      <c r="J124" s="31"/>
      <c r="K124" s="102"/>
    </row>
    <row r="125" ht="18" customHeight="1" spans="1:11">
      <c r="A125" s="92" t="s">
        <v>132</v>
      </c>
      <c r="B125" s="31">
        <v>98200</v>
      </c>
      <c r="C125" s="31">
        <v>178488</v>
      </c>
      <c r="D125" s="31">
        <v>178488</v>
      </c>
      <c r="E125" s="31"/>
      <c r="F125" s="31"/>
      <c r="G125" s="31"/>
      <c r="H125" s="31"/>
      <c r="I125" s="31">
        <v>182203</v>
      </c>
      <c r="J125" s="31"/>
      <c r="K125" s="102"/>
    </row>
    <row r="126" ht="18" customHeight="1" spans="1:11">
      <c r="A126" s="92" t="s">
        <v>133</v>
      </c>
      <c r="B126" s="31">
        <f>SUM(B127:B130)</f>
        <v>0</v>
      </c>
      <c r="C126" s="31">
        <f>SUM(C127:C130)</f>
        <v>0</v>
      </c>
      <c r="D126" s="31">
        <f>SUM(D127:D130)</f>
        <v>0</v>
      </c>
      <c r="E126" s="31"/>
      <c r="F126" s="31"/>
      <c r="G126" s="31"/>
      <c r="H126" s="31"/>
      <c r="I126" s="31">
        <f>SUM(I127:I130)</f>
        <v>0</v>
      </c>
      <c r="J126" s="31"/>
      <c r="K126" s="102"/>
    </row>
    <row r="127" ht="18" customHeight="1" spans="1:11">
      <c r="A127" s="92" t="s">
        <v>134</v>
      </c>
      <c r="B127" s="31"/>
      <c r="C127" s="31"/>
      <c r="D127" s="31"/>
      <c r="E127" s="31"/>
      <c r="F127" s="31"/>
      <c r="G127" s="31"/>
      <c r="H127" s="31"/>
      <c r="I127" s="31"/>
      <c r="J127" s="31"/>
      <c r="K127" s="102"/>
    </row>
    <row r="128" ht="18" customHeight="1" spans="1:11">
      <c r="A128" s="92" t="s">
        <v>135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102"/>
    </row>
    <row r="129" ht="18" customHeight="1" spans="1:11">
      <c r="A129" s="92" t="s">
        <v>136</v>
      </c>
      <c r="B129" s="31"/>
      <c r="C129" s="31"/>
      <c r="D129" s="31"/>
      <c r="E129" s="31"/>
      <c r="F129" s="31"/>
      <c r="G129" s="31"/>
      <c r="H129" s="31"/>
      <c r="I129" s="31"/>
      <c r="J129" s="31"/>
      <c r="K129" s="102"/>
    </row>
    <row r="130" ht="18" customHeight="1" spans="1:11">
      <c r="A130" s="92" t="s">
        <v>137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102"/>
    </row>
    <row r="131" ht="18" customHeight="1" spans="1:11">
      <c r="A131" s="106" t="s">
        <v>138</v>
      </c>
      <c r="B131" s="28">
        <f>B47+B48</f>
        <v>1057058</v>
      </c>
      <c r="C131" s="28">
        <f>C47+C48</f>
        <v>1008069.536193</v>
      </c>
      <c r="D131" s="28">
        <f>D47+D48</f>
        <v>1105550.63206</v>
      </c>
      <c r="E131" s="28"/>
      <c r="F131" s="28"/>
      <c r="G131" s="28"/>
      <c r="H131" s="28"/>
      <c r="I131" s="28">
        <f>I47+I48</f>
        <v>1205161.1548</v>
      </c>
      <c r="J131" s="31"/>
      <c r="K131" s="102"/>
    </row>
    <row r="135" spans="3:4">
      <c r="C135" s="107"/>
      <c r="D135" s="59"/>
    </row>
    <row r="136" spans="1:11">
      <c r="A136" s="1"/>
      <c r="B136" s="1"/>
      <c r="C136" s="1"/>
      <c r="D136" s="59"/>
      <c r="E136" s="1"/>
      <c r="G136" s="1"/>
      <c r="H136" s="1"/>
      <c r="I136" s="1"/>
      <c r="J136" s="1"/>
      <c r="K136" s="1"/>
    </row>
  </sheetData>
  <mergeCells count="14">
    <mergeCell ref="A2:K2"/>
    <mergeCell ref="D3:G3"/>
    <mergeCell ref="J3:K3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</mergeCells>
  <printOptions horizontalCentered="1"/>
  <pageMargins left="0.707638888888889" right="0.707638888888889" top="0.747916666666667" bottom="0.629166666666667" header="0.313888888888889" footer="0.432638888888889"/>
  <pageSetup paperSize="9" scale="75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022"/>
  <sheetViews>
    <sheetView showZeros="0" tabSelected="1" workbookViewId="0">
      <pane xSplit="1" ySplit="6" topLeftCell="B831" activePane="bottomRight" state="frozen"/>
      <selection/>
      <selection pane="topRight"/>
      <selection pane="bottomLeft"/>
      <selection pane="bottomRight" activeCell="B3" sqref="B3"/>
    </sheetView>
  </sheetViews>
  <sheetFormatPr defaultColWidth="9" defaultRowHeight="14.25"/>
  <cols>
    <col min="1" max="1" width="45.75" style="5" customWidth="1"/>
    <col min="2" max="2" width="12.375" style="6" customWidth="1"/>
    <col min="3" max="4" width="13.25" style="1" customWidth="1"/>
    <col min="5" max="5" width="14.25" style="4" customWidth="1"/>
    <col min="6" max="6" width="12.375" style="4" hidden="1" customWidth="1"/>
    <col min="7" max="7" width="12" style="4" customWidth="1"/>
    <col min="8" max="8" width="12.625" style="7" customWidth="1"/>
    <col min="9" max="9" width="13.25" style="4" customWidth="1"/>
    <col min="10" max="10" width="11.25" style="8" customWidth="1"/>
    <col min="11" max="11" width="10.625" style="7" customWidth="1"/>
    <col min="12" max="12" width="9" style="4"/>
    <col min="13" max="13" width="9" style="4" hidden="1" customWidth="1"/>
    <col min="14" max="14" width="9.125" style="4" hidden="1" customWidth="1"/>
    <col min="15" max="16" width="9" style="4" hidden="1" customWidth="1"/>
    <col min="17" max="17" width="9.125" style="4" hidden="1" customWidth="1"/>
    <col min="18" max="19" width="12" style="4" hidden="1" customWidth="1"/>
    <col min="20" max="20" width="11.375" style="4" hidden="1" customWidth="1"/>
    <col min="21" max="254" width="9" style="4"/>
    <col min="255" max="255" width="50.75" style="4" customWidth="1"/>
    <col min="256" max="256" width="14" style="4" customWidth="1"/>
    <col min="257" max="257" width="9" style="4" hidden="1" customWidth="1"/>
    <col min="258" max="258" width="12.125" style="4" customWidth="1"/>
    <col min="259" max="259" width="9" style="4" hidden="1" customWidth="1"/>
    <col min="260" max="260" width="8.875" style="4" customWidth="1"/>
    <col min="261" max="261" width="12.375" style="4" customWidth="1"/>
    <col min="262" max="262" width="12" style="4" customWidth="1"/>
    <col min="263" max="263" width="8.75" style="4" customWidth="1"/>
    <col min="264" max="264" width="12" style="4" customWidth="1"/>
    <col min="265" max="265" width="11.25" style="4" customWidth="1"/>
    <col min="266" max="266" width="8.75" style="4" customWidth="1"/>
    <col min="267" max="267" width="9" style="4"/>
    <col min="268" max="271" width="9" style="4" hidden="1" customWidth="1"/>
    <col min="272" max="272" width="9.125" style="4" customWidth="1"/>
    <col min="273" max="273" width="9" style="4"/>
    <col min="274" max="274" width="9.125" style="4" customWidth="1"/>
    <col min="275" max="510" width="9" style="4"/>
    <col min="511" max="511" width="50.75" style="4" customWidth="1"/>
    <col min="512" max="512" width="14" style="4" customWidth="1"/>
    <col min="513" max="513" width="9" style="4" hidden="1" customWidth="1"/>
    <col min="514" max="514" width="12.125" style="4" customWidth="1"/>
    <col min="515" max="515" width="9" style="4" hidden="1" customWidth="1"/>
    <col min="516" max="516" width="8.875" style="4" customWidth="1"/>
    <col min="517" max="517" width="12.375" style="4" customWidth="1"/>
    <col min="518" max="518" width="12" style="4" customWidth="1"/>
    <col min="519" max="519" width="8.75" style="4" customWidth="1"/>
    <col min="520" max="520" width="12" style="4" customWidth="1"/>
    <col min="521" max="521" width="11.25" style="4" customWidth="1"/>
    <col min="522" max="522" width="8.75" style="4" customWidth="1"/>
    <col min="523" max="523" width="9" style="4"/>
    <col min="524" max="527" width="9" style="4" hidden="1" customWidth="1"/>
    <col min="528" max="528" width="9.125" style="4" customWidth="1"/>
    <col min="529" max="529" width="9" style="4"/>
    <col min="530" max="530" width="9.125" style="4" customWidth="1"/>
    <col min="531" max="766" width="9" style="4"/>
    <col min="767" max="767" width="50.75" style="4" customWidth="1"/>
    <col min="768" max="768" width="14" style="4" customWidth="1"/>
    <col min="769" max="769" width="9" style="4" hidden="1" customWidth="1"/>
    <col min="770" max="770" width="12.125" style="4" customWidth="1"/>
    <col min="771" max="771" width="9" style="4" hidden="1" customWidth="1"/>
    <col min="772" max="772" width="8.875" style="4" customWidth="1"/>
    <col min="773" max="773" width="12.375" style="4" customWidth="1"/>
    <col min="774" max="774" width="12" style="4" customWidth="1"/>
    <col min="775" max="775" width="8.75" style="4" customWidth="1"/>
    <col min="776" max="776" width="12" style="4" customWidth="1"/>
    <col min="777" max="777" width="11.25" style="4" customWidth="1"/>
    <col min="778" max="778" width="8.75" style="4" customWidth="1"/>
    <col min="779" max="779" width="9" style="4"/>
    <col min="780" max="783" width="9" style="4" hidden="1" customWidth="1"/>
    <col min="784" max="784" width="9.125" style="4" customWidth="1"/>
    <col min="785" max="785" width="9" style="4"/>
    <col min="786" max="786" width="9.125" style="4" customWidth="1"/>
    <col min="787" max="1022" width="9" style="4"/>
    <col min="1023" max="1023" width="50.75" style="4" customWidth="1"/>
    <col min="1024" max="1024" width="14" style="4" customWidth="1"/>
    <col min="1025" max="1025" width="9" style="4" hidden="1" customWidth="1"/>
    <col min="1026" max="1026" width="12.125" style="4" customWidth="1"/>
    <col min="1027" max="1027" width="9" style="4" hidden="1" customWidth="1"/>
    <col min="1028" max="1028" width="8.875" style="4" customWidth="1"/>
    <col min="1029" max="1029" width="12.375" style="4" customWidth="1"/>
    <col min="1030" max="1030" width="12" style="4" customWidth="1"/>
    <col min="1031" max="1031" width="8.75" style="4" customWidth="1"/>
    <col min="1032" max="1032" width="12" style="4" customWidth="1"/>
    <col min="1033" max="1033" width="11.25" style="4" customWidth="1"/>
    <col min="1034" max="1034" width="8.75" style="4" customWidth="1"/>
    <col min="1035" max="1035" width="9" style="4"/>
    <col min="1036" max="1039" width="9" style="4" hidden="1" customWidth="1"/>
    <col min="1040" max="1040" width="9.125" style="4" customWidth="1"/>
    <col min="1041" max="1041" width="9" style="4"/>
    <col min="1042" max="1042" width="9.125" style="4" customWidth="1"/>
    <col min="1043" max="1278" width="9" style="4"/>
    <col min="1279" max="1279" width="50.75" style="4" customWidth="1"/>
    <col min="1280" max="1280" width="14" style="4" customWidth="1"/>
    <col min="1281" max="1281" width="9" style="4" hidden="1" customWidth="1"/>
    <col min="1282" max="1282" width="12.125" style="4" customWidth="1"/>
    <col min="1283" max="1283" width="9" style="4" hidden="1" customWidth="1"/>
    <col min="1284" max="1284" width="8.875" style="4" customWidth="1"/>
    <col min="1285" max="1285" width="12.375" style="4" customWidth="1"/>
    <col min="1286" max="1286" width="12" style="4" customWidth="1"/>
    <col min="1287" max="1287" width="8.75" style="4" customWidth="1"/>
    <col min="1288" max="1288" width="12" style="4" customWidth="1"/>
    <col min="1289" max="1289" width="11.25" style="4" customWidth="1"/>
    <col min="1290" max="1290" width="8.75" style="4" customWidth="1"/>
    <col min="1291" max="1291" width="9" style="4"/>
    <col min="1292" max="1295" width="9" style="4" hidden="1" customWidth="1"/>
    <col min="1296" max="1296" width="9.125" style="4" customWidth="1"/>
    <col min="1297" max="1297" width="9" style="4"/>
    <col min="1298" max="1298" width="9.125" style="4" customWidth="1"/>
    <col min="1299" max="1534" width="9" style="4"/>
    <col min="1535" max="1535" width="50.75" style="4" customWidth="1"/>
    <col min="1536" max="1536" width="14" style="4" customWidth="1"/>
    <col min="1537" max="1537" width="9" style="4" hidden="1" customWidth="1"/>
    <col min="1538" max="1538" width="12.125" style="4" customWidth="1"/>
    <col min="1539" max="1539" width="9" style="4" hidden="1" customWidth="1"/>
    <col min="1540" max="1540" width="8.875" style="4" customWidth="1"/>
    <col min="1541" max="1541" width="12.375" style="4" customWidth="1"/>
    <col min="1542" max="1542" width="12" style="4" customWidth="1"/>
    <col min="1543" max="1543" width="8.75" style="4" customWidth="1"/>
    <col min="1544" max="1544" width="12" style="4" customWidth="1"/>
    <col min="1545" max="1545" width="11.25" style="4" customWidth="1"/>
    <col min="1546" max="1546" width="8.75" style="4" customWidth="1"/>
    <col min="1547" max="1547" width="9" style="4"/>
    <col min="1548" max="1551" width="9" style="4" hidden="1" customWidth="1"/>
    <col min="1552" max="1552" width="9.125" style="4" customWidth="1"/>
    <col min="1553" max="1553" width="9" style="4"/>
    <col min="1554" max="1554" width="9.125" style="4" customWidth="1"/>
    <col min="1555" max="1790" width="9" style="4"/>
    <col min="1791" max="1791" width="50.75" style="4" customWidth="1"/>
    <col min="1792" max="1792" width="14" style="4" customWidth="1"/>
    <col min="1793" max="1793" width="9" style="4" hidden="1" customWidth="1"/>
    <col min="1794" max="1794" width="12.125" style="4" customWidth="1"/>
    <col min="1795" max="1795" width="9" style="4" hidden="1" customWidth="1"/>
    <col min="1796" max="1796" width="8.875" style="4" customWidth="1"/>
    <col min="1797" max="1797" width="12.375" style="4" customWidth="1"/>
    <col min="1798" max="1798" width="12" style="4" customWidth="1"/>
    <col min="1799" max="1799" width="8.75" style="4" customWidth="1"/>
    <col min="1800" max="1800" width="12" style="4" customWidth="1"/>
    <col min="1801" max="1801" width="11.25" style="4" customWidth="1"/>
    <col min="1802" max="1802" width="8.75" style="4" customWidth="1"/>
    <col min="1803" max="1803" width="9" style="4"/>
    <col min="1804" max="1807" width="9" style="4" hidden="1" customWidth="1"/>
    <col min="1808" max="1808" width="9.125" style="4" customWidth="1"/>
    <col min="1809" max="1809" width="9" style="4"/>
    <col min="1810" max="1810" width="9.125" style="4" customWidth="1"/>
    <col min="1811" max="2046" width="9" style="4"/>
    <col min="2047" max="2047" width="50.75" style="4" customWidth="1"/>
    <col min="2048" max="2048" width="14" style="4" customWidth="1"/>
    <col min="2049" max="2049" width="9" style="4" hidden="1" customWidth="1"/>
    <col min="2050" max="2050" width="12.125" style="4" customWidth="1"/>
    <col min="2051" max="2051" width="9" style="4" hidden="1" customWidth="1"/>
    <col min="2052" max="2052" width="8.875" style="4" customWidth="1"/>
    <col min="2053" max="2053" width="12.375" style="4" customWidth="1"/>
    <col min="2054" max="2054" width="12" style="4" customWidth="1"/>
    <col min="2055" max="2055" width="8.75" style="4" customWidth="1"/>
    <col min="2056" max="2056" width="12" style="4" customWidth="1"/>
    <col min="2057" max="2057" width="11.25" style="4" customWidth="1"/>
    <col min="2058" max="2058" width="8.75" style="4" customWidth="1"/>
    <col min="2059" max="2059" width="9" style="4"/>
    <col min="2060" max="2063" width="9" style="4" hidden="1" customWidth="1"/>
    <col min="2064" max="2064" width="9.125" style="4" customWidth="1"/>
    <col min="2065" max="2065" width="9" style="4"/>
    <col min="2066" max="2066" width="9.125" style="4" customWidth="1"/>
    <col min="2067" max="2302" width="9" style="4"/>
    <col min="2303" max="2303" width="50.75" style="4" customWidth="1"/>
    <col min="2304" max="2304" width="14" style="4" customWidth="1"/>
    <col min="2305" max="2305" width="9" style="4" hidden="1" customWidth="1"/>
    <col min="2306" max="2306" width="12.125" style="4" customWidth="1"/>
    <col min="2307" max="2307" width="9" style="4" hidden="1" customWidth="1"/>
    <col min="2308" max="2308" width="8.875" style="4" customWidth="1"/>
    <col min="2309" max="2309" width="12.375" style="4" customWidth="1"/>
    <col min="2310" max="2310" width="12" style="4" customWidth="1"/>
    <col min="2311" max="2311" width="8.75" style="4" customWidth="1"/>
    <col min="2312" max="2312" width="12" style="4" customWidth="1"/>
    <col min="2313" max="2313" width="11.25" style="4" customWidth="1"/>
    <col min="2314" max="2314" width="8.75" style="4" customWidth="1"/>
    <col min="2315" max="2315" width="9" style="4"/>
    <col min="2316" max="2319" width="9" style="4" hidden="1" customWidth="1"/>
    <col min="2320" max="2320" width="9.125" style="4" customWidth="1"/>
    <col min="2321" max="2321" width="9" style="4"/>
    <col min="2322" max="2322" width="9.125" style="4" customWidth="1"/>
    <col min="2323" max="2558" width="9" style="4"/>
    <col min="2559" max="2559" width="50.75" style="4" customWidth="1"/>
    <col min="2560" max="2560" width="14" style="4" customWidth="1"/>
    <col min="2561" max="2561" width="9" style="4" hidden="1" customWidth="1"/>
    <col min="2562" max="2562" width="12.125" style="4" customWidth="1"/>
    <col min="2563" max="2563" width="9" style="4" hidden="1" customWidth="1"/>
    <col min="2564" max="2564" width="8.875" style="4" customWidth="1"/>
    <col min="2565" max="2565" width="12.375" style="4" customWidth="1"/>
    <col min="2566" max="2566" width="12" style="4" customWidth="1"/>
    <col min="2567" max="2567" width="8.75" style="4" customWidth="1"/>
    <col min="2568" max="2568" width="12" style="4" customWidth="1"/>
    <col min="2569" max="2569" width="11.25" style="4" customWidth="1"/>
    <col min="2570" max="2570" width="8.75" style="4" customWidth="1"/>
    <col min="2571" max="2571" width="9" style="4"/>
    <col min="2572" max="2575" width="9" style="4" hidden="1" customWidth="1"/>
    <col min="2576" max="2576" width="9.125" style="4" customWidth="1"/>
    <col min="2577" max="2577" width="9" style="4"/>
    <col min="2578" max="2578" width="9.125" style="4" customWidth="1"/>
    <col min="2579" max="2814" width="9" style="4"/>
    <col min="2815" max="2815" width="50.75" style="4" customWidth="1"/>
    <col min="2816" max="2816" width="14" style="4" customWidth="1"/>
    <col min="2817" max="2817" width="9" style="4" hidden="1" customWidth="1"/>
    <col min="2818" max="2818" width="12.125" style="4" customWidth="1"/>
    <col min="2819" max="2819" width="9" style="4" hidden="1" customWidth="1"/>
    <col min="2820" max="2820" width="8.875" style="4" customWidth="1"/>
    <col min="2821" max="2821" width="12.375" style="4" customWidth="1"/>
    <col min="2822" max="2822" width="12" style="4" customWidth="1"/>
    <col min="2823" max="2823" width="8.75" style="4" customWidth="1"/>
    <col min="2824" max="2824" width="12" style="4" customWidth="1"/>
    <col min="2825" max="2825" width="11.25" style="4" customWidth="1"/>
    <col min="2826" max="2826" width="8.75" style="4" customWidth="1"/>
    <col min="2827" max="2827" width="9" style="4"/>
    <col min="2828" max="2831" width="9" style="4" hidden="1" customWidth="1"/>
    <col min="2832" max="2832" width="9.125" style="4" customWidth="1"/>
    <col min="2833" max="2833" width="9" style="4"/>
    <col min="2834" max="2834" width="9.125" style="4" customWidth="1"/>
    <col min="2835" max="3070" width="9" style="4"/>
    <col min="3071" max="3071" width="50.75" style="4" customWidth="1"/>
    <col min="3072" max="3072" width="14" style="4" customWidth="1"/>
    <col min="3073" max="3073" width="9" style="4" hidden="1" customWidth="1"/>
    <col min="3074" max="3074" width="12.125" style="4" customWidth="1"/>
    <col min="3075" max="3075" width="9" style="4" hidden="1" customWidth="1"/>
    <col min="3076" max="3076" width="8.875" style="4" customWidth="1"/>
    <col min="3077" max="3077" width="12.375" style="4" customWidth="1"/>
    <col min="3078" max="3078" width="12" style="4" customWidth="1"/>
    <col min="3079" max="3079" width="8.75" style="4" customWidth="1"/>
    <col min="3080" max="3080" width="12" style="4" customWidth="1"/>
    <col min="3081" max="3081" width="11.25" style="4" customWidth="1"/>
    <col min="3082" max="3082" width="8.75" style="4" customWidth="1"/>
    <col min="3083" max="3083" width="9" style="4"/>
    <col min="3084" max="3087" width="9" style="4" hidden="1" customWidth="1"/>
    <col min="3088" max="3088" width="9.125" style="4" customWidth="1"/>
    <col min="3089" max="3089" width="9" style="4"/>
    <col min="3090" max="3090" width="9.125" style="4" customWidth="1"/>
    <col min="3091" max="3326" width="9" style="4"/>
    <col min="3327" max="3327" width="50.75" style="4" customWidth="1"/>
    <col min="3328" max="3328" width="14" style="4" customWidth="1"/>
    <col min="3329" max="3329" width="9" style="4" hidden="1" customWidth="1"/>
    <col min="3330" max="3330" width="12.125" style="4" customWidth="1"/>
    <col min="3331" max="3331" width="9" style="4" hidden="1" customWidth="1"/>
    <col min="3332" max="3332" width="8.875" style="4" customWidth="1"/>
    <col min="3333" max="3333" width="12.375" style="4" customWidth="1"/>
    <col min="3334" max="3334" width="12" style="4" customWidth="1"/>
    <col min="3335" max="3335" width="8.75" style="4" customWidth="1"/>
    <col min="3336" max="3336" width="12" style="4" customWidth="1"/>
    <col min="3337" max="3337" width="11.25" style="4" customWidth="1"/>
    <col min="3338" max="3338" width="8.75" style="4" customWidth="1"/>
    <col min="3339" max="3339" width="9" style="4"/>
    <col min="3340" max="3343" width="9" style="4" hidden="1" customWidth="1"/>
    <col min="3344" max="3344" width="9.125" style="4" customWidth="1"/>
    <col min="3345" max="3345" width="9" style="4"/>
    <col min="3346" max="3346" width="9.125" style="4" customWidth="1"/>
    <col min="3347" max="3582" width="9" style="4"/>
    <col min="3583" max="3583" width="50.75" style="4" customWidth="1"/>
    <col min="3584" max="3584" width="14" style="4" customWidth="1"/>
    <col min="3585" max="3585" width="9" style="4" hidden="1" customWidth="1"/>
    <col min="3586" max="3586" width="12.125" style="4" customWidth="1"/>
    <col min="3587" max="3587" width="9" style="4" hidden="1" customWidth="1"/>
    <col min="3588" max="3588" width="8.875" style="4" customWidth="1"/>
    <col min="3589" max="3589" width="12.375" style="4" customWidth="1"/>
    <col min="3590" max="3590" width="12" style="4" customWidth="1"/>
    <col min="3591" max="3591" width="8.75" style="4" customWidth="1"/>
    <col min="3592" max="3592" width="12" style="4" customWidth="1"/>
    <col min="3593" max="3593" width="11.25" style="4" customWidth="1"/>
    <col min="3594" max="3594" width="8.75" style="4" customWidth="1"/>
    <col min="3595" max="3595" width="9" style="4"/>
    <col min="3596" max="3599" width="9" style="4" hidden="1" customWidth="1"/>
    <col min="3600" max="3600" width="9.125" style="4" customWidth="1"/>
    <col min="3601" max="3601" width="9" style="4"/>
    <col min="3602" max="3602" width="9.125" style="4" customWidth="1"/>
    <col min="3603" max="3838" width="9" style="4"/>
    <col min="3839" max="3839" width="50.75" style="4" customWidth="1"/>
    <col min="3840" max="3840" width="14" style="4" customWidth="1"/>
    <col min="3841" max="3841" width="9" style="4" hidden="1" customWidth="1"/>
    <col min="3842" max="3842" width="12.125" style="4" customWidth="1"/>
    <col min="3843" max="3843" width="9" style="4" hidden="1" customWidth="1"/>
    <col min="3844" max="3844" width="8.875" style="4" customWidth="1"/>
    <col min="3845" max="3845" width="12.375" style="4" customWidth="1"/>
    <col min="3846" max="3846" width="12" style="4" customWidth="1"/>
    <col min="3847" max="3847" width="8.75" style="4" customWidth="1"/>
    <col min="3848" max="3848" width="12" style="4" customWidth="1"/>
    <col min="3849" max="3849" width="11.25" style="4" customWidth="1"/>
    <col min="3850" max="3850" width="8.75" style="4" customWidth="1"/>
    <col min="3851" max="3851" width="9" style="4"/>
    <col min="3852" max="3855" width="9" style="4" hidden="1" customWidth="1"/>
    <col min="3856" max="3856" width="9.125" style="4" customWidth="1"/>
    <col min="3857" max="3857" width="9" style="4"/>
    <col min="3858" max="3858" width="9.125" style="4" customWidth="1"/>
    <col min="3859" max="4094" width="9" style="4"/>
    <col min="4095" max="4095" width="50.75" style="4" customWidth="1"/>
    <col min="4096" max="4096" width="14" style="4" customWidth="1"/>
    <col min="4097" max="4097" width="9" style="4" hidden="1" customWidth="1"/>
    <col min="4098" max="4098" width="12.125" style="4" customWidth="1"/>
    <col min="4099" max="4099" width="9" style="4" hidden="1" customWidth="1"/>
    <col min="4100" max="4100" width="8.875" style="4" customWidth="1"/>
    <col min="4101" max="4101" width="12.375" style="4" customWidth="1"/>
    <col min="4102" max="4102" width="12" style="4" customWidth="1"/>
    <col min="4103" max="4103" width="8.75" style="4" customWidth="1"/>
    <col min="4104" max="4104" width="12" style="4" customWidth="1"/>
    <col min="4105" max="4105" width="11.25" style="4" customWidth="1"/>
    <col min="4106" max="4106" width="8.75" style="4" customWidth="1"/>
    <col min="4107" max="4107" width="9" style="4"/>
    <col min="4108" max="4111" width="9" style="4" hidden="1" customWidth="1"/>
    <col min="4112" max="4112" width="9.125" style="4" customWidth="1"/>
    <col min="4113" max="4113" width="9" style="4"/>
    <col min="4114" max="4114" width="9.125" style="4" customWidth="1"/>
    <col min="4115" max="4350" width="9" style="4"/>
    <col min="4351" max="4351" width="50.75" style="4" customWidth="1"/>
    <col min="4352" max="4352" width="14" style="4" customWidth="1"/>
    <col min="4353" max="4353" width="9" style="4" hidden="1" customWidth="1"/>
    <col min="4354" max="4354" width="12.125" style="4" customWidth="1"/>
    <col min="4355" max="4355" width="9" style="4" hidden="1" customWidth="1"/>
    <col min="4356" max="4356" width="8.875" style="4" customWidth="1"/>
    <col min="4357" max="4357" width="12.375" style="4" customWidth="1"/>
    <col min="4358" max="4358" width="12" style="4" customWidth="1"/>
    <col min="4359" max="4359" width="8.75" style="4" customWidth="1"/>
    <col min="4360" max="4360" width="12" style="4" customWidth="1"/>
    <col min="4361" max="4361" width="11.25" style="4" customWidth="1"/>
    <col min="4362" max="4362" width="8.75" style="4" customWidth="1"/>
    <col min="4363" max="4363" width="9" style="4"/>
    <col min="4364" max="4367" width="9" style="4" hidden="1" customWidth="1"/>
    <col min="4368" max="4368" width="9.125" style="4" customWidth="1"/>
    <col min="4369" max="4369" width="9" style="4"/>
    <col min="4370" max="4370" width="9.125" style="4" customWidth="1"/>
    <col min="4371" max="4606" width="9" style="4"/>
    <col min="4607" max="4607" width="50.75" style="4" customWidth="1"/>
    <col min="4608" max="4608" width="14" style="4" customWidth="1"/>
    <col min="4609" max="4609" width="9" style="4" hidden="1" customWidth="1"/>
    <col min="4610" max="4610" width="12.125" style="4" customWidth="1"/>
    <col min="4611" max="4611" width="9" style="4" hidden="1" customWidth="1"/>
    <col min="4612" max="4612" width="8.875" style="4" customWidth="1"/>
    <col min="4613" max="4613" width="12.375" style="4" customWidth="1"/>
    <col min="4614" max="4614" width="12" style="4" customWidth="1"/>
    <col min="4615" max="4615" width="8.75" style="4" customWidth="1"/>
    <col min="4616" max="4616" width="12" style="4" customWidth="1"/>
    <col min="4617" max="4617" width="11.25" style="4" customWidth="1"/>
    <col min="4618" max="4618" width="8.75" style="4" customWidth="1"/>
    <col min="4619" max="4619" width="9" style="4"/>
    <col min="4620" max="4623" width="9" style="4" hidden="1" customWidth="1"/>
    <col min="4624" max="4624" width="9.125" style="4" customWidth="1"/>
    <col min="4625" max="4625" width="9" style="4"/>
    <col min="4626" max="4626" width="9.125" style="4" customWidth="1"/>
    <col min="4627" max="4862" width="9" style="4"/>
    <col min="4863" max="4863" width="50.75" style="4" customWidth="1"/>
    <col min="4864" max="4864" width="14" style="4" customWidth="1"/>
    <col min="4865" max="4865" width="9" style="4" hidden="1" customWidth="1"/>
    <col min="4866" max="4866" width="12.125" style="4" customWidth="1"/>
    <col min="4867" max="4867" width="9" style="4" hidden="1" customWidth="1"/>
    <col min="4868" max="4868" width="8.875" style="4" customWidth="1"/>
    <col min="4869" max="4869" width="12.375" style="4" customWidth="1"/>
    <col min="4870" max="4870" width="12" style="4" customWidth="1"/>
    <col min="4871" max="4871" width="8.75" style="4" customWidth="1"/>
    <col min="4872" max="4872" width="12" style="4" customWidth="1"/>
    <col min="4873" max="4873" width="11.25" style="4" customWidth="1"/>
    <col min="4874" max="4874" width="8.75" style="4" customWidth="1"/>
    <col min="4875" max="4875" width="9" style="4"/>
    <col min="4876" max="4879" width="9" style="4" hidden="1" customWidth="1"/>
    <col min="4880" max="4880" width="9.125" style="4" customWidth="1"/>
    <col min="4881" max="4881" width="9" style="4"/>
    <col min="4882" max="4882" width="9.125" style="4" customWidth="1"/>
    <col min="4883" max="5118" width="9" style="4"/>
    <col min="5119" max="5119" width="50.75" style="4" customWidth="1"/>
    <col min="5120" max="5120" width="14" style="4" customWidth="1"/>
    <col min="5121" max="5121" width="9" style="4" hidden="1" customWidth="1"/>
    <col min="5122" max="5122" width="12.125" style="4" customWidth="1"/>
    <col min="5123" max="5123" width="9" style="4" hidden="1" customWidth="1"/>
    <col min="5124" max="5124" width="8.875" style="4" customWidth="1"/>
    <col min="5125" max="5125" width="12.375" style="4" customWidth="1"/>
    <col min="5126" max="5126" width="12" style="4" customWidth="1"/>
    <col min="5127" max="5127" width="8.75" style="4" customWidth="1"/>
    <col min="5128" max="5128" width="12" style="4" customWidth="1"/>
    <col min="5129" max="5129" width="11.25" style="4" customWidth="1"/>
    <col min="5130" max="5130" width="8.75" style="4" customWidth="1"/>
    <col min="5131" max="5131" width="9" style="4"/>
    <col min="5132" max="5135" width="9" style="4" hidden="1" customWidth="1"/>
    <col min="5136" max="5136" width="9.125" style="4" customWidth="1"/>
    <col min="5137" max="5137" width="9" style="4"/>
    <col min="5138" max="5138" width="9.125" style="4" customWidth="1"/>
    <col min="5139" max="5374" width="9" style="4"/>
    <col min="5375" max="5375" width="50.75" style="4" customWidth="1"/>
    <col min="5376" max="5376" width="14" style="4" customWidth="1"/>
    <col min="5377" max="5377" width="9" style="4" hidden="1" customWidth="1"/>
    <col min="5378" max="5378" width="12.125" style="4" customWidth="1"/>
    <col min="5379" max="5379" width="9" style="4" hidden="1" customWidth="1"/>
    <col min="5380" max="5380" width="8.875" style="4" customWidth="1"/>
    <col min="5381" max="5381" width="12.375" style="4" customWidth="1"/>
    <col min="5382" max="5382" width="12" style="4" customWidth="1"/>
    <col min="5383" max="5383" width="8.75" style="4" customWidth="1"/>
    <col min="5384" max="5384" width="12" style="4" customWidth="1"/>
    <col min="5385" max="5385" width="11.25" style="4" customWidth="1"/>
    <col min="5386" max="5386" width="8.75" style="4" customWidth="1"/>
    <col min="5387" max="5387" width="9" style="4"/>
    <col min="5388" max="5391" width="9" style="4" hidden="1" customWidth="1"/>
    <col min="5392" max="5392" width="9.125" style="4" customWidth="1"/>
    <col min="5393" max="5393" width="9" style="4"/>
    <col min="5394" max="5394" width="9.125" style="4" customWidth="1"/>
    <col min="5395" max="5630" width="9" style="4"/>
    <col min="5631" max="5631" width="50.75" style="4" customWidth="1"/>
    <col min="5632" max="5632" width="14" style="4" customWidth="1"/>
    <col min="5633" max="5633" width="9" style="4" hidden="1" customWidth="1"/>
    <col min="5634" max="5634" width="12.125" style="4" customWidth="1"/>
    <col min="5635" max="5635" width="9" style="4" hidden="1" customWidth="1"/>
    <col min="5636" max="5636" width="8.875" style="4" customWidth="1"/>
    <col min="5637" max="5637" width="12.375" style="4" customWidth="1"/>
    <col min="5638" max="5638" width="12" style="4" customWidth="1"/>
    <col min="5639" max="5639" width="8.75" style="4" customWidth="1"/>
    <col min="5640" max="5640" width="12" style="4" customWidth="1"/>
    <col min="5641" max="5641" width="11.25" style="4" customWidth="1"/>
    <col min="5642" max="5642" width="8.75" style="4" customWidth="1"/>
    <col min="5643" max="5643" width="9" style="4"/>
    <col min="5644" max="5647" width="9" style="4" hidden="1" customWidth="1"/>
    <col min="5648" max="5648" width="9.125" style="4" customWidth="1"/>
    <col min="5649" max="5649" width="9" style="4"/>
    <col min="5650" max="5650" width="9.125" style="4" customWidth="1"/>
    <col min="5651" max="5886" width="9" style="4"/>
    <col min="5887" max="5887" width="50.75" style="4" customWidth="1"/>
    <col min="5888" max="5888" width="14" style="4" customWidth="1"/>
    <col min="5889" max="5889" width="9" style="4" hidden="1" customWidth="1"/>
    <col min="5890" max="5890" width="12.125" style="4" customWidth="1"/>
    <col min="5891" max="5891" width="9" style="4" hidden="1" customWidth="1"/>
    <col min="5892" max="5892" width="8.875" style="4" customWidth="1"/>
    <col min="5893" max="5893" width="12.375" style="4" customWidth="1"/>
    <col min="5894" max="5894" width="12" style="4" customWidth="1"/>
    <col min="5895" max="5895" width="8.75" style="4" customWidth="1"/>
    <col min="5896" max="5896" width="12" style="4" customWidth="1"/>
    <col min="5897" max="5897" width="11.25" style="4" customWidth="1"/>
    <col min="5898" max="5898" width="8.75" style="4" customWidth="1"/>
    <col min="5899" max="5899" width="9" style="4"/>
    <col min="5900" max="5903" width="9" style="4" hidden="1" customWidth="1"/>
    <col min="5904" max="5904" width="9.125" style="4" customWidth="1"/>
    <col min="5905" max="5905" width="9" style="4"/>
    <col min="5906" max="5906" width="9.125" style="4" customWidth="1"/>
    <col min="5907" max="6142" width="9" style="4"/>
    <col min="6143" max="6143" width="50.75" style="4" customWidth="1"/>
    <col min="6144" max="6144" width="14" style="4" customWidth="1"/>
    <col min="6145" max="6145" width="9" style="4" hidden="1" customWidth="1"/>
    <col min="6146" max="6146" width="12.125" style="4" customWidth="1"/>
    <col min="6147" max="6147" width="9" style="4" hidden="1" customWidth="1"/>
    <col min="6148" max="6148" width="8.875" style="4" customWidth="1"/>
    <col min="6149" max="6149" width="12.375" style="4" customWidth="1"/>
    <col min="6150" max="6150" width="12" style="4" customWidth="1"/>
    <col min="6151" max="6151" width="8.75" style="4" customWidth="1"/>
    <col min="6152" max="6152" width="12" style="4" customWidth="1"/>
    <col min="6153" max="6153" width="11.25" style="4" customWidth="1"/>
    <col min="6154" max="6154" width="8.75" style="4" customWidth="1"/>
    <col min="6155" max="6155" width="9" style="4"/>
    <col min="6156" max="6159" width="9" style="4" hidden="1" customWidth="1"/>
    <col min="6160" max="6160" width="9.125" style="4" customWidth="1"/>
    <col min="6161" max="6161" width="9" style="4"/>
    <col min="6162" max="6162" width="9.125" style="4" customWidth="1"/>
    <col min="6163" max="6398" width="9" style="4"/>
    <col min="6399" max="6399" width="50.75" style="4" customWidth="1"/>
    <col min="6400" max="6400" width="14" style="4" customWidth="1"/>
    <col min="6401" max="6401" width="9" style="4" hidden="1" customWidth="1"/>
    <col min="6402" max="6402" width="12.125" style="4" customWidth="1"/>
    <col min="6403" max="6403" width="9" style="4" hidden="1" customWidth="1"/>
    <col min="6404" max="6404" width="8.875" style="4" customWidth="1"/>
    <col min="6405" max="6405" width="12.375" style="4" customWidth="1"/>
    <col min="6406" max="6406" width="12" style="4" customWidth="1"/>
    <col min="6407" max="6407" width="8.75" style="4" customWidth="1"/>
    <col min="6408" max="6408" width="12" style="4" customWidth="1"/>
    <col min="6409" max="6409" width="11.25" style="4" customWidth="1"/>
    <col min="6410" max="6410" width="8.75" style="4" customWidth="1"/>
    <col min="6411" max="6411" width="9" style="4"/>
    <col min="6412" max="6415" width="9" style="4" hidden="1" customWidth="1"/>
    <col min="6416" max="6416" width="9.125" style="4" customWidth="1"/>
    <col min="6417" max="6417" width="9" style="4"/>
    <col min="6418" max="6418" width="9.125" style="4" customWidth="1"/>
    <col min="6419" max="6654" width="9" style="4"/>
    <col min="6655" max="6655" width="50.75" style="4" customWidth="1"/>
    <col min="6656" max="6656" width="14" style="4" customWidth="1"/>
    <col min="6657" max="6657" width="9" style="4" hidden="1" customWidth="1"/>
    <col min="6658" max="6658" width="12.125" style="4" customWidth="1"/>
    <col min="6659" max="6659" width="9" style="4" hidden="1" customWidth="1"/>
    <col min="6660" max="6660" width="8.875" style="4" customWidth="1"/>
    <col min="6661" max="6661" width="12.375" style="4" customWidth="1"/>
    <col min="6662" max="6662" width="12" style="4" customWidth="1"/>
    <col min="6663" max="6663" width="8.75" style="4" customWidth="1"/>
    <col min="6664" max="6664" width="12" style="4" customWidth="1"/>
    <col min="6665" max="6665" width="11.25" style="4" customWidth="1"/>
    <col min="6666" max="6666" width="8.75" style="4" customWidth="1"/>
    <col min="6667" max="6667" width="9" style="4"/>
    <col min="6668" max="6671" width="9" style="4" hidden="1" customWidth="1"/>
    <col min="6672" max="6672" width="9.125" style="4" customWidth="1"/>
    <col min="6673" max="6673" width="9" style="4"/>
    <col min="6674" max="6674" width="9.125" style="4" customWidth="1"/>
    <col min="6675" max="6910" width="9" style="4"/>
    <col min="6911" max="6911" width="50.75" style="4" customWidth="1"/>
    <col min="6912" max="6912" width="14" style="4" customWidth="1"/>
    <col min="6913" max="6913" width="9" style="4" hidden="1" customWidth="1"/>
    <col min="6914" max="6914" width="12.125" style="4" customWidth="1"/>
    <col min="6915" max="6915" width="9" style="4" hidden="1" customWidth="1"/>
    <col min="6916" max="6916" width="8.875" style="4" customWidth="1"/>
    <col min="6917" max="6917" width="12.375" style="4" customWidth="1"/>
    <col min="6918" max="6918" width="12" style="4" customWidth="1"/>
    <col min="6919" max="6919" width="8.75" style="4" customWidth="1"/>
    <col min="6920" max="6920" width="12" style="4" customWidth="1"/>
    <col min="6921" max="6921" width="11.25" style="4" customWidth="1"/>
    <col min="6922" max="6922" width="8.75" style="4" customWidth="1"/>
    <col min="6923" max="6923" width="9" style="4"/>
    <col min="6924" max="6927" width="9" style="4" hidden="1" customWidth="1"/>
    <col min="6928" max="6928" width="9.125" style="4" customWidth="1"/>
    <col min="6929" max="6929" width="9" style="4"/>
    <col min="6930" max="6930" width="9.125" style="4" customWidth="1"/>
    <col min="6931" max="7166" width="9" style="4"/>
    <col min="7167" max="7167" width="50.75" style="4" customWidth="1"/>
    <col min="7168" max="7168" width="14" style="4" customWidth="1"/>
    <col min="7169" max="7169" width="9" style="4" hidden="1" customWidth="1"/>
    <col min="7170" max="7170" width="12.125" style="4" customWidth="1"/>
    <col min="7171" max="7171" width="9" style="4" hidden="1" customWidth="1"/>
    <col min="7172" max="7172" width="8.875" style="4" customWidth="1"/>
    <col min="7173" max="7173" width="12.375" style="4" customWidth="1"/>
    <col min="7174" max="7174" width="12" style="4" customWidth="1"/>
    <col min="7175" max="7175" width="8.75" style="4" customWidth="1"/>
    <col min="7176" max="7176" width="12" style="4" customWidth="1"/>
    <col min="7177" max="7177" width="11.25" style="4" customWidth="1"/>
    <col min="7178" max="7178" width="8.75" style="4" customWidth="1"/>
    <col min="7179" max="7179" width="9" style="4"/>
    <col min="7180" max="7183" width="9" style="4" hidden="1" customWidth="1"/>
    <col min="7184" max="7184" width="9.125" style="4" customWidth="1"/>
    <col min="7185" max="7185" width="9" style="4"/>
    <col min="7186" max="7186" width="9.125" style="4" customWidth="1"/>
    <col min="7187" max="7422" width="9" style="4"/>
    <col min="7423" max="7423" width="50.75" style="4" customWidth="1"/>
    <col min="7424" max="7424" width="14" style="4" customWidth="1"/>
    <col min="7425" max="7425" width="9" style="4" hidden="1" customWidth="1"/>
    <col min="7426" max="7426" width="12.125" style="4" customWidth="1"/>
    <col min="7427" max="7427" width="9" style="4" hidden="1" customWidth="1"/>
    <col min="7428" max="7428" width="8.875" style="4" customWidth="1"/>
    <col min="7429" max="7429" width="12.375" style="4" customWidth="1"/>
    <col min="7430" max="7430" width="12" style="4" customWidth="1"/>
    <col min="7431" max="7431" width="8.75" style="4" customWidth="1"/>
    <col min="7432" max="7432" width="12" style="4" customWidth="1"/>
    <col min="7433" max="7433" width="11.25" style="4" customWidth="1"/>
    <col min="7434" max="7434" width="8.75" style="4" customWidth="1"/>
    <col min="7435" max="7435" width="9" style="4"/>
    <col min="7436" max="7439" width="9" style="4" hidden="1" customWidth="1"/>
    <col min="7440" max="7440" width="9.125" style="4" customWidth="1"/>
    <col min="7441" max="7441" width="9" style="4"/>
    <col min="7442" max="7442" width="9.125" style="4" customWidth="1"/>
    <col min="7443" max="7678" width="9" style="4"/>
    <col min="7679" max="7679" width="50.75" style="4" customWidth="1"/>
    <col min="7680" max="7680" width="14" style="4" customWidth="1"/>
    <col min="7681" max="7681" width="9" style="4" hidden="1" customWidth="1"/>
    <col min="7682" max="7682" width="12.125" style="4" customWidth="1"/>
    <col min="7683" max="7683" width="9" style="4" hidden="1" customWidth="1"/>
    <col min="7684" max="7684" width="8.875" style="4" customWidth="1"/>
    <col min="7685" max="7685" width="12.375" style="4" customWidth="1"/>
    <col min="7686" max="7686" width="12" style="4" customWidth="1"/>
    <col min="7687" max="7687" width="8.75" style="4" customWidth="1"/>
    <col min="7688" max="7688" width="12" style="4" customWidth="1"/>
    <col min="7689" max="7689" width="11.25" style="4" customWidth="1"/>
    <col min="7690" max="7690" width="8.75" style="4" customWidth="1"/>
    <col min="7691" max="7691" width="9" style="4"/>
    <col min="7692" max="7695" width="9" style="4" hidden="1" customWidth="1"/>
    <col min="7696" max="7696" width="9.125" style="4" customWidth="1"/>
    <col min="7697" max="7697" width="9" style="4"/>
    <col min="7698" max="7698" width="9.125" style="4" customWidth="1"/>
    <col min="7699" max="7934" width="9" style="4"/>
    <col min="7935" max="7935" width="50.75" style="4" customWidth="1"/>
    <col min="7936" max="7936" width="14" style="4" customWidth="1"/>
    <col min="7937" max="7937" width="9" style="4" hidden="1" customWidth="1"/>
    <col min="7938" max="7938" width="12.125" style="4" customWidth="1"/>
    <col min="7939" max="7939" width="9" style="4" hidden="1" customWidth="1"/>
    <col min="7940" max="7940" width="8.875" style="4" customWidth="1"/>
    <col min="7941" max="7941" width="12.375" style="4" customWidth="1"/>
    <col min="7942" max="7942" width="12" style="4" customWidth="1"/>
    <col min="7943" max="7943" width="8.75" style="4" customWidth="1"/>
    <col min="7944" max="7944" width="12" style="4" customWidth="1"/>
    <col min="7945" max="7945" width="11.25" style="4" customWidth="1"/>
    <col min="7946" max="7946" width="8.75" style="4" customWidth="1"/>
    <col min="7947" max="7947" width="9" style="4"/>
    <col min="7948" max="7951" width="9" style="4" hidden="1" customWidth="1"/>
    <col min="7952" max="7952" width="9.125" style="4" customWidth="1"/>
    <col min="7953" max="7953" width="9" style="4"/>
    <col min="7954" max="7954" width="9.125" style="4" customWidth="1"/>
    <col min="7955" max="8190" width="9" style="4"/>
    <col min="8191" max="8191" width="50.75" style="4" customWidth="1"/>
    <col min="8192" max="8192" width="14" style="4" customWidth="1"/>
    <col min="8193" max="8193" width="9" style="4" hidden="1" customWidth="1"/>
    <col min="8194" max="8194" width="12.125" style="4" customWidth="1"/>
    <col min="8195" max="8195" width="9" style="4" hidden="1" customWidth="1"/>
    <col min="8196" max="8196" width="8.875" style="4" customWidth="1"/>
    <col min="8197" max="8197" width="12.375" style="4" customWidth="1"/>
    <col min="8198" max="8198" width="12" style="4" customWidth="1"/>
    <col min="8199" max="8199" width="8.75" style="4" customWidth="1"/>
    <col min="8200" max="8200" width="12" style="4" customWidth="1"/>
    <col min="8201" max="8201" width="11.25" style="4" customWidth="1"/>
    <col min="8202" max="8202" width="8.75" style="4" customWidth="1"/>
    <col min="8203" max="8203" width="9" style="4"/>
    <col min="8204" max="8207" width="9" style="4" hidden="1" customWidth="1"/>
    <col min="8208" max="8208" width="9.125" style="4" customWidth="1"/>
    <col min="8209" max="8209" width="9" style="4"/>
    <col min="8210" max="8210" width="9.125" style="4" customWidth="1"/>
    <col min="8211" max="8446" width="9" style="4"/>
    <col min="8447" max="8447" width="50.75" style="4" customWidth="1"/>
    <col min="8448" max="8448" width="14" style="4" customWidth="1"/>
    <col min="8449" max="8449" width="9" style="4" hidden="1" customWidth="1"/>
    <col min="8450" max="8450" width="12.125" style="4" customWidth="1"/>
    <col min="8451" max="8451" width="9" style="4" hidden="1" customWidth="1"/>
    <col min="8452" max="8452" width="8.875" style="4" customWidth="1"/>
    <col min="8453" max="8453" width="12.375" style="4" customWidth="1"/>
    <col min="8454" max="8454" width="12" style="4" customWidth="1"/>
    <col min="8455" max="8455" width="8.75" style="4" customWidth="1"/>
    <col min="8456" max="8456" width="12" style="4" customWidth="1"/>
    <col min="8457" max="8457" width="11.25" style="4" customWidth="1"/>
    <col min="8458" max="8458" width="8.75" style="4" customWidth="1"/>
    <col min="8459" max="8459" width="9" style="4"/>
    <col min="8460" max="8463" width="9" style="4" hidden="1" customWidth="1"/>
    <col min="8464" max="8464" width="9.125" style="4" customWidth="1"/>
    <col min="8465" max="8465" width="9" style="4"/>
    <col min="8466" max="8466" width="9.125" style="4" customWidth="1"/>
    <col min="8467" max="8702" width="9" style="4"/>
    <col min="8703" max="8703" width="50.75" style="4" customWidth="1"/>
    <col min="8704" max="8704" width="14" style="4" customWidth="1"/>
    <col min="8705" max="8705" width="9" style="4" hidden="1" customWidth="1"/>
    <col min="8706" max="8706" width="12.125" style="4" customWidth="1"/>
    <col min="8707" max="8707" width="9" style="4" hidden="1" customWidth="1"/>
    <col min="8708" max="8708" width="8.875" style="4" customWidth="1"/>
    <col min="8709" max="8709" width="12.375" style="4" customWidth="1"/>
    <col min="8710" max="8710" width="12" style="4" customWidth="1"/>
    <col min="8711" max="8711" width="8.75" style="4" customWidth="1"/>
    <col min="8712" max="8712" width="12" style="4" customWidth="1"/>
    <col min="8713" max="8713" width="11.25" style="4" customWidth="1"/>
    <col min="8714" max="8714" width="8.75" style="4" customWidth="1"/>
    <col min="8715" max="8715" width="9" style="4"/>
    <col min="8716" max="8719" width="9" style="4" hidden="1" customWidth="1"/>
    <col min="8720" max="8720" width="9.125" style="4" customWidth="1"/>
    <col min="8721" max="8721" width="9" style="4"/>
    <col min="8722" max="8722" width="9.125" style="4" customWidth="1"/>
    <col min="8723" max="8958" width="9" style="4"/>
    <col min="8959" max="8959" width="50.75" style="4" customWidth="1"/>
    <col min="8960" max="8960" width="14" style="4" customWidth="1"/>
    <col min="8961" max="8961" width="9" style="4" hidden="1" customWidth="1"/>
    <col min="8962" max="8962" width="12.125" style="4" customWidth="1"/>
    <col min="8963" max="8963" width="9" style="4" hidden="1" customWidth="1"/>
    <col min="8964" max="8964" width="8.875" style="4" customWidth="1"/>
    <col min="8965" max="8965" width="12.375" style="4" customWidth="1"/>
    <col min="8966" max="8966" width="12" style="4" customWidth="1"/>
    <col min="8967" max="8967" width="8.75" style="4" customWidth="1"/>
    <col min="8968" max="8968" width="12" style="4" customWidth="1"/>
    <col min="8969" max="8969" width="11.25" style="4" customWidth="1"/>
    <col min="8970" max="8970" width="8.75" style="4" customWidth="1"/>
    <col min="8971" max="8971" width="9" style="4"/>
    <col min="8972" max="8975" width="9" style="4" hidden="1" customWidth="1"/>
    <col min="8976" max="8976" width="9.125" style="4" customWidth="1"/>
    <col min="8977" max="8977" width="9" style="4"/>
    <col min="8978" max="8978" width="9.125" style="4" customWidth="1"/>
    <col min="8979" max="9214" width="9" style="4"/>
    <col min="9215" max="9215" width="50.75" style="4" customWidth="1"/>
    <col min="9216" max="9216" width="14" style="4" customWidth="1"/>
    <col min="9217" max="9217" width="9" style="4" hidden="1" customWidth="1"/>
    <col min="9218" max="9218" width="12.125" style="4" customWidth="1"/>
    <col min="9219" max="9219" width="9" style="4" hidden="1" customWidth="1"/>
    <col min="9220" max="9220" width="8.875" style="4" customWidth="1"/>
    <col min="9221" max="9221" width="12.375" style="4" customWidth="1"/>
    <col min="9222" max="9222" width="12" style="4" customWidth="1"/>
    <col min="9223" max="9223" width="8.75" style="4" customWidth="1"/>
    <col min="9224" max="9224" width="12" style="4" customWidth="1"/>
    <col min="9225" max="9225" width="11.25" style="4" customWidth="1"/>
    <col min="9226" max="9226" width="8.75" style="4" customWidth="1"/>
    <col min="9227" max="9227" width="9" style="4"/>
    <col min="9228" max="9231" width="9" style="4" hidden="1" customWidth="1"/>
    <col min="9232" max="9232" width="9.125" style="4" customWidth="1"/>
    <col min="9233" max="9233" width="9" style="4"/>
    <col min="9234" max="9234" width="9.125" style="4" customWidth="1"/>
    <col min="9235" max="9470" width="9" style="4"/>
    <col min="9471" max="9471" width="50.75" style="4" customWidth="1"/>
    <col min="9472" max="9472" width="14" style="4" customWidth="1"/>
    <col min="9473" max="9473" width="9" style="4" hidden="1" customWidth="1"/>
    <col min="9474" max="9474" width="12.125" style="4" customWidth="1"/>
    <col min="9475" max="9475" width="9" style="4" hidden="1" customWidth="1"/>
    <col min="9476" max="9476" width="8.875" style="4" customWidth="1"/>
    <col min="9477" max="9477" width="12.375" style="4" customWidth="1"/>
    <col min="9478" max="9478" width="12" style="4" customWidth="1"/>
    <col min="9479" max="9479" width="8.75" style="4" customWidth="1"/>
    <col min="9480" max="9480" width="12" style="4" customWidth="1"/>
    <col min="9481" max="9481" width="11.25" style="4" customWidth="1"/>
    <col min="9482" max="9482" width="8.75" style="4" customWidth="1"/>
    <col min="9483" max="9483" width="9" style="4"/>
    <col min="9484" max="9487" width="9" style="4" hidden="1" customWidth="1"/>
    <col min="9488" max="9488" width="9.125" style="4" customWidth="1"/>
    <col min="9489" max="9489" width="9" style="4"/>
    <col min="9490" max="9490" width="9.125" style="4" customWidth="1"/>
    <col min="9491" max="9726" width="9" style="4"/>
    <col min="9727" max="9727" width="50.75" style="4" customWidth="1"/>
    <col min="9728" max="9728" width="14" style="4" customWidth="1"/>
    <col min="9729" max="9729" width="9" style="4" hidden="1" customWidth="1"/>
    <col min="9730" max="9730" width="12.125" style="4" customWidth="1"/>
    <col min="9731" max="9731" width="9" style="4" hidden="1" customWidth="1"/>
    <col min="9732" max="9732" width="8.875" style="4" customWidth="1"/>
    <col min="9733" max="9733" width="12.375" style="4" customWidth="1"/>
    <col min="9734" max="9734" width="12" style="4" customWidth="1"/>
    <col min="9735" max="9735" width="8.75" style="4" customWidth="1"/>
    <col min="9736" max="9736" width="12" style="4" customWidth="1"/>
    <col min="9737" max="9737" width="11.25" style="4" customWidth="1"/>
    <col min="9738" max="9738" width="8.75" style="4" customWidth="1"/>
    <col min="9739" max="9739" width="9" style="4"/>
    <col min="9740" max="9743" width="9" style="4" hidden="1" customWidth="1"/>
    <col min="9744" max="9744" width="9.125" style="4" customWidth="1"/>
    <col min="9745" max="9745" width="9" style="4"/>
    <col min="9746" max="9746" width="9.125" style="4" customWidth="1"/>
    <col min="9747" max="9982" width="9" style="4"/>
    <col min="9983" max="9983" width="50.75" style="4" customWidth="1"/>
    <col min="9984" max="9984" width="14" style="4" customWidth="1"/>
    <col min="9985" max="9985" width="9" style="4" hidden="1" customWidth="1"/>
    <col min="9986" max="9986" width="12.125" style="4" customWidth="1"/>
    <col min="9987" max="9987" width="9" style="4" hidden="1" customWidth="1"/>
    <col min="9988" max="9988" width="8.875" style="4" customWidth="1"/>
    <col min="9989" max="9989" width="12.375" style="4" customWidth="1"/>
    <col min="9990" max="9990" width="12" style="4" customWidth="1"/>
    <col min="9991" max="9991" width="8.75" style="4" customWidth="1"/>
    <col min="9992" max="9992" width="12" style="4" customWidth="1"/>
    <col min="9993" max="9993" width="11.25" style="4" customWidth="1"/>
    <col min="9994" max="9994" width="8.75" style="4" customWidth="1"/>
    <col min="9995" max="9995" width="9" style="4"/>
    <col min="9996" max="9999" width="9" style="4" hidden="1" customWidth="1"/>
    <col min="10000" max="10000" width="9.125" style="4" customWidth="1"/>
    <col min="10001" max="10001" width="9" style="4"/>
    <col min="10002" max="10002" width="9.125" style="4" customWidth="1"/>
    <col min="10003" max="10238" width="9" style="4"/>
    <col min="10239" max="10239" width="50.75" style="4" customWidth="1"/>
    <col min="10240" max="10240" width="14" style="4" customWidth="1"/>
    <col min="10241" max="10241" width="9" style="4" hidden="1" customWidth="1"/>
    <col min="10242" max="10242" width="12.125" style="4" customWidth="1"/>
    <col min="10243" max="10243" width="9" style="4" hidden="1" customWidth="1"/>
    <col min="10244" max="10244" width="8.875" style="4" customWidth="1"/>
    <col min="10245" max="10245" width="12.375" style="4" customWidth="1"/>
    <col min="10246" max="10246" width="12" style="4" customWidth="1"/>
    <col min="10247" max="10247" width="8.75" style="4" customWidth="1"/>
    <col min="10248" max="10248" width="12" style="4" customWidth="1"/>
    <col min="10249" max="10249" width="11.25" style="4" customWidth="1"/>
    <col min="10250" max="10250" width="8.75" style="4" customWidth="1"/>
    <col min="10251" max="10251" width="9" style="4"/>
    <col min="10252" max="10255" width="9" style="4" hidden="1" customWidth="1"/>
    <col min="10256" max="10256" width="9.125" style="4" customWidth="1"/>
    <col min="10257" max="10257" width="9" style="4"/>
    <col min="10258" max="10258" width="9.125" style="4" customWidth="1"/>
    <col min="10259" max="10494" width="9" style="4"/>
    <col min="10495" max="10495" width="50.75" style="4" customWidth="1"/>
    <col min="10496" max="10496" width="14" style="4" customWidth="1"/>
    <col min="10497" max="10497" width="9" style="4" hidden="1" customWidth="1"/>
    <col min="10498" max="10498" width="12.125" style="4" customWidth="1"/>
    <col min="10499" max="10499" width="9" style="4" hidden="1" customWidth="1"/>
    <col min="10500" max="10500" width="8.875" style="4" customWidth="1"/>
    <col min="10501" max="10501" width="12.375" style="4" customWidth="1"/>
    <col min="10502" max="10502" width="12" style="4" customWidth="1"/>
    <col min="10503" max="10503" width="8.75" style="4" customWidth="1"/>
    <col min="10504" max="10504" width="12" style="4" customWidth="1"/>
    <col min="10505" max="10505" width="11.25" style="4" customWidth="1"/>
    <col min="10506" max="10506" width="8.75" style="4" customWidth="1"/>
    <col min="10507" max="10507" width="9" style="4"/>
    <col min="10508" max="10511" width="9" style="4" hidden="1" customWidth="1"/>
    <col min="10512" max="10512" width="9.125" style="4" customWidth="1"/>
    <col min="10513" max="10513" width="9" style="4"/>
    <col min="10514" max="10514" width="9.125" style="4" customWidth="1"/>
    <col min="10515" max="10750" width="9" style="4"/>
    <col min="10751" max="10751" width="50.75" style="4" customWidth="1"/>
    <col min="10752" max="10752" width="14" style="4" customWidth="1"/>
    <col min="10753" max="10753" width="9" style="4" hidden="1" customWidth="1"/>
    <col min="10754" max="10754" width="12.125" style="4" customWidth="1"/>
    <col min="10755" max="10755" width="9" style="4" hidden="1" customWidth="1"/>
    <col min="10756" max="10756" width="8.875" style="4" customWidth="1"/>
    <col min="10757" max="10757" width="12.375" style="4" customWidth="1"/>
    <col min="10758" max="10758" width="12" style="4" customWidth="1"/>
    <col min="10759" max="10759" width="8.75" style="4" customWidth="1"/>
    <col min="10760" max="10760" width="12" style="4" customWidth="1"/>
    <col min="10761" max="10761" width="11.25" style="4" customWidth="1"/>
    <col min="10762" max="10762" width="8.75" style="4" customWidth="1"/>
    <col min="10763" max="10763" width="9" style="4"/>
    <col min="10764" max="10767" width="9" style="4" hidden="1" customWidth="1"/>
    <col min="10768" max="10768" width="9.125" style="4" customWidth="1"/>
    <col min="10769" max="10769" width="9" style="4"/>
    <col min="10770" max="10770" width="9.125" style="4" customWidth="1"/>
    <col min="10771" max="11006" width="9" style="4"/>
    <col min="11007" max="11007" width="50.75" style="4" customWidth="1"/>
    <col min="11008" max="11008" width="14" style="4" customWidth="1"/>
    <col min="11009" max="11009" width="9" style="4" hidden="1" customWidth="1"/>
    <col min="11010" max="11010" width="12.125" style="4" customWidth="1"/>
    <col min="11011" max="11011" width="9" style="4" hidden="1" customWidth="1"/>
    <col min="11012" max="11012" width="8.875" style="4" customWidth="1"/>
    <col min="11013" max="11013" width="12.375" style="4" customWidth="1"/>
    <col min="11014" max="11014" width="12" style="4" customWidth="1"/>
    <col min="11015" max="11015" width="8.75" style="4" customWidth="1"/>
    <col min="11016" max="11016" width="12" style="4" customWidth="1"/>
    <col min="11017" max="11017" width="11.25" style="4" customWidth="1"/>
    <col min="11018" max="11018" width="8.75" style="4" customWidth="1"/>
    <col min="11019" max="11019" width="9" style="4"/>
    <col min="11020" max="11023" width="9" style="4" hidden="1" customWidth="1"/>
    <col min="11024" max="11024" width="9.125" style="4" customWidth="1"/>
    <col min="11025" max="11025" width="9" style="4"/>
    <col min="11026" max="11026" width="9.125" style="4" customWidth="1"/>
    <col min="11027" max="11262" width="9" style="4"/>
    <col min="11263" max="11263" width="50.75" style="4" customWidth="1"/>
    <col min="11264" max="11264" width="14" style="4" customWidth="1"/>
    <col min="11265" max="11265" width="9" style="4" hidden="1" customWidth="1"/>
    <col min="11266" max="11266" width="12.125" style="4" customWidth="1"/>
    <col min="11267" max="11267" width="9" style="4" hidden="1" customWidth="1"/>
    <col min="11268" max="11268" width="8.875" style="4" customWidth="1"/>
    <col min="11269" max="11269" width="12.375" style="4" customWidth="1"/>
    <col min="11270" max="11270" width="12" style="4" customWidth="1"/>
    <col min="11271" max="11271" width="8.75" style="4" customWidth="1"/>
    <col min="11272" max="11272" width="12" style="4" customWidth="1"/>
    <col min="11273" max="11273" width="11.25" style="4" customWidth="1"/>
    <col min="11274" max="11274" width="8.75" style="4" customWidth="1"/>
    <col min="11275" max="11275" width="9" style="4"/>
    <col min="11276" max="11279" width="9" style="4" hidden="1" customWidth="1"/>
    <col min="11280" max="11280" width="9.125" style="4" customWidth="1"/>
    <col min="11281" max="11281" width="9" style="4"/>
    <col min="11282" max="11282" width="9.125" style="4" customWidth="1"/>
    <col min="11283" max="11518" width="9" style="4"/>
    <col min="11519" max="11519" width="50.75" style="4" customWidth="1"/>
    <col min="11520" max="11520" width="14" style="4" customWidth="1"/>
    <col min="11521" max="11521" width="9" style="4" hidden="1" customWidth="1"/>
    <col min="11522" max="11522" width="12.125" style="4" customWidth="1"/>
    <col min="11523" max="11523" width="9" style="4" hidden="1" customWidth="1"/>
    <col min="11524" max="11524" width="8.875" style="4" customWidth="1"/>
    <col min="11525" max="11525" width="12.375" style="4" customWidth="1"/>
    <col min="11526" max="11526" width="12" style="4" customWidth="1"/>
    <col min="11527" max="11527" width="8.75" style="4" customWidth="1"/>
    <col min="11528" max="11528" width="12" style="4" customWidth="1"/>
    <col min="11529" max="11529" width="11.25" style="4" customWidth="1"/>
    <col min="11530" max="11530" width="8.75" style="4" customWidth="1"/>
    <col min="11531" max="11531" width="9" style="4"/>
    <col min="11532" max="11535" width="9" style="4" hidden="1" customWidth="1"/>
    <col min="11536" max="11536" width="9.125" style="4" customWidth="1"/>
    <col min="11537" max="11537" width="9" style="4"/>
    <col min="11538" max="11538" width="9.125" style="4" customWidth="1"/>
    <col min="11539" max="11774" width="9" style="4"/>
    <col min="11775" max="11775" width="50.75" style="4" customWidth="1"/>
    <col min="11776" max="11776" width="14" style="4" customWidth="1"/>
    <col min="11777" max="11777" width="9" style="4" hidden="1" customWidth="1"/>
    <col min="11778" max="11778" width="12.125" style="4" customWidth="1"/>
    <col min="11779" max="11779" width="9" style="4" hidden="1" customWidth="1"/>
    <col min="11780" max="11780" width="8.875" style="4" customWidth="1"/>
    <col min="11781" max="11781" width="12.375" style="4" customWidth="1"/>
    <col min="11782" max="11782" width="12" style="4" customWidth="1"/>
    <col min="11783" max="11783" width="8.75" style="4" customWidth="1"/>
    <col min="11784" max="11784" width="12" style="4" customWidth="1"/>
    <col min="11785" max="11785" width="11.25" style="4" customWidth="1"/>
    <col min="11786" max="11786" width="8.75" style="4" customWidth="1"/>
    <col min="11787" max="11787" width="9" style="4"/>
    <col min="11788" max="11791" width="9" style="4" hidden="1" customWidth="1"/>
    <col min="11792" max="11792" width="9.125" style="4" customWidth="1"/>
    <col min="11793" max="11793" width="9" style="4"/>
    <col min="11794" max="11794" width="9.125" style="4" customWidth="1"/>
    <col min="11795" max="12030" width="9" style="4"/>
    <col min="12031" max="12031" width="50.75" style="4" customWidth="1"/>
    <col min="12032" max="12032" width="14" style="4" customWidth="1"/>
    <col min="12033" max="12033" width="9" style="4" hidden="1" customWidth="1"/>
    <col min="12034" max="12034" width="12.125" style="4" customWidth="1"/>
    <col min="12035" max="12035" width="9" style="4" hidden="1" customWidth="1"/>
    <col min="12036" max="12036" width="8.875" style="4" customWidth="1"/>
    <col min="12037" max="12037" width="12.375" style="4" customWidth="1"/>
    <col min="12038" max="12038" width="12" style="4" customWidth="1"/>
    <col min="12039" max="12039" width="8.75" style="4" customWidth="1"/>
    <col min="12040" max="12040" width="12" style="4" customWidth="1"/>
    <col min="12041" max="12041" width="11.25" style="4" customWidth="1"/>
    <col min="12042" max="12042" width="8.75" style="4" customWidth="1"/>
    <col min="12043" max="12043" width="9" style="4"/>
    <col min="12044" max="12047" width="9" style="4" hidden="1" customWidth="1"/>
    <col min="12048" max="12048" width="9.125" style="4" customWidth="1"/>
    <col min="12049" max="12049" width="9" style="4"/>
    <col min="12050" max="12050" width="9.125" style="4" customWidth="1"/>
    <col min="12051" max="12286" width="9" style="4"/>
    <col min="12287" max="12287" width="50.75" style="4" customWidth="1"/>
    <col min="12288" max="12288" width="14" style="4" customWidth="1"/>
    <col min="12289" max="12289" width="9" style="4" hidden="1" customWidth="1"/>
    <col min="12290" max="12290" width="12.125" style="4" customWidth="1"/>
    <col min="12291" max="12291" width="9" style="4" hidden="1" customWidth="1"/>
    <col min="12292" max="12292" width="8.875" style="4" customWidth="1"/>
    <col min="12293" max="12293" width="12.375" style="4" customWidth="1"/>
    <col min="12294" max="12294" width="12" style="4" customWidth="1"/>
    <col min="12295" max="12295" width="8.75" style="4" customWidth="1"/>
    <col min="12296" max="12296" width="12" style="4" customWidth="1"/>
    <col min="12297" max="12297" width="11.25" style="4" customWidth="1"/>
    <col min="12298" max="12298" width="8.75" style="4" customWidth="1"/>
    <col min="12299" max="12299" width="9" style="4"/>
    <col min="12300" max="12303" width="9" style="4" hidden="1" customWidth="1"/>
    <col min="12304" max="12304" width="9.125" style="4" customWidth="1"/>
    <col min="12305" max="12305" width="9" style="4"/>
    <col min="12306" max="12306" width="9.125" style="4" customWidth="1"/>
    <col min="12307" max="12542" width="9" style="4"/>
    <col min="12543" max="12543" width="50.75" style="4" customWidth="1"/>
    <col min="12544" max="12544" width="14" style="4" customWidth="1"/>
    <col min="12545" max="12545" width="9" style="4" hidden="1" customWidth="1"/>
    <col min="12546" max="12546" width="12.125" style="4" customWidth="1"/>
    <col min="12547" max="12547" width="9" style="4" hidden="1" customWidth="1"/>
    <col min="12548" max="12548" width="8.875" style="4" customWidth="1"/>
    <col min="12549" max="12549" width="12.375" style="4" customWidth="1"/>
    <col min="12550" max="12550" width="12" style="4" customWidth="1"/>
    <col min="12551" max="12551" width="8.75" style="4" customWidth="1"/>
    <col min="12552" max="12552" width="12" style="4" customWidth="1"/>
    <col min="12553" max="12553" width="11.25" style="4" customWidth="1"/>
    <col min="12554" max="12554" width="8.75" style="4" customWidth="1"/>
    <col min="12555" max="12555" width="9" style="4"/>
    <col min="12556" max="12559" width="9" style="4" hidden="1" customWidth="1"/>
    <col min="12560" max="12560" width="9.125" style="4" customWidth="1"/>
    <col min="12561" max="12561" width="9" style="4"/>
    <col min="12562" max="12562" width="9.125" style="4" customWidth="1"/>
    <col min="12563" max="12798" width="9" style="4"/>
    <col min="12799" max="12799" width="50.75" style="4" customWidth="1"/>
    <col min="12800" max="12800" width="14" style="4" customWidth="1"/>
    <col min="12801" max="12801" width="9" style="4" hidden="1" customWidth="1"/>
    <col min="12802" max="12802" width="12.125" style="4" customWidth="1"/>
    <col min="12803" max="12803" width="9" style="4" hidden="1" customWidth="1"/>
    <col min="12804" max="12804" width="8.875" style="4" customWidth="1"/>
    <col min="12805" max="12805" width="12.375" style="4" customWidth="1"/>
    <col min="12806" max="12806" width="12" style="4" customWidth="1"/>
    <col min="12807" max="12807" width="8.75" style="4" customWidth="1"/>
    <col min="12808" max="12808" width="12" style="4" customWidth="1"/>
    <col min="12809" max="12809" width="11.25" style="4" customWidth="1"/>
    <col min="12810" max="12810" width="8.75" style="4" customWidth="1"/>
    <col min="12811" max="12811" width="9" style="4"/>
    <col min="12812" max="12815" width="9" style="4" hidden="1" customWidth="1"/>
    <col min="12816" max="12816" width="9.125" style="4" customWidth="1"/>
    <col min="12817" max="12817" width="9" style="4"/>
    <col min="12818" max="12818" width="9.125" style="4" customWidth="1"/>
    <col min="12819" max="13054" width="9" style="4"/>
    <col min="13055" max="13055" width="50.75" style="4" customWidth="1"/>
    <col min="13056" max="13056" width="14" style="4" customWidth="1"/>
    <col min="13057" max="13057" width="9" style="4" hidden="1" customWidth="1"/>
    <col min="13058" max="13058" width="12.125" style="4" customWidth="1"/>
    <col min="13059" max="13059" width="9" style="4" hidden="1" customWidth="1"/>
    <col min="13060" max="13060" width="8.875" style="4" customWidth="1"/>
    <col min="13061" max="13061" width="12.375" style="4" customWidth="1"/>
    <col min="13062" max="13062" width="12" style="4" customWidth="1"/>
    <col min="13063" max="13063" width="8.75" style="4" customWidth="1"/>
    <col min="13064" max="13064" width="12" style="4" customWidth="1"/>
    <col min="13065" max="13065" width="11.25" style="4" customWidth="1"/>
    <col min="13066" max="13066" width="8.75" style="4" customWidth="1"/>
    <col min="13067" max="13067" width="9" style="4"/>
    <col min="13068" max="13071" width="9" style="4" hidden="1" customWidth="1"/>
    <col min="13072" max="13072" width="9.125" style="4" customWidth="1"/>
    <col min="13073" max="13073" width="9" style="4"/>
    <col min="13074" max="13074" width="9.125" style="4" customWidth="1"/>
    <col min="13075" max="13310" width="9" style="4"/>
    <col min="13311" max="13311" width="50.75" style="4" customWidth="1"/>
    <col min="13312" max="13312" width="14" style="4" customWidth="1"/>
    <col min="13313" max="13313" width="9" style="4" hidden="1" customWidth="1"/>
    <col min="13314" max="13314" width="12.125" style="4" customWidth="1"/>
    <col min="13315" max="13315" width="9" style="4" hidden="1" customWidth="1"/>
    <col min="13316" max="13316" width="8.875" style="4" customWidth="1"/>
    <col min="13317" max="13317" width="12.375" style="4" customWidth="1"/>
    <col min="13318" max="13318" width="12" style="4" customWidth="1"/>
    <col min="13319" max="13319" width="8.75" style="4" customWidth="1"/>
    <col min="13320" max="13320" width="12" style="4" customWidth="1"/>
    <col min="13321" max="13321" width="11.25" style="4" customWidth="1"/>
    <col min="13322" max="13322" width="8.75" style="4" customWidth="1"/>
    <col min="13323" max="13323" width="9" style="4"/>
    <col min="13324" max="13327" width="9" style="4" hidden="1" customWidth="1"/>
    <col min="13328" max="13328" width="9.125" style="4" customWidth="1"/>
    <col min="13329" max="13329" width="9" style="4"/>
    <col min="13330" max="13330" width="9.125" style="4" customWidth="1"/>
    <col min="13331" max="13566" width="9" style="4"/>
    <col min="13567" max="13567" width="50.75" style="4" customWidth="1"/>
    <col min="13568" max="13568" width="14" style="4" customWidth="1"/>
    <col min="13569" max="13569" width="9" style="4" hidden="1" customWidth="1"/>
    <col min="13570" max="13570" width="12.125" style="4" customWidth="1"/>
    <col min="13571" max="13571" width="9" style="4" hidden="1" customWidth="1"/>
    <col min="13572" max="13572" width="8.875" style="4" customWidth="1"/>
    <col min="13573" max="13573" width="12.375" style="4" customWidth="1"/>
    <col min="13574" max="13574" width="12" style="4" customWidth="1"/>
    <col min="13575" max="13575" width="8.75" style="4" customWidth="1"/>
    <col min="13576" max="13576" width="12" style="4" customWidth="1"/>
    <col min="13577" max="13577" width="11.25" style="4" customWidth="1"/>
    <col min="13578" max="13578" width="8.75" style="4" customWidth="1"/>
    <col min="13579" max="13579" width="9" style="4"/>
    <col min="13580" max="13583" width="9" style="4" hidden="1" customWidth="1"/>
    <col min="13584" max="13584" width="9.125" style="4" customWidth="1"/>
    <col min="13585" max="13585" width="9" style="4"/>
    <col min="13586" max="13586" width="9.125" style="4" customWidth="1"/>
    <col min="13587" max="13822" width="9" style="4"/>
    <col min="13823" max="13823" width="50.75" style="4" customWidth="1"/>
    <col min="13824" max="13824" width="14" style="4" customWidth="1"/>
    <col min="13825" max="13825" width="9" style="4" hidden="1" customWidth="1"/>
    <col min="13826" max="13826" width="12.125" style="4" customWidth="1"/>
    <col min="13827" max="13827" width="9" style="4" hidden="1" customWidth="1"/>
    <col min="13828" max="13828" width="8.875" style="4" customWidth="1"/>
    <col min="13829" max="13829" width="12.375" style="4" customWidth="1"/>
    <col min="13830" max="13830" width="12" style="4" customWidth="1"/>
    <col min="13831" max="13831" width="8.75" style="4" customWidth="1"/>
    <col min="13832" max="13832" width="12" style="4" customWidth="1"/>
    <col min="13833" max="13833" width="11.25" style="4" customWidth="1"/>
    <col min="13834" max="13834" width="8.75" style="4" customWidth="1"/>
    <col min="13835" max="13835" width="9" style="4"/>
    <col min="13836" max="13839" width="9" style="4" hidden="1" customWidth="1"/>
    <col min="13840" max="13840" width="9.125" style="4" customWidth="1"/>
    <col min="13841" max="13841" width="9" style="4"/>
    <col min="13842" max="13842" width="9.125" style="4" customWidth="1"/>
    <col min="13843" max="14078" width="9" style="4"/>
    <col min="14079" max="14079" width="50.75" style="4" customWidth="1"/>
    <col min="14080" max="14080" width="14" style="4" customWidth="1"/>
    <col min="14081" max="14081" width="9" style="4" hidden="1" customWidth="1"/>
    <col min="14082" max="14082" width="12.125" style="4" customWidth="1"/>
    <col min="14083" max="14083" width="9" style="4" hidden="1" customWidth="1"/>
    <col min="14084" max="14084" width="8.875" style="4" customWidth="1"/>
    <col min="14085" max="14085" width="12.375" style="4" customWidth="1"/>
    <col min="14086" max="14086" width="12" style="4" customWidth="1"/>
    <col min="14087" max="14087" width="8.75" style="4" customWidth="1"/>
    <col min="14088" max="14088" width="12" style="4" customWidth="1"/>
    <col min="14089" max="14089" width="11.25" style="4" customWidth="1"/>
    <col min="14090" max="14090" width="8.75" style="4" customWidth="1"/>
    <col min="14091" max="14091" width="9" style="4"/>
    <col min="14092" max="14095" width="9" style="4" hidden="1" customWidth="1"/>
    <col min="14096" max="14096" width="9.125" style="4" customWidth="1"/>
    <col min="14097" max="14097" width="9" style="4"/>
    <col min="14098" max="14098" width="9.125" style="4" customWidth="1"/>
    <col min="14099" max="14334" width="9" style="4"/>
    <col min="14335" max="14335" width="50.75" style="4" customWidth="1"/>
    <col min="14336" max="14336" width="14" style="4" customWidth="1"/>
    <col min="14337" max="14337" width="9" style="4" hidden="1" customWidth="1"/>
    <col min="14338" max="14338" width="12.125" style="4" customWidth="1"/>
    <col min="14339" max="14339" width="9" style="4" hidden="1" customWidth="1"/>
    <col min="14340" max="14340" width="8.875" style="4" customWidth="1"/>
    <col min="14341" max="14341" width="12.375" style="4" customWidth="1"/>
    <col min="14342" max="14342" width="12" style="4" customWidth="1"/>
    <col min="14343" max="14343" width="8.75" style="4" customWidth="1"/>
    <col min="14344" max="14344" width="12" style="4" customWidth="1"/>
    <col min="14345" max="14345" width="11.25" style="4" customWidth="1"/>
    <col min="14346" max="14346" width="8.75" style="4" customWidth="1"/>
    <col min="14347" max="14347" width="9" style="4"/>
    <col min="14348" max="14351" width="9" style="4" hidden="1" customWidth="1"/>
    <col min="14352" max="14352" width="9.125" style="4" customWidth="1"/>
    <col min="14353" max="14353" width="9" style="4"/>
    <col min="14354" max="14354" width="9.125" style="4" customWidth="1"/>
    <col min="14355" max="14590" width="9" style="4"/>
    <col min="14591" max="14591" width="50.75" style="4" customWidth="1"/>
    <col min="14592" max="14592" width="14" style="4" customWidth="1"/>
    <col min="14593" max="14593" width="9" style="4" hidden="1" customWidth="1"/>
    <col min="14594" max="14594" width="12.125" style="4" customWidth="1"/>
    <col min="14595" max="14595" width="9" style="4" hidden="1" customWidth="1"/>
    <col min="14596" max="14596" width="8.875" style="4" customWidth="1"/>
    <col min="14597" max="14597" width="12.375" style="4" customWidth="1"/>
    <col min="14598" max="14598" width="12" style="4" customWidth="1"/>
    <col min="14599" max="14599" width="8.75" style="4" customWidth="1"/>
    <col min="14600" max="14600" width="12" style="4" customWidth="1"/>
    <col min="14601" max="14601" width="11.25" style="4" customWidth="1"/>
    <col min="14602" max="14602" width="8.75" style="4" customWidth="1"/>
    <col min="14603" max="14603" width="9" style="4"/>
    <col min="14604" max="14607" width="9" style="4" hidden="1" customWidth="1"/>
    <col min="14608" max="14608" width="9.125" style="4" customWidth="1"/>
    <col min="14609" max="14609" width="9" style="4"/>
    <col min="14610" max="14610" width="9.125" style="4" customWidth="1"/>
    <col min="14611" max="14846" width="9" style="4"/>
    <col min="14847" max="14847" width="50.75" style="4" customWidth="1"/>
    <col min="14848" max="14848" width="14" style="4" customWidth="1"/>
    <col min="14849" max="14849" width="9" style="4" hidden="1" customWidth="1"/>
    <col min="14850" max="14850" width="12.125" style="4" customWidth="1"/>
    <col min="14851" max="14851" width="9" style="4" hidden="1" customWidth="1"/>
    <col min="14852" max="14852" width="8.875" style="4" customWidth="1"/>
    <col min="14853" max="14853" width="12.375" style="4" customWidth="1"/>
    <col min="14854" max="14854" width="12" style="4" customWidth="1"/>
    <col min="14855" max="14855" width="8.75" style="4" customWidth="1"/>
    <col min="14856" max="14856" width="12" style="4" customWidth="1"/>
    <col min="14857" max="14857" width="11.25" style="4" customWidth="1"/>
    <col min="14858" max="14858" width="8.75" style="4" customWidth="1"/>
    <col min="14859" max="14859" width="9" style="4"/>
    <col min="14860" max="14863" width="9" style="4" hidden="1" customWidth="1"/>
    <col min="14864" max="14864" width="9.125" style="4" customWidth="1"/>
    <col min="14865" max="14865" width="9" style="4"/>
    <col min="14866" max="14866" width="9.125" style="4" customWidth="1"/>
    <col min="14867" max="15102" width="9" style="4"/>
    <col min="15103" max="15103" width="50.75" style="4" customWidth="1"/>
    <col min="15104" max="15104" width="14" style="4" customWidth="1"/>
    <col min="15105" max="15105" width="9" style="4" hidden="1" customWidth="1"/>
    <col min="15106" max="15106" width="12.125" style="4" customWidth="1"/>
    <col min="15107" max="15107" width="9" style="4" hidden="1" customWidth="1"/>
    <col min="15108" max="15108" width="8.875" style="4" customWidth="1"/>
    <col min="15109" max="15109" width="12.375" style="4" customWidth="1"/>
    <col min="15110" max="15110" width="12" style="4" customWidth="1"/>
    <col min="15111" max="15111" width="8.75" style="4" customWidth="1"/>
    <col min="15112" max="15112" width="12" style="4" customWidth="1"/>
    <col min="15113" max="15113" width="11.25" style="4" customWidth="1"/>
    <col min="15114" max="15114" width="8.75" style="4" customWidth="1"/>
    <col min="15115" max="15115" width="9" style="4"/>
    <col min="15116" max="15119" width="9" style="4" hidden="1" customWidth="1"/>
    <col min="15120" max="15120" width="9.125" style="4" customWidth="1"/>
    <col min="15121" max="15121" width="9" style="4"/>
    <col min="15122" max="15122" width="9.125" style="4" customWidth="1"/>
    <col min="15123" max="15358" width="9" style="4"/>
    <col min="15359" max="15359" width="50.75" style="4" customWidth="1"/>
    <col min="15360" max="15360" width="14" style="4" customWidth="1"/>
    <col min="15361" max="15361" width="9" style="4" hidden="1" customWidth="1"/>
    <col min="15362" max="15362" width="12.125" style="4" customWidth="1"/>
    <col min="15363" max="15363" width="9" style="4" hidden="1" customWidth="1"/>
    <col min="15364" max="15364" width="8.875" style="4" customWidth="1"/>
    <col min="15365" max="15365" width="12.375" style="4" customWidth="1"/>
    <col min="15366" max="15366" width="12" style="4" customWidth="1"/>
    <col min="15367" max="15367" width="8.75" style="4" customWidth="1"/>
    <col min="15368" max="15368" width="12" style="4" customWidth="1"/>
    <col min="15369" max="15369" width="11.25" style="4" customWidth="1"/>
    <col min="15370" max="15370" width="8.75" style="4" customWidth="1"/>
    <col min="15371" max="15371" width="9" style="4"/>
    <col min="15372" max="15375" width="9" style="4" hidden="1" customWidth="1"/>
    <col min="15376" max="15376" width="9.125" style="4" customWidth="1"/>
    <col min="15377" max="15377" width="9" style="4"/>
    <col min="15378" max="15378" width="9.125" style="4" customWidth="1"/>
    <col min="15379" max="15614" width="9" style="4"/>
    <col min="15615" max="15615" width="50.75" style="4" customWidth="1"/>
    <col min="15616" max="15616" width="14" style="4" customWidth="1"/>
    <col min="15617" max="15617" width="9" style="4" hidden="1" customWidth="1"/>
    <col min="15618" max="15618" width="12.125" style="4" customWidth="1"/>
    <col min="15619" max="15619" width="9" style="4" hidden="1" customWidth="1"/>
    <col min="15620" max="15620" width="8.875" style="4" customWidth="1"/>
    <col min="15621" max="15621" width="12.375" style="4" customWidth="1"/>
    <col min="15622" max="15622" width="12" style="4" customWidth="1"/>
    <col min="15623" max="15623" width="8.75" style="4" customWidth="1"/>
    <col min="15624" max="15624" width="12" style="4" customWidth="1"/>
    <col min="15625" max="15625" width="11.25" style="4" customWidth="1"/>
    <col min="15626" max="15626" width="8.75" style="4" customWidth="1"/>
    <col min="15627" max="15627" width="9" style="4"/>
    <col min="15628" max="15631" width="9" style="4" hidden="1" customWidth="1"/>
    <col min="15632" max="15632" width="9.125" style="4" customWidth="1"/>
    <col min="15633" max="15633" width="9" style="4"/>
    <col min="15634" max="15634" width="9.125" style="4" customWidth="1"/>
    <col min="15635" max="15870" width="9" style="4"/>
    <col min="15871" max="15871" width="50.75" style="4" customWidth="1"/>
    <col min="15872" max="15872" width="14" style="4" customWidth="1"/>
    <col min="15873" max="15873" width="9" style="4" hidden="1" customWidth="1"/>
    <col min="15874" max="15874" width="12.125" style="4" customWidth="1"/>
    <col min="15875" max="15875" width="9" style="4" hidden="1" customWidth="1"/>
    <col min="15876" max="15876" width="8.875" style="4" customWidth="1"/>
    <col min="15877" max="15877" width="12.375" style="4" customWidth="1"/>
    <col min="15878" max="15878" width="12" style="4" customWidth="1"/>
    <col min="15879" max="15879" width="8.75" style="4" customWidth="1"/>
    <col min="15880" max="15880" width="12" style="4" customWidth="1"/>
    <col min="15881" max="15881" width="11.25" style="4" customWidth="1"/>
    <col min="15882" max="15882" width="8.75" style="4" customWidth="1"/>
    <col min="15883" max="15883" width="9" style="4"/>
    <col min="15884" max="15887" width="9" style="4" hidden="1" customWidth="1"/>
    <col min="15888" max="15888" width="9.125" style="4" customWidth="1"/>
    <col min="15889" max="15889" width="9" style="4"/>
    <col min="15890" max="15890" width="9.125" style="4" customWidth="1"/>
    <col min="15891" max="16126" width="9" style="4"/>
    <col min="16127" max="16127" width="50.75" style="4" customWidth="1"/>
    <col min="16128" max="16128" width="14" style="4" customWidth="1"/>
    <col min="16129" max="16129" width="9" style="4" hidden="1" customWidth="1"/>
    <col min="16130" max="16130" width="12.125" style="4" customWidth="1"/>
    <col min="16131" max="16131" width="9" style="4" hidden="1" customWidth="1"/>
    <col min="16132" max="16132" width="8.875" style="4" customWidth="1"/>
    <col min="16133" max="16133" width="12.375" style="4" customWidth="1"/>
    <col min="16134" max="16134" width="12" style="4" customWidth="1"/>
    <col min="16135" max="16135" width="8.75" style="4" customWidth="1"/>
    <col min="16136" max="16136" width="12" style="4" customWidth="1"/>
    <col min="16137" max="16137" width="11.25" style="4" customWidth="1"/>
    <col min="16138" max="16138" width="8.75" style="4" customWidth="1"/>
    <col min="16139" max="16139" width="9" style="4"/>
    <col min="16140" max="16143" width="9" style="4" hidden="1" customWidth="1"/>
    <col min="16144" max="16144" width="9.125" style="4" customWidth="1"/>
    <col min="16145" max="16145" width="9" style="4"/>
    <col min="16146" max="16146" width="9.125" style="4" customWidth="1"/>
    <col min="16147" max="16384" width="9" style="4"/>
  </cols>
  <sheetData>
    <row r="1" s="1" customFormat="1" ht="20.25" spans="1:19">
      <c r="A1" s="9"/>
      <c r="B1" s="10"/>
      <c r="C1" s="10"/>
      <c r="F1" s="11"/>
      <c r="G1" s="12"/>
      <c r="I1" s="33"/>
      <c r="J1" s="12"/>
      <c r="Q1" s="1">
        <v>1</v>
      </c>
      <c r="R1" s="33"/>
      <c r="S1" s="33"/>
    </row>
    <row r="2" ht="21" spans="1:18">
      <c r="A2" s="13" t="s">
        <v>914</v>
      </c>
      <c r="B2" s="13"/>
      <c r="C2" s="13"/>
      <c r="D2" s="13"/>
      <c r="E2" s="13"/>
      <c r="F2" s="13"/>
      <c r="G2" s="13"/>
      <c r="H2" s="13"/>
      <c r="I2" s="13"/>
      <c r="J2" s="13"/>
      <c r="K2" s="13"/>
      <c r="Q2" s="37">
        <v>1</v>
      </c>
      <c r="R2" s="37"/>
    </row>
    <row r="3" spans="1:19">
      <c r="A3" s="14"/>
      <c r="B3" s="15"/>
      <c r="C3" s="16"/>
      <c r="D3" s="16"/>
      <c r="E3" s="16"/>
      <c r="F3" s="16"/>
      <c r="G3" s="17"/>
      <c r="H3" s="18"/>
      <c r="I3" s="34"/>
      <c r="J3" s="14" t="s">
        <v>1</v>
      </c>
      <c r="K3" s="18"/>
      <c r="Q3" s="37">
        <v>1</v>
      </c>
      <c r="R3" s="34"/>
      <c r="S3" s="34"/>
    </row>
    <row r="4" ht="23.25" customHeight="1" spans="1:20">
      <c r="A4" s="19" t="s">
        <v>2</v>
      </c>
      <c r="B4" s="20" t="s">
        <v>3</v>
      </c>
      <c r="C4" s="20"/>
      <c r="D4" s="20"/>
      <c r="E4" s="20"/>
      <c r="F4" s="20"/>
      <c r="G4" s="20"/>
      <c r="H4" s="20"/>
      <c r="I4" s="20" t="s">
        <v>4</v>
      </c>
      <c r="J4" s="20"/>
      <c r="K4" s="20"/>
      <c r="Q4" s="37">
        <v>1</v>
      </c>
      <c r="R4" s="38" t="s">
        <v>915</v>
      </c>
      <c r="S4" s="38" t="s">
        <v>916</v>
      </c>
      <c r="T4" s="39" t="s">
        <v>917</v>
      </c>
    </row>
    <row r="5" ht="23.25" customHeight="1" spans="1:20">
      <c r="A5" s="21"/>
      <c r="B5" s="22" t="s">
        <v>5</v>
      </c>
      <c r="C5" s="23" t="s">
        <v>6</v>
      </c>
      <c r="D5" s="20" t="s">
        <v>7</v>
      </c>
      <c r="E5" s="22" t="s">
        <v>8</v>
      </c>
      <c r="F5" s="23" t="s">
        <v>9</v>
      </c>
      <c r="G5" s="20" t="s">
        <v>10</v>
      </c>
      <c r="H5" s="20"/>
      <c r="I5" s="20" t="s">
        <v>11</v>
      </c>
      <c r="J5" s="20" t="s">
        <v>140</v>
      </c>
      <c r="K5" s="20"/>
      <c r="Q5" s="37">
        <v>1</v>
      </c>
      <c r="R5" s="40" t="s">
        <v>11</v>
      </c>
      <c r="S5" s="40" t="s">
        <v>11</v>
      </c>
      <c r="T5" s="41"/>
    </row>
    <row r="6" ht="23.25" customHeight="1" spans="1:20">
      <c r="A6" s="24"/>
      <c r="B6" s="22"/>
      <c r="C6" s="25"/>
      <c r="D6" s="20"/>
      <c r="E6" s="22"/>
      <c r="F6" s="25"/>
      <c r="G6" s="20" t="s">
        <v>13</v>
      </c>
      <c r="H6" s="26" t="s">
        <v>14</v>
      </c>
      <c r="I6" s="20"/>
      <c r="J6" s="35" t="s">
        <v>13</v>
      </c>
      <c r="K6" s="26" t="s">
        <v>14</v>
      </c>
      <c r="Q6" s="4">
        <v>1</v>
      </c>
      <c r="R6" s="40"/>
      <c r="S6" s="40"/>
      <c r="T6" s="42"/>
    </row>
    <row r="7" s="2" customFormat="1" ht="16.5" customHeight="1" spans="1:20">
      <c r="A7" s="27" t="s">
        <v>141</v>
      </c>
      <c r="B7" s="28">
        <f t="shared" ref="B7:F7" si="0">B8+B20+B29+B40+B51+B62+B73+B81+B90+B91+B100+B111+B112+B119+B120+B126+B133+B139+B146+B153+B160+B168+B174+B180+B187+B202</f>
        <v>136142</v>
      </c>
      <c r="C7" s="28">
        <f t="shared" si="0"/>
        <v>43363</v>
      </c>
      <c r="D7" s="28">
        <f t="shared" si="0"/>
        <v>40795</v>
      </c>
      <c r="E7" s="29">
        <f>D7/C7*100</f>
        <v>94.0779005142633</v>
      </c>
      <c r="F7" s="28">
        <f t="shared" si="0"/>
        <v>52451</v>
      </c>
      <c r="G7" s="28">
        <f>D7-F7</f>
        <v>-11656</v>
      </c>
      <c r="H7" s="29">
        <f>G7/F7*100</f>
        <v>-22.2226458980763</v>
      </c>
      <c r="I7" s="28">
        <f>I8+I20+I29+I40+I51+I62+I73+I81+I90+I91+I100+I111+I112+I119+I120+I126+I133+I139+I146+I153+I160+I168+I174+I180+I187+I202</f>
        <v>54441.61</v>
      </c>
      <c r="J7" s="28">
        <f>I7-B7</f>
        <v>-81700.39</v>
      </c>
      <c r="K7" s="32">
        <f>J7/B7*100</f>
        <v>-60.0111574679379</v>
      </c>
      <c r="Q7" s="2">
        <f>B7+C7+D7+E7+G7+H7+I7+J7+K7</f>
        <v>181397.064097148</v>
      </c>
      <c r="R7" s="28" t="e">
        <f>R8+R20+R29+R40+R51+R62+R73+R81+R90+#REF!+R91+R100+R111+R112+R119+R120+R126+R133+R139+R146+R153+R160+R168+R174+R180+R187+R202</f>
        <v>#REF!</v>
      </c>
      <c r="S7" s="28" t="e">
        <f>S8+S20+S29+S40+S51+S62+S73+S81+S90+#REF!+S91+S100+S111+S112+S119+S120+S126+S133+S139+S146+S153+S160+S168+S174+S180+S187+S202</f>
        <v>#REF!</v>
      </c>
      <c r="T7" s="43" t="e">
        <f t="shared" ref="T7:T10" si="1">R7+S7</f>
        <v>#REF!</v>
      </c>
    </row>
    <row r="8" ht="16.5" customHeight="1" spans="1:20">
      <c r="A8" s="30" t="s">
        <v>142</v>
      </c>
      <c r="B8" s="31">
        <v>1591</v>
      </c>
      <c r="C8" s="31">
        <v>1600</v>
      </c>
      <c r="D8" s="31">
        <v>1574</v>
      </c>
      <c r="E8" s="32">
        <f>D8/C8*100</f>
        <v>98.375</v>
      </c>
      <c r="F8" s="31">
        <v>1646</v>
      </c>
      <c r="G8" s="28">
        <f>D8-F8</f>
        <v>-72</v>
      </c>
      <c r="H8" s="29">
        <f>G8/F8*100</f>
        <v>-4.37424058323208</v>
      </c>
      <c r="I8" s="31">
        <f>SUM(I9:I19)</f>
        <v>1763.54</v>
      </c>
      <c r="J8" s="28">
        <f>I8-B8</f>
        <v>172.54</v>
      </c>
      <c r="K8" s="32">
        <f>J8/B8*100</f>
        <v>10.8447517284727</v>
      </c>
      <c r="Q8" s="2">
        <f t="shared" ref="Q8:Q71" si="2">B8+C8+D8+E8+G8+H8+I8+J8+K8</f>
        <v>6733.92551114524</v>
      </c>
      <c r="R8" s="31">
        <f>SUM(R9:R19)</f>
        <v>2532.36</v>
      </c>
      <c r="S8" s="31">
        <f>SUM(S9:S19)</f>
        <v>15</v>
      </c>
      <c r="T8" s="43">
        <f t="shared" si="1"/>
        <v>2547.36</v>
      </c>
    </row>
    <row r="9" ht="16.5" customHeight="1" spans="1:20">
      <c r="A9" s="30" t="s">
        <v>143</v>
      </c>
      <c r="B9" s="31"/>
      <c r="C9" s="31"/>
      <c r="D9" s="31">
        <v>0</v>
      </c>
      <c r="E9" s="32"/>
      <c r="F9" s="31"/>
      <c r="G9" s="28"/>
      <c r="H9" s="29"/>
      <c r="I9" s="31">
        <v>1168.66</v>
      </c>
      <c r="J9" s="28"/>
      <c r="K9" s="32"/>
      <c r="Q9" s="2">
        <f t="shared" si="2"/>
        <v>1168.66</v>
      </c>
      <c r="R9" s="31">
        <v>961.97</v>
      </c>
      <c r="S9" s="31"/>
      <c r="T9" s="43">
        <f t="shared" si="1"/>
        <v>961.97</v>
      </c>
    </row>
    <row r="10" ht="16.5" customHeight="1" spans="1:20">
      <c r="A10" s="30" t="s">
        <v>144</v>
      </c>
      <c r="B10" s="31"/>
      <c r="C10" s="31"/>
      <c r="D10" s="31">
        <v>0</v>
      </c>
      <c r="E10" s="32"/>
      <c r="F10" s="31"/>
      <c r="G10" s="28"/>
      <c r="H10" s="29"/>
      <c r="I10" s="31">
        <v>325.86</v>
      </c>
      <c r="J10" s="28"/>
      <c r="K10" s="32"/>
      <c r="Q10" s="2">
        <f t="shared" si="2"/>
        <v>325.86</v>
      </c>
      <c r="R10" s="31">
        <v>1494.4</v>
      </c>
      <c r="S10" s="31"/>
      <c r="T10" s="43">
        <f t="shared" si="1"/>
        <v>1494.4</v>
      </c>
    </row>
    <row r="11" ht="16.5" hidden="1" customHeight="1" spans="1:20">
      <c r="A11" s="30" t="s">
        <v>145</v>
      </c>
      <c r="B11" s="31"/>
      <c r="C11" s="31"/>
      <c r="D11" s="31">
        <v>0</v>
      </c>
      <c r="E11" s="32"/>
      <c r="F11" s="31"/>
      <c r="G11" s="28"/>
      <c r="H11" s="29"/>
      <c r="I11" s="31">
        <v>0</v>
      </c>
      <c r="J11" s="28"/>
      <c r="K11" s="32"/>
      <c r="Q11" s="2">
        <f t="shared" si="2"/>
        <v>0</v>
      </c>
      <c r="R11" s="31"/>
      <c r="S11" s="31"/>
      <c r="T11" s="43"/>
    </row>
    <row r="12" ht="16.5" hidden="1" customHeight="1" spans="1:20">
      <c r="A12" s="30" t="s">
        <v>146</v>
      </c>
      <c r="B12" s="31"/>
      <c r="C12" s="31"/>
      <c r="D12" s="31">
        <v>0</v>
      </c>
      <c r="E12" s="32"/>
      <c r="F12" s="31"/>
      <c r="G12" s="28"/>
      <c r="H12" s="29"/>
      <c r="I12" s="31">
        <v>0</v>
      </c>
      <c r="J12" s="28"/>
      <c r="K12" s="32"/>
      <c r="Q12" s="2">
        <f t="shared" si="2"/>
        <v>0</v>
      </c>
      <c r="R12" s="31"/>
      <c r="S12" s="31"/>
      <c r="T12" s="43"/>
    </row>
    <row r="13" ht="16.5" customHeight="1" spans="1:20">
      <c r="A13" s="30" t="s">
        <v>147</v>
      </c>
      <c r="B13" s="31"/>
      <c r="C13" s="31"/>
      <c r="D13" s="31">
        <v>0</v>
      </c>
      <c r="E13" s="32"/>
      <c r="F13" s="31"/>
      <c r="G13" s="28"/>
      <c r="H13" s="29"/>
      <c r="I13" s="31">
        <v>60</v>
      </c>
      <c r="J13" s="28"/>
      <c r="K13" s="32"/>
      <c r="Q13" s="2">
        <f t="shared" si="2"/>
        <v>60</v>
      </c>
      <c r="R13" s="31"/>
      <c r="S13" s="31"/>
      <c r="T13" s="43"/>
    </row>
    <row r="14" ht="16.5" hidden="1" customHeight="1" spans="1:20">
      <c r="A14" s="30" t="s">
        <v>148</v>
      </c>
      <c r="B14" s="31"/>
      <c r="C14" s="31"/>
      <c r="D14" s="31">
        <v>0</v>
      </c>
      <c r="E14" s="32"/>
      <c r="F14" s="31"/>
      <c r="G14" s="28"/>
      <c r="H14" s="29"/>
      <c r="I14" s="31">
        <v>0</v>
      </c>
      <c r="J14" s="28"/>
      <c r="K14" s="32"/>
      <c r="Q14" s="2">
        <f t="shared" si="2"/>
        <v>0</v>
      </c>
      <c r="R14" s="31"/>
      <c r="S14" s="31"/>
      <c r="T14" s="43"/>
    </row>
    <row r="15" ht="16.5" hidden="1" customHeight="1" spans="1:20">
      <c r="A15" s="30" t="s">
        <v>149</v>
      </c>
      <c r="B15" s="31"/>
      <c r="C15" s="31"/>
      <c r="D15" s="31">
        <v>0</v>
      </c>
      <c r="E15" s="32"/>
      <c r="F15" s="31"/>
      <c r="G15" s="28"/>
      <c r="H15" s="29"/>
      <c r="I15" s="31">
        <v>0</v>
      </c>
      <c r="J15" s="28"/>
      <c r="K15" s="32"/>
      <c r="Q15" s="2">
        <f t="shared" si="2"/>
        <v>0</v>
      </c>
      <c r="R15" s="31"/>
      <c r="S15" s="31"/>
      <c r="T15" s="43"/>
    </row>
    <row r="16" ht="16.5" customHeight="1" spans="1:20">
      <c r="A16" s="30" t="s">
        <v>150</v>
      </c>
      <c r="B16" s="31"/>
      <c r="C16" s="31"/>
      <c r="D16" s="31">
        <v>0</v>
      </c>
      <c r="E16" s="32"/>
      <c r="F16" s="31"/>
      <c r="G16" s="28"/>
      <c r="H16" s="29"/>
      <c r="I16" s="31">
        <v>118.75</v>
      </c>
      <c r="J16" s="28"/>
      <c r="K16" s="32"/>
      <c r="Q16" s="2">
        <f t="shared" si="2"/>
        <v>118.75</v>
      </c>
      <c r="R16" s="31"/>
      <c r="S16" s="31"/>
      <c r="T16" s="43"/>
    </row>
    <row r="17" ht="16.5" hidden="1" customHeight="1" spans="1:20">
      <c r="A17" s="30" t="s">
        <v>151</v>
      </c>
      <c r="B17" s="31"/>
      <c r="C17" s="31"/>
      <c r="D17" s="31">
        <v>0</v>
      </c>
      <c r="E17" s="32"/>
      <c r="F17" s="31"/>
      <c r="G17" s="28"/>
      <c r="H17" s="29"/>
      <c r="I17" s="31">
        <v>0</v>
      </c>
      <c r="J17" s="28"/>
      <c r="K17" s="32"/>
      <c r="Q17" s="2">
        <f t="shared" si="2"/>
        <v>0</v>
      </c>
      <c r="R17" s="31">
        <v>4.35</v>
      </c>
      <c r="S17" s="31"/>
      <c r="T17" s="43">
        <f t="shared" ref="T17:T22" si="3">R17+S17</f>
        <v>4.35</v>
      </c>
    </row>
    <row r="18" ht="16.5" customHeight="1" spans="1:20">
      <c r="A18" s="30" t="s">
        <v>152</v>
      </c>
      <c r="B18" s="31"/>
      <c r="C18" s="31"/>
      <c r="D18" s="31">
        <v>0</v>
      </c>
      <c r="E18" s="32"/>
      <c r="F18" s="31"/>
      <c r="G18" s="28"/>
      <c r="H18" s="29"/>
      <c r="I18" s="31">
        <v>40.27</v>
      </c>
      <c r="J18" s="28"/>
      <c r="K18" s="32"/>
      <c r="Q18" s="2">
        <f t="shared" si="2"/>
        <v>40.27</v>
      </c>
      <c r="R18" s="31">
        <v>56.64</v>
      </c>
      <c r="S18" s="31"/>
      <c r="T18" s="43">
        <f t="shared" si="3"/>
        <v>56.64</v>
      </c>
    </row>
    <row r="19" ht="16.5" customHeight="1" spans="1:20">
      <c r="A19" s="30" t="s">
        <v>153</v>
      </c>
      <c r="B19" s="31"/>
      <c r="C19" s="31"/>
      <c r="D19" s="31">
        <v>0</v>
      </c>
      <c r="E19" s="32"/>
      <c r="F19" s="31"/>
      <c r="G19" s="28"/>
      <c r="H19" s="29"/>
      <c r="I19" s="31">
        <v>50</v>
      </c>
      <c r="J19" s="28"/>
      <c r="K19" s="32"/>
      <c r="Q19" s="2">
        <f t="shared" si="2"/>
        <v>50</v>
      </c>
      <c r="R19" s="31">
        <v>15</v>
      </c>
      <c r="S19" s="31">
        <v>15</v>
      </c>
      <c r="T19" s="43">
        <f t="shared" si="3"/>
        <v>30</v>
      </c>
    </row>
    <row r="20" ht="16.5" customHeight="1" spans="1:20">
      <c r="A20" s="30" t="s">
        <v>154</v>
      </c>
      <c r="B20" s="31">
        <v>1295</v>
      </c>
      <c r="C20" s="31">
        <v>1500</v>
      </c>
      <c r="D20" s="31">
        <v>1311</v>
      </c>
      <c r="E20" s="32">
        <f>D20/C20*100</f>
        <v>87.4</v>
      </c>
      <c r="F20" s="31">
        <v>1431</v>
      </c>
      <c r="G20" s="28">
        <f>D20-F20</f>
        <v>-120</v>
      </c>
      <c r="H20" s="29">
        <f>G20/F20*100</f>
        <v>-8.38574423480084</v>
      </c>
      <c r="I20" s="31">
        <f>SUM(I21:I28)</f>
        <v>1312.96</v>
      </c>
      <c r="J20" s="28">
        <f>I20-B20</f>
        <v>17.96</v>
      </c>
      <c r="K20" s="32">
        <f>J20/B20*100</f>
        <v>1.38687258687259</v>
      </c>
      <c r="Q20" s="2">
        <f t="shared" si="2"/>
        <v>5397.32112835207</v>
      </c>
      <c r="R20" s="31">
        <f>SUM(R21:R28)</f>
        <v>1818.27</v>
      </c>
      <c r="S20" s="31">
        <f>SUM(S21:S28)</f>
        <v>0</v>
      </c>
      <c r="T20" s="43">
        <f t="shared" si="3"/>
        <v>1818.27</v>
      </c>
    </row>
    <row r="21" ht="16.5" customHeight="1" spans="1:20">
      <c r="A21" s="30" t="s">
        <v>143</v>
      </c>
      <c r="B21" s="31"/>
      <c r="C21" s="31"/>
      <c r="D21" s="31">
        <v>0</v>
      </c>
      <c r="E21" s="32"/>
      <c r="F21" s="31"/>
      <c r="G21" s="28"/>
      <c r="H21" s="29"/>
      <c r="I21" s="31">
        <v>848.96</v>
      </c>
      <c r="J21" s="28"/>
      <c r="K21" s="32"/>
      <c r="Q21" s="2">
        <f t="shared" si="2"/>
        <v>848.96</v>
      </c>
      <c r="R21" s="31">
        <v>691.65</v>
      </c>
      <c r="S21" s="31"/>
      <c r="T21" s="43">
        <f t="shared" si="3"/>
        <v>691.65</v>
      </c>
    </row>
    <row r="22" ht="16.5" customHeight="1" spans="1:20">
      <c r="A22" s="30" t="s">
        <v>144</v>
      </c>
      <c r="B22" s="31"/>
      <c r="C22" s="31"/>
      <c r="D22" s="31">
        <v>0</v>
      </c>
      <c r="E22" s="32"/>
      <c r="F22" s="31"/>
      <c r="G22" s="28"/>
      <c r="H22" s="29"/>
      <c r="I22" s="31">
        <v>306.57</v>
      </c>
      <c r="J22" s="28"/>
      <c r="K22" s="32"/>
      <c r="Q22" s="2">
        <f t="shared" si="2"/>
        <v>306.57</v>
      </c>
      <c r="R22" s="31">
        <v>605</v>
      </c>
      <c r="S22" s="31"/>
      <c r="T22" s="43">
        <f t="shared" si="3"/>
        <v>605</v>
      </c>
    </row>
    <row r="23" ht="16.5" hidden="1" customHeight="1" spans="1:20">
      <c r="A23" s="30" t="s">
        <v>145</v>
      </c>
      <c r="B23" s="31"/>
      <c r="C23" s="31"/>
      <c r="D23" s="31">
        <v>0</v>
      </c>
      <c r="E23" s="32"/>
      <c r="F23" s="31"/>
      <c r="G23" s="28"/>
      <c r="H23" s="29"/>
      <c r="I23" s="31">
        <v>0</v>
      </c>
      <c r="J23" s="28"/>
      <c r="K23" s="32"/>
      <c r="Q23" s="2">
        <f t="shared" si="2"/>
        <v>0</v>
      </c>
      <c r="R23" s="31"/>
      <c r="S23" s="31"/>
      <c r="T23" s="43"/>
    </row>
    <row r="24" ht="16.5" hidden="1" customHeight="1" spans="1:20">
      <c r="A24" s="30" t="s">
        <v>155</v>
      </c>
      <c r="B24" s="31"/>
      <c r="C24" s="31"/>
      <c r="D24" s="31">
        <v>0</v>
      </c>
      <c r="E24" s="32"/>
      <c r="F24" s="31"/>
      <c r="G24" s="28"/>
      <c r="H24" s="29"/>
      <c r="I24" s="31">
        <v>0</v>
      </c>
      <c r="J24" s="28"/>
      <c r="K24" s="32"/>
      <c r="Q24" s="2">
        <f t="shared" si="2"/>
        <v>0</v>
      </c>
      <c r="R24" s="31"/>
      <c r="S24" s="31"/>
      <c r="T24" s="43"/>
    </row>
    <row r="25" ht="16.5" hidden="1" customHeight="1" spans="1:20">
      <c r="A25" s="30" t="s">
        <v>156</v>
      </c>
      <c r="B25" s="31"/>
      <c r="C25" s="31"/>
      <c r="D25" s="31">
        <v>0</v>
      </c>
      <c r="E25" s="32"/>
      <c r="F25" s="31"/>
      <c r="G25" s="28"/>
      <c r="H25" s="29"/>
      <c r="I25" s="31">
        <v>0</v>
      </c>
      <c r="J25" s="28"/>
      <c r="K25" s="32"/>
      <c r="Q25" s="2">
        <f t="shared" si="2"/>
        <v>0</v>
      </c>
      <c r="R25" s="31">
        <v>102.25</v>
      </c>
      <c r="S25" s="31"/>
      <c r="T25" s="43">
        <f t="shared" ref="T25:T32" si="4">R25+S25</f>
        <v>102.25</v>
      </c>
    </row>
    <row r="26" ht="16.5" customHeight="1" spans="1:20">
      <c r="A26" s="30" t="s">
        <v>157</v>
      </c>
      <c r="B26" s="31"/>
      <c r="C26" s="31"/>
      <c r="D26" s="31">
        <v>0</v>
      </c>
      <c r="E26" s="32"/>
      <c r="F26" s="31"/>
      <c r="G26" s="28"/>
      <c r="H26" s="29"/>
      <c r="I26" s="31">
        <v>95</v>
      </c>
      <c r="J26" s="28"/>
      <c r="K26" s="32"/>
      <c r="Q26" s="2">
        <f t="shared" si="2"/>
        <v>95</v>
      </c>
      <c r="R26" s="31">
        <v>45</v>
      </c>
      <c r="S26" s="31"/>
      <c r="T26" s="43">
        <f t="shared" si="4"/>
        <v>45</v>
      </c>
    </row>
    <row r="27" ht="16.5" customHeight="1" spans="1:20">
      <c r="A27" s="30" t="s">
        <v>152</v>
      </c>
      <c r="B27" s="31"/>
      <c r="C27" s="31"/>
      <c r="D27" s="31">
        <v>0</v>
      </c>
      <c r="E27" s="32"/>
      <c r="F27" s="31"/>
      <c r="G27" s="28"/>
      <c r="H27" s="29"/>
      <c r="I27" s="31">
        <v>21</v>
      </c>
      <c r="J27" s="28"/>
      <c r="K27" s="32"/>
      <c r="Q27" s="2">
        <f t="shared" si="2"/>
        <v>21</v>
      </c>
      <c r="R27" s="31">
        <v>372.37</v>
      </c>
      <c r="S27" s="31"/>
      <c r="T27" s="43">
        <f t="shared" si="4"/>
        <v>372.37</v>
      </c>
    </row>
    <row r="28" ht="16.5" customHeight="1" spans="1:20">
      <c r="A28" s="30" t="s">
        <v>158</v>
      </c>
      <c r="B28" s="31"/>
      <c r="C28" s="31"/>
      <c r="D28" s="31">
        <v>0</v>
      </c>
      <c r="E28" s="32"/>
      <c r="F28" s="31"/>
      <c r="G28" s="28"/>
      <c r="H28" s="29"/>
      <c r="I28" s="31">
        <v>41.43</v>
      </c>
      <c r="J28" s="28"/>
      <c r="K28" s="32"/>
      <c r="Q28" s="2">
        <f t="shared" si="2"/>
        <v>41.43</v>
      </c>
      <c r="R28" s="31">
        <v>2</v>
      </c>
      <c r="S28" s="31"/>
      <c r="T28" s="43">
        <f t="shared" si="4"/>
        <v>2</v>
      </c>
    </row>
    <row r="29" ht="16.5" customHeight="1" spans="1:20">
      <c r="A29" s="30" t="s">
        <v>159</v>
      </c>
      <c r="B29" s="31">
        <v>17236</v>
      </c>
      <c r="C29" s="31">
        <f>13236-3900</f>
        <v>9336</v>
      </c>
      <c r="D29" s="31">
        <v>9020</v>
      </c>
      <c r="E29" s="32">
        <f>D29/C29*100</f>
        <v>96.6152527849186</v>
      </c>
      <c r="F29" s="31">
        <v>10648</v>
      </c>
      <c r="G29" s="28">
        <f>D29-F29</f>
        <v>-1628</v>
      </c>
      <c r="H29" s="29">
        <f>G29/F29*100</f>
        <v>-15.2892561983471</v>
      </c>
      <c r="I29" s="31">
        <f>SUM(I30:I39)</f>
        <v>14389.57</v>
      </c>
      <c r="J29" s="28">
        <f>I29-B29</f>
        <v>-2846.43</v>
      </c>
      <c r="K29" s="32">
        <f>J29/B29*100</f>
        <v>-16.5144465073103</v>
      </c>
      <c r="Q29" s="2">
        <f t="shared" si="2"/>
        <v>45571.9515500793</v>
      </c>
      <c r="R29" s="31">
        <f>SUM(R30:R39)</f>
        <v>9797.83</v>
      </c>
      <c r="S29" s="31">
        <f>SUM(S30:S39)</f>
        <v>5489</v>
      </c>
      <c r="T29" s="43">
        <f t="shared" si="4"/>
        <v>15286.83</v>
      </c>
    </row>
    <row r="30" ht="16.5" customHeight="1" spans="1:20">
      <c r="A30" s="30" t="s">
        <v>143</v>
      </c>
      <c r="B30" s="31"/>
      <c r="C30" s="31"/>
      <c r="D30" s="31">
        <v>0</v>
      </c>
      <c r="E30" s="32"/>
      <c r="F30" s="31"/>
      <c r="G30" s="28"/>
      <c r="H30" s="29"/>
      <c r="I30" s="31">
        <v>4311.76</v>
      </c>
      <c r="J30" s="28"/>
      <c r="K30" s="32"/>
      <c r="Q30" s="2">
        <f t="shared" si="2"/>
        <v>4311.76</v>
      </c>
      <c r="R30" s="31">
        <v>1629.89</v>
      </c>
      <c r="S30" s="31">
        <v>2276</v>
      </c>
      <c r="T30" s="43">
        <f t="shared" si="4"/>
        <v>3905.89</v>
      </c>
    </row>
    <row r="31" ht="16.5" customHeight="1" spans="1:20">
      <c r="A31" s="30" t="s">
        <v>144</v>
      </c>
      <c r="B31" s="31"/>
      <c r="C31" s="31"/>
      <c r="D31" s="31">
        <v>0</v>
      </c>
      <c r="E31" s="32"/>
      <c r="F31" s="31"/>
      <c r="G31" s="28"/>
      <c r="H31" s="29"/>
      <c r="I31" s="31">
        <v>2588.66</v>
      </c>
      <c r="J31" s="28"/>
      <c r="K31" s="32"/>
      <c r="Q31" s="2">
        <f t="shared" si="2"/>
        <v>2588.66</v>
      </c>
      <c r="R31" s="31">
        <v>2525.72</v>
      </c>
      <c r="S31" s="31"/>
      <c r="T31" s="43">
        <f t="shared" si="4"/>
        <v>2525.72</v>
      </c>
    </row>
    <row r="32" ht="16.5" customHeight="1" spans="1:20">
      <c r="A32" s="30" t="s">
        <v>145</v>
      </c>
      <c r="B32" s="31"/>
      <c r="C32" s="31"/>
      <c r="D32" s="31">
        <v>0</v>
      </c>
      <c r="E32" s="32"/>
      <c r="F32" s="31"/>
      <c r="G32" s="28"/>
      <c r="H32" s="29"/>
      <c r="I32" s="31">
        <v>5105.63</v>
      </c>
      <c r="J32" s="28"/>
      <c r="K32" s="32"/>
      <c r="Q32" s="2">
        <f t="shared" si="2"/>
        <v>5105.63</v>
      </c>
      <c r="R32" s="31">
        <v>5160.88</v>
      </c>
      <c r="S32" s="31">
        <v>271</v>
      </c>
      <c r="T32" s="43">
        <f t="shared" si="4"/>
        <v>5431.88</v>
      </c>
    </row>
    <row r="33" ht="16.5" hidden="1" customHeight="1" spans="1:20">
      <c r="A33" s="30" t="s">
        <v>160</v>
      </c>
      <c r="B33" s="31"/>
      <c r="C33" s="31"/>
      <c r="D33" s="31">
        <v>0</v>
      </c>
      <c r="E33" s="32"/>
      <c r="F33" s="31"/>
      <c r="G33" s="28"/>
      <c r="H33" s="29"/>
      <c r="I33" s="31">
        <v>0</v>
      </c>
      <c r="J33" s="28"/>
      <c r="K33" s="32"/>
      <c r="Q33" s="2">
        <f t="shared" si="2"/>
        <v>0</v>
      </c>
      <c r="R33" s="31"/>
      <c r="S33" s="31"/>
      <c r="T33" s="43"/>
    </row>
    <row r="34" ht="16.5" hidden="1" customHeight="1" spans="1:20">
      <c r="A34" s="30" t="s">
        <v>161</v>
      </c>
      <c r="B34" s="31"/>
      <c r="C34" s="31"/>
      <c r="D34" s="31">
        <v>0</v>
      </c>
      <c r="E34" s="32"/>
      <c r="F34" s="31"/>
      <c r="G34" s="28"/>
      <c r="H34" s="29"/>
      <c r="I34" s="31">
        <v>0</v>
      </c>
      <c r="J34" s="28"/>
      <c r="K34" s="32"/>
      <c r="Q34" s="2">
        <f t="shared" si="2"/>
        <v>0</v>
      </c>
      <c r="R34" s="31">
        <v>15</v>
      </c>
      <c r="S34" s="31"/>
      <c r="T34" s="43">
        <f t="shared" ref="T34:T36" si="5">R34+S34</f>
        <v>15</v>
      </c>
    </row>
    <row r="35" ht="16.5" customHeight="1" spans="1:20">
      <c r="A35" s="30" t="s">
        <v>162</v>
      </c>
      <c r="B35" s="31"/>
      <c r="C35" s="31"/>
      <c r="D35" s="31">
        <v>0</v>
      </c>
      <c r="E35" s="32"/>
      <c r="F35" s="31"/>
      <c r="G35" s="28"/>
      <c r="H35" s="29"/>
      <c r="I35" s="31">
        <v>306</v>
      </c>
      <c r="J35" s="28"/>
      <c r="K35" s="32"/>
      <c r="Q35" s="2">
        <f t="shared" si="2"/>
        <v>306</v>
      </c>
      <c r="R35" s="31"/>
      <c r="S35" s="31">
        <v>483</v>
      </c>
      <c r="T35" s="43">
        <f t="shared" si="5"/>
        <v>483</v>
      </c>
    </row>
    <row r="36" ht="16.5" customHeight="1" spans="1:20">
      <c r="A36" s="30" t="s">
        <v>163</v>
      </c>
      <c r="B36" s="31"/>
      <c r="C36" s="31"/>
      <c r="D36" s="31">
        <v>0</v>
      </c>
      <c r="E36" s="32"/>
      <c r="F36" s="31"/>
      <c r="G36" s="28"/>
      <c r="H36" s="29"/>
      <c r="I36" s="31">
        <v>122.02</v>
      </c>
      <c r="J36" s="28"/>
      <c r="K36" s="32"/>
      <c r="Q36" s="2">
        <f t="shared" si="2"/>
        <v>122.02</v>
      </c>
      <c r="R36" s="31">
        <v>324</v>
      </c>
      <c r="S36" s="31"/>
      <c r="T36" s="43">
        <f t="shared" si="5"/>
        <v>324</v>
      </c>
    </row>
    <row r="37" ht="16.5" hidden="1" customHeight="1" spans="1:20">
      <c r="A37" s="30" t="s">
        <v>164</v>
      </c>
      <c r="B37" s="31"/>
      <c r="C37" s="31"/>
      <c r="D37" s="31">
        <v>0</v>
      </c>
      <c r="E37" s="32"/>
      <c r="F37" s="31"/>
      <c r="G37" s="28"/>
      <c r="H37" s="29"/>
      <c r="I37" s="31">
        <v>0</v>
      </c>
      <c r="J37" s="28"/>
      <c r="K37" s="32"/>
      <c r="Q37" s="2">
        <f t="shared" si="2"/>
        <v>0</v>
      </c>
      <c r="R37" s="31"/>
      <c r="S37" s="31"/>
      <c r="T37" s="43"/>
    </row>
    <row r="38" ht="16.5" customHeight="1" spans="1:20">
      <c r="A38" s="30" t="s">
        <v>152</v>
      </c>
      <c r="B38" s="31"/>
      <c r="C38" s="31"/>
      <c r="D38" s="31">
        <v>0</v>
      </c>
      <c r="E38" s="32"/>
      <c r="F38" s="31"/>
      <c r="G38" s="28"/>
      <c r="H38" s="29"/>
      <c r="I38" s="31">
        <v>94.5</v>
      </c>
      <c r="J38" s="28"/>
      <c r="K38" s="32"/>
      <c r="Q38" s="2">
        <f t="shared" si="2"/>
        <v>94.5</v>
      </c>
      <c r="R38" s="31">
        <v>129.34</v>
      </c>
      <c r="S38" s="31"/>
      <c r="T38" s="43">
        <f t="shared" ref="T38:T42" si="6">R38+S38</f>
        <v>129.34</v>
      </c>
    </row>
    <row r="39" ht="16.5" customHeight="1" spans="1:20">
      <c r="A39" s="30" t="s">
        <v>165</v>
      </c>
      <c r="B39" s="31"/>
      <c r="C39" s="31"/>
      <c r="D39" s="31">
        <v>0</v>
      </c>
      <c r="E39" s="32"/>
      <c r="F39" s="31"/>
      <c r="G39" s="28"/>
      <c r="H39" s="29"/>
      <c r="I39" s="31">
        <v>1861</v>
      </c>
      <c r="J39" s="28"/>
      <c r="K39" s="32"/>
      <c r="Q39" s="2">
        <f t="shared" si="2"/>
        <v>1861</v>
      </c>
      <c r="R39" s="31">
        <v>13</v>
      </c>
      <c r="S39" s="31">
        <v>2459</v>
      </c>
      <c r="T39" s="43">
        <f t="shared" si="6"/>
        <v>2472</v>
      </c>
    </row>
    <row r="40" ht="16.5" customHeight="1" spans="1:20">
      <c r="A40" s="30" t="s">
        <v>166</v>
      </c>
      <c r="B40" s="31">
        <v>3059</v>
      </c>
      <c r="C40" s="31">
        <v>3059</v>
      </c>
      <c r="D40" s="31">
        <v>2627</v>
      </c>
      <c r="E40" s="32">
        <f>D40/C40*100</f>
        <v>85.8777378228179</v>
      </c>
      <c r="F40" s="31">
        <v>2942</v>
      </c>
      <c r="G40" s="28">
        <f>D40-F40</f>
        <v>-315</v>
      </c>
      <c r="H40" s="29">
        <f>G40/F40*100</f>
        <v>-10.707002039429</v>
      </c>
      <c r="I40" s="31">
        <f>SUM(I41:I50)</f>
        <v>5716.1</v>
      </c>
      <c r="J40" s="28">
        <f>I40-B40</f>
        <v>2657.1</v>
      </c>
      <c r="K40" s="32">
        <f>J40/B40*100</f>
        <v>86.8617195161818</v>
      </c>
      <c r="Q40" s="2">
        <f t="shared" si="2"/>
        <v>16965.2324552996</v>
      </c>
      <c r="R40" s="31">
        <f>SUM(R41:R50)</f>
        <v>1134.54</v>
      </c>
      <c r="S40" s="31">
        <f>SUM(S41:S50)</f>
        <v>613</v>
      </c>
      <c r="T40" s="43">
        <f t="shared" si="6"/>
        <v>1747.54</v>
      </c>
    </row>
    <row r="41" ht="16.5" customHeight="1" spans="1:20">
      <c r="A41" s="30" t="s">
        <v>143</v>
      </c>
      <c r="B41" s="31"/>
      <c r="C41" s="31"/>
      <c r="D41" s="31">
        <v>0</v>
      </c>
      <c r="E41" s="32"/>
      <c r="F41" s="31"/>
      <c r="G41" s="28"/>
      <c r="H41" s="29"/>
      <c r="I41" s="31">
        <v>1290.66</v>
      </c>
      <c r="J41" s="28"/>
      <c r="K41" s="32"/>
      <c r="Q41" s="2">
        <f t="shared" si="2"/>
        <v>1290.66</v>
      </c>
      <c r="R41" s="31">
        <v>1115.54</v>
      </c>
      <c r="S41" s="31">
        <v>73</v>
      </c>
      <c r="T41" s="43">
        <f t="shared" si="6"/>
        <v>1188.54</v>
      </c>
    </row>
    <row r="42" ht="16.5" customHeight="1" spans="1:20">
      <c r="A42" s="30" t="s">
        <v>144</v>
      </c>
      <c r="B42" s="31"/>
      <c r="C42" s="31"/>
      <c r="D42" s="31">
        <v>0</v>
      </c>
      <c r="E42" s="32"/>
      <c r="F42" s="31"/>
      <c r="G42" s="28"/>
      <c r="H42" s="29"/>
      <c r="I42" s="31">
        <v>19.2</v>
      </c>
      <c r="J42" s="28"/>
      <c r="K42" s="32"/>
      <c r="Q42" s="2">
        <f t="shared" si="2"/>
        <v>19.2</v>
      </c>
      <c r="R42" s="31">
        <v>19</v>
      </c>
      <c r="S42" s="31"/>
      <c r="T42" s="43">
        <f t="shared" si="6"/>
        <v>19</v>
      </c>
    </row>
    <row r="43" ht="16.5" hidden="1" customHeight="1" spans="1:20">
      <c r="A43" s="30" t="s">
        <v>145</v>
      </c>
      <c r="B43" s="31"/>
      <c r="C43" s="31"/>
      <c r="D43" s="31">
        <v>0</v>
      </c>
      <c r="E43" s="32"/>
      <c r="F43" s="31"/>
      <c r="G43" s="28"/>
      <c r="H43" s="29"/>
      <c r="I43" s="31">
        <v>0</v>
      </c>
      <c r="J43" s="28"/>
      <c r="K43" s="32"/>
      <c r="Q43" s="2">
        <f t="shared" si="2"/>
        <v>0</v>
      </c>
      <c r="R43" s="31"/>
      <c r="S43" s="31"/>
      <c r="T43" s="43"/>
    </row>
    <row r="44" ht="16.5" hidden="1" customHeight="1" spans="1:20">
      <c r="A44" s="30" t="s">
        <v>167</v>
      </c>
      <c r="B44" s="31"/>
      <c r="C44" s="31"/>
      <c r="D44" s="31">
        <v>0</v>
      </c>
      <c r="E44" s="32"/>
      <c r="F44" s="31"/>
      <c r="G44" s="28"/>
      <c r="H44" s="29"/>
      <c r="I44" s="31">
        <v>0</v>
      </c>
      <c r="J44" s="28"/>
      <c r="K44" s="32"/>
      <c r="Q44" s="2">
        <f t="shared" si="2"/>
        <v>0</v>
      </c>
      <c r="R44" s="31"/>
      <c r="S44" s="31"/>
      <c r="T44" s="43"/>
    </row>
    <row r="45" ht="16.5" hidden="1" customHeight="1" spans="1:20">
      <c r="A45" s="30" t="s">
        <v>168</v>
      </c>
      <c r="B45" s="31"/>
      <c r="C45" s="31"/>
      <c r="D45" s="31">
        <v>0</v>
      </c>
      <c r="E45" s="32"/>
      <c r="F45" s="31"/>
      <c r="G45" s="28"/>
      <c r="H45" s="29"/>
      <c r="I45" s="31">
        <v>0</v>
      </c>
      <c r="J45" s="28"/>
      <c r="K45" s="32"/>
      <c r="Q45" s="2">
        <f t="shared" si="2"/>
        <v>0</v>
      </c>
      <c r="R45" s="31"/>
      <c r="S45" s="31"/>
      <c r="T45" s="43"/>
    </row>
    <row r="46" ht="16.5" hidden="1" customHeight="1" spans="1:20">
      <c r="A46" s="30" t="s">
        <v>169</v>
      </c>
      <c r="B46" s="31"/>
      <c r="C46" s="31"/>
      <c r="D46" s="31">
        <v>0</v>
      </c>
      <c r="E46" s="32"/>
      <c r="F46" s="31"/>
      <c r="G46" s="28"/>
      <c r="H46" s="29"/>
      <c r="I46" s="31">
        <v>0</v>
      </c>
      <c r="J46" s="28"/>
      <c r="K46" s="32"/>
      <c r="Q46" s="2">
        <f t="shared" si="2"/>
        <v>0</v>
      </c>
      <c r="R46" s="31"/>
      <c r="S46" s="31"/>
      <c r="T46" s="43"/>
    </row>
    <row r="47" ht="16.5" hidden="1" customHeight="1" spans="1:20">
      <c r="A47" s="30" t="s">
        <v>170</v>
      </c>
      <c r="B47" s="31"/>
      <c r="C47" s="31"/>
      <c r="D47" s="31">
        <v>0</v>
      </c>
      <c r="E47" s="32"/>
      <c r="F47" s="31"/>
      <c r="G47" s="28"/>
      <c r="H47" s="29"/>
      <c r="I47" s="31">
        <v>0</v>
      </c>
      <c r="J47" s="28"/>
      <c r="K47" s="32"/>
      <c r="Q47" s="2">
        <f t="shared" si="2"/>
        <v>0</v>
      </c>
      <c r="R47" s="31"/>
      <c r="S47" s="31"/>
      <c r="T47" s="43"/>
    </row>
    <row r="48" ht="16.5" customHeight="1" spans="1:20">
      <c r="A48" s="30" t="s">
        <v>171</v>
      </c>
      <c r="B48" s="31"/>
      <c r="C48" s="31"/>
      <c r="D48" s="31">
        <v>0</v>
      </c>
      <c r="E48" s="32"/>
      <c r="F48" s="31"/>
      <c r="G48" s="28"/>
      <c r="H48" s="29"/>
      <c r="I48" s="31">
        <v>1.17</v>
      </c>
      <c r="J48" s="28"/>
      <c r="K48" s="32"/>
      <c r="Q48" s="2">
        <f t="shared" si="2"/>
        <v>1.17</v>
      </c>
      <c r="R48" s="31"/>
      <c r="S48" s="31"/>
      <c r="T48" s="43"/>
    </row>
    <row r="49" ht="16.5" customHeight="1" spans="1:20">
      <c r="A49" s="30" t="s">
        <v>152</v>
      </c>
      <c r="B49" s="31"/>
      <c r="C49" s="31"/>
      <c r="D49" s="31">
        <v>0</v>
      </c>
      <c r="E49" s="32"/>
      <c r="F49" s="31"/>
      <c r="G49" s="28"/>
      <c r="H49" s="29"/>
      <c r="I49" s="31">
        <v>163.36</v>
      </c>
      <c r="J49" s="28"/>
      <c r="K49" s="32"/>
      <c r="Q49" s="2">
        <f t="shared" si="2"/>
        <v>163.36</v>
      </c>
      <c r="R49" s="31"/>
      <c r="S49" s="31"/>
      <c r="T49" s="43"/>
    </row>
    <row r="50" ht="16.5" customHeight="1" spans="1:20">
      <c r="A50" s="30" t="s">
        <v>172</v>
      </c>
      <c r="B50" s="31"/>
      <c r="C50" s="31"/>
      <c r="D50" s="31">
        <v>0</v>
      </c>
      <c r="E50" s="32"/>
      <c r="F50" s="31"/>
      <c r="G50" s="28"/>
      <c r="H50" s="29"/>
      <c r="I50" s="31">
        <v>4241.71</v>
      </c>
      <c r="J50" s="28"/>
      <c r="K50" s="32"/>
      <c r="Q50" s="2">
        <f t="shared" si="2"/>
        <v>4241.71</v>
      </c>
      <c r="R50" s="31"/>
      <c r="S50" s="31">
        <v>540</v>
      </c>
      <c r="T50" s="43">
        <f t="shared" ref="T50:T53" si="7">R50+S50</f>
        <v>540</v>
      </c>
    </row>
    <row r="51" ht="16.5" customHeight="1" spans="1:20">
      <c r="A51" s="30" t="s">
        <v>173</v>
      </c>
      <c r="B51" s="31">
        <v>866</v>
      </c>
      <c r="C51" s="31">
        <f>870-5</f>
        <v>865</v>
      </c>
      <c r="D51" s="31">
        <v>554</v>
      </c>
      <c r="E51" s="32">
        <f>D51/C51*100</f>
        <v>64.0462427745665</v>
      </c>
      <c r="F51" s="31">
        <v>773</v>
      </c>
      <c r="G51" s="28">
        <f>D51-F51</f>
        <v>-219</v>
      </c>
      <c r="H51" s="29">
        <f>G51/F51*100</f>
        <v>-28.3311772315653</v>
      </c>
      <c r="I51" s="31">
        <f>SUM(I52:I61)</f>
        <v>710.66</v>
      </c>
      <c r="J51" s="28">
        <f>I51-B51</f>
        <v>-155.34</v>
      </c>
      <c r="K51" s="32">
        <f>J51/B51*100</f>
        <v>-17.9376443418014</v>
      </c>
      <c r="Q51" s="2">
        <f t="shared" si="2"/>
        <v>2639.0974212012</v>
      </c>
      <c r="R51" s="31">
        <f>SUM(R52:R61)</f>
        <v>546.92</v>
      </c>
      <c r="S51" s="31">
        <f>SUM(S52:S61)</f>
        <v>60</v>
      </c>
      <c r="T51" s="43">
        <f t="shared" si="7"/>
        <v>606.92</v>
      </c>
    </row>
    <row r="52" ht="16.5" customHeight="1" spans="1:20">
      <c r="A52" s="30" t="s">
        <v>143</v>
      </c>
      <c r="B52" s="31"/>
      <c r="C52" s="31"/>
      <c r="D52" s="31">
        <v>0</v>
      </c>
      <c r="E52" s="32"/>
      <c r="F52" s="31"/>
      <c r="G52" s="28"/>
      <c r="H52" s="29"/>
      <c r="I52" s="36">
        <v>346.36</v>
      </c>
      <c r="J52" s="28"/>
      <c r="K52" s="32"/>
      <c r="Q52" s="2">
        <f t="shared" si="2"/>
        <v>346.36</v>
      </c>
      <c r="R52" s="31">
        <v>171.68</v>
      </c>
      <c r="S52" s="31"/>
      <c r="T52" s="43">
        <f t="shared" si="7"/>
        <v>171.68</v>
      </c>
    </row>
    <row r="53" ht="16.5" customHeight="1" spans="1:20">
      <c r="A53" s="30" t="s">
        <v>144</v>
      </c>
      <c r="B53" s="31"/>
      <c r="C53" s="31"/>
      <c r="D53" s="31">
        <v>0</v>
      </c>
      <c r="E53" s="32"/>
      <c r="F53" s="31"/>
      <c r="G53" s="28"/>
      <c r="H53" s="29"/>
      <c r="I53" s="36">
        <v>267</v>
      </c>
      <c r="J53" s="28"/>
      <c r="K53" s="32"/>
      <c r="Q53" s="2">
        <f t="shared" si="2"/>
        <v>267</v>
      </c>
      <c r="R53" s="31">
        <v>50</v>
      </c>
      <c r="S53" s="31"/>
      <c r="T53" s="43">
        <f t="shared" si="7"/>
        <v>50</v>
      </c>
    </row>
    <row r="54" ht="16.5" hidden="1" customHeight="1" spans="1:20">
      <c r="A54" s="30" t="s">
        <v>145</v>
      </c>
      <c r="B54" s="31"/>
      <c r="C54" s="31"/>
      <c r="D54" s="31">
        <v>0</v>
      </c>
      <c r="E54" s="32"/>
      <c r="F54" s="31"/>
      <c r="G54" s="28"/>
      <c r="H54" s="29"/>
      <c r="I54" s="36">
        <v>0</v>
      </c>
      <c r="J54" s="28"/>
      <c r="K54" s="32"/>
      <c r="Q54" s="2">
        <f t="shared" si="2"/>
        <v>0</v>
      </c>
      <c r="R54" s="31"/>
      <c r="S54" s="31"/>
      <c r="T54" s="43"/>
    </row>
    <row r="55" ht="16.5" hidden="1" customHeight="1" spans="1:20">
      <c r="A55" s="30" t="s">
        <v>174</v>
      </c>
      <c r="B55" s="31"/>
      <c r="C55" s="31"/>
      <c r="D55" s="31">
        <v>0</v>
      </c>
      <c r="E55" s="32"/>
      <c r="F55" s="31"/>
      <c r="G55" s="28"/>
      <c r="H55" s="29"/>
      <c r="I55" s="36">
        <v>0</v>
      </c>
      <c r="J55" s="28"/>
      <c r="K55" s="32"/>
      <c r="Q55" s="2">
        <f t="shared" si="2"/>
        <v>0</v>
      </c>
      <c r="R55" s="31"/>
      <c r="S55" s="31"/>
      <c r="T55" s="43"/>
    </row>
    <row r="56" ht="16.5" customHeight="1" spans="1:20">
      <c r="A56" s="30" t="s">
        <v>175</v>
      </c>
      <c r="B56" s="31"/>
      <c r="C56" s="31"/>
      <c r="D56" s="31">
        <v>0</v>
      </c>
      <c r="E56" s="32"/>
      <c r="F56" s="31"/>
      <c r="G56" s="28"/>
      <c r="H56" s="29"/>
      <c r="I56" s="36">
        <v>30</v>
      </c>
      <c r="J56" s="28"/>
      <c r="K56" s="32"/>
      <c r="Q56" s="2">
        <f t="shared" si="2"/>
        <v>30</v>
      </c>
      <c r="R56" s="31">
        <v>80</v>
      </c>
      <c r="S56" s="31">
        <v>30</v>
      </c>
      <c r="T56" s="43">
        <f t="shared" ref="T56:T58" si="8">R56+S56</f>
        <v>110</v>
      </c>
    </row>
    <row r="57" ht="16.5" hidden="1" customHeight="1" spans="1:20">
      <c r="A57" s="30" t="s">
        <v>176</v>
      </c>
      <c r="B57" s="31"/>
      <c r="C57" s="31"/>
      <c r="D57" s="31">
        <v>0</v>
      </c>
      <c r="E57" s="32"/>
      <c r="F57" s="31"/>
      <c r="G57" s="28"/>
      <c r="H57" s="29"/>
      <c r="I57" s="36">
        <v>0</v>
      </c>
      <c r="J57" s="28"/>
      <c r="K57" s="32"/>
      <c r="Q57" s="2">
        <f t="shared" si="2"/>
        <v>0</v>
      </c>
      <c r="R57" s="31"/>
      <c r="S57" s="31">
        <v>30</v>
      </c>
      <c r="T57" s="43">
        <f t="shared" si="8"/>
        <v>30</v>
      </c>
    </row>
    <row r="58" ht="16.5" customHeight="1" spans="1:20">
      <c r="A58" s="30" t="s">
        <v>177</v>
      </c>
      <c r="B58" s="31"/>
      <c r="C58" s="31"/>
      <c r="D58" s="31">
        <v>0</v>
      </c>
      <c r="E58" s="32"/>
      <c r="F58" s="31"/>
      <c r="G58" s="28"/>
      <c r="H58" s="29"/>
      <c r="I58" s="36">
        <v>30</v>
      </c>
      <c r="J58" s="28"/>
      <c r="K58" s="32"/>
      <c r="Q58" s="2">
        <f t="shared" si="2"/>
        <v>30</v>
      </c>
      <c r="R58" s="31">
        <v>50</v>
      </c>
      <c r="S58" s="31"/>
      <c r="T58" s="43">
        <f t="shared" si="8"/>
        <v>50</v>
      </c>
    </row>
    <row r="59" ht="16.5" hidden="1" customHeight="1" spans="1:20">
      <c r="A59" s="30" t="s">
        <v>178</v>
      </c>
      <c r="B59" s="31"/>
      <c r="C59" s="31"/>
      <c r="D59" s="31">
        <v>0</v>
      </c>
      <c r="E59" s="32"/>
      <c r="F59" s="31"/>
      <c r="G59" s="28"/>
      <c r="H59" s="29"/>
      <c r="I59" s="36">
        <v>0</v>
      </c>
      <c r="J59" s="28"/>
      <c r="K59" s="32"/>
      <c r="Q59" s="2">
        <f t="shared" si="2"/>
        <v>0</v>
      </c>
      <c r="R59" s="31"/>
      <c r="S59" s="31"/>
      <c r="T59" s="43"/>
    </row>
    <row r="60" ht="16.5" customHeight="1" spans="1:20">
      <c r="A60" s="30" t="s">
        <v>152</v>
      </c>
      <c r="B60" s="31"/>
      <c r="C60" s="31"/>
      <c r="D60" s="31">
        <v>0</v>
      </c>
      <c r="E60" s="32"/>
      <c r="F60" s="31"/>
      <c r="G60" s="28"/>
      <c r="H60" s="29"/>
      <c r="I60" s="36">
        <v>37.3</v>
      </c>
      <c r="J60" s="28"/>
      <c r="K60" s="32"/>
      <c r="Q60" s="2">
        <f t="shared" si="2"/>
        <v>37.3</v>
      </c>
      <c r="R60" s="31"/>
      <c r="S60" s="31"/>
      <c r="T60" s="43"/>
    </row>
    <row r="61" ht="16.5" hidden="1" customHeight="1" spans="1:20">
      <c r="A61" s="30" t="s">
        <v>179</v>
      </c>
      <c r="B61" s="31"/>
      <c r="C61" s="31"/>
      <c r="D61" s="31">
        <v>0</v>
      </c>
      <c r="E61" s="32"/>
      <c r="F61" s="31"/>
      <c r="G61" s="28"/>
      <c r="H61" s="29"/>
      <c r="I61" s="36">
        <v>0</v>
      </c>
      <c r="J61" s="28"/>
      <c r="K61" s="32"/>
      <c r="Q61" s="2">
        <f t="shared" si="2"/>
        <v>0</v>
      </c>
      <c r="R61" s="31">
        <v>195.24</v>
      </c>
      <c r="S61" s="31"/>
      <c r="T61" s="43">
        <f t="shared" ref="T61:T64" si="9">R61+S61</f>
        <v>195.24</v>
      </c>
    </row>
    <row r="62" ht="16.5" customHeight="1" spans="1:20">
      <c r="A62" s="30" t="s">
        <v>180</v>
      </c>
      <c r="B62" s="31">
        <v>3743</v>
      </c>
      <c r="C62" s="31">
        <f>3743-1200</f>
        <v>2543</v>
      </c>
      <c r="D62" s="31">
        <v>2533</v>
      </c>
      <c r="E62" s="32">
        <f>D62/C62*100</f>
        <v>99.6067636649626</v>
      </c>
      <c r="F62" s="31">
        <v>3395</v>
      </c>
      <c r="G62" s="28">
        <f>D62-F62</f>
        <v>-862</v>
      </c>
      <c r="H62" s="29">
        <f>G62/F62*100</f>
        <v>-25.3902798232695</v>
      </c>
      <c r="I62" s="31">
        <f>SUM(I63:I72)</f>
        <v>3306.28</v>
      </c>
      <c r="J62" s="28">
        <f>I62-B62</f>
        <v>-436.72</v>
      </c>
      <c r="K62" s="32">
        <f>J62/B62*100</f>
        <v>-11.667646273043</v>
      </c>
      <c r="Q62" s="2">
        <f t="shared" si="2"/>
        <v>10889.1088375687</v>
      </c>
      <c r="R62" s="31">
        <f>SUM(R63:R72)</f>
        <v>3157.55</v>
      </c>
      <c r="S62" s="31">
        <f>SUM(S63:S72)</f>
        <v>679</v>
      </c>
      <c r="T62" s="43">
        <f t="shared" si="9"/>
        <v>3836.55</v>
      </c>
    </row>
    <row r="63" ht="16.5" customHeight="1" spans="1:20">
      <c r="A63" s="30" t="s">
        <v>143</v>
      </c>
      <c r="B63" s="31"/>
      <c r="C63" s="31"/>
      <c r="D63" s="31">
        <v>0</v>
      </c>
      <c r="E63" s="32"/>
      <c r="F63" s="31"/>
      <c r="G63" s="28"/>
      <c r="H63" s="29"/>
      <c r="I63" s="31">
        <v>1010.98</v>
      </c>
      <c r="J63" s="28"/>
      <c r="K63" s="32"/>
      <c r="Q63" s="2">
        <f t="shared" si="2"/>
        <v>1010.98</v>
      </c>
      <c r="R63" s="31">
        <v>720.97</v>
      </c>
      <c r="S63" s="31">
        <v>640</v>
      </c>
      <c r="T63" s="43">
        <f t="shared" si="9"/>
        <v>1360.97</v>
      </c>
    </row>
    <row r="64" ht="16.5" customHeight="1" spans="1:20">
      <c r="A64" s="30" t="s">
        <v>144</v>
      </c>
      <c r="B64" s="31"/>
      <c r="C64" s="31"/>
      <c r="D64" s="31">
        <v>0</v>
      </c>
      <c r="E64" s="32"/>
      <c r="F64" s="31"/>
      <c r="G64" s="28"/>
      <c r="H64" s="29"/>
      <c r="I64" s="31">
        <v>520</v>
      </c>
      <c r="J64" s="28"/>
      <c r="K64" s="32"/>
      <c r="Q64" s="2">
        <f t="shared" si="2"/>
        <v>520</v>
      </c>
      <c r="R64" s="31">
        <v>1117</v>
      </c>
      <c r="S64" s="31"/>
      <c r="T64" s="43">
        <f t="shared" si="9"/>
        <v>1117</v>
      </c>
    </row>
    <row r="65" ht="16.5" hidden="1" customHeight="1" spans="1:20">
      <c r="A65" s="30" t="s">
        <v>145</v>
      </c>
      <c r="B65" s="31"/>
      <c r="C65" s="31"/>
      <c r="D65" s="31">
        <v>0</v>
      </c>
      <c r="E65" s="32"/>
      <c r="F65" s="31"/>
      <c r="G65" s="28"/>
      <c r="H65" s="29"/>
      <c r="I65" s="31">
        <v>0</v>
      </c>
      <c r="J65" s="28"/>
      <c r="K65" s="32"/>
      <c r="Q65" s="2">
        <f t="shared" si="2"/>
        <v>0</v>
      </c>
      <c r="R65" s="31"/>
      <c r="S65" s="31"/>
      <c r="T65" s="43"/>
    </row>
    <row r="66" ht="16.5" customHeight="1" spans="1:20">
      <c r="A66" s="30" t="s">
        <v>181</v>
      </c>
      <c r="B66" s="31"/>
      <c r="C66" s="31"/>
      <c r="D66" s="31">
        <v>0</v>
      </c>
      <c r="E66" s="32"/>
      <c r="F66" s="31"/>
      <c r="G66" s="28"/>
      <c r="H66" s="29"/>
      <c r="I66" s="31">
        <v>20</v>
      </c>
      <c r="J66" s="28"/>
      <c r="K66" s="32"/>
      <c r="Q66" s="2">
        <f t="shared" si="2"/>
        <v>20</v>
      </c>
      <c r="R66" s="31">
        <v>115</v>
      </c>
      <c r="S66" s="31"/>
      <c r="T66" s="43">
        <f t="shared" ref="T66:T69" si="10">R66+S66</f>
        <v>115</v>
      </c>
    </row>
    <row r="67" ht="16.5" hidden="1" customHeight="1" spans="1:20">
      <c r="A67" s="30" t="s">
        <v>182</v>
      </c>
      <c r="B67" s="31"/>
      <c r="C67" s="31"/>
      <c r="D67" s="31">
        <v>0</v>
      </c>
      <c r="E67" s="32"/>
      <c r="F67" s="31"/>
      <c r="G67" s="28"/>
      <c r="H67" s="29"/>
      <c r="I67" s="31">
        <v>0</v>
      </c>
      <c r="J67" s="28"/>
      <c r="K67" s="32"/>
      <c r="Q67" s="2">
        <f t="shared" si="2"/>
        <v>0</v>
      </c>
      <c r="R67" s="31">
        <v>346</v>
      </c>
      <c r="S67" s="31"/>
      <c r="T67" s="43">
        <f t="shared" si="10"/>
        <v>346</v>
      </c>
    </row>
    <row r="68" ht="16.5" hidden="1" customHeight="1" spans="1:20">
      <c r="A68" s="30" t="s">
        <v>183</v>
      </c>
      <c r="B68" s="31"/>
      <c r="C68" s="31"/>
      <c r="D68" s="31">
        <v>0</v>
      </c>
      <c r="E68" s="32"/>
      <c r="F68" s="31"/>
      <c r="G68" s="28"/>
      <c r="H68" s="29"/>
      <c r="I68" s="31">
        <v>0</v>
      </c>
      <c r="J68" s="28"/>
      <c r="K68" s="32"/>
      <c r="Q68" s="2">
        <f t="shared" si="2"/>
        <v>0</v>
      </c>
      <c r="R68" s="31">
        <v>30</v>
      </c>
      <c r="S68" s="31"/>
      <c r="T68" s="43">
        <f t="shared" si="10"/>
        <v>30</v>
      </c>
    </row>
    <row r="69" ht="16.5" customHeight="1" spans="1:20">
      <c r="A69" s="30" t="s">
        <v>184</v>
      </c>
      <c r="B69" s="31"/>
      <c r="C69" s="31"/>
      <c r="D69" s="31">
        <v>0</v>
      </c>
      <c r="E69" s="32"/>
      <c r="F69" s="31"/>
      <c r="G69" s="28"/>
      <c r="H69" s="29"/>
      <c r="I69" s="31">
        <v>200</v>
      </c>
      <c r="J69" s="28"/>
      <c r="K69" s="32"/>
      <c r="Q69" s="2">
        <f t="shared" si="2"/>
        <v>200</v>
      </c>
      <c r="R69" s="31">
        <v>161</v>
      </c>
      <c r="S69" s="31"/>
      <c r="T69" s="43">
        <f t="shared" si="10"/>
        <v>161</v>
      </c>
    </row>
    <row r="70" ht="16.5" customHeight="1" spans="1:20">
      <c r="A70" s="30" t="s">
        <v>185</v>
      </c>
      <c r="B70" s="31"/>
      <c r="C70" s="31"/>
      <c r="D70" s="31">
        <v>0</v>
      </c>
      <c r="E70" s="32"/>
      <c r="F70" s="31"/>
      <c r="G70" s="28"/>
      <c r="H70" s="29"/>
      <c r="I70" s="31">
        <v>766</v>
      </c>
      <c r="J70" s="28"/>
      <c r="K70" s="32"/>
      <c r="Q70" s="2">
        <f t="shared" si="2"/>
        <v>766</v>
      </c>
      <c r="R70" s="31"/>
      <c r="S70" s="31"/>
      <c r="T70" s="43"/>
    </row>
    <row r="71" ht="16.5" customHeight="1" spans="1:20">
      <c r="A71" s="30" t="s">
        <v>152</v>
      </c>
      <c r="B71" s="31"/>
      <c r="C71" s="31"/>
      <c r="D71" s="31">
        <v>0</v>
      </c>
      <c r="E71" s="32"/>
      <c r="F71" s="31"/>
      <c r="G71" s="28"/>
      <c r="H71" s="29"/>
      <c r="I71" s="31">
        <v>779.3</v>
      </c>
      <c r="J71" s="28"/>
      <c r="K71" s="32"/>
      <c r="Q71" s="2">
        <f t="shared" si="2"/>
        <v>779.3</v>
      </c>
      <c r="R71" s="31">
        <v>658.58</v>
      </c>
      <c r="S71" s="31">
        <v>34</v>
      </c>
      <c r="T71" s="43">
        <f t="shared" ref="T71:T74" si="11">R71+S71</f>
        <v>692.58</v>
      </c>
    </row>
    <row r="72" ht="16.5" customHeight="1" spans="1:20">
      <c r="A72" s="30" t="s">
        <v>186</v>
      </c>
      <c r="B72" s="31"/>
      <c r="C72" s="31"/>
      <c r="D72" s="31">
        <v>0</v>
      </c>
      <c r="E72" s="32"/>
      <c r="F72" s="31"/>
      <c r="G72" s="28"/>
      <c r="H72" s="29"/>
      <c r="I72" s="31">
        <v>10</v>
      </c>
      <c r="J72" s="28"/>
      <c r="K72" s="32"/>
      <c r="Q72" s="2">
        <f t="shared" ref="Q72:Q135" si="12">B72+C72+D72+E72+G72+H72+I72+J72+K72</f>
        <v>10</v>
      </c>
      <c r="R72" s="31">
        <v>9</v>
      </c>
      <c r="S72" s="31">
        <v>5</v>
      </c>
      <c r="T72" s="43">
        <f t="shared" si="11"/>
        <v>14</v>
      </c>
    </row>
    <row r="73" ht="16.5" customHeight="1" spans="1:20">
      <c r="A73" s="30" t="s">
        <v>187</v>
      </c>
      <c r="B73" s="31">
        <v>4901</v>
      </c>
      <c r="C73" s="31">
        <f>901-300</f>
        <v>601</v>
      </c>
      <c r="D73" s="31">
        <v>552</v>
      </c>
      <c r="E73" s="32">
        <f>D73/C73*100</f>
        <v>91.846921797005</v>
      </c>
      <c r="F73" s="31">
        <v>5324</v>
      </c>
      <c r="G73" s="28">
        <f>D73-F73</f>
        <v>-4772</v>
      </c>
      <c r="H73" s="29">
        <f>G73/F73*100</f>
        <v>-89.6318557475582</v>
      </c>
      <c r="I73" s="31">
        <f>SUM(I74:I80)</f>
        <v>1090</v>
      </c>
      <c r="J73" s="28">
        <f>I73-B73</f>
        <v>-3811</v>
      </c>
      <c r="K73" s="32">
        <f>J73/B73*100</f>
        <v>-77.7596408896144</v>
      </c>
      <c r="Q73" s="2">
        <f t="shared" si="12"/>
        <v>-1514.54457484017</v>
      </c>
      <c r="R73" s="31">
        <f>SUM(R74:R74)</f>
        <v>3000</v>
      </c>
      <c r="S73" s="31">
        <f>SUM(S74:S74)</f>
        <v>1200</v>
      </c>
      <c r="T73" s="43">
        <f t="shared" si="11"/>
        <v>4200</v>
      </c>
    </row>
    <row r="74" ht="16.5" hidden="1" customHeight="1" spans="1:20">
      <c r="A74" s="30" t="s">
        <v>143</v>
      </c>
      <c r="B74" s="31"/>
      <c r="C74" s="31"/>
      <c r="D74" s="31">
        <v>0</v>
      </c>
      <c r="E74" s="32"/>
      <c r="F74" s="31"/>
      <c r="G74" s="28"/>
      <c r="H74" s="29"/>
      <c r="I74" s="31">
        <v>0</v>
      </c>
      <c r="J74" s="28"/>
      <c r="K74" s="32"/>
      <c r="Q74" s="2">
        <f t="shared" si="12"/>
        <v>0</v>
      </c>
      <c r="R74" s="31">
        <v>3000</v>
      </c>
      <c r="S74" s="31">
        <v>1200</v>
      </c>
      <c r="T74" s="43">
        <f t="shared" si="11"/>
        <v>4200</v>
      </c>
    </row>
    <row r="75" ht="16.5" customHeight="1" spans="1:20">
      <c r="A75" s="30" t="s">
        <v>144</v>
      </c>
      <c r="B75" s="31"/>
      <c r="C75" s="31"/>
      <c r="D75" s="31">
        <v>0</v>
      </c>
      <c r="E75" s="32"/>
      <c r="F75" s="31"/>
      <c r="G75" s="28"/>
      <c r="H75" s="29"/>
      <c r="I75" s="31">
        <v>90</v>
      </c>
      <c r="J75" s="28"/>
      <c r="K75" s="32"/>
      <c r="Q75" s="2">
        <f t="shared" si="12"/>
        <v>90</v>
      </c>
      <c r="R75" s="31"/>
      <c r="S75" s="31"/>
      <c r="T75" s="43"/>
    </row>
    <row r="76" ht="16.5" hidden="1" customHeight="1" spans="1:20">
      <c r="A76" s="30" t="s">
        <v>145</v>
      </c>
      <c r="B76" s="31"/>
      <c r="C76" s="31"/>
      <c r="D76" s="31">
        <v>0</v>
      </c>
      <c r="E76" s="32"/>
      <c r="F76" s="31"/>
      <c r="G76" s="28"/>
      <c r="H76" s="29"/>
      <c r="I76" s="31">
        <v>0</v>
      </c>
      <c r="J76" s="28"/>
      <c r="K76" s="32"/>
      <c r="Q76" s="2">
        <f t="shared" si="12"/>
        <v>0</v>
      </c>
      <c r="R76" s="31"/>
      <c r="S76" s="31"/>
      <c r="T76" s="43"/>
    </row>
    <row r="77" ht="16.5" hidden="1" customHeight="1" spans="1:20">
      <c r="A77" s="30" t="s">
        <v>184</v>
      </c>
      <c r="B77" s="31"/>
      <c r="C77" s="31"/>
      <c r="D77" s="31">
        <v>0</v>
      </c>
      <c r="E77" s="32"/>
      <c r="F77" s="31"/>
      <c r="G77" s="28"/>
      <c r="H77" s="29"/>
      <c r="I77" s="31">
        <v>0</v>
      </c>
      <c r="J77" s="28"/>
      <c r="K77" s="32"/>
      <c r="Q77" s="2">
        <f t="shared" si="12"/>
        <v>0</v>
      </c>
      <c r="R77" s="31"/>
      <c r="S77" s="31"/>
      <c r="T77" s="43"/>
    </row>
    <row r="78" ht="16.5" hidden="1" customHeight="1" spans="1:20">
      <c r="A78" s="30" t="s">
        <v>188</v>
      </c>
      <c r="B78" s="31"/>
      <c r="C78" s="31"/>
      <c r="D78" s="31">
        <v>0</v>
      </c>
      <c r="E78" s="32"/>
      <c r="F78" s="31"/>
      <c r="G78" s="28"/>
      <c r="H78" s="29"/>
      <c r="I78" s="31">
        <v>0</v>
      </c>
      <c r="J78" s="28"/>
      <c r="K78" s="32"/>
      <c r="Q78" s="2">
        <f t="shared" si="12"/>
        <v>0</v>
      </c>
      <c r="R78" s="31"/>
      <c r="S78" s="31"/>
      <c r="T78" s="43"/>
    </row>
    <row r="79" ht="16.5" hidden="1" customHeight="1" spans="1:20">
      <c r="A79" s="30" t="s">
        <v>152</v>
      </c>
      <c r="B79" s="31"/>
      <c r="C79" s="31"/>
      <c r="D79" s="31">
        <v>0</v>
      </c>
      <c r="E79" s="32"/>
      <c r="F79" s="31"/>
      <c r="G79" s="28"/>
      <c r="H79" s="29"/>
      <c r="I79" s="31">
        <v>0</v>
      </c>
      <c r="J79" s="28"/>
      <c r="K79" s="32"/>
      <c r="Q79" s="2">
        <f t="shared" si="12"/>
        <v>0</v>
      </c>
      <c r="R79" s="31"/>
      <c r="S79" s="31"/>
      <c r="T79" s="43"/>
    </row>
    <row r="80" ht="16.5" customHeight="1" spans="1:20">
      <c r="A80" s="30" t="s">
        <v>189</v>
      </c>
      <c r="B80" s="31"/>
      <c r="C80" s="31"/>
      <c r="D80" s="31">
        <v>0</v>
      </c>
      <c r="E80" s="32"/>
      <c r="F80" s="31"/>
      <c r="G80" s="28"/>
      <c r="H80" s="29"/>
      <c r="I80" s="31">
        <v>1000</v>
      </c>
      <c r="J80" s="28"/>
      <c r="K80" s="32"/>
      <c r="Q80" s="2">
        <f t="shared" si="12"/>
        <v>1000</v>
      </c>
      <c r="R80" s="31"/>
      <c r="S80" s="31"/>
      <c r="T80" s="43"/>
    </row>
    <row r="81" ht="16.5" customHeight="1" spans="1:20">
      <c r="A81" s="30" t="s">
        <v>190</v>
      </c>
      <c r="B81" s="31">
        <v>946</v>
      </c>
      <c r="C81" s="31">
        <v>946</v>
      </c>
      <c r="D81" s="31">
        <v>766</v>
      </c>
      <c r="E81" s="32">
        <f>D81/C81*100</f>
        <v>80.9725158562368</v>
      </c>
      <c r="F81" s="31">
        <v>1145</v>
      </c>
      <c r="G81" s="28">
        <f>D81-F81</f>
        <v>-379</v>
      </c>
      <c r="H81" s="29">
        <f>G81/F81*100</f>
        <v>-33.1004366812227</v>
      </c>
      <c r="I81" s="31">
        <f>SUM(I82:I89)</f>
        <v>620.83</v>
      </c>
      <c r="J81" s="28">
        <f>I81-B81</f>
        <v>-325.17</v>
      </c>
      <c r="K81" s="32">
        <f>J81/B81*100</f>
        <v>-34.3731501057082</v>
      </c>
      <c r="Q81" s="2">
        <f t="shared" si="12"/>
        <v>2588.15892906931</v>
      </c>
      <c r="R81" s="31">
        <f>SUM(R82:R89)</f>
        <v>850.95</v>
      </c>
      <c r="S81" s="31">
        <f>SUM(S82:S89)</f>
        <v>0</v>
      </c>
      <c r="T81" s="43">
        <f t="shared" ref="T81:T83" si="13">R81+S81</f>
        <v>850.95</v>
      </c>
    </row>
    <row r="82" ht="16.5" customHeight="1" spans="1:20">
      <c r="A82" s="30" t="s">
        <v>143</v>
      </c>
      <c r="B82" s="31"/>
      <c r="C82" s="31"/>
      <c r="D82" s="31">
        <v>0</v>
      </c>
      <c r="E82" s="32"/>
      <c r="F82" s="31"/>
      <c r="G82" s="28"/>
      <c r="H82" s="29"/>
      <c r="I82" s="31">
        <v>460.9</v>
      </c>
      <c r="J82" s="28"/>
      <c r="K82" s="32"/>
      <c r="Q82" s="2">
        <f t="shared" si="12"/>
        <v>460.9</v>
      </c>
      <c r="R82" s="31">
        <v>388.2</v>
      </c>
      <c r="S82" s="31"/>
      <c r="T82" s="43">
        <f t="shared" si="13"/>
        <v>388.2</v>
      </c>
    </row>
    <row r="83" ht="16.5" hidden="1" customHeight="1" spans="1:20">
      <c r="A83" s="30" t="s">
        <v>144</v>
      </c>
      <c r="B83" s="31"/>
      <c r="C83" s="31"/>
      <c r="D83" s="31">
        <v>0</v>
      </c>
      <c r="E83" s="32"/>
      <c r="F83" s="31"/>
      <c r="G83" s="28"/>
      <c r="H83" s="29"/>
      <c r="I83" s="31">
        <v>0</v>
      </c>
      <c r="J83" s="28"/>
      <c r="K83" s="32"/>
      <c r="Q83" s="2">
        <f t="shared" si="12"/>
        <v>0</v>
      </c>
      <c r="R83" s="31">
        <v>80</v>
      </c>
      <c r="S83" s="31"/>
      <c r="T83" s="43">
        <f t="shared" si="13"/>
        <v>80</v>
      </c>
    </row>
    <row r="84" hidden="1" spans="1:20">
      <c r="A84" s="30" t="s">
        <v>145</v>
      </c>
      <c r="B84" s="31"/>
      <c r="C84" s="31"/>
      <c r="D84" s="31">
        <v>0</v>
      </c>
      <c r="E84" s="32"/>
      <c r="F84" s="31"/>
      <c r="G84" s="28"/>
      <c r="H84" s="29"/>
      <c r="I84" s="31">
        <v>0</v>
      </c>
      <c r="J84" s="28"/>
      <c r="K84" s="32"/>
      <c r="Q84" s="2">
        <f t="shared" si="12"/>
        <v>0</v>
      </c>
      <c r="R84" s="31"/>
      <c r="S84" s="31"/>
      <c r="T84" s="43"/>
    </row>
    <row r="85" ht="16.5" hidden="1" customHeight="1" spans="1:20">
      <c r="A85" s="30" t="s">
        <v>191</v>
      </c>
      <c r="B85" s="31"/>
      <c r="C85" s="31"/>
      <c r="D85" s="31">
        <v>0</v>
      </c>
      <c r="E85" s="32"/>
      <c r="F85" s="31"/>
      <c r="G85" s="28"/>
      <c r="H85" s="29"/>
      <c r="I85" s="31">
        <v>0</v>
      </c>
      <c r="J85" s="28"/>
      <c r="K85" s="32"/>
      <c r="Q85" s="2">
        <f t="shared" si="12"/>
        <v>0</v>
      </c>
      <c r="R85" s="31">
        <v>201</v>
      </c>
      <c r="S85" s="31"/>
      <c r="T85" s="43">
        <f t="shared" ref="T85:T93" si="14">R85+S85</f>
        <v>201</v>
      </c>
    </row>
    <row r="86" ht="16.5" hidden="1" customHeight="1" spans="1:20">
      <c r="A86" s="30" t="s">
        <v>192</v>
      </c>
      <c r="B86" s="31"/>
      <c r="C86" s="31"/>
      <c r="D86" s="31">
        <v>0</v>
      </c>
      <c r="E86" s="32"/>
      <c r="F86" s="31"/>
      <c r="G86" s="28"/>
      <c r="H86" s="29"/>
      <c r="I86" s="31">
        <v>0</v>
      </c>
      <c r="J86" s="28"/>
      <c r="K86" s="32"/>
      <c r="Q86" s="2">
        <f t="shared" si="12"/>
        <v>0</v>
      </c>
      <c r="R86" s="31"/>
      <c r="S86" s="31"/>
      <c r="T86" s="43"/>
    </row>
    <row r="87" ht="16.5" hidden="1" customHeight="1" spans="1:20">
      <c r="A87" s="30" t="s">
        <v>184</v>
      </c>
      <c r="B87" s="31"/>
      <c r="C87" s="31"/>
      <c r="D87" s="31">
        <v>0</v>
      </c>
      <c r="E87" s="32"/>
      <c r="F87" s="31"/>
      <c r="G87" s="28"/>
      <c r="H87" s="29"/>
      <c r="I87" s="31">
        <v>0</v>
      </c>
      <c r="J87" s="28"/>
      <c r="K87" s="32"/>
      <c r="Q87" s="2">
        <f t="shared" si="12"/>
        <v>0</v>
      </c>
      <c r="R87" s="31">
        <v>20</v>
      </c>
      <c r="S87" s="31"/>
      <c r="T87" s="43">
        <f t="shared" si="14"/>
        <v>20</v>
      </c>
    </row>
    <row r="88" ht="16.5" customHeight="1" spans="1:20">
      <c r="A88" s="30" t="s">
        <v>152</v>
      </c>
      <c r="B88" s="31"/>
      <c r="C88" s="31"/>
      <c r="D88" s="31">
        <v>0</v>
      </c>
      <c r="E88" s="32"/>
      <c r="F88" s="31"/>
      <c r="G88" s="28"/>
      <c r="H88" s="29"/>
      <c r="I88" s="31">
        <v>0.47</v>
      </c>
      <c r="J88" s="28"/>
      <c r="K88" s="32"/>
      <c r="Q88" s="2">
        <f t="shared" si="12"/>
        <v>0.47</v>
      </c>
      <c r="R88" s="31">
        <v>112.75</v>
      </c>
      <c r="S88" s="31"/>
      <c r="T88" s="43">
        <f t="shared" si="14"/>
        <v>112.75</v>
      </c>
    </row>
    <row r="89" ht="16.5" customHeight="1" spans="1:20">
      <c r="A89" s="30" t="s">
        <v>193</v>
      </c>
      <c r="B89" s="31"/>
      <c r="C89" s="31"/>
      <c r="D89" s="31">
        <v>0</v>
      </c>
      <c r="E89" s="32"/>
      <c r="F89" s="31"/>
      <c r="G89" s="28"/>
      <c r="H89" s="29"/>
      <c r="I89" s="31">
        <v>159.46</v>
      </c>
      <c r="J89" s="28"/>
      <c r="K89" s="32"/>
      <c r="Q89" s="2">
        <f t="shared" si="12"/>
        <v>159.46</v>
      </c>
      <c r="R89" s="31">
        <v>49</v>
      </c>
      <c r="S89" s="31"/>
      <c r="T89" s="43">
        <f t="shared" si="14"/>
        <v>49</v>
      </c>
    </row>
    <row r="90" ht="18" customHeight="1" spans="1:20">
      <c r="A90" s="30" t="s">
        <v>194</v>
      </c>
      <c r="B90" s="31"/>
      <c r="C90" s="31">
        <v>235</v>
      </c>
      <c r="D90" s="31">
        <v>235</v>
      </c>
      <c r="E90" s="32">
        <f>D90/C90*100</f>
        <v>100</v>
      </c>
      <c r="F90" s="31">
        <v>287</v>
      </c>
      <c r="G90" s="28">
        <f>D90-F90</f>
        <v>-52</v>
      </c>
      <c r="H90" s="29">
        <f>G90/F90*100</f>
        <v>-18.1184668989547</v>
      </c>
      <c r="I90" s="31">
        <v>0</v>
      </c>
      <c r="J90" s="28"/>
      <c r="K90" s="32"/>
      <c r="Q90" s="2">
        <f t="shared" si="12"/>
        <v>499.881533101045</v>
      </c>
      <c r="R90" s="31"/>
      <c r="S90" s="31"/>
      <c r="T90" s="43">
        <f t="shared" si="14"/>
        <v>0</v>
      </c>
    </row>
    <row r="91" ht="16.5" customHeight="1" spans="1:20">
      <c r="A91" s="30" t="s">
        <v>195</v>
      </c>
      <c r="B91" s="31">
        <v>3050</v>
      </c>
      <c r="C91" s="31">
        <f>3050-1000</f>
        <v>2050</v>
      </c>
      <c r="D91" s="31">
        <v>1919</v>
      </c>
      <c r="E91" s="32">
        <f>D91/C91*100</f>
        <v>93.609756097561</v>
      </c>
      <c r="F91" s="31">
        <v>3234</v>
      </c>
      <c r="G91" s="28">
        <f>D91-F91</f>
        <v>-1315</v>
      </c>
      <c r="H91" s="29">
        <f>G91/F91*100</f>
        <v>-40.6617192331478</v>
      </c>
      <c r="I91" s="31">
        <f>SUM(I92:I99)</f>
        <v>1925.48</v>
      </c>
      <c r="J91" s="28">
        <f>I91-B91</f>
        <v>-1124.52</v>
      </c>
      <c r="K91" s="32">
        <f>J91/B91*100</f>
        <v>-36.8695081967213</v>
      </c>
      <c r="Q91" s="2">
        <f t="shared" si="12"/>
        <v>6521.03852866769</v>
      </c>
      <c r="R91" s="31">
        <f>SUM(R92:R99)</f>
        <v>2542.48</v>
      </c>
      <c r="S91" s="31">
        <f>SUM(S92:S99)</f>
        <v>55</v>
      </c>
      <c r="T91" s="43">
        <f t="shared" si="14"/>
        <v>2597.48</v>
      </c>
    </row>
    <row r="92" ht="16.5" customHeight="1" spans="1:20">
      <c r="A92" s="44" t="s">
        <v>143</v>
      </c>
      <c r="B92" s="31"/>
      <c r="C92" s="31"/>
      <c r="D92" s="31">
        <v>0</v>
      </c>
      <c r="E92" s="32"/>
      <c r="F92" s="31"/>
      <c r="G92" s="28"/>
      <c r="H92" s="29"/>
      <c r="I92" s="31">
        <v>1327.54</v>
      </c>
      <c r="J92" s="28"/>
      <c r="K92" s="32"/>
      <c r="Q92" s="2">
        <f t="shared" si="12"/>
        <v>1327.54</v>
      </c>
      <c r="R92" s="31">
        <v>1162.62</v>
      </c>
      <c r="S92" s="31">
        <v>50</v>
      </c>
      <c r="T92" s="43">
        <f t="shared" si="14"/>
        <v>1212.62</v>
      </c>
    </row>
    <row r="93" ht="16.5" customHeight="1" spans="1:20">
      <c r="A93" s="44" t="s">
        <v>144</v>
      </c>
      <c r="B93" s="31"/>
      <c r="C93" s="31"/>
      <c r="D93" s="31">
        <v>0</v>
      </c>
      <c r="E93" s="32"/>
      <c r="F93" s="31"/>
      <c r="G93" s="28"/>
      <c r="H93" s="29"/>
      <c r="I93" s="31">
        <v>541.8</v>
      </c>
      <c r="J93" s="28"/>
      <c r="K93" s="32"/>
      <c r="Q93" s="2">
        <f t="shared" si="12"/>
        <v>541.8</v>
      </c>
      <c r="R93" s="31">
        <v>513</v>
      </c>
      <c r="S93" s="31"/>
      <c r="T93" s="43">
        <f t="shared" si="14"/>
        <v>513</v>
      </c>
    </row>
    <row r="94" ht="16.5" hidden="1" customHeight="1" spans="1:20">
      <c r="A94" s="30" t="s">
        <v>145</v>
      </c>
      <c r="B94" s="31"/>
      <c r="C94" s="31"/>
      <c r="D94" s="31">
        <v>0</v>
      </c>
      <c r="E94" s="32"/>
      <c r="F94" s="31"/>
      <c r="G94" s="28"/>
      <c r="H94" s="29"/>
      <c r="I94" s="31">
        <v>0</v>
      </c>
      <c r="J94" s="28"/>
      <c r="K94" s="32"/>
      <c r="Q94" s="2">
        <f t="shared" si="12"/>
        <v>0</v>
      </c>
      <c r="R94" s="31"/>
      <c r="S94" s="31"/>
      <c r="T94" s="43"/>
    </row>
    <row r="95" ht="16.5" hidden="1" customHeight="1" spans="1:20">
      <c r="A95" s="44" t="s">
        <v>196</v>
      </c>
      <c r="B95" s="31"/>
      <c r="C95" s="31"/>
      <c r="D95" s="31">
        <v>0</v>
      </c>
      <c r="E95" s="32"/>
      <c r="F95" s="31"/>
      <c r="G95" s="28"/>
      <c r="H95" s="29"/>
      <c r="I95" s="31">
        <v>0</v>
      </c>
      <c r="J95" s="28"/>
      <c r="K95" s="32"/>
      <c r="Q95" s="2">
        <f t="shared" si="12"/>
        <v>0</v>
      </c>
      <c r="R95" s="31"/>
      <c r="S95" s="31"/>
      <c r="T95" s="43"/>
    </row>
    <row r="96" ht="16.5" hidden="1" customHeight="1" spans="1:20">
      <c r="A96" s="44" t="s">
        <v>197</v>
      </c>
      <c r="B96" s="31"/>
      <c r="C96" s="31"/>
      <c r="D96" s="31">
        <v>0</v>
      </c>
      <c r="E96" s="32"/>
      <c r="F96" s="31"/>
      <c r="G96" s="28"/>
      <c r="H96" s="29"/>
      <c r="I96" s="31">
        <v>0</v>
      </c>
      <c r="J96" s="28"/>
      <c r="K96" s="32"/>
      <c r="Q96" s="2">
        <f t="shared" si="12"/>
        <v>0</v>
      </c>
      <c r="R96" s="31"/>
      <c r="S96" s="31"/>
      <c r="T96" s="43"/>
    </row>
    <row r="97" ht="16.5" customHeight="1" spans="1:20">
      <c r="A97" s="44" t="s">
        <v>198</v>
      </c>
      <c r="B97" s="31"/>
      <c r="C97" s="31"/>
      <c r="D97" s="31">
        <v>0</v>
      </c>
      <c r="E97" s="32"/>
      <c r="F97" s="31"/>
      <c r="G97" s="28"/>
      <c r="H97" s="29"/>
      <c r="I97" s="31">
        <v>30</v>
      </c>
      <c r="J97" s="28"/>
      <c r="K97" s="32"/>
      <c r="Q97" s="2">
        <f t="shared" si="12"/>
        <v>30</v>
      </c>
      <c r="R97" s="31">
        <v>800</v>
      </c>
      <c r="S97" s="31"/>
      <c r="T97" s="43">
        <f t="shared" ref="T97:T101" si="15">R97+S97</f>
        <v>800</v>
      </c>
    </row>
    <row r="98" ht="16.5" customHeight="1" spans="1:20">
      <c r="A98" s="44" t="s">
        <v>152</v>
      </c>
      <c r="B98" s="31"/>
      <c r="C98" s="31"/>
      <c r="D98" s="31">
        <v>0</v>
      </c>
      <c r="E98" s="32"/>
      <c r="F98" s="31"/>
      <c r="G98" s="28"/>
      <c r="H98" s="29"/>
      <c r="I98" s="31">
        <v>26.14</v>
      </c>
      <c r="J98" s="28"/>
      <c r="K98" s="32"/>
      <c r="Q98" s="2">
        <f t="shared" si="12"/>
        <v>26.14</v>
      </c>
      <c r="R98" s="31">
        <v>66.86</v>
      </c>
      <c r="S98" s="31"/>
      <c r="T98" s="43">
        <f t="shared" si="15"/>
        <v>66.86</v>
      </c>
    </row>
    <row r="99" ht="16.5" hidden="1" customHeight="1" spans="1:20">
      <c r="A99" s="44" t="s">
        <v>199</v>
      </c>
      <c r="B99" s="31"/>
      <c r="C99" s="31"/>
      <c r="D99" s="31">
        <v>0</v>
      </c>
      <c r="E99" s="32"/>
      <c r="F99" s="31"/>
      <c r="G99" s="28"/>
      <c r="H99" s="29"/>
      <c r="I99" s="31">
        <v>0</v>
      </c>
      <c r="J99" s="28"/>
      <c r="K99" s="32"/>
      <c r="Q99" s="2">
        <f t="shared" si="12"/>
        <v>0</v>
      </c>
      <c r="R99" s="31"/>
      <c r="S99" s="31">
        <v>5</v>
      </c>
      <c r="T99" s="43">
        <f t="shared" si="15"/>
        <v>5</v>
      </c>
    </row>
    <row r="100" ht="16.5" customHeight="1" spans="1:20">
      <c r="A100" s="30" t="s">
        <v>200</v>
      </c>
      <c r="B100" s="31">
        <v>2234</v>
      </c>
      <c r="C100" s="31">
        <f>2234-900</f>
        <v>1334</v>
      </c>
      <c r="D100" s="31">
        <v>1277</v>
      </c>
      <c r="E100" s="32">
        <f>D100/C100*100</f>
        <v>95.7271364317841</v>
      </c>
      <c r="F100" s="31">
        <v>1267</v>
      </c>
      <c r="G100" s="28">
        <f>D100-F100</f>
        <v>10</v>
      </c>
      <c r="H100" s="29">
        <f>G100/F100*100</f>
        <v>0.789265982636148</v>
      </c>
      <c r="I100" s="31">
        <f>SUM(I101:I110)</f>
        <v>1217.15</v>
      </c>
      <c r="J100" s="28">
        <f>I100-B100</f>
        <v>-1016.85</v>
      </c>
      <c r="K100" s="32">
        <f>J100/B100*100</f>
        <v>-45.5170098478066</v>
      </c>
      <c r="Q100" s="2">
        <f t="shared" si="12"/>
        <v>5106.29939256661</v>
      </c>
      <c r="R100" s="31">
        <f>SUM(R101:R110)</f>
        <v>1091.75</v>
      </c>
      <c r="S100" s="31">
        <f>SUM(S101:S110)</f>
        <v>130</v>
      </c>
      <c r="T100" s="43">
        <f t="shared" si="15"/>
        <v>1221.75</v>
      </c>
    </row>
    <row r="101" ht="16.5" customHeight="1" spans="1:20">
      <c r="A101" s="30" t="s">
        <v>143</v>
      </c>
      <c r="B101" s="31"/>
      <c r="C101" s="31"/>
      <c r="D101" s="31">
        <v>0</v>
      </c>
      <c r="E101" s="32"/>
      <c r="F101" s="31"/>
      <c r="G101" s="28"/>
      <c r="H101" s="29"/>
      <c r="I101" s="31">
        <v>735.83</v>
      </c>
      <c r="J101" s="28"/>
      <c r="K101" s="32"/>
      <c r="Q101" s="2">
        <f t="shared" si="12"/>
        <v>735.83</v>
      </c>
      <c r="R101" s="31">
        <v>669.83</v>
      </c>
      <c r="S101" s="31">
        <v>60</v>
      </c>
      <c r="T101" s="43">
        <f t="shared" si="15"/>
        <v>729.83</v>
      </c>
    </row>
    <row r="102" ht="16.5" customHeight="1" spans="1:20">
      <c r="A102" s="30" t="s">
        <v>144</v>
      </c>
      <c r="B102" s="31"/>
      <c r="C102" s="31"/>
      <c r="D102" s="31">
        <v>0</v>
      </c>
      <c r="E102" s="32"/>
      <c r="F102" s="31"/>
      <c r="G102" s="28"/>
      <c r="H102" s="29"/>
      <c r="I102" s="31">
        <v>30</v>
      </c>
      <c r="J102" s="28"/>
      <c r="K102" s="32"/>
      <c r="Q102" s="2">
        <f t="shared" si="12"/>
        <v>30</v>
      </c>
      <c r="R102" s="31"/>
      <c r="S102" s="31"/>
      <c r="T102" s="43"/>
    </row>
    <row r="103" ht="16.5" hidden="1" customHeight="1" spans="1:20">
      <c r="A103" s="30" t="s">
        <v>145</v>
      </c>
      <c r="B103" s="31"/>
      <c r="C103" s="31"/>
      <c r="D103" s="31">
        <v>0</v>
      </c>
      <c r="E103" s="32"/>
      <c r="F103" s="31"/>
      <c r="G103" s="28"/>
      <c r="H103" s="29"/>
      <c r="I103" s="31">
        <v>0</v>
      </c>
      <c r="J103" s="28"/>
      <c r="K103" s="32"/>
      <c r="Q103" s="2">
        <f t="shared" si="12"/>
        <v>0</v>
      </c>
      <c r="R103" s="31"/>
      <c r="S103" s="31"/>
      <c r="T103" s="43"/>
    </row>
    <row r="104" ht="16.5" hidden="1" customHeight="1" spans="1:20">
      <c r="A104" s="30" t="s">
        <v>201</v>
      </c>
      <c r="B104" s="31"/>
      <c r="C104" s="31"/>
      <c r="D104" s="31">
        <v>0</v>
      </c>
      <c r="E104" s="32"/>
      <c r="F104" s="31"/>
      <c r="G104" s="28"/>
      <c r="H104" s="29"/>
      <c r="I104" s="31">
        <v>0</v>
      </c>
      <c r="J104" s="28"/>
      <c r="K104" s="32"/>
      <c r="Q104" s="2">
        <f t="shared" si="12"/>
        <v>0</v>
      </c>
      <c r="R104" s="31"/>
      <c r="S104" s="31"/>
      <c r="T104" s="43"/>
    </row>
    <row r="105" ht="16.5" hidden="1" customHeight="1" spans="1:20">
      <c r="A105" s="30" t="s">
        <v>202</v>
      </c>
      <c r="B105" s="31"/>
      <c r="C105" s="31"/>
      <c r="D105" s="31">
        <v>0</v>
      </c>
      <c r="E105" s="32"/>
      <c r="F105" s="31"/>
      <c r="G105" s="28"/>
      <c r="H105" s="29"/>
      <c r="I105" s="31">
        <v>0</v>
      </c>
      <c r="J105" s="28"/>
      <c r="K105" s="32"/>
      <c r="Q105" s="2">
        <f t="shared" si="12"/>
        <v>0</v>
      </c>
      <c r="R105" s="31"/>
      <c r="S105" s="31"/>
      <c r="T105" s="43"/>
    </row>
    <row r="106" ht="16.5" hidden="1" customHeight="1" spans="1:20">
      <c r="A106" s="30" t="s">
        <v>203</v>
      </c>
      <c r="B106" s="31"/>
      <c r="C106" s="31"/>
      <c r="D106" s="31">
        <v>0</v>
      </c>
      <c r="E106" s="32"/>
      <c r="F106" s="31"/>
      <c r="G106" s="28"/>
      <c r="H106" s="29"/>
      <c r="I106" s="31">
        <v>0</v>
      </c>
      <c r="J106" s="28"/>
      <c r="K106" s="32"/>
      <c r="Q106" s="2">
        <f t="shared" si="12"/>
        <v>0</v>
      </c>
      <c r="R106" s="31"/>
      <c r="S106" s="31"/>
      <c r="T106" s="43"/>
    </row>
    <row r="107" ht="16.5" hidden="1" customHeight="1" spans="1:20">
      <c r="A107" s="30" t="s">
        <v>204</v>
      </c>
      <c r="B107" s="31"/>
      <c r="C107" s="31"/>
      <c r="D107" s="31">
        <v>0</v>
      </c>
      <c r="E107" s="32"/>
      <c r="F107" s="31"/>
      <c r="G107" s="28"/>
      <c r="H107" s="29"/>
      <c r="I107" s="31">
        <v>0</v>
      </c>
      <c r="J107" s="28"/>
      <c r="K107" s="32"/>
      <c r="Q107" s="2">
        <f t="shared" si="12"/>
        <v>0</v>
      </c>
      <c r="R107" s="31"/>
      <c r="S107" s="31"/>
      <c r="T107" s="43"/>
    </row>
    <row r="108" ht="16.5" customHeight="1" spans="1:20">
      <c r="A108" s="30" t="s">
        <v>205</v>
      </c>
      <c r="B108" s="31"/>
      <c r="C108" s="31"/>
      <c r="D108" s="31">
        <v>0</v>
      </c>
      <c r="E108" s="32"/>
      <c r="F108" s="31"/>
      <c r="G108" s="28"/>
      <c r="H108" s="29"/>
      <c r="I108" s="31">
        <v>410.3</v>
      </c>
      <c r="J108" s="28"/>
      <c r="K108" s="32"/>
      <c r="Q108" s="2">
        <f t="shared" si="12"/>
        <v>410.3</v>
      </c>
      <c r="R108" s="31">
        <v>154.42</v>
      </c>
      <c r="S108" s="31"/>
      <c r="T108" s="43">
        <f t="shared" ref="T108:T113" si="16">R108+S108</f>
        <v>154.42</v>
      </c>
    </row>
    <row r="109" ht="16.5" hidden="1" customHeight="1" spans="1:20">
      <c r="A109" s="30" t="s">
        <v>152</v>
      </c>
      <c r="B109" s="31"/>
      <c r="C109" s="31"/>
      <c r="D109" s="31">
        <v>0</v>
      </c>
      <c r="E109" s="32"/>
      <c r="F109" s="31"/>
      <c r="G109" s="28"/>
      <c r="H109" s="29"/>
      <c r="I109" s="31">
        <v>0</v>
      </c>
      <c r="J109" s="28"/>
      <c r="K109" s="32"/>
      <c r="Q109" s="2">
        <f t="shared" si="12"/>
        <v>0</v>
      </c>
      <c r="R109" s="31">
        <v>150</v>
      </c>
      <c r="S109" s="31">
        <v>70</v>
      </c>
      <c r="T109" s="43">
        <f t="shared" si="16"/>
        <v>220</v>
      </c>
    </row>
    <row r="110" ht="16.5" customHeight="1" spans="1:20">
      <c r="A110" s="30" t="s">
        <v>206</v>
      </c>
      <c r="B110" s="31"/>
      <c r="C110" s="31"/>
      <c r="D110" s="31">
        <v>0</v>
      </c>
      <c r="E110" s="32"/>
      <c r="F110" s="31"/>
      <c r="G110" s="28"/>
      <c r="H110" s="29"/>
      <c r="I110" s="31">
        <v>41.02</v>
      </c>
      <c r="J110" s="28"/>
      <c r="K110" s="32"/>
      <c r="Q110" s="2">
        <f t="shared" si="12"/>
        <v>41.02</v>
      </c>
      <c r="R110" s="31">
        <v>117.5</v>
      </c>
      <c r="S110" s="31"/>
      <c r="T110" s="43">
        <f t="shared" si="16"/>
        <v>117.5</v>
      </c>
    </row>
    <row r="111" ht="16.5" hidden="1" customHeight="1" spans="1:20">
      <c r="A111" s="30" t="s">
        <v>207</v>
      </c>
      <c r="B111" s="31"/>
      <c r="C111" s="31"/>
      <c r="D111" s="31">
        <v>0</v>
      </c>
      <c r="E111" s="32"/>
      <c r="F111" s="31"/>
      <c r="G111" s="28">
        <f>D111-F111</f>
        <v>0</v>
      </c>
      <c r="H111" s="29"/>
      <c r="I111" s="31"/>
      <c r="J111" s="28">
        <f>I111-B111</f>
        <v>0</v>
      </c>
      <c r="K111" s="32"/>
      <c r="Q111" s="2">
        <f t="shared" si="12"/>
        <v>0</v>
      </c>
      <c r="R111" s="31"/>
      <c r="S111" s="31"/>
      <c r="T111" s="43">
        <f t="shared" si="16"/>
        <v>0</v>
      </c>
    </row>
    <row r="112" ht="16.5" customHeight="1" spans="1:20">
      <c r="A112" s="30" t="s">
        <v>208</v>
      </c>
      <c r="B112" s="31"/>
      <c r="C112" s="31">
        <v>1</v>
      </c>
      <c r="D112" s="31">
        <v>1</v>
      </c>
      <c r="E112" s="32">
        <f>D112/C112*100</f>
        <v>100</v>
      </c>
      <c r="F112" s="31">
        <v>2</v>
      </c>
      <c r="G112" s="28">
        <f>D112-F112</f>
        <v>-1</v>
      </c>
      <c r="H112" s="29">
        <f>G112/F112*100</f>
        <v>-50</v>
      </c>
      <c r="I112" s="31">
        <f>SUM(I113:I118)</f>
        <v>0</v>
      </c>
      <c r="J112" s="28">
        <f>I112-B112</f>
        <v>0</v>
      </c>
      <c r="K112" s="32"/>
      <c r="Q112" s="2">
        <f t="shared" si="12"/>
        <v>51</v>
      </c>
      <c r="R112" s="31">
        <f>SUM(R113:R113)</f>
        <v>4</v>
      </c>
      <c r="S112" s="31">
        <f>SUM(S113:S113)</f>
        <v>0</v>
      </c>
      <c r="T112" s="43">
        <f t="shared" si="16"/>
        <v>4</v>
      </c>
    </row>
    <row r="113" ht="16.5" hidden="1" customHeight="1" spans="1:20">
      <c r="A113" s="30" t="s">
        <v>143</v>
      </c>
      <c r="B113" s="31"/>
      <c r="C113" s="31"/>
      <c r="D113" s="31">
        <v>0</v>
      </c>
      <c r="E113" s="32"/>
      <c r="F113" s="31"/>
      <c r="G113" s="28"/>
      <c r="H113" s="29"/>
      <c r="I113" s="31"/>
      <c r="J113" s="28"/>
      <c r="K113" s="32"/>
      <c r="Q113" s="2">
        <f t="shared" si="12"/>
        <v>0</v>
      </c>
      <c r="R113" s="31">
        <v>4</v>
      </c>
      <c r="S113" s="31"/>
      <c r="T113" s="43">
        <f t="shared" si="16"/>
        <v>4</v>
      </c>
    </row>
    <row r="114" ht="16.5" hidden="1" customHeight="1" spans="1:20">
      <c r="A114" s="30" t="s">
        <v>144</v>
      </c>
      <c r="B114" s="31"/>
      <c r="C114" s="31"/>
      <c r="D114" s="31">
        <v>0</v>
      </c>
      <c r="E114" s="32"/>
      <c r="F114" s="31"/>
      <c r="G114" s="28"/>
      <c r="H114" s="29"/>
      <c r="I114" s="31"/>
      <c r="J114" s="28"/>
      <c r="K114" s="32"/>
      <c r="Q114" s="2">
        <f t="shared" si="12"/>
        <v>0</v>
      </c>
      <c r="R114" s="31"/>
      <c r="S114" s="31"/>
      <c r="T114" s="43"/>
    </row>
    <row r="115" ht="16.5" hidden="1" customHeight="1" spans="1:20">
      <c r="A115" s="30" t="s">
        <v>145</v>
      </c>
      <c r="B115" s="31"/>
      <c r="C115" s="31"/>
      <c r="D115" s="31">
        <v>0</v>
      </c>
      <c r="E115" s="32"/>
      <c r="F115" s="31"/>
      <c r="G115" s="28"/>
      <c r="H115" s="29"/>
      <c r="I115" s="31"/>
      <c r="J115" s="28"/>
      <c r="K115" s="32"/>
      <c r="Q115" s="2">
        <f t="shared" si="12"/>
        <v>0</v>
      </c>
      <c r="R115" s="31"/>
      <c r="S115" s="31"/>
      <c r="T115" s="43"/>
    </row>
    <row r="116" ht="16.5" hidden="1" customHeight="1" spans="1:20">
      <c r="A116" s="30" t="s">
        <v>209</v>
      </c>
      <c r="B116" s="31"/>
      <c r="C116" s="31"/>
      <c r="D116" s="31">
        <v>0</v>
      </c>
      <c r="E116" s="32"/>
      <c r="F116" s="31"/>
      <c r="G116" s="28"/>
      <c r="H116" s="29"/>
      <c r="I116" s="31"/>
      <c r="J116" s="28"/>
      <c r="K116" s="32"/>
      <c r="Q116" s="2">
        <f t="shared" si="12"/>
        <v>0</v>
      </c>
      <c r="R116" s="31"/>
      <c r="S116" s="31"/>
      <c r="T116" s="43"/>
    </row>
    <row r="117" ht="16.5" hidden="1" customHeight="1" spans="1:20">
      <c r="A117" s="30" t="s">
        <v>152</v>
      </c>
      <c r="B117" s="31"/>
      <c r="C117" s="31"/>
      <c r="D117" s="31">
        <v>0</v>
      </c>
      <c r="E117" s="32"/>
      <c r="F117" s="31"/>
      <c r="G117" s="28"/>
      <c r="H117" s="29"/>
      <c r="I117" s="31"/>
      <c r="J117" s="28"/>
      <c r="K117" s="32"/>
      <c r="Q117" s="2">
        <f t="shared" si="12"/>
        <v>0</v>
      </c>
      <c r="R117" s="31"/>
      <c r="S117" s="31"/>
      <c r="T117" s="43"/>
    </row>
    <row r="118" ht="16.5" hidden="1" customHeight="1" spans="1:20">
      <c r="A118" s="30" t="s">
        <v>210</v>
      </c>
      <c r="B118" s="31"/>
      <c r="C118" s="31"/>
      <c r="D118" s="31">
        <v>0</v>
      </c>
      <c r="E118" s="32"/>
      <c r="F118" s="31"/>
      <c r="G118" s="28"/>
      <c r="H118" s="29"/>
      <c r="I118" s="31"/>
      <c r="J118" s="28"/>
      <c r="K118" s="32"/>
      <c r="Q118" s="2">
        <f t="shared" si="12"/>
        <v>0</v>
      </c>
      <c r="R118" s="31"/>
      <c r="S118" s="31"/>
      <c r="T118" s="43"/>
    </row>
    <row r="119" ht="16.5" customHeight="1" spans="1:20">
      <c r="A119" s="30" t="s">
        <v>211</v>
      </c>
      <c r="B119" s="31"/>
      <c r="C119" s="31"/>
      <c r="D119" s="31">
        <v>0</v>
      </c>
      <c r="E119" s="32"/>
      <c r="F119" s="31"/>
      <c r="G119" s="28">
        <f>D119-F119</f>
        <v>0</v>
      </c>
      <c r="H119" s="29"/>
      <c r="I119" s="31">
        <v>0</v>
      </c>
      <c r="J119" s="28">
        <f>I119-B119</f>
        <v>0</v>
      </c>
      <c r="K119" s="32"/>
      <c r="Q119" s="2">
        <f t="shared" si="12"/>
        <v>0</v>
      </c>
      <c r="R119" s="31">
        <v>0</v>
      </c>
      <c r="S119" s="31">
        <v>0</v>
      </c>
      <c r="T119" s="43">
        <f t="shared" ref="T119:T121" si="17">R119+S119</f>
        <v>0</v>
      </c>
    </row>
    <row r="120" ht="16.5" customHeight="1" spans="1:20">
      <c r="A120" s="30" t="s">
        <v>212</v>
      </c>
      <c r="B120" s="31">
        <v>152</v>
      </c>
      <c r="C120" s="31">
        <v>210</v>
      </c>
      <c r="D120" s="31">
        <v>206</v>
      </c>
      <c r="E120" s="32">
        <f>D120/C120*100</f>
        <v>98.0952380952381</v>
      </c>
      <c r="F120" s="31">
        <v>190</v>
      </c>
      <c r="G120" s="28">
        <f>D120-F120</f>
        <v>16</v>
      </c>
      <c r="H120" s="29">
        <f>G120/F120*100</f>
        <v>8.42105263157895</v>
      </c>
      <c r="I120" s="31">
        <f>SUM(I121:I125)</f>
        <v>134.09</v>
      </c>
      <c r="J120" s="28">
        <f>I120-B120</f>
        <v>-17.91</v>
      </c>
      <c r="K120" s="32">
        <f>J120/B120*100</f>
        <v>-11.7828947368421</v>
      </c>
      <c r="Q120" s="2">
        <f t="shared" si="12"/>
        <v>794.913395989975</v>
      </c>
      <c r="R120" s="31">
        <f>SUM(R121:R124)</f>
        <v>206.87</v>
      </c>
      <c r="S120" s="31">
        <f>SUM(S121:S124)</f>
        <v>0</v>
      </c>
      <c r="T120" s="43">
        <f t="shared" si="17"/>
        <v>206.87</v>
      </c>
    </row>
    <row r="121" ht="16.5" customHeight="1" spans="1:20">
      <c r="A121" s="44" t="s">
        <v>143</v>
      </c>
      <c r="B121" s="31"/>
      <c r="C121" s="31"/>
      <c r="D121" s="31">
        <v>0</v>
      </c>
      <c r="E121" s="32"/>
      <c r="F121" s="31"/>
      <c r="G121" s="28"/>
      <c r="H121" s="29"/>
      <c r="I121" s="31">
        <v>128.73</v>
      </c>
      <c r="J121" s="28"/>
      <c r="K121" s="32"/>
      <c r="Q121" s="2">
        <f t="shared" si="12"/>
        <v>128.73</v>
      </c>
      <c r="R121" s="31">
        <v>134.87</v>
      </c>
      <c r="S121" s="31"/>
      <c r="T121" s="43">
        <f t="shared" si="17"/>
        <v>134.87</v>
      </c>
    </row>
    <row r="122" ht="16.5" customHeight="1" spans="1:20">
      <c r="A122" s="44" t="s">
        <v>144</v>
      </c>
      <c r="B122" s="31"/>
      <c r="C122" s="31"/>
      <c r="D122" s="31">
        <v>0</v>
      </c>
      <c r="E122" s="32"/>
      <c r="F122" s="31"/>
      <c r="G122" s="28"/>
      <c r="H122" s="29"/>
      <c r="I122" s="31">
        <v>2</v>
      </c>
      <c r="J122" s="28"/>
      <c r="K122" s="32"/>
      <c r="Q122" s="2">
        <f t="shared" si="12"/>
        <v>2</v>
      </c>
      <c r="R122" s="31"/>
      <c r="S122" s="31"/>
      <c r="T122" s="43"/>
    </row>
    <row r="123" ht="16.5" hidden="1" customHeight="1" spans="1:20">
      <c r="A123" s="44" t="s">
        <v>145</v>
      </c>
      <c r="B123" s="31"/>
      <c r="C123" s="31"/>
      <c r="D123" s="31">
        <v>0</v>
      </c>
      <c r="E123" s="32"/>
      <c r="F123" s="31"/>
      <c r="G123" s="28"/>
      <c r="H123" s="29"/>
      <c r="I123" s="31">
        <v>0</v>
      </c>
      <c r="J123" s="28"/>
      <c r="K123" s="32"/>
      <c r="Q123" s="2">
        <f t="shared" si="12"/>
        <v>0</v>
      </c>
      <c r="R123" s="31"/>
      <c r="S123" s="31"/>
      <c r="T123" s="43"/>
    </row>
    <row r="124" ht="16.5" hidden="1" customHeight="1" spans="1:20">
      <c r="A124" s="44" t="s">
        <v>213</v>
      </c>
      <c r="B124" s="31"/>
      <c r="C124" s="31"/>
      <c r="D124" s="31">
        <v>0</v>
      </c>
      <c r="E124" s="32"/>
      <c r="F124" s="31"/>
      <c r="G124" s="28"/>
      <c r="H124" s="29"/>
      <c r="I124" s="31">
        <v>0</v>
      </c>
      <c r="J124" s="28"/>
      <c r="K124" s="32"/>
      <c r="Q124" s="2">
        <f t="shared" si="12"/>
        <v>0</v>
      </c>
      <c r="R124" s="31">
        <v>72</v>
      </c>
      <c r="S124" s="31"/>
      <c r="T124" s="43">
        <f t="shared" ref="T124:T128" si="18">R124+S124</f>
        <v>72</v>
      </c>
    </row>
    <row r="125" ht="16.5" customHeight="1" spans="1:20">
      <c r="A125" s="44" t="s">
        <v>214</v>
      </c>
      <c r="B125" s="31"/>
      <c r="C125" s="31"/>
      <c r="D125" s="31">
        <v>0</v>
      </c>
      <c r="E125" s="32"/>
      <c r="F125" s="31"/>
      <c r="G125" s="28"/>
      <c r="H125" s="29"/>
      <c r="I125" s="31">
        <v>3.36</v>
      </c>
      <c r="J125" s="28"/>
      <c r="K125" s="32"/>
      <c r="Q125" s="2">
        <f t="shared" si="12"/>
        <v>3.36</v>
      </c>
      <c r="R125" s="31"/>
      <c r="S125" s="31"/>
      <c r="T125" s="43"/>
    </row>
    <row r="126" ht="16.5" customHeight="1" spans="1:20">
      <c r="A126" s="30" t="s">
        <v>215</v>
      </c>
      <c r="B126" s="31">
        <v>331</v>
      </c>
      <c r="C126" s="31">
        <v>380</v>
      </c>
      <c r="D126" s="31">
        <v>370</v>
      </c>
      <c r="E126" s="32">
        <f>D126/C126*100</f>
        <v>97.3684210526316</v>
      </c>
      <c r="F126" s="31">
        <v>394</v>
      </c>
      <c r="G126" s="28">
        <f>D126-F126</f>
        <v>-24</v>
      </c>
      <c r="H126" s="29">
        <f>G126/F126*100</f>
        <v>-6.09137055837564</v>
      </c>
      <c r="I126" s="31">
        <f>SUM(I127:I132)</f>
        <v>292.89</v>
      </c>
      <c r="J126" s="28">
        <f>I126-B126</f>
        <v>-38.11</v>
      </c>
      <c r="K126" s="32">
        <f>J126/B126*100</f>
        <v>-11.5135951661631</v>
      </c>
      <c r="Q126" s="2">
        <f t="shared" si="12"/>
        <v>1391.54345532809</v>
      </c>
      <c r="R126" s="31">
        <f>SUM(R127:R128)</f>
        <v>362.16</v>
      </c>
      <c r="S126" s="31">
        <f>SUM(S127:S128)</f>
        <v>0</v>
      </c>
      <c r="T126" s="43">
        <f t="shared" si="18"/>
        <v>362.16</v>
      </c>
    </row>
    <row r="127" ht="16.5" customHeight="1" spans="1:20">
      <c r="A127" s="30" t="s">
        <v>143</v>
      </c>
      <c r="B127" s="31"/>
      <c r="C127" s="31"/>
      <c r="D127" s="31">
        <v>0</v>
      </c>
      <c r="E127" s="32"/>
      <c r="F127" s="31"/>
      <c r="G127" s="28"/>
      <c r="H127" s="29"/>
      <c r="I127" s="31">
        <v>223.97</v>
      </c>
      <c r="J127" s="28"/>
      <c r="K127" s="32"/>
      <c r="Q127" s="2">
        <f t="shared" si="12"/>
        <v>223.97</v>
      </c>
      <c r="R127" s="31">
        <v>222.16</v>
      </c>
      <c r="S127" s="31"/>
      <c r="T127" s="43">
        <f t="shared" si="18"/>
        <v>222.16</v>
      </c>
    </row>
    <row r="128" ht="16.5" customHeight="1" spans="1:20">
      <c r="A128" s="30" t="s">
        <v>144</v>
      </c>
      <c r="B128" s="31"/>
      <c r="C128" s="31"/>
      <c r="D128" s="31">
        <v>0</v>
      </c>
      <c r="E128" s="32"/>
      <c r="F128" s="31"/>
      <c r="G128" s="28"/>
      <c r="H128" s="29"/>
      <c r="I128" s="31">
        <v>68.92</v>
      </c>
      <c r="J128" s="28"/>
      <c r="K128" s="32"/>
      <c r="Q128" s="2">
        <f t="shared" si="12"/>
        <v>68.92</v>
      </c>
      <c r="R128" s="31">
        <v>140</v>
      </c>
      <c r="S128" s="31"/>
      <c r="T128" s="43">
        <f t="shared" si="18"/>
        <v>140</v>
      </c>
    </row>
    <row r="129" ht="16.5" hidden="1" customHeight="1" spans="1:20">
      <c r="A129" s="30" t="s">
        <v>145</v>
      </c>
      <c r="B129" s="31"/>
      <c r="C129" s="31"/>
      <c r="D129" s="31">
        <v>0</v>
      </c>
      <c r="E129" s="32"/>
      <c r="F129" s="31"/>
      <c r="G129" s="28"/>
      <c r="H129" s="29"/>
      <c r="I129" s="31">
        <v>0</v>
      </c>
      <c r="J129" s="28"/>
      <c r="K129" s="32"/>
      <c r="Q129" s="2">
        <f t="shared" si="12"/>
        <v>0</v>
      </c>
      <c r="R129" s="31"/>
      <c r="S129" s="31"/>
      <c r="T129" s="43"/>
    </row>
    <row r="130" ht="16.5" hidden="1" customHeight="1" spans="1:20">
      <c r="A130" s="30" t="s">
        <v>157</v>
      </c>
      <c r="B130" s="31"/>
      <c r="C130" s="31"/>
      <c r="D130" s="31">
        <v>0</v>
      </c>
      <c r="E130" s="32"/>
      <c r="F130" s="31"/>
      <c r="G130" s="28"/>
      <c r="H130" s="29"/>
      <c r="I130" s="31">
        <v>0</v>
      </c>
      <c r="J130" s="28"/>
      <c r="K130" s="32"/>
      <c r="Q130" s="2">
        <f t="shared" si="12"/>
        <v>0</v>
      </c>
      <c r="R130" s="31"/>
      <c r="S130" s="31"/>
      <c r="T130" s="43"/>
    </row>
    <row r="131" ht="16.5" hidden="1" customHeight="1" spans="1:20">
      <c r="A131" s="30" t="s">
        <v>152</v>
      </c>
      <c r="B131" s="31"/>
      <c r="C131" s="31"/>
      <c r="D131" s="31">
        <v>0</v>
      </c>
      <c r="E131" s="32"/>
      <c r="F131" s="31"/>
      <c r="G131" s="28"/>
      <c r="H131" s="29"/>
      <c r="I131" s="31">
        <v>0</v>
      </c>
      <c r="J131" s="28"/>
      <c r="K131" s="32"/>
      <c r="Q131" s="2">
        <f t="shared" si="12"/>
        <v>0</v>
      </c>
      <c r="R131" s="31"/>
      <c r="S131" s="31"/>
      <c r="T131" s="43"/>
    </row>
    <row r="132" ht="16.5" hidden="1" customHeight="1" spans="1:20">
      <c r="A132" s="30" t="s">
        <v>216</v>
      </c>
      <c r="B132" s="31"/>
      <c r="C132" s="31"/>
      <c r="D132" s="31">
        <v>0</v>
      </c>
      <c r="E132" s="32"/>
      <c r="F132" s="31"/>
      <c r="G132" s="28"/>
      <c r="H132" s="29"/>
      <c r="I132" s="31">
        <v>0</v>
      </c>
      <c r="J132" s="28"/>
      <c r="K132" s="32"/>
      <c r="Q132" s="2">
        <f t="shared" si="12"/>
        <v>0</v>
      </c>
      <c r="R132" s="31"/>
      <c r="S132" s="31"/>
      <c r="T132" s="43"/>
    </row>
    <row r="133" ht="16.5" customHeight="1" spans="1:20">
      <c r="A133" s="30" t="s">
        <v>217</v>
      </c>
      <c r="B133" s="31">
        <v>1912</v>
      </c>
      <c r="C133" s="31">
        <v>1925</v>
      </c>
      <c r="D133" s="31">
        <v>1925</v>
      </c>
      <c r="E133" s="32">
        <f>D133/C133*100</f>
        <v>100</v>
      </c>
      <c r="F133" s="31">
        <v>2063</v>
      </c>
      <c r="G133" s="28">
        <f>D133-F133</f>
        <v>-138</v>
      </c>
      <c r="H133" s="29">
        <f>G133/F133*100</f>
        <v>-6.68928744546777</v>
      </c>
      <c r="I133" s="31">
        <f>SUM(I134:I138)</f>
        <v>2269.87</v>
      </c>
      <c r="J133" s="28">
        <f>I133-B133</f>
        <v>357.87</v>
      </c>
      <c r="K133" s="32">
        <f>J133/B133*100</f>
        <v>18.717050209205</v>
      </c>
      <c r="Q133" s="2">
        <f t="shared" si="12"/>
        <v>8363.76776276374</v>
      </c>
      <c r="R133" s="31">
        <f>SUM(R134:R138)</f>
        <v>908.79</v>
      </c>
      <c r="S133" s="31">
        <f>SUM(S134:S138)</f>
        <v>0</v>
      </c>
      <c r="T133" s="43">
        <f t="shared" ref="T133:T141" si="19">R133+S133</f>
        <v>908.79</v>
      </c>
    </row>
    <row r="134" ht="16.5" customHeight="1" spans="1:20">
      <c r="A134" s="30" t="s">
        <v>143</v>
      </c>
      <c r="B134" s="31"/>
      <c r="C134" s="31"/>
      <c r="D134" s="31">
        <v>0</v>
      </c>
      <c r="E134" s="32"/>
      <c r="F134" s="31"/>
      <c r="G134" s="28"/>
      <c r="H134" s="29"/>
      <c r="I134" s="31">
        <v>622.32</v>
      </c>
      <c r="J134" s="28"/>
      <c r="K134" s="32"/>
      <c r="Q134" s="2">
        <f t="shared" si="12"/>
        <v>622.32</v>
      </c>
      <c r="R134" s="31">
        <v>496.9</v>
      </c>
      <c r="S134" s="31"/>
      <c r="T134" s="43">
        <f t="shared" si="19"/>
        <v>496.9</v>
      </c>
    </row>
    <row r="135" ht="16.5" customHeight="1" spans="1:20">
      <c r="A135" s="30" t="s">
        <v>144</v>
      </c>
      <c r="B135" s="31"/>
      <c r="C135" s="31"/>
      <c r="D135" s="31">
        <v>0</v>
      </c>
      <c r="E135" s="32"/>
      <c r="F135" s="31"/>
      <c r="G135" s="28"/>
      <c r="H135" s="29"/>
      <c r="I135" s="31">
        <v>156.5</v>
      </c>
      <c r="J135" s="28"/>
      <c r="K135" s="32"/>
      <c r="Q135" s="2">
        <f t="shared" si="12"/>
        <v>156.5</v>
      </c>
      <c r="R135" s="31">
        <v>192.45</v>
      </c>
      <c r="S135" s="31"/>
      <c r="T135" s="43">
        <f t="shared" si="19"/>
        <v>192.45</v>
      </c>
    </row>
    <row r="136" ht="16.5" customHeight="1" spans="1:20">
      <c r="A136" s="30" t="s">
        <v>218</v>
      </c>
      <c r="B136" s="31"/>
      <c r="C136" s="31"/>
      <c r="D136" s="31">
        <v>0</v>
      </c>
      <c r="E136" s="32"/>
      <c r="F136" s="31"/>
      <c r="G136" s="28"/>
      <c r="H136" s="29"/>
      <c r="I136" s="31">
        <v>25.32</v>
      </c>
      <c r="J136" s="28"/>
      <c r="K136" s="32"/>
      <c r="Q136" s="2">
        <f t="shared" ref="Q136:Q199" si="20">B136+C136+D136+E136+G136+H136+I136+J136+K136</f>
        <v>25.32</v>
      </c>
      <c r="R136" s="31">
        <v>0.93</v>
      </c>
      <c r="S136" s="31"/>
      <c r="T136" s="43">
        <f t="shared" si="19"/>
        <v>0.93</v>
      </c>
    </row>
    <row r="137" ht="16.5" customHeight="1" spans="1:20">
      <c r="A137" s="30" t="s">
        <v>152</v>
      </c>
      <c r="B137" s="31"/>
      <c r="C137" s="31"/>
      <c r="D137" s="31">
        <v>0</v>
      </c>
      <c r="E137" s="32"/>
      <c r="F137" s="31"/>
      <c r="G137" s="28"/>
      <c r="H137" s="29"/>
      <c r="I137" s="31">
        <v>100.85</v>
      </c>
      <c r="J137" s="28"/>
      <c r="K137" s="32"/>
      <c r="Q137" s="2">
        <f t="shared" si="20"/>
        <v>100.85</v>
      </c>
      <c r="R137" s="31">
        <v>158.83</v>
      </c>
      <c r="S137" s="31"/>
      <c r="T137" s="43">
        <f t="shared" si="19"/>
        <v>158.83</v>
      </c>
    </row>
    <row r="138" ht="16.5" customHeight="1" spans="1:20">
      <c r="A138" s="30" t="s">
        <v>219</v>
      </c>
      <c r="B138" s="31"/>
      <c r="C138" s="31"/>
      <c r="D138" s="31">
        <v>0</v>
      </c>
      <c r="E138" s="32"/>
      <c r="F138" s="31"/>
      <c r="G138" s="28"/>
      <c r="H138" s="29"/>
      <c r="I138" s="31">
        <v>1364.88</v>
      </c>
      <c r="J138" s="28"/>
      <c r="K138" s="32"/>
      <c r="Q138" s="2">
        <f t="shared" si="20"/>
        <v>1364.88</v>
      </c>
      <c r="R138" s="31">
        <v>59.68</v>
      </c>
      <c r="S138" s="31"/>
      <c r="T138" s="43">
        <f t="shared" si="19"/>
        <v>59.68</v>
      </c>
    </row>
    <row r="139" ht="16.5" customHeight="1" spans="1:20">
      <c r="A139" s="30" t="s">
        <v>220</v>
      </c>
      <c r="B139" s="31">
        <v>4700</v>
      </c>
      <c r="C139" s="31">
        <f>12000-8000-500</f>
        <v>3500</v>
      </c>
      <c r="D139" s="31">
        <v>3421</v>
      </c>
      <c r="E139" s="32">
        <f>D139/C139*100</f>
        <v>97.7428571428571</v>
      </c>
      <c r="F139" s="31">
        <v>6431</v>
      </c>
      <c r="G139" s="28">
        <f>D139-F139</f>
        <v>-3010</v>
      </c>
      <c r="H139" s="29">
        <f>G139/F139*100</f>
        <v>-46.8045405069196</v>
      </c>
      <c r="I139" s="31">
        <f>SUM(I140:I145)</f>
        <v>3526.65</v>
      </c>
      <c r="J139" s="28">
        <f>I139-B139</f>
        <v>-1173.35</v>
      </c>
      <c r="K139" s="32">
        <f>J139/B139*100</f>
        <v>-24.9648936170213</v>
      </c>
      <c r="Q139" s="2">
        <f t="shared" si="20"/>
        <v>10990.2734230189</v>
      </c>
      <c r="R139" s="31">
        <f>SUM(R140:R145)</f>
        <v>4333.23</v>
      </c>
      <c r="S139" s="31">
        <f>SUM(S140:S145)</f>
        <v>995</v>
      </c>
      <c r="T139" s="43">
        <f t="shared" si="19"/>
        <v>5328.23</v>
      </c>
    </row>
    <row r="140" ht="16.5" customHeight="1" spans="1:20">
      <c r="A140" s="30" t="s">
        <v>143</v>
      </c>
      <c r="B140" s="31"/>
      <c r="C140" s="31"/>
      <c r="D140" s="31">
        <v>0</v>
      </c>
      <c r="E140" s="32"/>
      <c r="F140" s="31"/>
      <c r="G140" s="28"/>
      <c r="H140" s="29"/>
      <c r="I140" s="31">
        <v>2427.87</v>
      </c>
      <c r="J140" s="28"/>
      <c r="K140" s="32"/>
      <c r="Q140" s="2">
        <f t="shared" si="20"/>
        <v>2427.87</v>
      </c>
      <c r="R140" s="31">
        <v>2277.74</v>
      </c>
      <c r="S140" s="31">
        <v>411</v>
      </c>
      <c r="T140" s="43">
        <f t="shared" si="19"/>
        <v>2688.74</v>
      </c>
    </row>
    <row r="141" ht="16.5" customHeight="1" spans="1:20">
      <c r="A141" s="30" t="s">
        <v>144</v>
      </c>
      <c r="B141" s="31"/>
      <c r="C141" s="31"/>
      <c r="D141" s="31">
        <v>0</v>
      </c>
      <c r="E141" s="32"/>
      <c r="F141" s="31"/>
      <c r="G141" s="28"/>
      <c r="H141" s="29"/>
      <c r="I141" s="31">
        <v>1066.15</v>
      </c>
      <c r="J141" s="28"/>
      <c r="K141" s="32"/>
      <c r="Q141" s="2">
        <f t="shared" si="20"/>
        <v>1066.15</v>
      </c>
      <c r="R141" s="31">
        <v>1829.6</v>
      </c>
      <c r="S141" s="31">
        <v>573</v>
      </c>
      <c r="T141" s="43">
        <f t="shared" si="19"/>
        <v>2402.6</v>
      </c>
    </row>
    <row r="142" ht="16.5" hidden="1" customHeight="1" spans="1:20">
      <c r="A142" s="30" t="s">
        <v>145</v>
      </c>
      <c r="B142" s="31"/>
      <c r="C142" s="31"/>
      <c r="D142" s="31">
        <v>0</v>
      </c>
      <c r="E142" s="32"/>
      <c r="F142" s="31"/>
      <c r="G142" s="28"/>
      <c r="H142" s="29"/>
      <c r="I142" s="31">
        <v>0</v>
      </c>
      <c r="J142" s="28"/>
      <c r="K142" s="32"/>
      <c r="Q142" s="2">
        <f t="shared" si="20"/>
        <v>0</v>
      </c>
      <c r="R142" s="31"/>
      <c r="S142" s="31"/>
      <c r="T142" s="43"/>
    </row>
    <row r="143" ht="16.5" customHeight="1" spans="1:20">
      <c r="A143" s="30" t="s">
        <v>221</v>
      </c>
      <c r="B143" s="31"/>
      <c r="C143" s="31"/>
      <c r="D143" s="31">
        <v>0</v>
      </c>
      <c r="E143" s="32"/>
      <c r="F143" s="31"/>
      <c r="G143" s="28"/>
      <c r="H143" s="29"/>
      <c r="I143" s="31">
        <v>12.39</v>
      </c>
      <c r="J143" s="28"/>
      <c r="K143" s="32"/>
      <c r="Q143" s="2">
        <f t="shared" si="20"/>
        <v>12.39</v>
      </c>
      <c r="R143" s="31">
        <v>88.67</v>
      </c>
      <c r="S143" s="31"/>
      <c r="T143" s="43">
        <f t="shared" ref="T143:T148" si="21">R143+S143</f>
        <v>88.67</v>
      </c>
    </row>
    <row r="144" ht="16.5" customHeight="1" spans="1:20">
      <c r="A144" s="30" t="s">
        <v>152</v>
      </c>
      <c r="B144" s="31"/>
      <c r="C144" s="31"/>
      <c r="D144" s="31">
        <v>0</v>
      </c>
      <c r="E144" s="32"/>
      <c r="F144" s="31"/>
      <c r="G144" s="28"/>
      <c r="H144" s="29"/>
      <c r="I144" s="31">
        <v>8.24</v>
      </c>
      <c r="J144" s="28"/>
      <c r="K144" s="32"/>
      <c r="Q144" s="2">
        <f t="shared" si="20"/>
        <v>8.24</v>
      </c>
      <c r="R144" s="31">
        <v>137.22</v>
      </c>
      <c r="S144" s="31"/>
      <c r="T144" s="43">
        <f t="shared" si="21"/>
        <v>137.22</v>
      </c>
    </row>
    <row r="145" ht="16.5" customHeight="1" spans="1:20">
      <c r="A145" s="30" t="s">
        <v>222</v>
      </c>
      <c r="B145" s="31"/>
      <c r="C145" s="31"/>
      <c r="D145" s="31">
        <v>0</v>
      </c>
      <c r="E145" s="32"/>
      <c r="F145" s="31"/>
      <c r="G145" s="28"/>
      <c r="H145" s="29"/>
      <c r="I145" s="31">
        <v>12</v>
      </c>
      <c r="J145" s="28"/>
      <c r="K145" s="32"/>
      <c r="Q145" s="2">
        <f t="shared" si="20"/>
        <v>12</v>
      </c>
      <c r="R145" s="31">
        <v>0</v>
      </c>
      <c r="S145" s="31">
        <v>11</v>
      </c>
      <c r="T145" s="43">
        <f t="shared" si="21"/>
        <v>11</v>
      </c>
    </row>
    <row r="146" ht="16.5" customHeight="1" spans="1:20">
      <c r="A146" s="30" t="s">
        <v>223</v>
      </c>
      <c r="B146" s="31">
        <v>5552</v>
      </c>
      <c r="C146" s="31">
        <v>1552</v>
      </c>
      <c r="D146" s="31">
        <v>1345</v>
      </c>
      <c r="E146" s="32">
        <f>D146/C146*100</f>
        <v>86.6623711340206</v>
      </c>
      <c r="F146" s="31">
        <v>1642</v>
      </c>
      <c r="G146" s="28">
        <f>D146-F146</f>
        <v>-297</v>
      </c>
      <c r="H146" s="29">
        <f>G146/F146*100</f>
        <v>-18.0876979293544</v>
      </c>
      <c r="I146" s="31">
        <f>SUM(I147:I152)</f>
        <v>5445.26</v>
      </c>
      <c r="J146" s="28">
        <f>I146-B146</f>
        <v>-106.740000000001</v>
      </c>
      <c r="K146" s="32">
        <f>J146/B146*100</f>
        <v>-1.92255043227667</v>
      </c>
      <c r="Q146" s="2">
        <f t="shared" si="20"/>
        <v>13557.1721227724</v>
      </c>
      <c r="R146" s="31">
        <f>SUM(R147:R152)</f>
        <v>3991.48</v>
      </c>
      <c r="S146" s="31">
        <f>SUM(S147:S152)</f>
        <v>0</v>
      </c>
      <c r="T146" s="43">
        <f t="shared" si="21"/>
        <v>3991.48</v>
      </c>
    </row>
    <row r="147" ht="16.5" customHeight="1" spans="1:20">
      <c r="A147" s="30" t="s">
        <v>143</v>
      </c>
      <c r="B147" s="31"/>
      <c r="C147" s="31"/>
      <c r="D147" s="31">
        <v>0</v>
      </c>
      <c r="E147" s="32"/>
      <c r="F147" s="31"/>
      <c r="G147" s="28"/>
      <c r="H147" s="29"/>
      <c r="I147" s="31">
        <v>5392.57</v>
      </c>
      <c r="J147" s="28"/>
      <c r="K147" s="32"/>
      <c r="Q147" s="2">
        <f t="shared" si="20"/>
        <v>5392.57</v>
      </c>
      <c r="R147" s="31">
        <v>496.99</v>
      </c>
      <c r="S147" s="31"/>
      <c r="T147" s="43">
        <f t="shared" si="21"/>
        <v>496.99</v>
      </c>
    </row>
    <row r="148" ht="16.5" customHeight="1" spans="1:20">
      <c r="A148" s="30" t="s">
        <v>144</v>
      </c>
      <c r="B148" s="31"/>
      <c r="C148" s="31"/>
      <c r="D148" s="31">
        <v>0</v>
      </c>
      <c r="E148" s="32"/>
      <c r="F148" s="31"/>
      <c r="G148" s="28"/>
      <c r="H148" s="29"/>
      <c r="I148" s="31">
        <v>2.69</v>
      </c>
      <c r="J148" s="28"/>
      <c r="K148" s="32"/>
      <c r="Q148" s="2">
        <f t="shared" si="20"/>
        <v>2.69</v>
      </c>
      <c r="R148" s="31">
        <v>353</v>
      </c>
      <c r="S148" s="31"/>
      <c r="T148" s="43">
        <f t="shared" si="21"/>
        <v>353</v>
      </c>
    </row>
    <row r="149" ht="16.5" hidden="1" customHeight="1" spans="1:20">
      <c r="A149" s="30" t="s">
        <v>145</v>
      </c>
      <c r="B149" s="31"/>
      <c r="C149" s="31"/>
      <c r="D149" s="31">
        <v>0</v>
      </c>
      <c r="E149" s="32"/>
      <c r="F149" s="31"/>
      <c r="G149" s="28"/>
      <c r="H149" s="29"/>
      <c r="I149" s="31">
        <v>0</v>
      </c>
      <c r="J149" s="28"/>
      <c r="K149" s="32"/>
      <c r="Q149" s="2">
        <f t="shared" si="20"/>
        <v>0</v>
      </c>
      <c r="R149" s="31"/>
      <c r="S149" s="31"/>
      <c r="T149" s="43"/>
    </row>
    <row r="150" ht="16.5" customHeight="1" spans="1:20">
      <c r="A150" s="30" t="s">
        <v>224</v>
      </c>
      <c r="B150" s="31"/>
      <c r="C150" s="31"/>
      <c r="D150" s="31">
        <v>0</v>
      </c>
      <c r="E150" s="32"/>
      <c r="F150" s="31"/>
      <c r="G150" s="28"/>
      <c r="H150" s="29"/>
      <c r="I150" s="31">
        <v>50</v>
      </c>
      <c r="J150" s="28"/>
      <c r="K150" s="32"/>
      <c r="Q150" s="2">
        <f t="shared" si="20"/>
        <v>50</v>
      </c>
      <c r="R150" s="31"/>
      <c r="S150" s="31"/>
      <c r="T150" s="43"/>
    </row>
    <row r="151" ht="16.5" hidden="1" customHeight="1" spans="1:20">
      <c r="A151" s="30" t="s">
        <v>152</v>
      </c>
      <c r="B151" s="31"/>
      <c r="C151" s="31"/>
      <c r="D151" s="31">
        <v>0</v>
      </c>
      <c r="E151" s="32"/>
      <c r="F151" s="31"/>
      <c r="G151" s="28"/>
      <c r="H151" s="29"/>
      <c r="I151" s="31">
        <v>0</v>
      </c>
      <c r="J151" s="28"/>
      <c r="K151" s="32"/>
      <c r="Q151" s="2">
        <f t="shared" si="20"/>
        <v>0</v>
      </c>
      <c r="R151" s="31">
        <v>227.49</v>
      </c>
      <c r="S151" s="31"/>
      <c r="T151" s="43">
        <f t="shared" ref="T151:T155" si="22">R151+S151</f>
        <v>227.49</v>
      </c>
    </row>
    <row r="152" ht="16.5" hidden="1" customHeight="1" spans="1:20">
      <c r="A152" s="30" t="s">
        <v>225</v>
      </c>
      <c r="B152" s="31"/>
      <c r="C152" s="31"/>
      <c r="D152" s="31">
        <v>0</v>
      </c>
      <c r="E152" s="32"/>
      <c r="F152" s="31"/>
      <c r="G152" s="28"/>
      <c r="H152" s="29"/>
      <c r="I152" s="31">
        <v>0</v>
      </c>
      <c r="J152" s="28"/>
      <c r="K152" s="32"/>
      <c r="Q152" s="2">
        <f t="shared" si="20"/>
        <v>0</v>
      </c>
      <c r="R152" s="31">
        <v>2914</v>
      </c>
      <c r="S152" s="31"/>
      <c r="T152" s="43">
        <f t="shared" si="22"/>
        <v>2914</v>
      </c>
    </row>
    <row r="153" ht="16.5" customHeight="1" spans="1:20">
      <c r="A153" s="30" t="s">
        <v>226</v>
      </c>
      <c r="B153" s="31">
        <v>1710</v>
      </c>
      <c r="C153" s="31">
        <f>1710-400</f>
        <v>1310</v>
      </c>
      <c r="D153" s="31">
        <v>1247</v>
      </c>
      <c r="E153" s="32">
        <f>D153/C153*100</f>
        <v>95.1908396946565</v>
      </c>
      <c r="F153" s="31">
        <v>1142</v>
      </c>
      <c r="G153" s="28">
        <f>D153-F153</f>
        <v>105</v>
      </c>
      <c r="H153" s="29">
        <f>G153/F153*100</f>
        <v>9.19439579684764</v>
      </c>
      <c r="I153" s="31">
        <f>SUM(I154:I159)</f>
        <v>1109.74</v>
      </c>
      <c r="J153" s="28">
        <f>I153-B153</f>
        <v>-600.26</v>
      </c>
      <c r="K153" s="32">
        <f>J153/B153*100</f>
        <v>-35.1029239766082</v>
      </c>
      <c r="Q153" s="2">
        <f t="shared" si="20"/>
        <v>4950.7623115149</v>
      </c>
      <c r="R153" s="31">
        <f>SUM(R154:R159)</f>
        <v>1846.57</v>
      </c>
      <c r="S153" s="31">
        <f>SUM(S154:S159)</f>
        <v>0</v>
      </c>
      <c r="T153" s="43">
        <f t="shared" si="22"/>
        <v>1846.57</v>
      </c>
    </row>
    <row r="154" ht="16.5" customHeight="1" spans="1:20">
      <c r="A154" s="30" t="s">
        <v>143</v>
      </c>
      <c r="B154" s="31"/>
      <c r="C154" s="31"/>
      <c r="D154" s="31">
        <v>0</v>
      </c>
      <c r="E154" s="32"/>
      <c r="F154" s="31"/>
      <c r="G154" s="28"/>
      <c r="H154" s="29"/>
      <c r="I154" s="31">
        <v>438.68</v>
      </c>
      <c r="J154" s="28"/>
      <c r="K154" s="32"/>
      <c r="Q154" s="2">
        <f t="shared" si="20"/>
        <v>438.68</v>
      </c>
      <c r="R154" s="31">
        <v>366.49</v>
      </c>
      <c r="S154" s="31"/>
      <c r="T154" s="43">
        <f t="shared" si="22"/>
        <v>366.49</v>
      </c>
    </row>
    <row r="155" ht="16.5" customHeight="1" spans="1:20">
      <c r="A155" s="30" t="s">
        <v>144</v>
      </c>
      <c r="B155" s="31"/>
      <c r="C155" s="31"/>
      <c r="D155" s="31">
        <v>0</v>
      </c>
      <c r="E155" s="32"/>
      <c r="F155" s="31"/>
      <c r="G155" s="28"/>
      <c r="H155" s="29"/>
      <c r="I155" s="31">
        <v>520</v>
      </c>
      <c r="J155" s="28"/>
      <c r="K155" s="32"/>
      <c r="Q155" s="2">
        <f t="shared" si="20"/>
        <v>520</v>
      </c>
      <c r="R155" s="31">
        <v>1313.7</v>
      </c>
      <c r="S155" s="31"/>
      <c r="T155" s="43">
        <f t="shared" si="22"/>
        <v>1313.7</v>
      </c>
    </row>
    <row r="156" ht="16.5" hidden="1" customHeight="1" spans="1:20">
      <c r="A156" s="30" t="s">
        <v>145</v>
      </c>
      <c r="B156" s="31"/>
      <c r="C156" s="31"/>
      <c r="D156" s="31">
        <v>0</v>
      </c>
      <c r="E156" s="32"/>
      <c r="F156" s="31"/>
      <c r="G156" s="28"/>
      <c r="H156" s="29"/>
      <c r="I156" s="31">
        <v>0</v>
      </c>
      <c r="J156" s="28"/>
      <c r="K156" s="32"/>
      <c r="Q156" s="2">
        <f t="shared" si="20"/>
        <v>0</v>
      </c>
      <c r="R156" s="31"/>
      <c r="S156" s="31"/>
      <c r="T156" s="43"/>
    </row>
    <row r="157" ht="16.5" customHeight="1" spans="1:20">
      <c r="A157" s="30" t="s">
        <v>227</v>
      </c>
      <c r="B157" s="31"/>
      <c r="C157" s="31"/>
      <c r="D157" s="31">
        <v>0</v>
      </c>
      <c r="E157" s="32"/>
      <c r="F157" s="31"/>
      <c r="G157" s="28"/>
      <c r="H157" s="29"/>
      <c r="I157" s="31">
        <v>65</v>
      </c>
      <c r="J157" s="28"/>
      <c r="K157" s="32"/>
      <c r="Q157" s="2">
        <f t="shared" si="20"/>
        <v>65</v>
      </c>
      <c r="R157" s="31"/>
      <c r="S157" s="31"/>
      <c r="T157" s="43"/>
    </row>
    <row r="158" ht="16.5" hidden="1" customHeight="1" spans="1:20">
      <c r="A158" s="30" t="s">
        <v>152</v>
      </c>
      <c r="B158" s="31"/>
      <c r="C158" s="31"/>
      <c r="D158" s="31">
        <v>0</v>
      </c>
      <c r="E158" s="32"/>
      <c r="F158" s="31"/>
      <c r="G158" s="28"/>
      <c r="H158" s="29"/>
      <c r="I158" s="31">
        <v>0</v>
      </c>
      <c r="J158" s="28"/>
      <c r="K158" s="32"/>
      <c r="Q158" s="2">
        <f t="shared" si="20"/>
        <v>0</v>
      </c>
      <c r="R158" s="31"/>
      <c r="S158" s="31"/>
      <c r="T158" s="43"/>
    </row>
    <row r="159" ht="16.5" customHeight="1" spans="1:20">
      <c r="A159" s="30" t="s">
        <v>228</v>
      </c>
      <c r="B159" s="31"/>
      <c r="C159" s="31"/>
      <c r="D159" s="31">
        <v>0</v>
      </c>
      <c r="E159" s="32"/>
      <c r="F159" s="31"/>
      <c r="G159" s="28"/>
      <c r="H159" s="29"/>
      <c r="I159" s="31">
        <v>86.06</v>
      </c>
      <c r="J159" s="28"/>
      <c r="K159" s="32"/>
      <c r="Q159" s="2">
        <f t="shared" si="20"/>
        <v>86.06</v>
      </c>
      <c r="R159" s="31">
        <v>166.38</v>
      </c>
      <c r="S159" s="31">
        <v>0</v>
      </c>
      <c r="T159" s="43">
        <f t="shared" ref="T159:T162" si="23">R159+S159</f>
        <v>166.38</v>
      </c>
    </row>
    <row r="160" ht="16.5" customHeight="1" spans="1:20">
      <c r="A160" s="30" t="s">
        <v>229</v>
      </c>
      <c r="B160" s="31">
        <v>1191</v>
      </c>
      <c r="C160" s="31">
        <f>1191-300</f>
        <v>891</v>
      </c>
      <c r="D160" s="31">
        <v>717</v>
      </c>
      <c r="E160" s="32">
        <f>D160/C160*100</f>
        <v>80.4713804713805</v>
      </c>
      <c r="F160" s="31">
        <v>665</v>
      </c>
      <c r="G160" s="28">
        <f>D160-F160</f>
        <v>52</v>
      </c>
      <c r="H160" s="29">
        <f>G160/F160*100</f>
        <v>7.81954887218045</v>
      </c>
      <c r="I160" s="31">
        <f>SUM(I161:I167)</f>
        <v>1138.4</v>
      </c>
      <c r="J160" s="28">
        <f>I160-B160</f>
        <v>-52.5999999999999</v>
      </c>
      <c r="K160" s="32">
        <f>J160/B160*100</f>
        <v>-4.41645675902602</v>
      </c>
      <c r="Q160" s="2">
        <f t="shared" si="20"/>
        <v>4020.67447258454</v>
      </c>
      <c r="R160" s="31">
        <f>SUM(R161:R167)</f>
        <v>649.76</v>
      </c>
      <c r="S160" s="31">
        <f>SUM(S161:S167)</f>
        <v>0</v>
      </c>
      <c r="T160" s="43">
        <f t="shared" si="23"/>
        <v>649.76</v>
      </c>
    </row>
    <row r="161" ht="16.5" customHeight="1" spans="1:20">
      <c r="A161" s="30" t="s">
        <v>143</v>
      </c>
      <c r="B161" s="31"/>
      <c r="C161" s="31"/>
      <c r="D161" s="31">
        <v>0</v>
      </c>
      <c r="E161" s="32"/>
      <c r="F161" s="31"/>
      <c r="G161" s="28"/>
      <c r="H161" s="29"/>
      <c r="I161" s="31">
        <v>473.99</v>
      </c>
      <c r="J161" s="28"/>
      <c r="K161" s="32"/>
      <c r="Q161" s="2">
        <f t="shared" si="20"/>
        <v>473.99</v>
      </c>
      <c r="R161" s="31">
        <v>355.26</v>
      </c>
      <c r="S161" s="31"/>
      <c r="T161" s="43">
        <f t="shared" si="23"/>
        <v>355.26</v>
      </c>
    </row>
    <row r="162" ht="16.5" customHeight="1" spans="1:20">
      <c r="A162" s="30" t="s">
        <v>144</v>
      </c>
      <c r="B162" s="31"/>
      <c r="C162" s="31"/>
      <c r="D162" s="31">
        <v>0</v>
      </c>
      <c r="E162" s="32"/>
      <c r="F162" s="31"/>
      <c r="G162" s="28"/>
      <c r="H162" s="29"/>
      <c r="I162" s="31">
        <v>551.01</v>
      </c>
      <c r="J162" s="28"/>
      <c r="K162" s="32"/>
      <c r="Q162" s="2">
        <f t="shared" si="20"/>
        <v>551.01</v>
      </c>
      <c r="R162" s="31">
        <v>278</v>
      </c>
      <c r="S162" s="31"/>
      <c r="T162" s="43">
        <f t="shared" si="23"/>
        <v>278</v>
      </c>
    </row>
    <row r="163" ht="16.5" hidden="1" customHeight="1" spans="1:20">
      <c r="A163" s="30" t="s">
        <v>145</v>
      </c>
      <c r="B163" s="31"/>
      <c r="C163" s="31"/>
      <c r="D163" s="31">
        <v>0</v>
      </c>
      <c r="E163" s="32"/>
      <c r="F163" s="31"/>
      <c r="G163" s="28"/>
      <c r="H163" s="29"/>
      <c r="I163" s="31">
        <v>0</v>
      </c>
      <c r="J163" s="28"/>
      <c r="K163" s="32"/>
      <c r="Q163" s="2">
        <f t="shared" si="20"/>
        <v>0</v>
      </c>
      <c r="R163" s="31"/>
      <c r="S163" s="31"/>
      <c r="T163" s="43"/>
    </row>
    <row r="164" ht="16.5" hidden="1" customHeight="1" spans="1:20">
      <c r="A164" s="30" t="s">
        <v>230</v>
      </c>
      <c r="B164" s="31"/>
      <c r="C164" s="31"/>
      <c r="D164" s="31">
        <v>0</v>
      </c>
      <c r="E164" s="32"/>
      <c r="F164" s="31"/>
      <c r="G164" s="28"/>
      <c r="H164" s="29"/>
      <c r="I164" s="31">
        <v>0</v>
      </c>
      <c r="J164" s="28"/>
      <c r="K164" s="32"/>
      <c r="Q164" s="2">
        <f t="shared" si="20"/>
        <v>0</v>
      </c>
      <c r="R164" s="31"/>
      <c r="S164" s="31"/>
      <c r="T164" s="43"/>
    </row>
    <row r="165" ht="16.5" customHeight="1" spans="1:20">
      <c r="A165" s="30" t="s">
        <v>231</v>
      </c>
      <c r="B165" s="45"/>
      <c r="C165" s="45"/>
      <c r="D165" s="45">
        <v>0</v>
      </c>
      <c r="E165" s="45"/>
      <c r="F165" s="45"/>
      <c r="G165" s="45"/>
      <c r="H165" s="45"/>
      <c r="I165" s="31">
        <v>113.4</v>
      </c>
      <c r="J165" s="28"/>
      <c r="K165" s="32"/>
      <c r="Q165" s="2">
        <f t="shared" si="20"/>
        <v>113.4</v>
      </c>
      <c r="R165" s="31">
        <v>9</v>
      </c>
      <c r="S165" s="31"/>
      <c r="T165" s="43">
        <f t="shared" ref="T165:T168" si="24">R165+S165</f>
        <v>9</v>
      </c>
    </row>
    <row r="166" ht="16.5" hidden="1" customHeight="1" spans="1:20">
      <c r="A166" s="30" t="s">
        <v>152</v>
      </c>
      <c r="B166" s="45"/>
      <c r="C166" s="45"/>
      <c r="D166" s="45">
        <v>0</v>
      </c>
      <c r="E166" s="45"/>
      <c r="F166" s="45"/>
      <c r="G166" s="45"/>
      <c r="H166" s="45"/>
      <c r="I166" s="31">
        <v>0</v>
      </c>
      <c r="J166" s="28"/>
      <c r="K166" s="32"/>
      <c r="Q166" s="2">
        <f t="shared" si="20"/>
        <v>0</v>
      </c>
      <c r="R166" s="31"/>
      <c r="S166" s="31"/>
      <c r="T166" s="43"/>
    </row>
    <row r="167" ht="16.5" hidden="1" customHeight="1" spans="1:20">
      <c r="A167" s="30" t="s">
        <v>232</v>
      </c>
      <c r="B167" s="31"/>
      <c r="C167" s="31"/>
      <c r="D167" s="31">
        <v>0</v>
      </c>
      <c r="E167" s="32"/>
      <c r="F167" s="31"/>
      <c r="G167" s="28"/>
      <c r="H167" s="29"/>
      <c r="I167" s="31">
        <v>0</v>
      </c>
      <c r="J167" s="28"/>
      <c r="K167" s="32"/>
      <c r="Q167" s="2">
        <f t="shared" si="20"/>
        <v>0</v>
      </c>
      <c r="R167" s="31">
        <v>7.5</v>
      </c>
      <c r="S167" s="31"/>
      <c r="T167" s="43">
        <f t="shared" si="24"/>
        <v>7.5</v>
      </c>
    </row>
    <row r="168" ht="16.5" hidden="1" customHeight="1" spans="1:20">
      <c r="A168" s="30" t="s">
        <v>233</v>
      </c>
      <c r="B168" s="31"/>
      <c r="C168" s="31"/>
      <c r="D168" s="31">
        <v>0</v>
      </c>
      <c r="E168" s="32"/>
      <c r="F168" s="31"/>
      <c r="G168" s="28">
        <f>D168-F168</f>
        <v>0</v>
      </c>
      <c r="H168" s="29"/>
      <c r="I168" s="31">
        <f>SUM(I169:I173)</f>
        <v>0</v>
      </c>
      <c r="J168" s="28">
        <f>I168-B168</f>
        <v>0</v>
      </c>
      <c r="K168" s="32"/>
      <c r="Q168" s="2">
        <f t="shared" si="20"/>
        <v>0</v>
      </c>
      <c r="R168" s="31"/>
      <c r="S168" s="31"/>
      <c r="T168" s="43">
        <f t="shared" si="24"/>
        <v>0</v>
      </c>
    </row>
    <row r="169" ht="16.5" hidden="1" customHeight="1" spans="1:20">
      <c r="A169" s="30" t="s">
        <v>143</v>
      </c>
      <c r="B169" s="31"/>
      <c r="C169" s="31"/>
      <c r="D169" s="31">
        <v>0</v>
      </c>
      <c r="E169" s="32"/>
      <c r="F169" s="31"/>
      <c r="G169" s="28"/>
      <c r="H169" s="29"/>
      <c r="I169" s="31"/>
      <c r="J169" s="28"/>
      <c r="K169" s="32"/>
      <c r="Q169" s="2">
        <f t="shared" si="20"/>
        <v>0</v>
      </c>
      <c r="R169" s="31"/>
      <c r="S169" s="31"/>
      <c r="T169" s="43"/>
    </row>
    <row r="170" ht="16.5" hidden="1" customHeight="1" spans="1:20">
      <c r="A170" s="30" t="s">
        <v>144</v>
      </c>
      <c r="B170" s="31"/>
      <c r="C170" s="31"/>
      <c r="D170" s="31">
        <v>0</v>
      </c>
      <c r="E170" s="32"/>
      <c r="F170" s="31"/>
      <c r="G170" s="28"/>
      <c r="H170" s="29"/>
      <c r="I170" s="31"/>
      <c r="J170" s="28"/>
      <c r="K170" s="32"/>
      <c r="Q170" s="2">
        <f t="shared" si="20"/>
        <v>0</v>
      </c>
      <c r="R170" s="31"/>
      <c r="S170" s="31"/>
      <c r="T170" s="43"/>
    </row>
    <row r="171" ht="16.5" hidden="1" customHeight="1" spans="1:20">
      <c r="A171" s="30" t="s">
        <v>145</v>
      </c>
      <c r="B171" s="31"/>
      <c r="C171" s="31"/>
      <c r="D171" s="31">
        <v>0</v>
      </c>
      <c r="E171" s="32"/>
      <c r="F171" s="31"/>
      <c r="G171" s="28"/>
      <c r="H171" s="29"/>
      <c r="I171" s="31"/>
      <c r="J171" s="28"/>
      <c r="K171" s="32"/>
      <c r="Q171" s="2">
        <f t="shared" si="20"/>
        <v>0</v>
      </c>
      <c r="R171" s="31"/>
      <c r="S171" s="31"/>
      <c r="T171" s="43"/>
    </row>
    <row r="172" ht="16.5" hidden="1" customHeight="1" spans="1:20">
      <c r="A172" s="30" t="s">
        <v>152</v>
      </c>
      <c r="B172" s="31"/>
      <c r="C172" s="31"/>
      <c r="D172" s="31">
        <v>0</v>
      </c>
      <c r="E172" s="32"/>
      <c r="F172" s="31"/>
      <c r="G172" s="28"/>
      <c r="H172" s="29"/>
      <c r="I172" s="31">
        <v>0</v>
      </c>
      <c r="J172" s="28"/>
      <c r="K172" s="32"/>
      <c r="Q172" s="2">
        <f t="shared" si="20"/>
        <v>0</v>
      </c>
      <c r="R172" s="31"/>
      <c r="S172" s="31"/>
      <c r="T172" s="43"/>
    </row>
    <row r="173" ht="16.5" hidden="1" customHeight="1" spans="1:20">
      <c r="A173" s="30" t="s">
        <v>234</v>
      </c>
      <c r="B173" s="31"/>
      <c r="C173" s="31"/>
      <c r="D173" s="31">
        <v>0</v>
      </c>
      <c r="E173" s="32"/>
      <c r="F173" s="31"/>
      <c r="G173" s="28"/>
      <c r="H173" s="29"/>
      <c r="I173" s="31">
        <v>0</v>
      </c>
      <c r="J173" s="28"/>
      <c r="K173" s="32"/>
      <c r="Q173" s="2">
        <f t="shared" si="20"/>
        <v>0</v>
      </c>
      <c r="R173" s="31"/>
      <c r="S173" s="31"/>
      <c r="T173" s="43"/>
    </row>
    <row r="174" ht="16.5" customHeight="1" spans="1:20">
      <c r="A174" s="30" t="s">
        <v>235</v>
      </c>
      <c r="B174" s="31">
        <v>556</v>
      </c>
      <c r="C174" s="31">
        <f>640-90</f>
        <v>550</v>
      </c>
      <c r="D174" s="31">
        <v>470</v>
      </c>
      <c r="E174" s="32">
        <f>D174/C174*100</f>
        <v>85.4545454545455</v>
      </c>
      <c r="F174" s="31">
        <v>691</v>
      </c>
      <c r="G174" s="28">
        <f>D174-F174</f>
        <v>-221</v>
      </c>
      <c r="H174" s="29">
        <f>G174/F174*100</f>
        <v>-31.9826338639653</v>
      </c>
      <c r="I174" s="31">
        <f>SUM(I175:I179)</f>
        <v>430.64</v>
      </c>
      <c r="J174" s="28">
        <f>I174-B174</f>
        <v>-125.36</v>
      </c>
      <c r="K174" s="32">
        <f>J174/B174*100</f>
        <v>-22.5467625899281</v>
      </c>
      <c r="Q174" s="2">
        <f t="shared" si="20"/>
        <v>1691.20514900065</v>
      </c>
      <c r="R174" s="31">
        <f>SUM(R175:R177)</f>
        <v>668.62</v>
      </c>
      <c r="S174" s="31">
        <f>SUM(S175:S177)</f>
        <v>0</v>
      </c>
      <c r="T174" s="43">
        <f t="shared" ref="T174:T177" si="25">R174+S174</f>
        <v>668.62</v>
      </c>
    </row>
    <row r="175" ht="16.5" customHeight="1" spans="1:20">
      <c r="A175" s="30" t="s">
        <v>143</v>
      </c>
      <c r="B175" s="31"/>
      <c r="C175" s="31"/>
      <c r="D175" s="31">
        <v>0</v>
      </c>
      <c r="E175" s="32"/>
      <c r="F175" s="31"/>
      <c r="G175" s="28"/>
      <c r="H175" s="29"/>
      <c r="I175" s="31">
        <v>350.48</v>
      </c>
      <c r="J175" s="28"/>
      <c r="K175" s="32"/>
      <c r="Q175" s="2">
        <f t="shared" si="20"/>
        <v>350.48</v>
      </c>
      <c r="R175" s="31">
        <v>196.76</v>
      </c>
      <c r="S175" s="31"/>
      <c r="T175" s="43">
        <f t="shared" si="25"/>
        <v>196.76</v>
      </c>
    </row>
    <row r="176" ht="16.5" hidden="1" customHeight="1" spans="1:20">
      <c r="A176" s="30" t="s">
        <v>144</v>
      </c>
      <c r="B176" s="31"/>
      <c r="C176" s="31"/>
      <c r="D176" s="31">
        <v>0</v>
      </c>
      <c r="E176" s="32"/>
      <c r="F176" s="31"/>
      <c r="G176" s="28"/>
      <c r="H176" s="29"/>
      <c r="I176" s="31">
        <v>0</v>
      </c>
      <c r="J176" s="28"/>
      <c r="K176" s="32"/>
      <c r="Q176" s="2">
        <f t="shared" si="20"/>
        <v>0</v>
      </c>
      <c r="R176" s="31">
        <v>70</v>
      </c>
      <c r="S176" s="31"/>
      <c r="T176" s="43">
        <f t="shared" si="25"/>
        <v>70</v>
      </c>
    </row>
    <row r="177" ht="16.5" customHeight="1" spans="1:20">
      <c r="A177" s="30" t="s">
        <v>145</v>
      </c>
      <c r="B177" s="31"/>
      <c r="C177" s="31"/>
      <c r="D177" s="31">
        <v>0</v>
      </c>
      <c r="E177" s="32"/>
      <c r="F177" s="31"/>
      <c r="G177" s="28"/>
      <c r="H177" s="29"/>
      <c r="I177" s="31">
        <v>66.26</v>
      </c>
      <c r="J177" s="28"/>
      <c r="K177" s="32"/>
      <c r="Q177" s="2">
        <f t="shared" si="20"/>
        <v>66.26</v>
      </c>
      <c r="R177" s="31">
        <v>401.86</v>
      </c>
      <c r="S177" s="31"/>
      <c r="T177" s="43">
        <f t="shared" si="25"/>
        <v>401.86</v>
      </c>
    </row>
    <row r="178" ht="16.5" hidden="1" customHeight="1" spans="1:20">
      <c r="A178" s="30" t="s">
        <v>152</v>
      </c>
      <c r="B178" s="31"/>
      <c r="C178" s="31"/>
      <c r="D178" s="31">
        <v>0</v>
      </c>
      <c r="E178" s="32"/>
      <c r="F178" s="31"/>
      <c r="G178" s="28"/>
      <c r="H178" s="29"/>
      <c r="I178" s="31">
        <v>0</v>
      </c>
      <c r="J178" s="28"/>
      <c r="K178" s="32"/>
      <c r="Q178" s="2">
        <f t="shared" si="20"/>
        <v>0</v>
      </c>
      <c r="R178" s="31"/>
      <c r="S178" s="31"/>
      <c r="T178" s="43"/>
    </row>
    <row r="179" ht="16.5" customHeight="1" spans="1:20">
      <c r="A179" s="30" t="s">
        <v>236</v>
      </c>
      <c r="B179" s="31"/>
      <c r="C179" s="31"/>
      <c r="D179" s="31">
        <v>0</v>
      </c>
      <c r="E179" s="32"/>
      <c r="F179" s="31"/>
      <c r="G179" s="28"/>
      <c r="H179" s="29"/>
      <c r="I179" s="31">
        <v>13.9</v>
      </c>
      <c r="J179" s="28"/>
      <c r="K179" s="32"/>
      <c r="Q179" s="2">
        <f t="shared" si="20"/>
        <v>13.9</v>
      </c>
      <c r="R179" s="31"/>
      <c r="S179" s="31"/>
      <c r="T179" s="43"/>
    </row>
    <row r="180" ht="16.5" customHeight="1" spans="1:20">
      <c r="A180" s="30" t="s">
        <v>237</v>
      </c>
      <c r="B180" s="46">
        <v>375</v>
      </c>
      <c r="C180" s="46">
        <v>375</v>
      </c>
      <c r="D180" s="46">
        <v>222</v>
      </c>
      <c r="E180" s="29">
        <f>D180/C180*100</f>
        <v>59.2</v>
      </c>
      <c r="F180" s="31">
        <v>37</v>
      </c>
      <c r="G180" s="45"/>
      <c r="H180" s="29">
        <f>G180/F180*100</f>
        <v>0</v>
      </c>
      <c r="I180" s="31">
        <f>SUM(I181:I186)</f>
        <v>278.43</v>
      </c>
      <c r="J180" s="45">
        <f>I180-B180</f>
        <v>-96.57</v>
      </c>
      <c r="K180" s="32">
        <f>J180/B180*100</f>
        <v>-25.752</v>
      </c>
      <c r="Q180" s="2">
        <f t="shared" si="20"/>
        <v>1187.308</v>
      </c>
      <c r="R180" s="31">
        <v>0</v>
      </c>
      <c r="S180" s="31">
        <v>0</v>
      </c>
      <c r="T180" s="43">
        <f>R180+S180</f>
        <v>0</v>
      </c>
    </row>
    <row r="181" ht="16.5" customHeight="1" spans="1:20">
      <c r="A181" s="30" t="s">
        <v>143</v>
      </c>
      <c r="B181" s="45"/>
      <c r="C181" s="45"/>
      <c r="D181" s="45">
        <v>0</v>
      </c>
      <c r="E181" s="29"/>
      <c r="F181" s="45"/>
      <c r="G181" s="45"/>
      <c r="H181" s="47"/>
      <c r="I181" s="31">
        <v>272.7</v>
      </c>
      <c r="J181" s="45"/>
      <c r="K181" s="32"/>
      <c r="Q181" s="2">
        <f t="shared" si="20"/>
        <v>272.7</v>
      </c>
      <c r="R181" s="31"/>
      <c r="S181" s="31"/>
      <c r="T181" s="43"/>
    </row>
    <row r="182" ht="16.5" hidden="1" customHeight="1" spans="1:20">
      <c r="A182" s="30" t="s">
        <v>144</v>
      </c>
      <c r="B182" s="45"/>
      <c r="C182" s="45"/>
      <c r="D182" s="45">
        <v>0</v>
      </c>
      <c r="E182" s="29"/>
      <c r="F182" s="45"/>
      <c r="G182" s="45"/>
      <c r="H182" s="47"/>
      <c r="I182" s="31">
        <v>0</v>
      </c>
      <c r="J182" s="45"/>
      <c r="K182" s="32"/>
      <c r="Q182" s="2">
        <f t="shared" si="20"/>
        <v>0</v>
      </c>
      <c r="R182" s="31"/>
      <c r="S182" s="31"/>
      <c r="T182" s="43"/>
    </row>
    <row r="183" ht="16.5" customHeight="1" spans="1:20">
      <c r="A183" s="30" t="s">
        <v>145</v>
      </c>
      <c r="B183" s="45"/>
      <c r="C183" s="45"/>
      <c r="D183" s="45">
        <v>0</v>
      </c>
      <c r="E183" s="29"/>
      <c r="F183" s="45"/>
      <c r="G183" s="45"/>
      <c r="H183" s="47"/>
      <c r="I183" s="31">
        <v>5.73</v>
      </c>
      <c r="J183" s="45"/>
      <c r="K183" s="32"/>
      <c r="Q183" s="2">
        <f t="shared" si="20"/>
        <v>5.73</v>
      </c>
      <c r="R183" s="31"/>
      <c r="S183" s="31"/>
      <c r="T183" s="43"/>
    </row>
    <row r="184" ht="16.5" hidden="1" customHeight="1" spans="1:20">
      <c r="A184" s="30" t="s">
        <v>238</v>
      </c>
      <c r="B184" s="45"/>
      <c r="C184" s="45"/>
      <c r="D184" s="45">
        <v>0</v>
      </c>
      <c r="E184" s="29"/>
      <c r="F184" s="45"/>
      <c r="G184" s="45"/>
      <c r="H184" s="47"/>
      <c r="I184" s="31">
        <v>0</v>
      </c>
      <c r="J184" s="45"/>
      <c r="K184" s="32"/>
      <c r="Q184" s="2">
        <f t="shared" si="20"/>
        <v>0</v>
      </c>
      <c r="R184" s="31"/>
      <c r="S184" s="31"/>
      <c r="T184" s="43"/>
    </row>
    <row r="185" ht="16.5" hidden="1" customHeight="1" spans="1:20">
      <c r="A185" s="30" t="s">
        <v>152</v>
      </c>
      <c r="B185" s="45"/>
      <c r="C185" s="45"/>
      <c r="D185" s="45">
        <v>0</v>
      </c>
      <c r="E185" s="29"/>
      <c r="F185" s="45"/>
      <c r="G185" s="45"/>
      <c r="H185" s="47"/>
      <c r="I185" s="31">
        <v>0</v>
      </c>
      <c r="J185" s="45"/>
      <c r="K185" s="32"/>
      <c r="Q185" s="2">
        <f t="shared" si="20"/>
        <v>0</v>
      </c>
      <c r="R185" s="31"/>
      <c r="S185" s="31"/>
      <c r="T185" s="43"/>
    </row>
    <row r="186" ht="16.5" hidden="1" customHeight="1" spans="1:20">
      <c r="A186" s="30" t="s">
        <v>239</v>
      </c>
      <c r="B186" s="45"/>
      <c r="C186" s="45"/>
      <c r="D186" s="45">
        <v>0</v>
      </c>
      <c r="E186" s="29"/>
      <c r="F186" s="45"/>
      <c r="G186" s="45"/>
      <c r="H186" s="47"/>
      <c r="I186" s="31">
        <v>0</v>
      </c>
      <c r="J186" s="45"/>
      <c r="K186" s="32"/>
      <c r="Q186" s="2">
        <f t="shared" si="20"/>
        <v>0</v>
      </c>
      <c r="R186" s="31"/>
      <c r="S186" s="31"/>
      <c r="T186" s="43"/>
    </row>
    <row r="187" ht="16.5" customHeight="1" spans="1:20">
      <c r="A187" s="30" t="s">
        <v>240</v>
      </c>
      <c r="B187" s="31">
        <v>6728</v>
      </c>
      <c r="C187" s="31">
        <f>9200-900</f>
        <v>8300</v>
      </c>
      <c r="D187" s="31">
        <v>8243</v>
      </c>
      <c r="E187" s="29">
        <f>D187/C187*100</f>
        <v>99.3132530120482</v>
      </c>
      <c r="F187" s="31">
        <v>6932</v>
      </c>
      <c r="G187" s="45"/>
      <c r="H187" s="29">
        <f>G187/F187*100</f>
        <v>0</v>
      </c>
      <c r="I187" s="31">
        <f>SUM(I188:I201)</f>
        <v>5918.76</v>
      </c>
      <c r="J187" s="28"/>
      <c r="K187" s="32">
        <f>J187/B187*100</f>
        <v>0</v>
      </c>
      <c r="Q187" s="2">
        <f t="shared" si="20"/>
        <v>29289.0732530121</v>
      </c>
      <c r="R187" s="31">
        <f>SUM(R188:R201)</f>
        <v>6050.19</v>
      </c>
      <c r="S187" s="31">
        <f>SUM(S188:S201)</f>
        <v>0</v>
      </c>
      <c r="T187" s="43">
        <f t="shared" ref="T187:T189" si="26">R187+S187</f>
        <v>6050.19</v>
      </c>
    </row>
    <row r="188" ht="16.5" customHeight="1" spans="1:20">
      <c r="A188" s="30" t="s">
        <v>143</v>
      </c>
      <c r="B188" s="31"/>
      <c r="C188" s="31"/>
      <c r="D188" s="31">
        <v>0</v>
      </c>
      <c r="E188" s="32"/>
      <c r="F188" s="31"/>
      <c r="G188" s="28"/>
      <c r="H188" s="29"/>
      <c r="I188" s="31">
        <v>3762.53</v>
      </c>
      <c r="J188" s="28"/>
      <c r="K188" s="32"/>
      <c r="Q188" s="2">
        <f t="shared" si="20"/>
        <v>3762.53</v>
      </c>
      <c r="R188" s="31">
        <v>3523.49</v>
      </c>
      <c r="S188" s="31"/>
      <c r="T188" s="43">
        <f t="shared" si="26"/>
        <v>3523.49</v>
      </c>
    </row>
    <row r="189" ht="16.5" customHeight="1" spans="1:20">
      <c r="A189" s="30" t="s">
        <v>144</v>
      </c>
      <c r="B189" s="31"/>
      <c r="C189" s="31"/>
      <c r="D189" s="31">
        <v>0</v>
      </c>
      <c r="E189" s="32"/>
      <c r="F189" s="31"/>
      <c r="G189" s="28"/>
      <c r="H189" s="29"/>
      <c r="I189" s="31">
        <v>455.08</v>
      </c>
      <c r="J189" s="28"/>
      <c r="K189" s="32"/>
      <c r="Q189" s="2">
        <f t="shared" si="20"/>
        <v>455.08</v>
      </c>
      <c r="R189" s="31">
        <v>388</v>
      </c>
      <c r="S189" s="31"/>
      <c r="T189" s="43">
        <f t="shared" si="26"/>
        <v>388</v>
      </c>
    </row>
    <row r="190" ht="16.5" hidden="1" customHeight="1" spans="1:20">
      <c r="A190" s="30" t="s">
        <v>145</v>
      </c>
      <c r="B190" s="31"/>
      <c r="C190" s="31"/>
      <c r="D190" s="31">
        <v>0</v>
      </c>
      <c r="E190" s="32"/>
      <c r="F190" s="31"/>
      <c r="G190" s="28"/>
      <c r="H190" s="29"/>
      <c r="I190" s="31">
        <v>0</v>
      </c>
      <c r="J190" s="28"/>
      <c r="K190" s="32"/>
      <c r="Q190" s="2">
        <f t="shared" si="20"/>
        <v>0</v>
      </c>
      <c r="R190" s="31"/>
      <c r="S190" s="31"/>
      <c r="T190" s="43"/>
    </row>
    <row r="191" ht="16.5" customHeight="1" spans="1:20">
      <c r="A191" s="30" t="s">
        <v>241</v>
      </c>
      <c r="B191" s="31"/>
      <c r="C191" s="31"/>
      <c r="D191" s="31">
        <v>0</v>
      </c>
      <c r="E191" s="32"/>
      <c r="F191" s="31"/>
      <c r="G191" s="28"/>
      <c r="H191" s="29"/>
      <c r="I191" s="31">
        <v>102.13</v>
      </c>
      <c r="J191" s="28"/>
      <c r="K191" s="32"/>
      <c r="Q191" s="2">
        <f t="shared" si="20"/>
        <v>102.13</v>
      </c>
      <c r="R191" s="31">
        <v>350</v>
      </c>
      <c r="S191" s="31"/>
      <c r="T191" s="43">
        <f t="shared" ref="T191:T196" si="27">R191+S191</f>
        <v>350</v>
      </c>
    </row>
    <row r="192" ht="16.5" hidden="1" customHeight="1" spans="1:20">
      <c r="A192" s="30" t="s">
        <v>242</v>
      </c>
      <c r="B192" s="31"/>
      <c r="C192" s="31"/>
      <c r="D192" s="31">
        <v>0</v>
      </c>
      <c r="E192" s="32"/>
      <c r="F192" s="31"/>
      <c r="G192" s="28"/>
      <c r="H192" s="29"/>
      <c r="I192" s="31">
        <v>0</v>
      </c>
      <c r="J192" s="28"/>
      <c r="K192" s="32"/>
      <c r="Q192" s="2">
        <f t="shared" si="20"/>
        <v>0</v>
      </c>
      <c r="R192" s="31">
        <v>150</v>
      </c>
      <c r="S192" s="31"/>
      <c r="T192" s="43">
        <f t="shared" si="27"/>
        <v>150</v>
      </c>
    </row>
    <row r="193" ht="16.5" hidden="1" customHeight="1" spans="1:20">
      <c r="A193" s="30" t="s">
        <v>184</v>
      </c>
      <c r="B193" s="31"/>
      <c r="C193" s="31"/>
      <c r="D193" s="31">
        <v>0</v>
      </c>
      <c r="E193" s="32"/>
      <c r="F193" s="31"/>
      <c r="G193" s="28"/>
      <c r="H193" s="29"/>
      <c r="I193" s="31">
        <v>0</v>
      </c>
      <c r="J193" s="28"/>
      <c r="K193" s="32"/>
      <c r="Q193" s="2">
        <f t="shared" si="20"/>
        <v>0</v>
      </c>
      <c r="R193" s="31"/>
      <c r="S193" s="31"/>
      <c r="T193" s="43"/>
    </row>
    <row r="194" ht="16.5" hidden="1" customHeight="1" spans="1:20">
      <c r="A194" s="30" t="s">
        <v>243</v>
      </c>
      <c r="B194" s="31"/>
      <c r="C194" s="31"/>
      <c r="D194" s="31">
        <v>0</v>
      </c>
      <c r="E194" s="32"/>
      <c r="F194" s="31"/>
      <c r="G194" s="28"/>
      <c r="H194" s="29"/>
      <c r="I194" s="31">
        <v>0</v>
      </c>
      <c r="J194" s="28"/>
      <c r="K194" s="32"/>
      <c r="Q194" s="2">
        <f t="shared" si="20"/>
        <v>0</v>
      </c>
      <c r="R194" s="31"/>
      <c r="S194" s="31"/>
      <c r="T194" s="43"/>
    </row>
    <row r="195" ht="16.5" customHeight="1" spans="1:20">
      <c r="A195" s="30" t="s">
        <v>244</v>
      </c>
      <c r="B195" s="31"/>
      <c r="C195" s="31"/>
      <c r="D195" s="31">
        <v>0</v>
      </c>
      <c r="E195" s="32"/>
      <c r="F195" s="31"/>
      <c r="G195" s="28"/>
      <c r="H195" s="29"/>
      <c r="I195" s="31">
        <v>356</v>
      </c>
      <c r="J195" s="28"/>
      <c r="K195" s="32"/>
      <c r="Q195" s="2">
        <f t="shared" si="20"/>
        <v>356</v>
      </c>
      <c r="R195" s="31"/>
      <c r="S195" s="31"/>
      <c r="T195" s="43"/>
    </row>
    <row r="196" ht="16.5" customHeight="1" spans="1:20">
      <c r="A196" s="30" t="s">
        <v>245</v>
      </c>
      <c r="B196" s="31"/>
      <c r="C196" s="31"/>
      <c r="D196" s="31">
        <v>0</v>
      </c>
      <c r="E196" s="32"/>
      <c r="F196" s="31"/>
      <c r="G196" s="28"/>
      <c r="H196" s="29"/>
      <c r="I196" s="31">
        <v>4</v>
      </c>
      <c r="J196" s="28"/>
      <c r="K196" s="32"/>
      <c r="Q196" s="2">
        <f t="shared" si="20"/>
        <v>4</v>
      </c>
      <c r="R196" s="31">
        <v>15</v>
      </c>
      <c r="S196" s="31"/>
      <c r="T196" s="43">
        <f t="shared" si="27"/>
        <v>15</v>
      </c>
    </row>
    <row r="197" ht="16.5" customHeight="1" spans="1:20">
      <c r="A197" s="30" t="s">
        <v>246</v>
      </c>
      <c r="B197" s="31"/>
      <c r="C197" s="31"/>
      <c r="D197" s="31">
        <v>0</v>
      </c>
      <c r="E197" s="32"/>
      <c r="F197" s="31"/>
      <c r="G197" s="28"/>
      <c r="H197" s="29"/>
      <c r="I197" s="31">
        <v>49</v>
      </c>
      <c r="J197" s="28"/>
      <c r="K197" s="32"/>
      <c r="Q197" s="2">
        <f t="shared" si="20"/>
        <v>49</v>
      </c>
      <c r="R197" s="31"/>
      <c r="S197" s="31"/>
      <c r="T197" s="43"/>
    </row>
    <row r="198" ht="16.5" hidden="1" customHeight="1" spans="1:20">
      <c r="A198" s="30" t="s">
        <v>247</v>
      </c>
      <c r="B198" s="31"/>
      <c r="C198" s="31"/>
      <c r="D198" s="31">
        <v>0</v>
      </c>
      <c r="E198" s="32"/>
      <c r="F198" s="31"/>
      <c r="G198" s="28"/>
      <c r="H198" s="29"/>
      <c r="I198" s="31">
        <v>0</v>
      </c>
      <c r="J198" s="28"/>
      <c r="K198" s="32"/>
      <c r="Q198" s="2">
        <f t="shared" si="20"/>
        <v>0</v>
      </c>
      <c r="R198" s="31"/>
      <c r="S198" s="31"/>
      <c r="T198" s="43"/>
    </row>
    <row r="199" ht="16.5" hidden="1" customHeight="1" spans="1:20">
      <c r="A199" s="30" t="s">
        <v>248</v>
      </c>
      <c r="B199" s="31"/>
      <c r="C199" s="31"/>
      <c r="D199" s="31">
        <v>0</v>
      </c>
      <c r="E199" s="32"/>
      <c r="F199" s="31"/>
      <c r="G199" s="28"/>
      <c r="H199" s="29"/>
      <c r="I199" s="31">
        <v>0</v>
      </c>
      <c r="J199" s="28"/>
      <c r="K199" s="32"/>
      <c r="Q199" s="2">
        <f t="shared" si="20"/>
        <v>0</v>
      </c>
      <c r="R199" s="31"/>
      <c r="S199" s="31"/>
      <c r="T199" s="43"/>
    </row>
    <row r="200" ht="16.5" customHeight="1" spans="1:20">
      <c r="A200" s="30" t="s">
        <v>152</v>
      </c>
      <c r="B200" s="31"/>
      <c r="C200" s="31"/>
      <c r="D200" s="31">
        <v>0</v>
      </c>
      <c r="E200" s="32"/>
      <c r="F200" s="31"/>
      <c r="G200" s="28"/>
      <c r="H200" s="29"/>
      <c r="I200" s="31">
        <v>912.7</v>
      </c>
      <c r="J200" s="28"/>
      <c r="K200" s="32"/>
      <c r="Q200" s="2">
        <f t="shared" ref="Q200:Q263" si="28">B200+C200+D200+E200+G200+H200+I200+J200+K200</f>
        <v>912.7</v>
      </c>
      <c r="R200" s="31">
        <v>1178.7</v>
      </c>
      <c r="S200" s="31"/>
      <c r="T200" s="43">
        <f t="shared" ref="T200:T206" si="29">R200+S200</f>
        <v>1178.7</v>
      </c>
    </row>
    <row r="201" ht="16.5" customHeight="1" spans="1:20">
      <c r="A201" s="30" t="s">
        <v>249</v>
      </c>
      <c r="B201" s="31"/>
      <c r="C201" s="31"/>
      <c r="D201" s="31">
        <v>0</v>
      </c>
      <c r="E201" s="32"/>
      <c r="F201" s="31"/>
      <c r="G201" s="28"/>
      <c r="H201" s="29"/>
      <c r="I201" s="31">
        <v>277.32</v>
      </c>
      <c r="J201" s="28"/>
      <c r="K201" s="32"/>
      <c r="Q201" s="2">
        <f t="shared" si="28"/>
        <v>277.32</v>
      </c>
      <c r="R201" s="31">
        <v>445</v>
      </c>
      <c r="S201" s="31"/>
      <c r="T201" s="43">
        <f t="shared" si="29"/>
        <v>445</v>
      </c>
    </row>
    <row r="202" ht="16.5" customHeight="1" spans="1:20">
      <c r="A202" s="30" t="s">
        <v>250</v>
      </c>
      <c r="B202" s="31">
        <v>74014</v>
      </c>
      <c r="C202" s="31">
        <v>300</v>
      </c>
      <c r="D202" s="31">
        <v>260</v>
      </c>
      <c r="E202" s="32">
        <f t="shared" ref="E202:E205" si="30">D202/C202*100</f>
        <v>86.6666666666667</v>
      </c>
      <c r="F202" s="31">
        <v>170</v>
      </c>
      <c r="G202" s="28">
        <f t="shared" ref="G202:G205" si="31">D202-F202</f>
        <v>90</v>
      </c>
      <c r="H202" s="29">
        <f t="shared" ref="H202:H205" si="32">G202/F202*100</f>
        <v>52.9411764705882</v>
      </c>
      <c r="I202" s="31">
        <f>I203</f>
        <v>1844.31</v>
      </c>
      <c r="J202" s="28">
        <f t="shared" ref="J202:J205" si="33">I202-B202</f>
        <v>-72169.69</v>
      </c>
      <c r="K202" s="32">
        <f t="shared" ref="K202:K205" si="34">J202/B202*100</f>
        <v>-97.5081606182614</v>
      </c>
      <c r="Q202" s="2">
        <f t="shared" si="28"/>
        <v>4380.71968251899</v>
      </c>
      <c r="R202" s="31">
        <f>R203</f>
        <v>50842.5</v>
      </c>
      <c r="S202" s="31">
        <f>S203</f>
        <v>35</v>
      </c>
      <c r="T202" s="43">
        <f t="shared" si="29"/>
        <v>50877.5</v>
      </c>
    </row>
    <row r="203" ht="16.5" customHeight="1" spans="1:20">
      <c r="A203" s="44" t="s">
        <v>251</v>
      </c>
      <c r="B203" s="31"/>
      <c r="C203" s="31"/>
      <c r="D203" s="31">
        <v>0</v>
      </c>
      <c r="E203" s="32"/>
      <c r="F203" s="31"/>
      <c r="G203" s="28"/>
      <c r="H203" s="29"/>
      <c r="I203" s="31">
        <v>1844.31</v>
      </c>
      <c r="J203" s="28"/>
      <c r="K203" s="32"/>
      <c r="Q203" s="2">
        <f t="shared" si="28"/>
        <v>1844.31</v>
      </c>
      <c r="R203" s="31">
        <v>50842.5</v>
      </c>
      <c r="S203" s="31">
        <v>35</v>
      </c>
      <c r="T203" s="43">
        <f t="shared" si="29"/>
        <v>50877.5</v>
      </c>
    </row>
    <row r="204" s="2" customFormat="1" ht="16.5" customHeight="1" spans="1:20">
      <c r="A204" s="27" t="s">
        <v>252</v>
      </c>
      <c r="B204" s="28">
        <f t="shared" ref="B204:F204" si="35">B205+B209+B210+B211+B219</f>
        <v>3235</v>
      </c>
      <c r="C204" s="28">
        <f t="shared" si="35"/>
        <v>987</v>
      </c>
      <c r="D204" s="28">
        <f t="shared" si="35"/>
        <v>897</v>
      </c>
      <c r="E204" s="32">
        <f t="shared" si="30"/>
        <v>90.8814589665653</v>
      </c>
      <c r="F204" s="28">
        <f t="shared" si="35"/>
        <v>687</v>
      </c>
      <c r="G204" s="28">
        <f t="shared" si="31"/>
        <v>210</v>
      </c>
      <c r="H204" s="29">
        <f t="shared" si="32"/>
        <v>30.5676855895196</v>
      </c>
      <c r="I204" s="28">
        <f>I205+I209+I210+I211+I219</f>
        <v>715.81</v>
      </c>
      <c r="J204" s="28">
        <f t="shared" si="33"/>
        <v>-2519.19</v>
      </c>
      <c r="K204" s="32">
        <f t="shared" si="34"/>
        <v>-77.8729520865533</v>
      </c>
      <c r="Q204" s="2">
        <f t="shared" si="28"/>
        <v>3569.19619246953</v>
      </c>
      <c r="R204" s="28">
        <f>R205+R211+R219</f>
        <v>1394.41</v>
      </c>
      <c r="S204" s="28">
        <f>S205+S211+S219</f>
        <v>35</v>
      </c>
      <c r="T204" s="43">
        <f t="shared" si="29"/>
        <v>1429.41</v>
      </c>
    </row>
    <row r="205" s="2" customFormat="1" ht="16.5" hidden="1" customHeight="1" spans="1:20">
      <c r="A205" s="30" t="s">
        <v>253</v>
      </c>
      <c r="B205" s="31"/>
      <c r="C205" s="31"/>
      <c r="D205" s="28">
        <v>0</v>
      </c>
      <c r="E205" s="32" t="e">
        <f t="shared" si="30"/>
        <v>#DIV/0!</v>
      </c>
      <c r="F205" s="28"/>
      <c r="G205" s="28">
        <f t="shared" si="31"/>
        <v>0</v>
      </c>
      <c r="H205" s="29" t="e">
        <f t="shared" si="32"/>
        <v>#DIV/0!</v>
      </c>
      <c r="I205" s="28">
        <f>SUM(I206:I208)</f>
        <v>0</v>
      </c>
      <c r="J205" s="28">
        <f t="shared" si="33"/>
        <v>0</v>
      </c>
      <c r="K205" s="32" t="e">
        <f t="shared" si="34"/>
        <v>#DIV/0!</v>
      </c>
      <c r="Q205" s="2" t="e">
        <f t="shared" si="28"/>
        <v>#DIV/0!</v>
      </c>
      <c r="R205" s="28"/>
      <c r="S205" s="28"/>
      <c r="T205" s="43">
        <f t="shared" si="29"/>
        <v>0</v>
      </c>
    </row>
    <row r="206" s="2" customFormat="1" ht="16.5" hidden="1" customHeight="1" spans="1:20">
      <c r="A206" s="30" t="s">
        <v>254</v>
      </c>
      <c r="B206" s="31"/>
      <c r="C206" s="31"/>
      <c r="D206" s="28">
        <v>0</v>
      </c>
      <c r="E206" s="32"/>
      <c r="F206" s="28"/>
      <c r="G206" s="28"/>
      <c r="H206" s="29"/>
      <c r="I206" s="28"/>
      <c r="J206" s="28"/>
      <c r="K206" s="32"/>
      <c r="Q206" s="2">
        <f t="shared" si="28"/>
        <v>0</v>
      </c>
      <c r="R206" s="28"/>
      <c r="S206" s="28"/>
      <c r="T206" s="43">
        <f t="shared" si="29"/>
        <v>0</v>
      </c>
    </row>
    <row r="207" s="2" customFormat="1" ht="16.5" hidden="1" customHeight="1" spans="1:20">
      <c r="A207" s="30" t="s">
        <v>255</v>
      </c>
      <c r="B207" s="31"/>
      <c r="C207" s="31"/>
      <c r="D207" s="28">
        <v>0</v>
      </c>
      <c r="E207" s="32"/>
      <c r="F207" s="28"/>
      <c r="G207" s="28"/>
      <c r="H207" s="29"/>
      <c r="I207" s="28"/>
      <c r="J207" s="28"/>
      <c r="K207" s="32"/>
      <c r="Q207" s="2">
        <f t="shared" si="28"/>
        <v>0</v>
      </c>
      <c r="R207" s="28"/>
      <c r="S207" s="28"/>
      <c r="T207" s="43"/>
    </row>
    <row r="208" s="2" customFormat="1" ht="16.5" hidden="1" customHeight="1" spans="1:20">
      <c r="A208" s="30" t="s">
        <v>256</v>
      </c>
      <c r="B208" s="31"/>
      <c r="C208" s="31"/>
      <c r="D208" s="28">
        <v>0</v>
      </c>
      <c r="E208" s="32"/>
      <c r="F208" s="28"/>
      <c r="G208" s="28"/>
      <c r="H208" s="29"/>
      <c r="I208" s="28"/>
      <c r="J208" s="28"/>
      <c r="K208" s="32"/>
      <c r="Q208" s="2">
        <f t="shared" si="28"/>
        <v>0</v>
      </c>
      <c r="R208" s="28"/>
      <c r="S208" s="28"/>
      <c r="T208" s="43">
        <f t="shared" ref="T208:T212" si="36">R208+S208</f>
        <v>0</v>
      </c>
    </row>
    <row r="209" s="2" customFormat="1" ht="16.5" hidden="1" customHeight="1" spans="1:20">
      <c r="A209" s="30" t="s">
        <v>257</v>
      </c>
      <c r="B209" s="31"/>
      <c r="C209" s="31"/>
      <c r="D209" s="28">
        <v>0</v>
      </c>
      <c r="E209" s="32" t="e">
        <f t="shared" ref="E209:E211" si="37">D209/C209*100</f>
        <v>#DIV/0!</v>
      </c>
      <c r="F209" s="28"/>
      <c r="G209" s="28">
        <f t="shared" ref="G209:G211" si="38">D209-F209</f>
        <v>0</v>
      </c>
      <c r="H209" s="29" t="e">
        <f t="shared" ref="H209:H211" si="39">G209/F209*100</f>
        <v>#DIV/0!</v>
      </c>
      <c r="I209" s="28"/>
      <c r="J209" s="28">
        <f t="shared" ref="J209:J211" si="40">I209-B209</f>
        <v>0</v>
      </c>
      <c r="K209" s="32" t="e">
        <f t="shared" ref="K209:K211" si="41">J209/B209*100</f>
        <v>#DIV/0!</v>
      </c>
      <c r="Q209" s="2" t="e">
        <f t="shared" si="28"/>
        <v>#DIV/0!</v>
      </c>
      <c r="R209" s="28"/>
      <c r="S209" s="28"/>
      <c r="T209" s="43"/>
    </row>
    <row r="210" s="2" customFormat="1" ht="16.5" hidden="1" customHeight="1" spans="1:20">
      <c r="A210" s="30" t="s">
        <v>258</v>
      </c>
      <c r="B210" s="31"/>
      <c r="C210" s="31"/>
      <c r="D210" s="28">
        <v>0</v>
      </c>
      <c r="E210" s="32" t="e">
        <f t="shared" si="37"/>
        <v>#DIV/0!</v>
      </c>
      <c r="F210" s="28"/>
      <c r="G210" s="28">
        <f t="shared" si="38"/>
        <v>0</v>
      </c>
      <c r="H210" s="29" t="e">
        <f t="shared" si="39"/>
        <v>#DIV/0!</v>
      </c>
      <c r="I210" s="28"/>
      <c r="J210" s="28">
        <f t="shared" si="40"/>
        <v>0</v>
      </c>
      <c r="K210" s="32" t="e">
        <f t="shared" si="41"/>
        <v>#DIV/0!</v>
      </c>
      <c r="Q210" s="2" t="e">
        <f t="shared" si="28"/>
        <v>#DIV/0!</v>
      </c>
      <c r="R210" s="28"/>
      <c r="S210" s="28"/>
      <c r="T210" s="43"/>
    </row>
    <row r="211" ht="16.5" customHeight="1" spans="1:20">
      <c r="A211" s="30" t="s">
        <v>259</v>
      </c>
      <c r="B211" s="31">
        <v>2296</v>
      </c>
      <c r="C211" s="31">
        <f>2296-1148-215</f>
        <v>933</v>
      </c>
      <c r="D211" s="31">
        <v>843</v>
      </c>
      <c r="E211" s="32">
        <f t="shared" si="37"/>
        <v>90.3536977491961</v>
      </c>
      <c r="F211" s="31">
        <v>40</v>
      </c>
      <c r="G211" s="28">
        <f t="shared" si="38"/>
        <v>803</v>
      </c>
      <c r="H211" s="29">
        <f t="shared" si="39"/>
        <v>2007.5</v>
      </c>
      <c r="I211" s="31">
        <f>SUM(I212:I218)</f>
        <v>695.87</v>
      </c>
      <c r="J211" s="28">
        <f t="shared" si="40"/>
        <v>-1600.13</v>
      </c>
      <c r="K211" s="32">
        <f t="shared" si="41"/>
        <v>-69.6920731707317</v>
      </c>
      <c r="Q211" s="2">
        <f t="shared" si="28"/>
        <v>5998.90162457846</v>
      </c>
      <c r="R211" s="31">
        <f>SUM(R212:R218)</f>
        <v>608.7</v>
      </c>
      <c r="S211" s="31">
        <f>SUM(S212:S218)</f>
        <v>10</v>
      </c>
      <c r="T211" s="43">
        <f t="shared" si="36"/>
        <v>618.7</v>
      </c>
    </row>
    <row r="212" ht="16.5" hidden="1" customHeight="1" spans="1:20">
      <c r="A212" s="30" t="s">
        <v>260</v>
      </c>
      <c r="B212" s="31"/>
      <c r="C212" s="31"/>
      <c r="D212" s="31">
        <v>0</v>
      </c>
      <c r="E212" s="32"/>
      <c r="F212" s="31"/>
      <c r="G212" s="28"/>
      <c r="H212" s="29"/>
      <c r="I212" s="31">
        <v>0</v>
      </c>
      <c r="J212" s="28"/>
      <c r="K212" s="32"/>
      <c r="Q212" s="2">
        <f t="shared" si="28"/>
        <v>0</v>
      </c>
      <c r="R212" s="31">
        <v>593.7</v>
      </c>
      <c r="S212" s="31"/>
      <c r="T212" s="43">
        <f t="shared" si="36"/>
        <v>593.7</v>
      </c>
    </row>
    <row r="213" ht="16.5" hidden="1" customHeight="1" spans="1:20">
      <c r="A213" s="30" t="s">
        <v>261</v>
      </c>
      <c r="B213" s="31"/>
      <c r="C213" s="31"/>
      <c r="D213" s="31">
        <v>0</v>
      </c>
      <c r="E213" s="32"/>
      <c r="F213" s="31"/>
      <c r="G213" s="28"/>
      <c r="H213" s="29"/>
      <c r="I213" s="31">
        <v>0</v>
      </c>
      <c r="J213" s="28"/>
      <c r="K213" s="32"/>
      <c r="Q213" s="2">
        <f t="shared" si="28"/>
        <v>0</v>
      </c>
      <c r="R213" s="31"/>
      <c r="S213" s="31"/>
      <c r="T213" s="43"/>
    </row>
    <row r="214" ht="16.5" hidden="1" customHeight="1" spans="1:20">
      <c r="A214" s="30" t="s">
        <v>262</v>
      </c>
      <c r="B214" s="31"/>
      <c r="C214" s="31"/>
      <c r="D214" s="31">
        <v>0</v>
      </c>
      <c r="E214" s="32"/>
      <c r="F214" s="31"/>
      <c r="G214" s="28"/>
      <c r="H214" s="29"/>
      <c r="I214" s="31">
        <v>0</v>
      </c>
      <c r="J214" s="28"/>
      <c r="K214" s="32"/>
      <c r="Q214" s="2">
        <f t="shared" si="28"/>
        <v>0</v>
      </c>
      <c r="R214" s="31"/>
      <c r="S214" s="31"/>
      <c r="T214" s="43"/>
    </row>
    <row r="215" ht="16.5" hidden="1" customHeight="1" spans="1:20">
      <c r="A215" s="30" t="s">
        <v>263</v>
      </c>
      <c r="B215" s="31"/>
      <c r="C215" s="31"/>
      <c r="D215" s="31">
        <v>0</v>
      </c>
      <c r="E215" s="32"/>
      <c r="F215" s="31"/>
      <c r="G215" s="28"/>
      <c r="H215" s="29"/>
      <c r="I215" s="31">
        <v>0</v>
      </c>
      <c r="J215" s="28"/>
      <c r="K215" s="32"/>
      <c r="Q215" s="2">
        <f t="shared" si="28"/>
        <v>0</v>
      </c>
      <c r="R215" s="31"/>
      <c r="S215" s="31"/>
      <c r="T215" s="43"/>
    </row>
    <row r="216" ht="16.5" customHeight="1" spans="1:20">
      <c r="A216" s="30" t="s">
        <v>264</v>
      </c>
      <c r="B216" s="31"/>
      <c r="C216" s="31"/>
      <c r="D216" s="31">
        <v>0</v>
      </c>
      <c r="E216" s="32"/>
      <c r="F216" s="31"/>
      <c r="G216" s="28"/>
      <c r="H216" s="29"/>
      <c r="I216" s="31">
        <v>13</v>
      </c>
      <c r="J216" s="28"/>
      <c r="K216" s="32"/>
      <c r="Q216" s="2">
        <f t="shared" si="28"/>
        <v>13</v>
      </c>
      <c r="R216" s="31"/>
      <c r="S216" s="31">
        <v>10</v>
      </c>
      <c r="T216" s="43">
        <f t="shared" ref="T216:T222" si="42">R216+S216</f>
        <v>10</v>
      </c>
    </row>
    <row r="217" ht="16.5" hidden="1" customHeight="1" spans="1:20">
      <c r="A217" s="30" t="s">
        <v>265</v>
      </c>
      <c r="B217" s="31"/>
      <c r="C217" s="31"/>
      <c r="D217" s="31">
        <v>0</v>
      </c>
      <c r="E217" s="32"/>
      <c r="F217" s="31"/>
      <c r="G217" s="28"/>
      <c r="H217" s="29"/>
      <c r="I217" s="31">
        <v>0</v>
      </c>
      <c r="J217" s="28"/>
      <c r="K217" s="32"/>
      <c r="Q217" s="2">
        <f t="shared" si="28"/>
        <v>0</v>
      </c>
      <c r="R217" s="31"/>
      <c r="S217" s="31"/>
      <c r="T217" s="43"/>
    </row>
    <row r="218" ht="16.5" customHeight="1" spans="1:20">
      <c r="A218" s="30" t="s">
        <v>266</v>
      </c>
      <c r="B218" s="31"/>
      <c r="C218" s="31"/>
      <c r="D218" s="31">
        <v>0</v>
      </c>
      <c r="E218" s="32"/>
      <c r="F218" s="31"/>
      <c r="G218" s="28"/>
      <c r="H218" s="29"/>
      <c r="I218" s="31">
        <v>682.87</v>
      </c>
      <c r="J218" s="28"/>
      <c r="K218" s="32"/>
      <c r="Q218" s="2">
        <f t="shared" si="28"/>
        <v>682.87</v>
      </c>
      <c r="R218" s="31">
        <v>15</v>
      </c>
      <c r="S218" s="31"/>
      <c r="T218" s="43">
        <f t="shared" si="42"/>
        <v>15</v>
      </c>
    </row>
    <row r="219" ht="16.5" customHeight="1" spans="1:20">
      <c r="A219" s="30" t="s">
        <v>267</v>
      </c>
      <c r="B219" s="31">
        <v>939</v>
      </c>
      <c r="C219" s="31">
        <v>54</v>
      </c>
      <c r="D219" s="31">
        <v>54</v>
      </c>
      <c r="E219" s="32">
        <f t="shared" ref="E219:E221" si="43">D219/C219*100</f>
        <v>100</v>
      </c>
      <c r="F219" s="31">
        <v>647</v>
      </c>
      <c r="G219" s="28">
        <f t="shared" ref="G219:G221" si="44">D219-F219</f>
        <v>-593</v>
      </c>
      <c r="H219" s="29">
        <f t="shared" ref="H219:H221" si="45">G219/F219*100</f>
        <v>-91.6537867078825</v>
      </c>
      <c r="I219" s="31">
        <v>19.94</v>
      </c>
      <c r="J219" s="28">
        <f t="shared" ref="J219:J221" si="46">I219-B219</f>
        <v>-919.06</v>
      </c>
      <c r="K219" s="32">
        <f t="shared" ref="K219:K221" si="47">J219/B219*100</f>
        <v>-97.8764643237487</v>
      </c>
      <c r="Q219" s="2">
        <f t="shared" si="28"/>
        <v>-534.650251031631</v>
      </c>
      <c r="R219" s="31">
        <v>785.71</v>
      </c>
      <c r="S219" s="31">
        <v>25</v>
      </c>
      <c r="T219" s="43">
        <f t="shared" si="42"/>
        <v>810.71</v>
      </c>
    </row>
    <row r="220" s="2" customFormat="1" ht="16.5" customHeight="1" spans="1:20">
      <c r="A220" s="27" t="s">
        <v>268</v>
      </c>
      <c r="B220" s="28">
        <f t="shared" ref="B220:F220" si="48">B221+B224+B235+B242+B250+B259+B273+B274+B284+B285+B286</f>
        <v>50962</v>
      </c>
      <c r="C220" s="28">
        <f t="shared" si="48"/>
        <v>46423</v>
      </c>
      <c r="D220" s="28">
        <f t="shared" si="48"/>
        <v>43927</v>
      </c>
      <c r="E220" s="29">
        <f t="shared" si="43"/>
        <v>94.6233548025763</v>
      </c>
      <c r="F220" s="28">
        <f t="shared" si="48"/>
        <v>47329</v>
      </c>
      <c r="G220" s="28">
        <f t="shared" si="44"/>
        <v>-3402</v>
      </c>
      <c r="H220" s="29">
        <f t="shared" si="45"/>
        <v>-7.18798199835196</v>
      </c>
      <c r="I220" s="28">
        <f>I221+I224+I235+I242+I250+I259+I273+I274+I284+I285+I286</f>
        <v>80309.01</v>
      </c>
      <c r="J220" s="28">
        <f t="shared" si="46"/>
        <v>29347.01</v>
      </c>
      <c r="K220" s="29">
        <f t="shared" si="47"/>
        <v>57.5860641262117</v>
      </c>
      <c r="Q220" s="2">
        <f t="shared" si="28"/>
        <v>247711.04143693</v>
      </c>
      <c r="R220" s="28">
        <f>R221+R224+R235+R242+R250+R259+R273+R274+R284+R285+R286</f>
        <v>50187.76</v>
      </c>
      <c r="S220" s="28">
        <f>S221+S224+S235+S242+S250+S259+S273+S274+S284+S285+S286</f>
        <v>1473</v>
      </c>
      <c r="T220" s="43">
        <f t="shared" si="42"/>
        <v>51660.76</v>
      </c>
    </row>
    <row r="221" ht="16.5" customHeight="1" spans="1:20">
      <c r="A221" s="30" t="s">
        <v>269</v>
      </c>
      <c r="B221" s="31">
        <v>140</v>
      </c>
      <c r="C221" s="31">
        <v>0</v>
      </c>
      <c r="D221" s="31">
        <v>0</v>
      </c>
      <c r="E221" s="32"/>
      <c r="F221" s="31">
        <v>125</v>
      </c>
      <c r="G221" s="28">
        <f t="shared" si="44"/>
        <v>-125</v>
      </c>
      <c r="H221" s="29">
        <f t="shared" si="45"/>
        <v>-100</v>
      </c>
      <c r="I221" s="31">
        <f>SUM(I222:I223)</f>
        <v>0</v>
      </c>
      <c r="J221" s="28">
        <f t="shared" si="46"/>
        <v>-140</v>
      </c>
      <c r="K221" s="32">
        <f t="shared" si="47"/>
        <v>-100</v>
      </c>
      <c r="Q221" s="2">
        <f t="shared" si="28"/>
        <v>-325</v>
      </c>
      <c r="R221" s="31">
        <f>SUM(R222:R222)</f>
        <v>440</v>
      </c>
      <c r="S221" s="31">
        <f>SUM(S222:S222)</f>
        <v>0</v>
      </c>
      <c r="T221" s="43">
        <f t="shared" si="42"/>
        <v>440</v>
      </c>
    </row>
    <row r="222" ht="16.5" hidden="1" customHeight="1" spans="1:20">
      <c r="A222" s="30" t="s">
        <v>270</v>
      </c>
      <c r="B222" s="31"/>
      <c r="C222" s="31"/>
      <c r="D222" s="31">
        <v>0</v>
      </c>
      <c r="E222" s="32"/>
      <c r="F222" s="31"/>
      <c r="G222" s="28"/>
      <c r="H222" s="29"/>
      <c r="I222" s="31">
        <v>0</v>
      </c>
      <c r="J222" s="28"/>
      <c r="K222" s="32"/>
      <c r="Q222" s="2">
        <f t="shared" si="28"/>
        <v>0</v>
      </c>
      <c r="R222" s="31">
        <v>440</v>
      </c>
      <c r="S222" s="31"/>
      <c r="T222" s="43">
        <f t="shared" si="42"/>
        <v>440</v>
      </c>
    </row>
    <row r="223" ht="16.5" hidden="1" customHeight="1" spans="1:20">
      <c r="A223" s="30" t="s">
        <v>271</v>
      </c>
      <c r="B223" s="31"/>
      <c r="C223" s="31"/>
      <c r="D223" s="31">
        <v>0</v>
      </c>
      <c r="E223" s="32"/>
      <c r="F223" s="31"/>
      <c r="G223" s="28"/>
      <c r="H223" s="29"/>
      <c r="I223" s="31"/>
      <c r="J223" s="28"/>
      <c r="K223" s="32"/>
      <c r="Q223" s="2">
        <f t="shared" si="28"/>
        <v>0</v>
      </c>
      <c r="R223" s="31"/>
      <c r="S223" s="31"/>
      <c r="T223" s="43"/>
    </row>
    <row r="224" ht="16.5" customHeight="1" spans="1:20">
      <c r="A224" s="30" t="s">
        <v>272</v>
      </c>
      <c r="B224" s="31">
        <v>40319</v>
      </c>
      <c r="C224" s="31">
        <f>47000-16000</f>
        <v>31000</v>
      </c>
      <c r="D224" s="31">
        <v>30777</v>
      </c>
      <c r="E224" s="32">
        <f>D224/C224*100</f>
        <v>99.2806451612903</v>
      </c>
      <c r="F224" s="31">
        <v>42319</v>
      </c>
      <c r="G224" s="28">
        <f>D224-F224</f>
        <v>-11542</v>
      </c>
      <c r="H224" s="29">
        <f>G224/F224*100</f>
        <v>-27.2738013658168</v>
      </c>
      <c r="I224" s="31">
        <f>SUM(I225:I234)</f>
        <v>42518.82</v>
      </c>
      <c r="J224" s="28">
        <f>I224-B224</f>
        <v>2199.82</v>
      </c>
      <c r="K224" s="32">
        <f>J224/B224*100</f>
        <v>5.45603809618294</v>
      </c>
      <c r="Q224" s="2">
        <f t="shared" si="28"/>
        <v>135350.102881892</v>
      </c>
      <c r="R224" s="31">
        <f>SUM(R225:R234)</f>
        <v>40999.85</v>
      </c>
      <c r="S224" s="31">
        <f>SUM(S225:S234)</f>
        <v>288</v>
      </c>
      <c r="T224" s="43">
        <f t="shared" ref="T224:T226" si="49">R224+S224</f>
        <v>41287.85</v>
      </c>
    </row>
    <row r="225" ht="16.5" customHeight="1" spans="1:20">
      <c r="A225" s="30" t="s">
        <v>143</v>
      </c>
      <c r="B225" s="31"/>
      <c r="C225" s="31"/>
      <c r="D225" s="31">
        <v>0</v>
      </c>
      <c r="E225" s="32"/>
      <c r="F225" s="31"/>
      <c r="G225" s="28"/>
      <c r="H225" s="29"/>
      <c r="I225" s="31">
        <v>20742.86</v>
      </c>
      <c r="J225" s="28"/>
      <c r="K225" s="32"/>
      <c r="Q225" s="2">
        <f t="shared" si="28"/>
        <v>20742.86</v>
      </c>
      <c r="R225" s="31">
        <v>18063.1</v>
      </c>
      <c r="S225" s="31"/>
      <c r="T225" s="43">
        <f t="shared" si="49"/>
        <v>18063.1</v>
      </c>
    </row>
    <row r="226" ht="16.5" customHeight="1" spans="1:20">
      <c r="A226" s="30" t="s">
        <v>144</v>
      </c>
      <c r="B226" s="31"/>
      <c r="C226" s="31"/>
      <c r="D226" s="31">
        <v>0</v>
      </c>
      <c r="E226" s="32"/>
      <c r="F226" s="31"/>
      <c r="G226" s="28"/>
      <c r="H226" s="29"/>
      <c r="I226" s="31">
        <v>20824.32</v>
      </c>
      <c r="J226" s="28"/>
      <c r="K226" s="32"/>
      <c r="Q226" s="2">
        <f t="shared" si="28"/>
        <v>20824.32</v>
      </c>
      <c r="R226" s="31">
        <v>20876.08</v>
      </c>
      <c r="S226" s="31"/>
      <c r="T226" s="43">
        <f t="shared" si="49"/>
        <v>20876.08</v>
      </c>
    </row>
    <row r="227" ht="16.5" hidden="1" customHeight="1" spans="1:20">
      <c r="A227" s="30" t="s">
        <v>145</v>
      </c>
      <c r="B227" s="31"/>
      <c r="C227" s="31"/>
      <c r="D227" s="31">
        <v>0</v>
      </c>
      <c r="E227" s="32"/>
      <c r="F227" s="31"/>
      <c r="G227" s="28"/>
      <c r="H227" s="29"/>
      <c r="I227" s="31">
        <v>0</v>
      </c>
      <c r="J227" s="28"/>
      <c r="K227" s="32"/>
      <c r="Q227" s="2">
        <f t="shared" si="28"/>
        <v>0</v>
      </c>
      <c r="R227" s="31"/>
      <c r="S227" s="31"/>
      <c r="T227" s="43"/>
    </row>
    <row r="228" ht="16.5" hidden="1" customHeight="1" spans="1:20">
      <c r="A228" s="30" t="s">
        <v>184</v>
      </c>
      <c r="B228" s="31"/>
      <c r="C228" s="31"/>
      <c r="D228" s="31">
        <v>0</v>
      </c>
      <c r="E228" s="32"/>
      <c r="F228" s="31"/>
      <c r="G228" s="28"/>
      <c r="H228" s="29"/>
      <c r="I228" s="31">
        <v>0</v>
      </c>
      <c r="J228" s="28"/>
      <c r="K228" s="32"/>
      <c r="Q228" s="2">
        <f t="shared" si="28"/>
        <v>0</v>
      </c>
      <c r="R228" s="31">
        <v>94</v>
      </c>
      <c r="S228" s="31"/>
      <c r="T228" s="43">
        <f t="shared" ref="T228:T236" si="50">R228+S228</f>
        <v>94</v>
      </c>
    </row>
    <row r="229" ht="16.5" customHeight="1" spans="1:20">
      <c r="A229" s="30" t="s">
        <v>273</v>
      </c>
      <c r="B229" s="31"/>
      <c r="C229" s="31"/>
      <c r="D229" s="31">
        <v>0</v>
      </c>
      <c r="E229" s="32"/>
      <c r="F229" s="31"/>
      <c r="G229" s="28"/>
      <c r="H229" s="29"/>
      <c r="I229" s="31">
        <v>279.04</v>
      </c>
      <c r="J229" s="28"/>
      <c r="K229" s="32"/>
      <c r="Q229" s="2">
        <f t="shared" si="28"/>
        <v>279.04</v>
      </c>
      <c r="R229" s="31">
        <v>213.96</v>
      </c>
      <c r="S229" s="31"/>
      <c r="T229" s="43">
        <f t="shared" si="50"/>
        <v>213.96</v>
      </c>
    </row>
    <row r="230" ht="16.5" hidden="1" customHeight="1" spans="1:20">
      <c r="A230" s="30" t="s">
        <v>274</v>
      </c>
      <c r="B230" s="31"/>
      <c r="C230" s="31"/>
      <c r="D230" s="31">
        <v>0</v>
      </c>
      <c r="E230" s="32"/>
      <c r="F230" s="31"/>
      <c r="G230" s="28"/>
      <c r="H230" s="29"/>
      <c r="I230" s="31">
        <v>0</v>
      </c>
      <c r="J230" s="28"/>
      <c r="K230" s="32"/>
      <c r="Q230" s="2">
        <f t="shared" si="28"/>
        <v>0</v>
      </c>
      <c r="R230" s="31"/>
      <c r="S230" s="31"/>
      <c r="T230" s="43"/>
    </row>
    <row r="231" ht="16.5" hidden="1" customHeight="1" spans="1:20">
      <c r="A231" s="30" t="s">
        <v>275</v>
      </c>
      <c r="B231" s="31"/>
      <c r="C231" s="31"/>
      <c r="D231" s="31">
        <v>0</v>
      </c>
      <c r="E231" s="32"/>
      <c r="F231" s="31"/>
      <c r="G231" s="28"/>
      <c r="H231" s="29"/>
      <c r="I231" s="31">
        <v>0</v>
      </c>
      <c r="J231" s="28"/>
      <c r="K231" s="32"/>
      <c r="Q231" s="2">
        <f t="shared" si="28"/>
        <v>0</v>
      </c>
      <c r="R231" s="31"/>
      <c r="S231" s="31"/>
      <c r="T231" s="43"/>
    </row>
    <row r="232" ht="16.5" customHeight="1" spans="1:20">
      <c r="A232" s="30" t="s">
        <v>276</v>
      </c>
      <c r="B232" s="31"/>
      <c r="C232" s="31"/>
      <c r="D232" s="31">
        <v>0</v>
      </c>
      <c r="E232" s="32"/>
      <c r="F232" s="31"/>
      <c r="G232" s="28"/>
      <c r="H232" s="29"/>
      <c r="I232" s="31">
        <v>2.1</v>
      </c>
      <c r="J232" s="28"/>
      <c r="K232" s="32"/>
      <c r="Q232" s="2">
        <f t="shared" si="28"/>
        <v>2.1</v>
      </c>
      <c r="R232" s="31">
        <v>426</v>
      </c>
      <c r="S232" s="31"/>
      <c r="T232" s="43">
        <f t="shared" si="50"/>
        <v>426</v>
      </c>
    </row>
    <row r="233" ht="16.5" customHeight="1" spans="1:20">
      <c r="A233" s="30" t="s">
        <v>152</v>
      </c>
      <c r="B233" s="31"/>
      <c r="C233" s="31"/>
      <c r="D233" s="31">
        <v>0</v>
      </c>
      <c r="E233" s="32"/>
      <c r="F233" s="31"/>
      <c r="G233" s="28"/>
      <c r="H233" s="29"/>
      <c r="I233" s="31">
        <v>8.5</v>
      </c>
      <c r="J233" s="28"/>
      <c r="K233" s="32"/>
      <c r="Q233" s="2">
        <f t="shared" si="28"/>
        <v>8.5</v>
      </c>
      <c r="R233" s="31">
        <v>886.71</v>
      </c>
      <c r="S233" s="31"/>
      <c r="T233" s="43">
        <f t="shared" si="50"/>
        <v>886.71</v>
      </c>
    </row>
    <row r="234" ht="16.5" customHeight="1" spans="1:20">
      <c r="A234" s="30" t="s">
        <v>277</v>
      </c>
      <c r="B234" s="31"/>
      <c r="C234" s="31"/>
      <c r="D234" s="31">
        <v>0</v>
      </c>
      <c r="E234" s="32"/>
      <c r="F234" s="31"/>
      <c r="G234" s="28"/>
      <c r="H234" s="29"/>
      <c r="I234" s="31">
        <v>662</v>
      </c>
      <c r="J234" s="28"/>
      <c r="K234" s="32"/>
      <c r="Q234" s="2">
        <f t="shared" si="28"/>
        <v>662</v>
      </c>
      <c r="R234" s="31">
        <v>440</v>
      </c>
      <c r="S234" s="31">
        <v>288</v>
      </c>
      <c r="T234" s="43">
        <f t="shared" si="50"/>
        <v>728</v>
      </c>
    </row>
    <row r="235" ht="16.5" customHeight="1" spans="1:20">
      <c r="A235" s="30" t="s">
        <v>278</v>
      </c>
      <c r="B235" s="31">
        <v>36</v>
      </c>
      <c r="C235" s="31">
        <v>300</v>
      </c>
      <c r="D235" s="31">
        <v>0</v>
      </c>
      <c r="E235" s="32">
        <f>D235/C235*100</f>
        <v>0</v>
      </c>
      <c r="F235" s="31">
        <v>180</v>
      </c>
      <c r="G235" s="28">
        <f>D235-F235</f>
        <v>-180</v>
      </c>
      <c r="H235" s="29">
        <f>G235/F235*100</f>
        <v>-100</v>
      </c>
      <c r="I235" s="31">
        <f>SUM(I236:I241)</f>
        <v>0</v>
      </c>
      <c r="J235" s="28">
        <f>I235-B235</f>
        <v>-36</v>
      </c>
      <c r="K235" s="32">
        <f>J235/B235*100</f>
        <v>-100</v>
      </c>
      <c r="Q235" s="2">
        <f t="shared" si="28"/>
        <v>-80</v>
      </c>
      <c r="R235" s="31">
        <f>SUM(R236:R236)</f>
        <v>40</v>
      </c>
      <c r="S235" s="31">
        <f>SUM(S236:S236)</f>
        <v>0</v>
      </c>
      <c r="T235" s="43">
        <f t="shared" si="50"/>
        <v>40</v>
      </c>
    </row>
    <row r="236" ht="16.5" hidden="1" customHeight="1" spans="1:20">
      <c r="A236" s="44" t="s">
        <v>143</v>
      </c>
      <c r="B236" s="31"/>
      <c r="C236" s="31"/>
      <c r="D236" s="31">
        <v>0</v>
      </c>
      <c r="E236" s="32"/>
      <c r="F236" s="31"/>
      <c r="G236" s="28"/>
      <c r="H236" s="29"/>
      <c r="I236" s="31">
        <v>0</v>
      </c>
      <c r="J236" s="28"/>
      <c r="K236" s="32"/>
      <c r="Q236" s="2">
        <f t="shared" si="28"/>
        <v>0</v>
      </c>
      <c r="R236" s="31">
        <v>40</v>
      </c>
      <c r="S236" s="31"/>
      <c r="T236" s="43">
        <f t="shared" si="50"/>
        <v>40</v>
      </c>
    </row>
    <row r="237" ht="16.5" hidden="1" customHeight="1" spans="1:20">
      <c r="A237" s="44" t="s">
        <v>144</v>
      </c>
      <c r="B237" s="31"/>
      <c r="C237" s="31"/>
      <c r="D237" s="31">
        <v>0</v>
      </c>
      <c r="E237" s="32"/>
      <c r="F237" s="31"/>
      <c r="G237" s="28"/>
      <c r="H237" s="29"/>
      <c r="I237" s="31"/>
      <c r="J237" s="28"/>
      <c r="K237" s="32"/>
      <c r="Q237" s="2">
        <f t="shared" si="28"/>
        <v>0</v>
      </c>
      <c r="R237" s="31"/>
      <c r="S237" s="31"/>
      <c r="T237" s="43"/>
    </row>
    <row r="238" ht="16.5" hidden="1" customHeight="1" spans="1:20">
      <c r="A238" s="44" t="s">
        <v>145</v>
      </c>
      <c r="B238" s="31"/>
      <c r="C238" s="31"/>
      <c r="D238" s="31">
        <v>0</v>
      </c>
      <c r="E238" s="32"/>
      <c r="F238" s="31"/>
      <c r="G238" s="28"/>
      <c r="H238" s="29"/>
      <c r="I238" s="31">
        <v>0</v>
      </c>
      <c r="J238" s="28"/>
      <c r="K238" s="32"/>
      <c r="Q238" s="2">
        <f t="shared" si="28"/>
        <v>0</v>
      </c>
      <c r="R238" s="31"/>
      <c r="S238" s="31"/>
      <c r="T238" s="43"/>
    </row>
    <row r="239" ht="16.5" hidden="1" customHeight="1" spans="1:20">
      <c r="A239" s="44" t="s">
        <v>279</v>
      </c>
      <c r="B239" s="31"/>
      <c r="C239" s="31"/>
      <c r="D239" s="31">
        <v>0</v>
      </c>
      <c r="E239" s="32"/>
      <c r="F239" s="31"/>
      <c r="G239" s="28"/>
      <c r="H239" s="29"/>
      <c r="I239" s="31">
        <v>0</v>
      </c>
      <c r="J239" s="28"/>
      <c r="K239" s="32"/>
      <c r="Q239" s="2">
        <f t="shared" si="28"/>
        <v>0</v>
      </c>
      <c r="R239" s="31"/>
      <c r="S239" s="31"/>
      <c r="T239" s="43"/>
    </row>
    <row r="240" ht="16.5" hidden="1" customHeight="1" spans="1:20">
      <c r="A240" s="44" t="s">
        <v>152</v>
      </c>
      <c r="B240" s="31"/>
      <c r="C240" s="31"/>
      <c r="D240" s="31">
        <v>0</v>
      </c>
      <c r="E240" s="32"/>
      <c r="F240" s="31"/>
      <c r="G240" s="28"/>
      <c r="H240" s="29"/>
      <c r="I240" s="31">
        <v>0</v>
      </c>
      <c r="J240" s="28"/>
      <c r="K240" s="32"/>
      <c r="Q240" s="2">
        <f t="shared" si="28"/>
        <v>0</v>
      </c>
      <c r="R240" s="31"/>
      <c r="S240" s="31"/>
      <c r="T240" s="43"/>
    </row>
    <row r="241" ht="16.5" hidden="1" customHeight="1" spans="1:20">
      <c r="A241" s="44" t="s">
        <v>280</v>
      </c>
      <c r="B241" s="31"/>
      <c r="C241" s="31"/>
      <c r="D241" s="31">
        <v>0</v>
      </c>
      <c r="E241" s="32"/>
      <c r="F241" s="31"/>
      <c r="G241" s="28"/>
      <c r="H241" s="29"/>
      <c r="I241" s="31">
        <v>0</v>
      </c>
      <c r="J241" s="28"/>
      <c r="K241" s="32"/>
      <c r="Q241" s="2">
        <f t="shared" si="28"/>
        <v>0</v>
      </c>
      <c r="R241" s="31"/>
      <c r="S241" s="31"/>
      <c r="T241" s="43"/>
    </row>
    <row r="242" ht="16.5" customHeight="1" spans="1:20">
      <c r="A242" s="30" t="s">
        <v>281</v>
      </c>
      <c r="B242" s="31">
        <v>2126</v>
      </c>
      <c r="C242" s="31">
        <f>4000-488</f>
        <v>3512</v>
      </c>
      <c r="D242" s="31">
        <v>3453</v>
      </c>
      <c r="E242" s="32">
        <f>D242/C242*100</f>
        <v>98.3200455580865</v>
      </c>
      <c r="F242" s="31">
        <v>2715</v>
      </c>
      <c r="G242" s="28">
        <f>D242-F242</f>
        <v>738</v>
      </c>
      <c r="H242" s="29">
        <f>G242/F242*100</f>
        <v>27.1823204419889</v>
      </c>
      <c r="I242" s="31">
        <f>SUM(I243:I249)</f>
        <v>10156.01</v>
      </c>
      <c r="J242" s="28">
        <f>I242-B242</f>
        <v>8030.01</v>
      </c>
      <c r="K242" s="32">
        <f>J242/B242*100</f>
        <v>377.705079962371</v>
      </c>
      <c r="Q242" s="2">
        <f t="shared" si="28"/>
        <v>28518.2274459624</v>
      </c>
      <c r="R242" s="31">
        <f>SUM(R243:R249)</f>
        <v>2189.32</v>
      </c>
      <c r="S242" s="31">
        <f>SUM(S243:S249)</f>
        <v>6</v>
      </c>
      <c r="T242" s="43">
        <f t="shared" ref="T242:T244" si="51">R242+S242</f>
        <v>2195.32</v>
      </c>
    </row>
    <row r="243" ht="16.5" customHeight="1" spans="1:20">
      <c r="A243" s="30" t="s">
        <v>143</v>
      </c>
      <c r="B243" s="31"/>
      <c r="C243" s="31"/>
      <c r="D243" s="31">
        <v>0</v>
      </c>
      <c r="E243" s="32"/>
      <c r="F243" s="31"/>
      <c r="G243" s="28"/>
      <c r="H243" s="29"/>
      <c r="I243" s="31">
        <v>7144.66</v>
      </c>
      <c r="J243" s="28"/>
      <c r="K243" s="32"/>
      <c r="Q243" s="2">
        <f t="shared" si="28"/>
        <v>7144.66</v>
      </c>
      <c r="R243" s="31">
        <v>1408.32</v>
      </c>
      <c r="S243" s="31">
        <v>6</v>
      </c>
      <c r="T243" s="43">
        <f t="shared" si="51"/>
        <v>1414.32</v>
      </c>
    </row>
    <row r="244" ht="16.5" customHeight="1" spans="1:20">
      <c r="A244" s="30" t="s">
        <v>144</v>
      </c>
      <c r="B244" s="31"/>
      <c r="C244" s="31"/>
      <c r="D244" s="31">
        <v>0</v>
      </c>
      <c r="E244" s="32"/>
      <c r="F244" s="31"/>
      <c r="G244" s="28"/>
      <c r="H244" s="29"/>
      <c r="I244" s="31">
        <v>3011.35</v>
      </c>
      <c r="J244" s="28"/>
      <c r="K244" s="32"/>
      <c r="Q244" s="2">
        <f t="shared" si="28"/>
        <v>3011.35</v>
      </c>
      <c r="R244" s="31">
        <v>581</v>
      </c>
      <c r="S244" s="31"/>
      <c r="T244" s="43">
        <f t="shared" si="51"/>
        <v>581</v>
      </c>
    </row>
    <row r="245" ht="16.5" hidden="1" customHeight="1" spans="1:20">
      <c r="A245" s="30" t="s">
        <v>145</v>
      </c>
      <c r="B245" s="31"/>
      <c r="C245" s="31"/>
      <c r="D245" s="31">
        <v>0</v>
      </c>
      <c r="E245" s="32"/>
      <c r="F245" s="31"/>
      <c r="G245" s="28"/>
      <c r="H245" s="29"/>
      <c r="I245" s="31">
        <v>0</v>
      </c>
      <c r="J245" s="28"/>
      <c r="K245" s="32"/>
      <c r="Q245" s="2">
        <f t="shared" si="28"/>
        <v>0</v>
      </c>
      <c r="R245" s="31"/>
      <c r="S245" s="31"/>
      <c r="T245" s="43"/>
    </row>
    <row r="246" ht="16.5" hidden="1" customHeight="1" spans="1:20">
      <c r="A246" s="30" t="s">
        <v>282</v>
      </c>
      <c r="B246" s="31"/>
      <c r="C246" s="31"/>
      <c r="D246" s="31">
        <v>0</v>
      </c>
      <c r="E246" s="32"/>
      <c r="F246" s="31"/>
      <c r="G246" s="28"/>
      <c r="H246" s="29"/>
      <c r="I246" s="31">
        <v>0</v>
      </c>
      <c r="J246" s="28"/>
      <c r="K246" s="32"/>
      <c r="Q246" s="2">
        <f t="shared" si="28"/>
        <v>0</v>
      </c>
      <c r="R246" s="31"/>
      <c r="S246" s="31"/>
      <c r="T246" s="43"/>
    </row>
    <row r="247" ht="16.5" hidden="1" customHeight="1" spans="1:20">
      <c r="A247" s="30" t="s">
        <v>283</v>
      </c>
      <c r="B247" s="31"/>
      <c r="C247" s="31"/>
      <c r="D247" s="31">
        <v>0</v>
      </c>
      <c r="E247" s="32"/>
      <c r="F247" s="31"/>
      <c r="G247" s="28"/>
      <c r="H247" s="29"/>
      <c r="I247" s="31">
        <v>0</v>
      </c>
      <c r="J247" s="28"/>
      <c r="K247" s="32"/>
      <c r="Q247" s="2">
        <f t="shared" si="28"/>
        <v>0</v>
      </c>
      <c r="R247" s="31"/>
      <c r="S247" s="31"/>
      <c r="T247" s="43"/>
    </row>
    <row r="248" ht="16.5" hidden="1" customHeight="1" spans="1:20">
      <c r="A248" s="30" t="s">
        <v>152</v>
      </c>
      <c r="B248" s="31"/>
      <c r="C248" s="31"/>
      <c r="D248" s="31">
        <v>0</v>
      </c>
      <c r="E248" s="32"/>
      <c r="F248" s="31"/>
      <c r="G248" s="28"/>
      <c r="H248" s="29"/>
      <c r="I248" s="31">
        <v>0</v>
      </c>
      <c r="J248" s="28"/>
      <c r="K248" s="32"/>
      <c r="Q248" s="2">
        <f t="shared" si="28"/>
        <v>0</v>
      </c>
      <c r="R248" s="31"/>
      <c r="S248" s="31"/>
      <c r="T248" s="43"/>
    </row>
    <row r="249" ht="16.5" hidden="1" customHeight="1" spans="1:20">
      <c r="A249" s="30" t="s">
        <v>284</v>
      </c>
      <c r="B249" s="31"/>
      <c r="C249" s="31"/>
      <c r="D249" s="31">
        <v>0</v>
      </c>
      <c r="E249" s="32"/>
      <c r="F249" s="31"/>
      <c r="G249" s="28"/>
      <c r="H249" s="29"/>
      <c r="I249" s="31">
        <v>0</v>
      </c>
      <c r="J249" s="28"/>
      <c r="K249" s="32"/>
      <c r="Q249" s="2">
        <f t="shared" si="28"/>
        <v>0</v>
      </c>
      <c r="R249" s="31">
        <v>200</v>
      </c>
      <c r="S249" s="31"/>
      <c r="T249" s="43">
        <f t="shared" ref="T249:T251" si="52">R249+S249</f>
        <v>200</v>
      </c>
    </row>
    <row r="250" ht="16.5" customHeight="1" spans="1:20">
      <c r="A250" s="30" t="s">
        <v>285</v>
      </c>
      <c r="B250" s="31">
        <v>3900</v>
      </c>
      <c r="C250" s="31">
        <f>7900-1000</f>
        <v>6900</v>
      </c>
      <c r="D250" s="31">
        <v>6147</v>
      </c>
      <c r="E250" s="32">
        <f>D250/C250*100</f>
        <v>89.0869565217391</v>
      </c>
      <c r="F250" s="31">
        <v>3435</v>
      </c>
      <c r="G250" s="28">
        <f>D250-F250</f>
        <v>2712</v>
      </c>
      <c r="H250" s="29">
        <f>G250/F250*100</f>
        <v>78.9519650655022</v>
      </c>
      <c r="I250" s="31">
        <f>SUM(I251:I258)</f>
        <v>25059.17</v>
      </c>
      <c r="J250" s="28">
        <f>I250-B250</f>
        <v>21159.17</v>
      </c>
      <c r="K250" s="32">
        <f>J250/B250*100</f>
        <v>542.542820512821</v>
      </c>
      <c r="Q250" s="2">
        <f t="shared" si="28"/>
        <v>66587.9217421001</v>
      </c>
      <c r="R250" s="31">
        <f>SUM(R251:R258)</f>
        <v>3895.28</v>
      </c>
      <c r="S250" s="31">
        <f>SUM(S251:S258)</f>
        <v>24</v>
      </c>
      <c r="T250" s="43">
        <f t="shared" si="52"/>
        <v>3919.28</v>
      </c>
    </row>
    <row r="251" ht="16.5" customHeight="1" spans="1:20">
      <c r="A251" s="30" t="s">
        <v>143</v>
      </c>
      <c r="B251" s="31"/>
      <c r="C251" s="31"/>
      <c r="D251" s="31">
        <v>0</v>
      </c>
      <c r="E251" s="32"/>
      <c r="F251" s="31"/>
      <c r="G251" s="28"/>
      <c r="H251" s="29"/>
      <c r="I251" s="31">
        <v>17663.95</v>
      </c>
      <c r="J251" s="28"/>
      <c r="K251" s="32"/>
      <c r="Q251" s="2">
        <f t="shared" si="28"/>
        <v>17663.95</v>
      </c>
      <c r="R251" s="31">
        <v>2181.28</v>
      </c>
      <c r="S251" s="31">
        <v>24</v>
      </c>
      <c r="T251" s="43">
        <f t="shared" si="52"/>
        <v>2205.28</v>
      </c>
    </row>
    <row r="252" ht="16.5" customHeight="1" spans="1:20">
      <c r="A252" s="30" t="s">
        <v>144</v>
      </c>
      <c r="B252" s="31"/>
      <c r="C252" s="31"/>
      <c r="D252" s="31">
        <v>0</v>
      </c>
      <c r="E252" s="32"/>
      <c r="F252" s="31"/>
      <c r="G252" s="28"/>
      <c r="H252" s="29"/>
      <c r="I252" s="31">
        <v>6490.95</v>
      </c>
      <c r="J252" s="28"/>
      <c r="K252" s="32"/>
      <c r="Q252" s="2">
        <f t="shared" si="28"/>
        <v>6490.95</v>
      </c>
      <c r="R252" s="31"/>
      <c r="S252" s="31"/>
      <c r="T252" s="43"/>
    </row>
    <row r="253" ht="16.5" hidden="1" customHeight="1" spans="1:20">
      <c r="A253" s="30" t="s">
        <v>145</v>
      </c>
      <c r="B253" s="31"/>
      <c r="C253" s="31"/>
      <c r="D253" s="31">
        <v>0</v>
      </c>
      <c r="E253" s="32"/>
      <c r="F253" s="31"/>
      <c r="G253" s="28"/>
      <c r="H253" s="29"/>
      <c r="I253" s="31">
        <v>0</v>
      </c>
      <c r="J253" s="28"/>
      <c r="K253" s="32"/>
      <c r="Q253" s="2">
        <f t="shared" si="28"/>
        <v>0</v>
      </c>
      <c r="R253" s="31"/>
      <c r="S253" s="31"/>
      <c r="T253" s="43"/>
    </row>
    <row r="254" ht="16.5" customHeight="1" spans="1:20">
      <c r="A254" s="30" t="s">
        <v>286</v>
      </c>
      <c r="B254" s="31"/>
      <c r="C254" s="31"/>
      <c r="D254" s="31">
        <v>0</v>
      </c>
      <c r="E254" s="32"/>
      <c r="F254" s="31"/>
      <c r="G254" s="28"/>
      <c r="H254" s="29"/>
      <c r="I254" s="31">
        <v>50</v>
      </c>
      <c r="J254" s="28"/>
      <c r="K254" s="32"/>
      <c r="Q254" s="2">
        <f t="shared" si="28"/>
        <v>50</v>
      </c>
      <c r="R254" s="31"/>
      <c r="S254" s="31"/>
      <c r="T254" s="43"/>
    </row>
    <row r="255" ht="16.5" hidden="1" customHeight="1" spans="1:20">
      <c r="A255" s="30" t="s">
        <v>287</v>
      </c>
      <c r="B255" s="31"/>
      <c r="C255" s="31"/>
      <c r="D255" s="31">
        <v>0</v>
      </c>
      <c r="E255" s="32"/>
      <c r="F255" s="31"/>
      <c r="G255" s="28"/>
      <c r="H255" s="29"/>
      <c r="I255" s="31">
        <v>0</v>
      </c>
      <c r="J255" s="28"/>
      <c r="K255" s="32"/>
      <c r="Q255" s="2">
        <f t="shared" si="28"/>
        <v>0</v>
      </c>
      <c r="R255" s="31"/>
      <c r="S255" s="31"/>
      <c r="T255" s="43"/>
    </row>
    <row r="256" ht="16.5" customHeight="1" spans="1:20">
      <c r="A256" s="30" t="s">
        <v>288</v>
      </c>
      <c r="B256" s="31"/>
      <c r="C256" s="31"/>
      <c r="D256" s="31">
        <v>0</v>
      </c>
      <c r="E256" s="32"/>
      <c r="F256" s="31"/>
      <c r="G256" s="28"/>
      <c r="H256" s="29"/>
      <c r="I256" s="31">
        <v>500</v>
      </c>
      <c r="J256" s="28"/>
      <c r="K256" s="32"/>
      <c r="Q256" s="2">
        <f t="shared" si="28"/>
        <v>500</v>
      </c>
      <c r="R256" s="31"/>
      <c r="S256" s="31"/>
      <c r="T256" s="43"/>
    </row>
    <row r="257" ht="16.5" hidden="1" customHeight="1" spans="1:20">
      <c r="A257" s="30" t="s">
        <v>152</v>
      </c>
      <c r="B257" s="31"/>
      <c r="C257" s="31"/>
      <c r="D257" s="31">
        <v>0</v>
      </c>
      <c r="E257" s="32"/>
      <c r="F257" s="31"/>
      <c r="G257" s="28"/>
      <c r="H257" s="29"/>
      <c r="I257" s="31">
        <v>0</v>
      </c>
      <c r="J257" s="28"/>
      <c r="K257" s="32"/>
      <c r="Q257" s="2">
        <f t="shared" si="28"/>
        <v>0</v>
      </c>
      <c r="R257" s="31"/>
      <c r="S257" s="31"/>
      <c r="T257" s="43"/>
    </row>
    <row r="258" ht="16.5" customHeight="1" spans="1:20">
      <c r="A258" s="30" t="s">
        <v>289</v>
      </c>
      <c r="B258" s="31"/>
      <c r="C258" s="31"/>
      <c r="D258" s="31">
        <v>0</v>
      </c>
      <c r="E258" s="32"/>
      <c r="F258" s="31"/>
      <c r="G258" s="28"/>
      <c r="H258" s="29"/>
      <c r="I258" s="31">
        <v>354.27</v>
      </c>
      <c r="J258" s="28"/>
      <c r="K258" s="32"/>
      <c r="Q258" s="2">
        <f t="shared" si="28"/>
        <v>354.27</v>
      </c>
      <c r="R258" s="31">
        <v>1714</v>
      </c>
      <c r="S258" s="31"/>
      <c r="T258" s="43">
        <f t="shared" ref="T258:T261" si="53">R258+S258</f>
        <v>1714</v>
      </c>
    </row>
    <row r="259" ht="16.5" customHeight="1" spans="1:20">
      <c r="A259" s="30" t="s">
        <v>290</v>
      </c>
      <c r="B259" s="31">
        <v>1230</v>
      </c>
      <c r="C259" s="31">
        <v>1500</v>
      </c>
      <c r="D259" s="31">
        <v>1027</v>
      </c>
      <c r="E259" s="32">
        <f>D259/C259*100</f>
        <v>68.4666666666667</v>
      </c>
      <c r="F259" s="31">
        <v>1468</v>
      </c>
      <c r="G259" s="28">
        <f>D259-F259</f>
        <v>-441</v>
      </c>
      <c r="H259" s="29">
        <f>G259/F259*100</f>
        <v>-30.0408719346049</v>
      </c>
      <c r="I259" s="31">
        <f>SUM(I260:I272)</f>
        <v>1108.04</v>
      </c>
      <c r="J259" s="28">
        <f>I259-B259</f>
        <v>-121.96</v>
      </c>
      <c r="K259" s="32">
        <f>J259/B259*100</f>
        <v>-9.91544715447155</v>
      </c>
      <c r="Q259" s="2">
        <f t="shared" si="28"/>
        <v>4330.59034757759</v>
      </c>
      <c r="R259" s="31">
        <f>SUM(R260:R271)</f>
        <v>884.23</v>
      </c>
      <c r="S259" s="31">
        <f>SUM(S260:S271)</f>
        <v>135</v>
      </c>
      <c r="T259" s="43">
        <f t="shared" si="53"/>
        <v>1019.23</v>
      </c>
    </row>
    <row r="260" ht="16.5" customHeight="1" spans="1:20">
      <c r="A260" s="30" t="s">
        <v>143</v>
      </c>
      <c r="B260" s="31"/>
      <c r="C260" s="31"/>
      <c r="D260" s="31">
        <v>0</v>
      </c>
      <c r="E260" s="32"/>
      <c r="F260" s="31"/>
      <c r="G260" s="28"/>
      <c r="H260" s="29"/>
      <c r="I260" s="31">
        <v>707.29</v>
      </c>
      <c r="J260" s="28"/>
      <c r="K260" s="32"/>
      <c r="Q260" s="2">
        <f t="shared" si="28"/>
        <v>707.29</v>
      </c>
      <c r="R260" s="31">
        <v>530.2</v>
      </c>
      <c r="S260" s="31">
        <v>15</v>
      </c>
      <c r="T260" s="43">
        <f t="shared" si="53"/>
        <v>545.2</v>
      </c>
    </row>
    <row r="261" ht="16.5" customHeight="1" spans="1:20">
      <c r="A261" s="30" t="s">
        <v>144</v>
      </c>
      <c r="B261" s="31"/>
      <c r="C261" s="31"/>
      <c r="D261" s="31">
        <v>0</v>
      </c>
      <c r="E261" s="32"/>
      <c r="F261" s="31"/>
      <c r="G261" s="28"/>
      <c r="H261" s="29"/>
      <c r="I261" s="31">
        <v>329</v>
      </c>
      <c r="J261" s="28"/>
      <c r="K261" s="32"/>
      <c r="Q261" s="2">
        <f t="shared" si="28"/>
        <v>329</v>
      </c>
      <c r="R261" s="31">
        <v>139</v>
      </c>
      <c r="S261" s="31"/>
      <c r="T261" s="43">
        <f t="shared" si="53"/>
        <v>139</v>
      </c>
    </row>
    <row r="262" ht="16.5" hidden="1" customHeight="1" spans="1:20">
      <c r="A262" s="30" t="s">
        <v>145</v>
      </c>
      <c r="B262" s="31"/>
      <c r="C262" s="31"/>
      <c r="D262" s="31">
        <v>0</v>
      </c>
      <c r="E262" s="32"/>
      <c r="F262" s="31"/>
      <c r="G262" s="28"/>
      <c r="H262" s="29"/>
      <c r="I262" s="31">
        <v>0</v>
      </c>
      <c r="J262" s="28"/>
      <c r="K262" s="32"/>
      <c r="Q262" s="2">
        <f t="shared" si="28"/>
        <v>0</v>
      </c>
      <c r="R262" s="31"/>
      <c r="S262" s="31"/>
      <c r="T262" s="43"/>
    </row>
    <row r="263" ht="16.5" hidden="1" customHeight="1" spans="1:20">
      <c r="A263" s="30" t="s">
        <v>291</v>
      </c>
      <c r="B263" s="31"/>
      <c r="C263" s="31"/>
      <c r="D263" s="31">
        <v>0</v>
      </c>
      <c r="E263" s="32"/>
      <c r="F263" s="31"/>
      <c r="G263" s="28"/>
      <c r="H263" s="29"/>
      <c r="I263" s="31">
        <v>0</v>
      </c>
      <c r="J263" s="28"/>
      <c r="K263" s="32"/>
      <c r="Q263" s="2">
        <f t="shared" si="28"/>
        <v>0</v>
      </c>
      <c r="R263" s="31"/>
      <c r="S263" s="31"/>
      <c r="T263" s="43"/>
    </row>
    <row r="264" ht="16.5" hidden="1" customHeight="1" spans="1:20">
      <c r="A264" s="30" t="s">
        <v>292</v>
      </c>
      <c r="B264" s="31"/>
      <c r="C264" s="31"/>
      <c r="D264" s="31">
        <v>0</v>
      </c>
      <c r="E264" s="32"/>
      <c r="F264" s="31"/>
      <c r="G264" s="28"/>
      <c r="H264" s="29"/>
      <c r="I264" s="31">
        <v>0</v>
      </c>
      <c r="J264" s="28"/>
      <c r="K264" s="32"/>
      <c r="Q264" s="2">
        <f t="shared" ref="Q264:Q327" si="54">B264+C264+D264+E264+G264+H264+I264+J264+K264</f>
        <v>0</v>
      </c>
      <c r="R264" s="31">
        <v>30</v>
      </c>
      <c r="S264" s="31"/>
      <c r="T264" s="43">
        <f t="shared" ref="T264:T266" si="55">R264+S264</f>
        <v>30</v>
      </c>
    </row>
    <row r="265" ht="16.5" hidden="1" customHeight="1" spans="1:20">
      <c r="A265" s="30" t="s">
        <v>293</v>
      </c>
      <c r="B265" s="31"/>
      <c r="C265" s="31"/>
      <c r="D265" s="31">
        <v>0</v>
      </c>
      <c r="E265" s="32"/>
      <c r="F265" s="31"/>
      <c r="G265" s="28"/>
      <c r="H265" s="29"/>
      <c r="I265" s="31">
        <v>0</v>
      </c>
      <c r="J265" s="28"/>
      <c r="K265" s="32"/>
      <c r="Q265" s="2">
        <f t="shared" si="54"/>
        <v>0</v>
      </c>
      <c r="R265" s="31">
        <v>35</v>
      </c>
      <c r="S265" s="31"/>
      <c r="T265" s="43">
        <f t="shared" si="55"/>
        <v>35</v>
      </c>
    </row>
    <row r="266" ht="16.5" customHeight="1" spans="1:20">
      <c r="A266" s="30" t="s">
        <v>294</v>
      </c>
      <c r="B266" s="31"/>
      <c r="C266" s="31"/>
      <c r="D266" s="31">
        <v>0</v>
      </c>
      <c r="E266" s="32"/>
      <c r="F266" s="31"/>
      <c r="G266" s="28"/>
      <c r="H266" s="29"/>
      <c r="I266" s="31">
        <v>46</v>
      </c>
      <c r="J266" s="28"/>
      <c r="K266" s="32"/>
      <c r="Q266" s="2">
        <f t="shared" si="54"/>
        <v>46</v>
      </c>
      <c r="R266" s="31">
        <v>78</v>
      </c>
      <c r="S266" s="31"/>
      <c r="T266" s="43">
        <f t="shared" si="55"/>
        <v>78</v>
      </c>
    </row>
    <row r="267" ht="16.5" hidden="1" customHeight="1" spans="1:20">
      <c r="A267" s="30" t="s">
        <v>295</v>
      </c>
      <c r="B267" s="31"/>
      <c r="C267" s="31"/>
      <c r="D267" s="31">
        <v>0</v>
      </c>
      <c r="E267" s="32"/>
      <c r="F267" s="31"/>
      <c r="G267" s="28"/>
      <c r="H267" s="29"/>
      <c r="I267" s="31">
        <v>0</v>
      </c>
      <c r="J267" s="28"/>
      <c r="K267" s="32"/>
      <c r="Q267" s="2">
        <f t="shared" si="54"/>
        <v>0</v>
      </c>
      <c r="R267" s="31"/>
      <c r="S267" s="31"/>
      <c r="T267" s="43"/>
    </row>
    <row r="268" ht="16.5" customHeight="1" spans="1:20">
      <c r="A268" s="30" t="s">
        <v>296</v>
      </c>
      <c r="B268" s="31"/>
      <c r="C268" s="31"/>
      <c r="D268" s="31">
        <v>0</v>
      </c>
      <c r="E268" s="32"/>
      <c r="F268" s="31"/>
      <c r="G268" s="28"/>
      <c r="H268" s="29"/>
      <c r="I268" s="31">
        <v>3</v>
      </c>
      <c r="J268" s="28"/>
      <c r="K268" s="32"/>
      <c r="Q268" s="2">
        <f t="shared" si="54"/>
        <v>3</v>
      </c>
      <c r="R268" s="31">
        <v>8</v>
      </c>
      <c r="S268" s="31"/>
      <c r="T268" s="43">
        <f t="shared" ref="T268:T271" si="56">R268+S268</f>
        <v>8</v>
      </c>
    </row>
    <row r="269" ht="16.5" hidden="1" customHeight="1" spans="1:20">
      <c r="A269" s="30" t="s">
        <v>297</v>
      </c>
      <c r="B269" s="31"/>
      <c r="C269" s="31"/>
      <c r="D269" s="31">
        <v>0</v>
      </c>
      <c r="E269" s="32"/>
      <c r="F269" s="31"/>
      <c r="G269" s="28"/>
      <c r="H269" s="29"/>
      <c r="I269" s="31">
        <v>0</v>
      </c>
      <c r="J269" s="28"/>
      <c r="K269" s="32"/>
      <c r="Q269" s="2">
        <f t="shared" si="54"/>
        <v>0</v>
      </c>
      <c r="R269" s="31">
        <v>38.5</v>
      </c>
      <c r="S269" s="31">
        <v>120</v>
      </c>
      <c r="T269" s="43">
        <f t="shared" si="56"/>
        <v>158.5</v>
      </c>
    </row>
    <row r="270" ht="16.5" hidden="1" customHeight="1" spans="1:20">
      <c r="A270" s="30" t="s">
        <v>184</v>
      </c>
      <c r="B270" s="31"/>
      <c r="C270" s="31"/>
      <c r="D270" s="31">
        <v>0</v>
      </c>
      <c r="E270" s="32"/>
      <c r="F270" s="31"/>
      <c r="G270" s="28"/>
      <c r="H270" s="29"/>
      <c r="I270" s="31">
        <v>0</v>
      </c>
      <c r="J270" s="28"/>
      <c r="K270" s="32"/>
      <c r="Q270" s="2">
        <f t="shared" si="54"/>
        <v>0</v>
      </c>
      <c r="R270" s="31"/>
      <c r="S270" s="31"/>
      <c r="T270" s="43"/>
    </row>
    <row r="271" ht="16.5" customHeight="1" spans="1:20">
      <c r="A271" s="30" t="s">
        <v>152</v>
      </c>
      <c r="B271" s="31"/>
      <c r="C271" s="31"/>
      <c r="D271" s="31">
        <v>0</v>
      </c>
      <c r="E271" s="32"/>
      <c r="F271" s="31"/>
      <c r="G271" s="28"/>
      <c r="H271" s="29"/>
      <c r="I271" s="31">
        <v>22.75</v>
      </c>
      <c r="J271" s="28"/>
      <c r="K271" s="32"/>
      <c r="Q271" s="2">
        <f t="shared" si="54"/>
        <v>22.75</v>
      </c>
      <c r="R271" s="31">
        <v>25.53</v>
      </c>
      <c r="S271" s="31"/>
      <c r="T271" s="43">
        <f t="shared" si="56"/>
        <v>25.53</v>
      </c>
    </row>
    <row r="272" ht="16.5" hidden="1" customHeight="1" spans="1:20">
      <c r="A272" s="30" t="s">
        <v>298</v>
      </c>
      <c r="B272" s="31"/>
      <c r="C272" s="31"/>
      <c r="D272" s="31">
        <v>0</v>
      </c>
      <c r="E272" s="32"/>
      <c r="F272" s="31"/>
      <c r="G272" s="28"/>
      <c r="H272" s="29"/>
      <c r="I272" s="31">
        <v>0</v>
      </c>
      <c r="J272" s="28"/>
      <c r="K272" s="32"/>
      <c r="Q272" s="2">
        <f t="shared" si="54"/>
        <v>0</v>
      </c>
      <c r="R272" s="31"/>
      <c r="S272" s="31"/>
      <c r="T272" s="43"/>
    </row>
    <row r="273" ht="16.5" hidden="1" customHeight="1" spans="1:20">
      <c r="A273" s="30" t="s">
        <v>299</v>
      </c>
      <c r="B273" s="31"/>
      <c r="C273" s="31"/>
      <c r="D273" s="31">
        <v>0</v>
      </c>
      <c r="E273" s="32" t="e">
        <f>D273/C273*100</f>
        <v>#DIV/0!</v>
      </c>
      <c r="F273" s="31"/>
      <c r="G273" s="28">
        <f>D273-F273</f>
        <v>0</v>
      </c>
      <c r="H273" s="29" t="e">
        <f>G273/F273*100</f>
        <v>#DIV/0!</v>
      </c>
      <c r="I273" s="31"/>
      <c r="J273" s="28">
        <f>I273-B273</f>
        <v>0</v>
      </c>
      <c r="K273" s="32" t="e">
        <f>J273/B273*100</f>
        <v>#DIV/0!</v>
      </c>
      <c r="Q273" s="2" t="e">
        <f t="shared" si="54"/>
        <v>#DIV/0!</v>
      </c>
      <c r="R273" s="31"/>
      <c r="S273" s="31"/>
      <c r="T273" s="43">
        <f t="shared" ref="T273:T276" si="57">R273+S273</f>
        <v>0</v>
      </c>
    </row>
    <row r="274" ht="16.5" customHeight="1" spans="1:20">
      <c r="A274" s="30" t="s">
        <v>300</v>
      </c>
      <c r="B274" s="31">
        <v>2599</v>
      </c>
      <c r="C274" s="31">
        <v>2599</v>
      </c>
      <c r="D274" s="31">
        <v>2125</v>
      </c>
      <c r="E274" s="32">
        <f>D274/C274*100</f>
        <v>81.7622162370142</v>
      </c>
      <c r="F274" s="31">
        <v>-3377</v>
      </c>
      <c r="G274" s="28">
        <f>D274-F274</f>
        <v>5502</v>
      </c>
      <c r="H274" s="29">
        <f>G274/F274*100</f>
        <v>-162.925673674859</v>
      </c>
      <c r="I274" s="31">
        <f>SUM(I275:I283)</f>
        <v>866.97</v>
      </c>
      <c r="J274" s="28">
        <f>I274-B274</f>
        <v>-1732.03</v>
      </c>
      <c r="K274" s="32">
        <f>J274/B274*100</f>
        <v>-66.6421700654098</v>
      </c>
      <c r="Q274" s="2">
        <f t="shared" si="54"/>
        <v>11812.1343724967</v>
      </c>
      <c r="R274" s="31">
        <f>SUM(R275:R283)</f>
        <v>1114.08</v>
      </c>
      <c r="S274" s="31">
        <f>SUM(S275:S283)</f>
        <v>0</v>
      </c>
      <c r="T274" s="43">
        <f t="shared" si="57"/>
        <v>1114.08</v>
      </c>
    </row>
    <row r="275" ht="16.5" customHeight="1" spans="1:20">
      <c r="A275" s="30" t="s">
        <v>143</v>
      </c>
      <c r="B275" s="31"/>
      <c r="C275" s="31"/>
      <c r="D275" s="31">
        <v>0</v>
      </c>
      <c r="E275" s="32"/>
      <c r="F275" s="31"/>
      <c r="G275" s="28"/>
      <c r="H275" s="29"/>
      <c r="I275" s="31">
        <v>769.37</v>
      </c>
      <c r="J275" s="28"/>
      <c r="K275" s="32"/>
      <c r="Q275" s="2">
        <f t="shared" si="54"/>
        <v>769.37</v>
      </c>
      <c r="R275" s="31">
        <v>752.48</v>
      </c>
      <c r="S275" s="31"/>
      <c r="T275" s="43">
        <f t="shared" si="57"/>
        <v>752.48</v>
      </c>
    </row>
    <row r="276" ht="16.5" hidden="1" customHeight="1" spans="1:20">
      <c r="A276" s="30" t="s">
        <v>144</v>
      </c>
      <c r="B276" s="31"/>
      <c r="C276" s="31"/>
      <c r="D276" s="31">
        <v>0</v>
      </c>
      <c r="E276" s="32"/>
      <c r="F276" s="31"/>
      <c r="G276" s="28"/>
      <c r="H276" s="29"/>
      <c r="I276" s="31">
        <v>0</v>
      </c>
      <c r="J276" s="28"/>
      <c r="K276" s="32"/>
      <c r="Q276" s="2">
        <f t="shared" si="54"/>
        <v>0</v>
      </c>
      <c r="R276" s="31">
        <v>280</v>
      </c>
      <c r="S276" s="31"/>
      <c r="T276" s="43">
        <f t="shared" si="57"/>
        <v>280</v>
      </c>
    </row>
    <row r="277" ht="16.5" hidden="1" customHeight="1" spans="1:20">
      <c r="A277" s="30" t="s">
        <v>145</v>
      </c>
      <c r="B277" s="31"/>
      <c r="C277" s="31"/>
      <c r="D277" s="31">
        <v>0</v>
      </c>
      <c r="E277" s="32"/>
      <c r="F277" s="31"/>
      <c r="G277" s="28"/>
      <c r="H277" s="29"/>
      <c r="I277" s="31">
        <v>0</v>
      </c>
      <c r="J277" s="28"/>
      <c r="K277" s="32"/>
      <c r="Q277" s="2">
        <f t="shared" si="54"/>
        <v>0</v>
      </c>
      <c r="R277" s="31"/>
      <c r="S277" s="31"/>
      <c r="T277" s="43"/>
    </row>
    <row r="278" ht="16.5" hidden="1" customHeight="1" spans="1:20">
      <c r="A278" s="30" t="s">
        <v>301</v>
      </c>
      <c r="B278" s="31"/>
      <c r="C278" s="31"/>
      <c r="D278" s="31">
        <v>0</v>
      </c>
      <c r="E278" s="32"/>
      <c r="F278" s="31"/>
      <c r="G278" s="28"/>
      <c r="H278" s="29"/>
      <c r="I278" s="31">
        <v>0</v>
      </c>
      <c r="J278" s="28"/>
      <c r="K278" s="32"/>
      <c r="Q278" s="2">
        <f t="shared" si="54"/>
        <v>0</v>
      </c>
      <c r="R278" s="31"/>
      <c r="S278" s="31"/>
      <c r="T278" s="43"/>
    </row>
    <row r="279" ht="16.5" hidden="1" customHeight="1" spans="1:20">
      <c r="A279" s="30" t="s">
        <v>302</v>
      </c>
      <c r="B279" s="31"/>
      <c r="C279" s="31"/>
      <c r="D279" s="31">
        <v>0</v>
      </c>
      <c r="E279" s="32"/>
      <c r="F279" s="31"/>
      <c r="G279" s="28"/>
      <c r="H279" s="29"/>
      <c r="I279" s="31">
        <v>0</v>
      </c>
      <c r="J279" s="28"/>
      <c r="K279" s="32"/>
      <c r="Q279" s="2">
        <f t="shared" si="54"/>
        <v>0</v>
      </c>
      <c r="R279" s="31"/>
      <c r="S279" s="31"/>
      <c r="T279" s="43"/>
    </row>
    <row r="280" ht="16.5" hidden="1" customHeight="1" spans="1:20">
      <c r="A280" s="30" t="s">
        <v>303</v>
      </c>
      <c r="B280" s="31"/>
      <c r="C280" s="31"/>
      <c r="D280" s="31">
        <v>0</v>
      </c>
      <c r="E280" s="32"/>
      <c r="F280" s="31"/>
      <c r="G280" s="28"/>
      <c r="H280" s="29"/>
      <c r="I280" s="31">
        <v>0</v>
      </c>
      <c r="J280" s="28"/>
      <c r="K280" s="32"/>
      <c r="Q280" s="2">
        <f t="shared" si="54"/>
        <v>0</v>
      </c>
      <c r="R280" s="31"/>
      <c r="S280" s="31"/>
      <c r="T280" s="43"/>
    </row>
    <row r="281" ht="16.5" hidden="1" customHeight="1" spans="1:20">
      <c r="A281" s="30" t="s">
        <v>184</v>
      </c>
      <c r="B281" s="31"/>
      <c r="C281" s="31"/>
      <c r="D281" s="31">
        <v>0</v>
      </c>
      <c r="E281" s="32"/>
      <c r="F281" s="31"/>
      <c r="G281" s="28"/>
      <c r="H281" s="29"/>
      <c r="I281" s="31">
        <v>0</v>
      </c>
      <c r="J281" s="28"/>
      <c r="K281" s="32"/>
      <c r="Q281" s="2">
        <f t="shared" si="54"/>
        <v>0</v>
      </c>
      <c r="R281" s="31"/>
      <c r="S281" s="31"/>
      <c r="T281" s="43"/>
    </row>
    <row r="282" ht="16.5" hidden="1" customHeight="1" spans="1:20">
      <c r="A282" s="30" t="s">
        <v>152</v>
      </c>
      <c r="B282" s="31"/>
      <c r="C282" s="31"/>
      <c r="D282" s="31">
        <v>0</v>
      </c>
      <c r="E282" s="32"/>
      <c r="F282" s="31"/>
      <c r="G282" s="28"/>
      <c r="H282" s="29"/>
      <c r="I282" s="31">
        <v>0</v>
      </c>
      <c r="J282" s="28"/>
      <c r="K282" s="32"/>
      <c r="Q282" s="2">
        <f t="shared" si="54"/>
        <v>0</v>
      </c>
      <c r="R282" s="31"/>
      <c r="S282" s="31"/>
      <c r="T282" s="43"/>
    </row>
    <row r="283" ht="16.5" customHeight="1" spans="1:20">
      <c r="A283" s="30" t="s">
        <v>304</v>
      </c>
      <c r="B283" s="31"/>
      <c r="C283" s="31"/>
      <c r="D283" s="31">
        <v>0</v>
      </c>
      <c r="E283" s="32"/>
      <c r="F283" s="31"/>
      <c r="G283" s="28"/>
      <c r="H283" s="29"/>
      <c r="I283" s="31">
        <v>97.6</v>
      </c>
      <c r="J283" s="28"/>
      <c r="K283" s="32"/>
      <c r="Q283" s="2">
        <f t="shared" si="54"/>
        <v>97.6</v>
      </c>
      <c r="R283" s="31">
        <v>81.6</v>
      </c>
      <c r="S283" s="31"/>
      <c r="T283" s="43">
        <f t="shared" ref="T283:T290" si="58">R283+S283</f>
        <v>81.6</v>
      </c>
    </row>
    <row r="284" ht="16.5" hidden="1" customHeight="1" spans="1:20">
      <c r="A284" s="30" t="s">
        <v>305</v>
      </c>
      <c r="B284" s="31"/>
      <c r="C284" s="31"/>
      <c r="D284" s="31">
        <v>0</v>
      </c>
      <c r="E284" s="32" t="e">
        <f t="shared" ref="E284:E288" si="59">D284/C284*100</f>
        <v>#DIV/0!</v>
      </c>
      <c r="F284" s="31"/>
      <c r="G284" s="28">
        <f t="shared" ref="G284:G288" si="60">D284-F284</f>
        <v>0</v>
      </c>
      <c r="H284" s="29" t="e">
        <f t="shared" ref="H284:H288" si="61">G284/F284*100</f>
        <v>#DIV/0!</v>
      </c>
      <c r="I284" s="31">
        <v>0</v>
      </c>
      <c r="J284" s="28">
        <f t="shared" ref="J284:J288" si="62">I284-B284</f>
        <v>0</v>
      </c>
      <c r="K284" s="32" t="e">
        <f t="shared" ref="K284:K288" si="63">J284/B284*100</f>
        <v>#DIV/0!</v>
      </c>
      <c r="Q284" s="2" t="e">
        <f t="shared" si="54"/>
        <v>#DIV/0!</v>
      </c>
      <c r="R284" s="31"/>
      <c r="S284" s="31"/>
      <c r="T284" s="43">
        <f t="shared" si="58"/>
        <v>0</v>
      </c>
    </row>
    <row r="285" ht="16.5" hidden="1" customHeight="1" spans="1:20">
      <c r="A285" s="30" t="s">
        <v>306</v>
      </c>
      <c r="B285" s="31"/>
      <c r="C285" s="31"/>
      <c r="D285" s="31">
        <v>0</v>
      </c>
      <c r="E285" s="32" t="e">
        <f t="shared" si="59"/>
        <v>#DIV/0!</v>
      </c>
      <c r="F285" s="31"/>
      <c r="G285" s="28">
        <f t="shared" si="60"/>
        <v>0</v>
      </c>
      <c r="H285" s="29" t="e">
        <f t="shared" si="61"/>
        <v>#DIV/0!</v>
      </c>
      <c r="I285" s="31">
        <v>0</v>
      </c>
      <c r="J285" s="28">
        <f t="shared" si="62"/>
        <v>0</v>
      </c>
      <c r="K285" s="32" t="e">
        <f t="shared" si="63"/>
        <v>#DIV/0!</v>
      </c>
      <c r="Q285" s="2" t="e">
        <f t="shared" si="54"/>
        <v>#DIV/0!</v>
      </c>
      <c r="R285" s="31"/>
      <c r="S285" s="31"/>
      <c r="T285" s="43">
        <f t="shared" si="58"/>
        <v>0</v>
      </c>
    </row>
    <row r="286" ht="16.5" customHeight="1" spans="1:20">
      <c r="A286" s="30" t="s">
        <v>307</v>
      </c>
      <c r="B286" s="31">
        <v>612</v>
      </c>
      <c r="C286" s="31">
        <v>612</v>
      </c>
      <c r="D286" s="31">
        <v>398</v>
      </c>
      <c r="E286" s="32">
        <f t="shared" si="59"/>
        <v>65.0326797385621</v>
      </c>
      <c r="F286" s="31">
        <v>464</v>
      </c>
      <c r="G286" s="28">
        <f t="shared" si="60"/>
        <v>-66</v>
      </c>
      <c r="H286" s="29">
        <f t="shared" si="61"/>
        <v>-14.2241379310345</v>
      </c>
      <c r="I286" s="31">
        <v>600</v>
      </c>
      <c r="J286" s="28">
        <f t="shared" si="62"/>
        <v>-12</v>
      </c>
      <c r="K286" s="32">
        <f t="shared" si="63"/>
        <v>-1.96078431372549</v>
      </c>
      <c r="Q286" s="2">
        <f t="shared" si="54"/>
        <v>2192.8477574938</v>
      </c>
      <c r="R286" s="31">
        <v>625</v>
      </c>
      <c r="S286" s="31">
        <v>1020</v>
      </c>
      <c r="T286" s="43">
        <f t="shared" si="58"/>
        <v>1645</v>
      </c>
    </row>
    <row r="287" s="2" customFormat="1" ht="16.5" customHeight="1" spans="1:20">
      <c r="A287" s="27" t="s">
        <v>308</v>
      </c>
      <c r="B287" s="28">
        <f t="shared" ref="B287:F287" si="64">B288+B293+B300+B306+B307+B308+B309+B310+B316+B323</f>
        <v>73303</v>
      </c>
      <c r="C287" s="28">
        <f t="shared" si="64"/>
        <v>78342</v>
      </c>
      <c r="D287" s="28">
        <f t="shared" si="64"/>
        <v>76481</v>
      </c>
      <c r="E287" s="29">
        <f t="shared" si="59"/>
        <v>97.6245181384187</v>
      </c>
      <c r="F287" s="28">
        <f t="shared" si="64"/>
        <v>96975</v>
      </c>
      <c r="G287" s="28">
        <f t="shared" si="60"/>
        <v>-20494</v>
      </c>
      <c r="H287" s="29">
        <f t="shared" si="61"/>
        <v>-21.133281773653</v>
      </c>
      <c r="I287" s="28">
        <f>I288+I293+I300+I306+I307+I308+I309+I310+I316+I323</f>
        <v>97857.88</v>
      </c>
      <c r="J287" s="28">
        <f t="shared" si="62"/>
        <v>24554.88</v>
      </c>
      <c r="K287" s="32">
        <f t="shared" si="63"/>
        <v>33.4977831739492</v>
      </c>
      <c r="Q287" s="2">
        <f t="shared" si="54"/>
        <v>330154.749019539</v>
      </c>
      <c r="R287" s="28">
        <f>R288+R293+R300+R306+R307+R308+R309+R310+R316+R323</f>
        <v>48852.99</v>
      </c>
      <c r="S287" s="28">
        <f>S288+S293+S300+S306+S307+S308+S309+S310+S316+S323</f>
        <v>13921</v>
      </c>
      <c r="T287" s="43">
        <f t="shared" si="58"/>
        <v>62773.99</v>
      </c>
    </row>
    <row r="288" ht="16.5" customHeight="1" spans="1:20">
      <c r="A288" s="30" t="s">
        <v>309</v>
      </c>
      <c r="B288" s="31">
        <v>3349</v>
      </c>
      <c r="C288" s="31">
        <f>3349-1000</f>
        <v>2349</v>
      </c>
      <c r="D288" s="31">
        <v>1920</v>
      </c>
      <c r="E288" s="32">
        <f t="shared" si="59"/>
        <v>81.7369093231162</v>
      </c>
      <c r="F288" s="31">
        <v>695</v>
      </c>
      <c r="G288" s="28">
        <f t="shared" si="60"/>
        <v>1225</v>
      </c>
      <c r="H288" s="29">
        <f t="shared" si="61"/>
        <v>176.258992805755</v>
      </c>
      <c r="I288" s="31">
        <f>SUM(I289:I292)</f>
        <v>2825.61</v>
      </c>
      <c r="J288" s="28">
        <f t="shared" si="62"/>
        <v>-523.39</v>
      </c>
      <c r="K288" s="32">
        <f t="shared" si="63"/>
        <v>-15.6282472379815</v>
      </c>
      <c r="Q288" s="2">
        <f t="shared" si="54"/>
        <v>11387.5876548909</v>
      </c>
      <c r="R288" s="31">
        <f>SUM(R289:R292)</f>
        <v>2142.29</v>
      </c>
      <c r="S288" s="31">
        <f>SUM(S289:S292)</f>
        <v>133</v>
      </c>
      <c r="T288" s="43">
        <f t="shared" si="58"/>
        <v>2275.29</v>
      </c>
    </row>
    <row r="289" ht="16.5" customHeight="1" spans="1:20">
      <c r="A289" s="30" t="s">
        <v>143</v>
      </c>
      <c r="B289" s="31"/>
      <c r="C289" s="31"/>
      <c r="D289" s="31">
        <v>0</v>
      </c>
      <c r="E289" s="32"/>
      <c r="F289" s="31"/>
      <c r="G289" s="28"/>
      <c r="H289" s="29"/>
      <c r="I289" s="31">
        <v>426.69</v>
      </c>
      <c r="J289" s="28"/>
      <c r="K289" s="32"/>
      <c r="Q289" s="2">
        <f t="shared" si="54"/>
        <v>426.69</v>
      </c>
      <c r="R289" s="31">
        <v>314.79</v>
      </c>
      <c r="S289" s="31">
        <v>73</v>
      </c>
      <c r="T289" s="43">
        <f t="shared" si="58"/>
        <v>387.79</v>
      </c>
    </row>
    <row r="290" ht="16.5" customHeight="1" spans="1:20">
      <c r="A290" s="30" t="s">
        <v>144</v>
      </c>
      <c r="B290" s="31"/>
      <c r="C290" s="31"/>
      <c r="D290" s="31">
        <v>0</v>
      </c>
      <c r="E290" s="32"/>
      <c r="F290" s="31"/>
      <c r="G290" s="28"/>
      <c r="H290" s="29"/>
      <c r="I290" s="31">
        <v>1127.92</v>
      </c>
      <c r="J290" s="28"/>
      <c r="K290" s="32"/>
      <c r="Q290" s="2">
        <f t="shared" si="54"/>
        <v>1127.92</v>
      </c>
      <c r="R290" s="31">
        <v>1827.5</v>
      </c>
      <c r="S290" s="31"/>
      <c r="T290" s="43">
        <f t="shared" si="58"/>
        <v>1827.5</v>
      </c>
    </row>
    <row r="291" ht="16.5" hidden="1" customHeight="1" spans="1:20">
      <c r="A291" s="30" t="s">
        <v>145</v>
      </c>
      <c r="B291" s="31"/>
      <c r="C291" s="31"/>
      <c r="D291" s="31">
        <v>0</v>
      </c>
      <c r="E291" s="32"/>
      <c r="F291" s="31"/>
      <c r="G291" s="28"/>
      <c r="H291" s="29"/>
      <c r="I291" s="31">
        <v>0</v>
      </c>
      <c r="J291" s="28"/>
      <c r="K291" s="32"/>
      <c r="Q291" s="2">
        <f t="shared" si="54"/>
        <v>0</v>
      </c>
      <c r="R291" s="31"/>
      <c r="S291" s="31"/>
      <c r="T291" s="43"/>
    </row>
    <row r="292" ht="16.5" customHeight="1" spans="1:20">
      <c r="A292" s="30" t="s">
        <v>310</v>
      </c>
      <c r="B292" s="31"/>
      <c r="C292" s="31"/>
      <c r="D292" s="31">
        <v>0</v>
      </c>
      <c r="E292" s="32"/>
      <c r="F292" s="31"/>
      <c r="G292" s="28"/>
      <c r="H292" s="29"/>
      <c r="I292" s="31">
        <v>1271</v>
      </c>
      <c r="J292" s="28"/>
      <c r="K292" s="32"/>
      <c r="Q292" s="2">
        <f t="shared" si="54"/>
        <v>1271</v>
      </c>
      <c r="R292" s="31"/>
      <c r="S292" s="31">
        <v>60</v>
      </c>
      <c r="T292" s="43">
        <f t="shared" ref="T292:T301" si="65">R292+S292</f>
        <v>60</v>
      </c>
    </row>
    <row r="293" ht="16.5" customHeight="1" spans="1:20">
      <c r="A293" s="30" t="s">
        <v>311</v>
      </c>
      <c r="B293" s="31">
        <v>53899</v>
      </c>
      <c r="C293" s="31">
        <f>57899-546</f>
        <v>57353</v>
      </c>
      <c r="D293" s="31">
        <v>56207</v>
      </c>
      <c r="E293" s="32">
        <f>D293/C293*100</f>
        <v>98.0018482032326</v>
      </c>
      <c r="F293" s="31">
        <v>62190</v>
      </c>
      <c r="G293" s="28">
        <f>D293-F293</f>
        <v>-5983</v>
      </c>
      <c r="H293" s="29">
        <f>G293/F293*100</f>
        <v>-9.62051776812992</v>
      </c>
      <c r="I293" s="31">
        <f>SUM(I294:I299)</f>
        <v>53684.81</v>
      </c>
      <c r="J293" s="28">
        <f>I293-B293</f>
        <v>-214.190000000002</v>
      </c>
      <c r="K293" s="32">
        <f>J293/B293*100</f>
        <v>-0.397391417280473</v>
      </c>
      <c r="Q293" s="2">
        <f t="shared" si="54"/>
        <v>215034.603939018</v>
      </c>
      <c r="R293" s="31">
        <f>SUM(R294:R299)</f>
        <v>26139.28</v>
      </c>
      <c r="S293" s="31">
        <f>SUM(S294:S299)</f>
        <v>13778</v>
      </c>
      <c r="T293" s="43">
        <f t="shared" si="65"/>
        <v>39917.28</v>
      </c>
    </row>
    <row r="294" ht="16.5" customHeight="1" spans="1:20">
      <c r="A294" s="30" t="s">
        <v>312</v>
      </c>
      <c r="B294" s="31"/>
      <c r="C294" s="31"/>
      <c r="D294" s="31">
        <v>0</v>
      </c>
      <c r="E294" s="32"/>
      <c r="F294" s="31"/>
      <c r="G294" s="28"/>
      <c r="H294" s="29"/>
      <c r="I294" s="31">
        <v>4281.23</v>
      </c>
      <c r="J294" s="28"/>
      <c r="K294" s="32"/>
      <c r="Q294" s="2">
        <f t="shared" si="54"/>
        <v>4281.23</v>
      </c>
      <c r="R294" s="31">
        <v>956.9</v>
      </c>
      <c r="S294" s="31">
        <v>314</v>
      </c>
      <c r="T294" s="43">
        <f t="shared" si="65"/>
        <v>1270.9</v>
      </c>
    </row>
    <row r="295" ht="16.5" customHeight="1" spans="1:20">
      <c r="A295" s="30" t="s">
        <v>313</v>
      </c>
      <c r="B295" s="31"/>
      <c r="C295" s="31"/>
      <c r="D295" s="31">
        <v>0</v>
      </c>
      <c r="E295" s="32"/>
      <c r="F295" s="31"/>
      <c r="G295" s="28"/>
      <c r="H295" s="29"/>
      <c r="I295" s="31">
        <v>11564</v>
      </c>
      <c r="J295" s="28"/>
      <c r="K295" s="32"/>
      <c r="Q295" s="2">
        <f t="shared" si="54"/>
        <v>11564</v>
      </c>
      <c r="R295" s="31"/>
      <c r="S295" s="31">
        <v>6822</v>
      </c>
      <c r="T295" s="43">
        <f t="shared" si="65"/>
        <v>6822</v>
      </c>
    </row>
    <row r="296" ht="16.5" customHeight="1" spans="1:20">
      <c r="A296" s="30" t="s">
        <v>314</v>
      </c>
      <c r="B296" s="31"/>
      <c r="C296" s="31"/>
      <c r="D296" s="31">
        <v>0</v>
      </c>
      <c r="E296" s="32"/>
      <c r="F296" s="31"/>
      <c r="G296" s="28"/>
      <c r="H296" s="29"/>
      <c r="I296" s="31">
        <v>7317.57</v>
      </c>
      <c r="J296" s="28"/>
      <c r="K296" s="32"/>
      <c r="Q296" s="2">
        <f t="shared" si="54"/>
        <v>7317.57</v>
      </c>
      <c r="R296" s="31">
        <v>1565.1</v>
      </c>
      <c r="S296" s="31">
        <v>6510</v>
      </c>
      <c r="T296" s="43">
        <f t="shared" si="65"/>
        <v>8075.1</v>
      </c>
    </row>
    <row r="297" ht="16.5" customHeight="1" spans="1:20">
      <c r="A297" s="30" t="s">
        <v>315</v>
      </c>
      <c r="B297" s="31"/>
      <c r="C297" s="31"/>
      <c r="D297" s="31">
        <v>0</v>
      </c>
      <c r="E297" s="32"/>
      <c r="F297" s="31"/>
      <c r="G297" s="28"/>
      <c r="H297" s="29"/>
      <c r="I297" s="31">
        <v>23623.13</v>
      </c>
      <c r="J297" s="28"/>
      <c r="K297" s="32"/>
      <c r="Q297" s="2">
        <f t="shared" si="54"/>
        <v>23623.13</v>
      </c>
      <c r="R297" s="31">
        <v>15303.56</v>
      </c>
      <c r="S297" s="31"/>
      <c r="T297" s="43">
        <f t="shared" si="65"/>
        <v>15303.56</v>
      </c>
    </row>
    <row r="298" ht="16.5" customHeight="1" spans="1:20">
      <c r="A298" s="30" t="s">
        <v>316</v>
      </c>
      <c r="B298" s="31"/>
      <c r="C298" s="31"/>
      <c r="D298" s="31">
        <v>0</v>
      </c>
      <c r="E298" s="32"/>
      <c r="F298" s="31"/>
      <c r="G298" s="28"/>
      <c r="H298" s="29"/>
      <c r="I298" s="31">
        <v>1121</v>
      </c>
      <c r="J298" s="28"/>
      <c r="K298" s="32"/>
      <c r="Q298" s="2">
        <f t="shared" si="54"/>
        <v>1121</v>
      </c>
      <c r="R298" s="31">
        <v>2713.43</v>
      </c>
      <c r="S298" s="31"/>
      <c r="T298" s="43">
        <f t="shared" si="65"/>
        <v>2713.43</v>
      </c>
    </row>
    <row r="299" ht="16.5" customHeight="1" spans="1:20">
      <c r="A299" s="30" t="s">
        <v>317</v>
      </c>
      <c r="B299" s="31"/>
      <c r="C299" s="31"/>
      <c r="D299" s="31">
        <v>0</v>
      </c>
      <c r="E299" s="32"/>
      <c r="F299" s="31"/>
      <c r="G299" s="28"/>
      <c r="H299" s="29"/>
      <c r="I299" s="31">
        <v>5777.88</v>
      </c>
      <c r="J299" s="28"/>
      <c r="K299" s="32"/>
      <c r="Q299" s="2">
        <f t="shared" si="54"/>
        <v>5777.88</v>
      </c>
      <c r="R299" s="31">
        <v>5600.29</v>
      </c>
      <c r="S299" s="31">
        <v>132</v>
      </c>
      <c r="T299" s="43">
        <f t="shared" si="65"/>
        <v>5732.29</v>
      </c>
    </row>
    <row r="300" ht="16.5" customHeight="1" spans="1:20">
      <c r="A300" s="30" t="s">
        <v>318</v>
      </c>
      <c r="B300" s="31">
        <v>8503</v>
      </c>
      <c r="C300" s="31">
        <v>13000</v>
      </c>
      <c r="D300" s="31">
        <v>12940</v>
      </c>
      <c r="E300" s="32">
        <f>D300/C300*100</f>
        <v>99.5384615384615</v>
      </c>
      <c r="F300" s="31">
        <v>20330</v>
      </c>
      <c r="G300" s="28">
        <f>D300-F300</f>
        <v>-7390</v>
      </c>
      <c r="H300" s="29">
        <f>G300/F300*100</f>
        <v>-36.3502213477619</v>
      </c>
      <c r="I300" s="31">
        <f>SUM(I301:I305)</f>
        <v>17343.31</v>
      </c>
      <c r="J300" s="28">
        <f>I300-B300</f>
        <v>8840.31</v>
      </c>
      <c r="K300" s="32">
        <f>J300/B300*100</f>
        <v>103.966952840174</v>
      </c>
      <c r="Q300" s="2">
        <f t="shared" si="54"/>
        <v>53403.7751930309</v>
      </c>
      <c r="R300" s="31">
        <f>SUM(R301:R305)</f>
        <v>9004.91</v>
      </c>
      <c r="S300" s="31">
        <f>SUM(S301:S305)</f>
        <v>0</v>
      </c>
      <c r="T300" s="43">
        <f t="shared" si="65"/>
        <v>9004.91</v>
      </c>
    </row>
    <row r="301" ht="16.5" hidden="1" customHeight="1" spans="1:20">
      <c r="A301" s="30" t="s">
        <v>319</v>
      </c>
      <c r="B301" s="31"/>
      <c r="C301" s="31"/>
      <c r="D301" s="31">
        <v>0</v>
      </c>
      <c r="E301" s="32"/>
      <c r="F301" s="31"/>
      <c r="G301" s="28"/>
      <c r="H301" s="29"/>
      <c r="I301" s="31">
        <v>0</v>
      </c>
      <c r="J301" s="28"/>
      <c r="K301" s="32"/>
      <c r="Q301" s="2">
        <f t="shared" si="54"/>
        <v>0</v>
      </c>
      <c r="R301" s="31">
        <v>7181.59</v>
      </c>
      <c r="S301" s="31"/>
      <c r="T301" s="43">
        <f t="shared" si="65"/>
        <v>7181.59</v>
      </c>
    </row>
    <row r="302" ht="16.5" customHeight="1" spans="1:20">
      <c r="A302" s="30" t="s">
        <v>320</v>
      </c>
      <c r="B302" s="31"/>
      <c r="C302" s="31"/>
      <c r="D302" s="31">
        <v>0</v>
      </c>
      <c r="E302" s="32"/>
      <c r="F302" s="31"/>
      <c r="G302" s="28"/>
      <c r="H302" s="29"/>
      <c r="I302" s="36">
        <v>15166.64</v>
      </c>
      <c r="J302" s="28"/>
      <c r="K302" s="32"/>
      <c r="Q302" s="2">
        <f t="shared" si="54"/>
        <v>15166.64</v>
      </c>
      <c r="R302" s="31"/>
      <c r="S302" s="31"/>
      <c r="T302" s="43"/>
    </row>
    <row r="303" ht="16.5" customHeight="1" spans="1:20">
      <c r="A303" s="30" t="s">
        <v>321</v>
      </c>
      <c r="B303" s="31"/>
      <c r="C303" s="31"/>
      <c r="D303" s="31">
        <v>0</v>
      </c>
      <c r="E303" s="32"/>
      <c r="F303" s="31"/>
      <c r="G303" s="28"/>
      <c r="H303" s="29"/>
      <c r="I303" s="36">
        <v>2176.67</v>
      </c>
      <c r="J303" s="28"/>
      <c r="K303" s="32"/>
      <c r="Q303" s="2">
        <f t="shared" si="54"/>
        <v>2176.67</v>
      </c>
      <c r="R303" s="31">
        <v>1784.8</v>
      </c>
      <c r="S303" s="31"/>
      <c r="T303" s="43">
        <f t="shared" ref="T303:T311" si="66">R303+S303</f>
        <v>1784.8</v>
      </c>
    </row>
    <row r="304" ht="16.5" hidden="1" customHeight="1" spans="1:20">
      <c r="A304" s="30" t="s">
        <v>322</v>
      </c>
      <c r="B304" s="31"/>
      <c r="C304" s="31"/>
      <c r="D304" s="31">
        <v>0</v>
      </c>
      <c r="E304" s="32"/>
      <c r="F304" s="31"/>
      <c r="G304" s="28"/>
      <c r="H304" s="29"/>
      <c r="I304" s="36">
        <v>0</v>
      </c>
      <c r="J304" s="28"/>
      <c r="K304" s="32"/>
      <c r="Q304" s="2">
        <f t="shared" si="54"/>
        <v>0</v>
      </c>
      <c r="R304" s="31"/>
      <c r="S304" s="31"/>
      <c r="T304" s="43"/>
    </row>
    <row r="305" ht="16.5" hidden="1" customHeight="1" spans="1:20">
      <c r="A305" s="30" t="s">
        <v>323</v>
      </c>
      <c r="B305" s="31"/>
      <c r="C305" s="31"/>
      <c r="D305" s="31">
        <v>0</v>
      </c>
      <c r="E305" s="32"/>
      <c r="F305" s="31"/>
      <c r="G305" s="28"/>
      <c r="H305" s="29"/>
      <c r="I305" s="36">
        <v>0</v>
      </c>
      <c r="J305" s="28"/>
      <c r="K305" s="32"/>
      <c r="Q305" s="2">
        <f t="shared" si="54"/>
        <v>0</v>
      </c>
      <c r="R305" s="31">
        <v>38.52</v>
      </c>
      <c r="S305" s="31"/>
      <c r="T305" s="43">
        <f t="shared" si="66"/>
        <v>38.52</v>
      </c>
    </row>
    <row r="306" ht="16.5" hidden="1" customHeight="1" spans="1:20">
      <c r="A306" s="30" t="s">
        <v>324</v>
      </c>
      <c r="B306" s="31"/>
      <c r="C306" s="31"/>
      <c r="D306" s="31">
        <v>0</v>
      </c>
      <c r="E306" s="32" t="e">
        <f t="shared" ref="E306:E310" si="67">D306/C306*100</f>
        <v>#DIV/0!</v>
      </c>
      <c r="F306" s="31"/>
      <c r="G306" s="28">
        <f t="shared" ref="G306:G310" si="68">D306-F306</f>
        <v>0</v>
      </c>
      <c r="H306" s="29" t="e">
        <f t="shared" ref="H306:H310" si="69">G306/F306*100</f>
        <v>#DIV/0!</v>
      </c>
      <c r="I306" s="36">
        <v>0</v>
      </c>
      <c r="J306" s="28">
        <f t="shared" ref="J306:J310" si="70">I306-B306</f>
        <v>0</v>
      </c>
      <c r="K306" s="32" t="e">
        <f t="shared" ref="K306:K310" si="71">J306/B306*100</f>
        <v>#DIV/0!</v>
      </c>
      <c r="Q306" s="2" t="e">
        <f t="shared" si="54"/>
        <v>#DIV/0!</v>
      </c>
      <c r="R306" s="31">
        <v>0</v>
      </c>
      <c r="S306" s="31">
        <v>0</v>
      </c>
      <c r="T306" s="43">
        <f t="shared" si="66"/>
        <v>0</v>
      </c>
    </row>
    <row r="307" ht="16.5" customHeight="1" spans="1:20">
      <c r="A307" s="30" t="s">
        <v>325</v>
      </c>
      <c r="B307" s="31">
        <v>2184</v>
      </c>
      <c r="C307" s="31"/>
      <c r="D307" s="31">
        <v>0</v>
      </c>
      <c r="E307" s="32"/>
      <c r="F307" s="31"/>
      <c r="G307" s="28">
        <f t="shared" si="68"/>
        <v>0</v>
      </c>
      <c r="H307" s="29"/>
      <c r="I307" s="31">
        <v>0</v>
      </c>
      <c r="J307" s="28">
        <f t="shared" si="70"/>
        <v>-2184</v>
      </c>
      <c r="K307" s="32">
        <f t="shared" si="71"/>
        <v>-100</v>
      </c>
      <c r="Q307" s="2">
        <f t="shared" si="54"/>
        <v>-100</v>
      </c>
      <c r="R307" s="31">
        <v>0</v>
      </c>
      <c r="S307" s="31">
        <v>0</v>
      </c>
      <c r="T307" s="43">
        <f t="shared" si="66"/>
        <v>0</v>
      </c>
    </row>
    <row r="308" ht="16.5" hidden="1" customHeight="1" spans="1:20">
      <c r="A308" s="30" t="s">
        <v>326</v>
      </c>
      <c r="B308" s="31"/>
      <c r="C308" s="31"/>
      <c r="D308" s="31">
        <v>0</v>
      </c>
      <c r="E308" s="32" t="e">
        <f t="shared" si="67"/>
        <v>#DIV/0!</v>
      </c>
      <c r="F308" s="31"/>
      <c r="G308" s="28">
        <f t="shared" si="68"/>
        <v>0</v>
      </c>
      <c r="H308" s="29" t="e">
        <f t="shared" si="69"/>
        <v>#DIV/0!</v>
      </c>
      <c r="I308" s="31">
        <v>0</v>
      </c>
      <c r="J308" s="28">
        <f t="shared" si="70"/>
        <v>0</v>
      </c>
      <c r="K308" s="32" t="e">
        <f t="shared" si="71"/>
        <v>#DIV/0!</v>
      </c>
      <c r="Q308" s="2" t="e">
        <f t="shared" si="54"/>
        <v>#DIV/0!</v>
      </c>
      <c r="R308" s="31">
        <v>0</v>
      </c>
      <c r="S308" s="31">
        <v>0</v>
      </c>
      <c r="T308" s="43">
        <f t="shared" si="66"/>
        <v>0</v>
      </c>
    </row>
    <row r="309" ht="16.5" customHeight="1" spans="1:20">
      <c r="A309" s="30" t="s">
        <v>327</v>
      </c>
      <c r="B309" s="31">
        <v>1028</v>
      </c>
      <c r="C309" s="31">
        <v>1800</v>
      </c>
      <c r="D309" s="31">
        <v>1787</v>
      </c>
      <c r="E309" s="32">
        <f t="shared" si="67"/>
        <v>99.2777777777778</v>
      </c>
      <c r="F309" s="31">
        <v>774</v>
      </c>
      <c r="G309" s="28">
        <f t="shared" si="68"/>
        <v>1013</v>
      </c>
      <c r="H309" s="29">
        <f t="shared" si="69"/>
        <v>130.878552971576</v>
      </c>
      <c r="I309" s="31">
        <v>1335.86</v>
      </c>
      <c r="J309" s="28">
        <f t="shared" si="70"/>
        <v>307.86</v>
      </c>
      <c r="K309" s="32">
        <f t="shared" si="71"/>
        <v>29.9474708171206</v>
      </c>
      <c r="Q309" s="2">
        <f t="shared" si="54"/>
        <v>7531.82380156647</v>
      </c>
      <c r="R309" s="31">
        <v>1023.14</v>
      </c>
      <c r="S309" s="31"/>
      <c r="T309" s="43">
        <f t="shared" si="66"/>
        <v>1023.14</v>
      </c>
    </row>
    <row r="310" ht="16.5" customHeight="1" spans="1:20">
      <c r="A310" s="30" t="s">
        <v>328</v>
      </c>
      <c r="B310" s="31">
        <v>907</v>
      </c>
      <c r="C310" s="31">
        <v>907</v>
      </c>
      <c r="D310" s="31">
        <v>881</v>
      </c>
      <c r="E310" s="32">
        <f t="shared" si="67"/>
        <v>97.1334068357222</v>
      </c>
      <c r="F310" s="31">
        <v>792</v>
      </c>
      <c r="G310" s="28">
        <f t="shared" si="68"/>
        <v>89</v>
      </c>
      <c r="H310" s="29">
        <f t="shared" si="69"/>
        <v>11.2373737373737</v>
      </c>
      <c r="I310" s="31">
        <f>SUM(I311:I315)</f>
        <v>15919.64</v>
      </c>
      <c r="J310" s="28">
        <f t="shared" si="70"/>
        <v>15012.64</v>
      </c>
      <c r="K310" s="32">
        <f t="shared" si="71"/>
        <v>1655.197353914</v>
      </c>
      <c r="Q310" s="2">
        <f t="shared" si="54"/>
        <v>35479.8481344871</v>
      </c>
      <c r="R310" s="31">
        <f>SUM(R311:R315)</f>
        <v>699.92</v>
      </c>
      <c r="S310" s="31">
        <f>SUM(S311:S315)</f>
        <v>10</v>
      </c>
      <c r="T310" s="43">
        <f t="shared" si="66"/>
        <v>709.92</v>
      </c>
    </row>
    <row r="311" ht="16.5" customHeight="1" spans="1:20">
      <c r="A311" s="30" t="s">
        <v>329</v>
      </c>
      <c r="B311" s="31"/>
      <c r="C311" s="31"/>
      <c r="D311" s="31">
        <v>0</v>
      </c>
      <c r="E311" s="32"/>
      <c r="F311" s="31"/>
      <c r="G311" s="28"/>
      <c r="H311" s="29"/>
      <c r="I311" s="31">
        <v>250</v>
      </c>
      <c r="J311" s="28"/>
      <c r="K311" s="32"/>
      <c r="Q311" s="2">
        <f t="shared" si="54"/>
        <v>250</v>
      </c>
      <c r="R311" s="31"/>
      <c r="S311" s="31">
        <v>10</v>
      </c>
      <c r="T311" s="43">
        <f t="shared" si="66"/>
        <v>10</v>
      </c>
    </row>
    <row r="312" ht="16.5" customHeight="1" spans="1:20">
      <c r="A312" s="30" t="s">
        <v>330</v>
      </c>
      <c r="B312" s="31"/>
      <c r="C312" s="31"/>
      <c r="D312" s="31">
        <v>0</v>
      </c>
      <c r="E312" s="32"/>
      <c r="F312" s="31"/>
      <c r="G312" s="28"/>
      <c r="H312" s="29"/>
      <c r="I312" s="31">
        <v>15669.64</v>
      </c>
      <c r="J312" s="28"/>
      <c r="K312" s="32"/>
      <c r="Q312" s="2">
        <f t="shared" si="54"/>
        <v>15669.64</v>
      </c>
      <c r="R312" s="31"/>
      <c r="S312" s="31"/>
      <c r="T312" s="43"/>
    </row>
    <row r="313" ht="16.5" hidden="1" customHeight="1" spans="1:20">
      <c r="A313" s="30" t="s">
        <v>331</v>
      </c>
      <c r="B313" s="31"/>
      <c r="C313" s="31"/>
      <c r="D313" s="31">
        <v>0</v>
      </c>
      <c r="E313" s="32"/>
      <c r="F313" s="31"/>
      <c r="G313" s="28"/>
      <c r="H313" s="29"/>
      <c r="I313" s="31">
        <v>0</v>
      </c>
      <c r="J313" s="28"/>
      <c r="K313" s="32"/>
      <c r="Q313" s="2">
        <f t="shared" si="54"/>
        <v>0</v>
      </c>
      <c r="R313" s="31"/>
      <c r="S313" s="31"/>
      <c r="T313" s="43"/>
    </row>
    <row r="314" ht="16.5" hidden="1" customHeight="1" spans="1:20">
      <c r="A314" s="30" t="s">
        <v>332</v>
      </c>
      <c r="B314" s="31"/>
      <c r="C314" s="31"/>
      <c r="D314" s="31">
        <v>0</v>
      </c>
      <c r="E314" s="32"/>
      <c r="F314" s="31"/>
      <c r="G314" s="28"/>
      <c r="H314" s="29"/>
      <c r="I314" s="31">
        <v>0</v>
      </c>
      <c r="J314" s="28"/>
      <c r="K314" s="32"/>
      <c r="Q314" s="2">
        <f t="shared" si="54"/>
        <v>0</v>
      </c>
      <c r="R314" s="31"/>
      <c r="S314" s="31"/>
      <c r="T314" s="43"/>
    </row>
    <row r="315" ht="16.5" hidden="1" customHeight="1" spans="1:20">
      <c r="A315" s="30" t="s">
        <v>333</v>
      </c>
      <c r="B315" s="31"/>
      <c r="C315" s="31"/>
      <c r="D315" s="31">
        <v>0</v>
      </c>
      <c r="E315" s="32"/>
      <c r="F315" s="31"/>
      <c r="G315" s="28"/>
      <c r="H315" s="29"/>
      <c r="I315" s="31">
        <v>0</v>
      </c>
      <c r="J315" s="28"/>
      <c r="K315" s="32"/>
      <c r="Q315" s="2">
        <f t="shared" si="54"/>
        <v>0</v>
      </c>
      <c r="R315" s="31">
        <v>699.92</v>
      </c>
      <c r="S315" s="31"/>
      <c r="T315" s="43">
        <f>R315+S315</f>
        <v>699.92</v>
      </c>
    </row>
    <row r="316" ht="16.5" customHeight="1" spans="1:20">
      <c r="A316" s="30" t="s">
        <v>334</v>
      </c>
      <c r="B316" s="31">
        <v>2107</v>
      </c>
      <c r="C316" s="31">
        <f>2107-500</f>
        <v>1607</v>
      </c>
      <c r="D316" s="31">
        <v>1452</v>
      </c>
      <c r="E316" s="32">
        <f>D316/C316*100</f>
        <v>90.3546981953951</v>
      </c>
      <c r="F316" s="31">
        <v>4392</v>
      </c>
      <c r="G316" s="28">
        <f>D316-F316</f>
        <v>-2940</v>
      </c>
      <c r="H316" s="29">
        <f>G316/F316*100</f>
        <v>-66.9398907103825</v>
      </c>
      <c r="I316" s="31">
        <f>SUM(I317:I322)</f>
        <v>4073.5</v>
      </c>
      <c r="J316" s="28">
        <f>I316-B316</f>
        <v>1966.5</v>
      </c>
      <c r="K316" s="32">
        <f>J316/B316*100</f>
        <v>93.3317513051732</v>
      </c>
      <c r="Q316" s="2">
        <f t="shared" si="54"/>
        <v>8382.74655879019</v>
      </c>
      <c r="R316" s="31">
        <v>4200</v>
      </c>
      <c r="S316" s="31"/>
      <c r="T316" s="43">
        <f>R316+S316</f>
        <v>4200</v>
      </c>
    </row>
    <row r="317" ht="16.5" hidden="1" customHeight="1" spans="1:20">
      <c r="A317" s="30" t="s">
        <v>335</v>
      </c>
      <c r="B317" s="31"/>
      <c r="C317" s="31"/>
      <c r="D317" s="31">
        <v>0</v>
      </c>
      <c r="E317" s="32"/>
      <c r="F317" s="31"/>
      <c r="G317" s="28"/>
      <c r="H317" s="29"/>
      <c r="I317" s="31">
        <v>0</v>
      </c>
      <c r="J317" s="28"/>
      <c r="K317" s="32"/>
      <c r="Q317" s="2">
        <f t="shared" si="54"/>
        <v>0</v>
      </c>
      <c r="R317" s="31"/>
      <c r="S317" s="31"/>
      <c r="T317" s="43"/>
    </row>
    <row r="318" ht="16.5" hidden="1" customHeight="1" spans="1:20">
      <c r="A318" s="30" t="s">
        <v>336</v>
      </c>
      <c r="B318" s="31"/>
      <c r="C318" s="31"/>
      <c r="D318" s="31">
        <v>0</v>
      </c>
      <c r="E318" s="32"/>
      <c r="F318" s="31"/>
      <c r="G318" s="28"/>
      <c r="H318" s="29"/>
      <c r="I318" s="31">
        <v>0</v>
      </c>
      <c r="J318" s="28"/>
      <c r="K318" s="32"/>
      <c r="Q318" s="2">
        <f t="shared" si="54"/>
        <v>0</v>
      </c>
      <c r="R318" s="31"/>
      <c r="S318" s="31"/>
      <c r="T318" s="43"/>
    </row>
    <row r="319" ht="16.5" customHeight="1" spans="1:20">
      <c r="A319" s="30" t="s">
        <v>337</v>
      </c>
      <c r="B319" s="31"/>
      <c r="C319" s="31"/>
      <c r="D319" s="31">
        <v>0</v>
      </c>
      <c r="E319" s="32"/>
      <c r="F319" s="31"/>
      <c r="G319" s="28"/>
      <c r="H319" s="29"/>
      <c r="I319" s="31">
        <v>13</v>
      </c>
      <c r="J319" s="28"/>
      <c r="K319" s="32"/>
      <c r="Q319" s="2">
        <f t="shared" si="54"/>
        <v>13</v>
      </c>
      <c r="R319" s="31"/>
      <c r="S319" s="31"/>
      <c r="T319" s="43"/>
    </row>
    <row r="320" ht="16.5" hidden="1" customHeight="1" spans="1:20">
      <c r="A320" s="30" t="s">
        <v>338</v>
      </c>
      <c r="B320" s="31"/>
      <c r="C320" s="31"/>
      <c r="D320" s="31">
        <v>0</v>
      </c>
      <c r="E320" s="32"/>
      <c r="F320" s="31"/>
      <c r="G320" s="28"/>
      <c r="H320" s="29"/>
      <c r="I320" s="31">
        <v>0</v>
      </c>
      <c r="J320" s="28"/>
      <c r="K320" s="32"/>
      <c r="Q320" s="2">
        <f t="shared" si="54"/>
        <v>0</v>
      </c>
      <c r="R320" s="31"/>
      <c r="S320" s="31"/>
      <c r="T320" s="43"/>
    </row>
    <row r="321" ht="16.5" hidden="1" customHeight="1" spans="1:20">
      <c r="A321" s="30" t="s">
        <v>339</v>
      </c>
      <c r="B321" s="31"/>
      <c r="C321" s="31"/>
      <c r="D321" s="31">
        <v>0</v>
      </c>
      <c r="E321" s="32"/>
      <c r="F321" s="31"/>
      <c r="G321" s="28"/>
      <c r="H321" s="29"/>
      <c r="I321" s="31">
        <v>0</v>
      </c>
      <c r="J321" s="28"/>
      <c r="K321" s="32"/>
      <c r="Q321" s="2">
        <f t="shared" si="54"/>
        <v>0</v>
      </c>
      <c r="R321" s="31"/>
      <c r="S321" s="31"/>
      <c r="T321" s="43"/>
    </row>
    <row r="322" ht="16.5" customHeight="1" spans="1:20">
      <c r="A322" s="30" t="s">
        <v>340</v>
      </c>
      <c r="B322" s="31"/>
      <c r="C322" s="31"/>
      <c r="D322" s="31">
        <v>0</v>
      </c>
      <c r="E322" s="32"/>
      <c r="F322" s="31"/>
      <c r="G322" s="28"/>
      <c r="H322" s="29"/>
      <c r="I322" s="31">
        <v>4060.5</v>
      </c>
      <c r="J322" s="28"/>
      <c r="K322" s="32"/>
      <c r="Q322" s="2">
        <f t="shared" si="54"/>
        <v>4060.5</v>
      </c>
      <c r="R322" s="31"/>
      <c r="S322" s="31"/>
      <c r="T322" s="43"/>
    </row>
    <row r="323" ht="16.5" customHeight="1" spans="1:20">
      <c r="A323" s="30" t="s">
        <v>341</v>
      </c>
      <c r="B323" s="31">
        <v>1326</v>
      </c>
      <c r="C323" s="31">
        <v>1326</v>
      </c>
      <c r="D323" s="31">
        <v>1294</v>
      </c>
      <c r="E323" s="32">
        <f t="shared" ref="E323:E325" si="72">D323/C323*100</f>
        <v>97.5867269984917</v>
      </c>
      <c r="F323" s="31">
        <v>7802</v>
      </c>
      <c r="G323" s="28">
        <f t="shared" ref="G323:G325" si="73">D323-F323</f>
        <v>-6508</v>
      </c>
      <c r="H323" s="29">
        <f t="shared" ref="H323:H325" si="74">G323/F323*100</f>
        <v>-83.4145091002307</v>
      </c>
      <c r="I323" s="31">
        <v>2675.15</v>
      </c>
      <c r="J323" s="28">
        <f t="shared" ref="J323:J325" si="75">I323-B323</f>
        <v>1349.15</v>
      </c>
      <c r="K323" s="32">
        <f t="shared" ref="K323:K325" si="76">J323/B323*100</f>
        <v>101.745852187029</v>
      </c>
      <c r="Q323" s="2">
        <f t="shared" si="54"/>
        <v>1578.21807008529</v>
      </c>
      <c r="R323" s="31">
        <v>5643.45</v>
      </c>
      <c r="S323" s="31"/>
      <c r="T323" s="43">
        <f t="shared" ref="T323:T326" si="77">R323+S323</f>
        <v>5643.45</v>
      </c>
    </row>
    <row r="324" s="2" customFormat="1" ht="16.5" customHeight="1" spans="1:20">
      <c r="A324" s="27" t="s">
        <v>342</v>
      </c>
      <c r="B324" s="28">
        <f t="shared" ref="B324:F324" si="78">B325+B330+B339+B345+B350+B351+B352+B359+B363+B367</f>
        <v>3484</v>
      </c>
      <c r="C324" s="28">
        <f t="shared" si="78"/>
        <v>16913</v>
      </c>
      <c r="D324" s="28">
        <f t="shared" si="78"/>
        <v>16546</v>
      </c>
      <c r="E324" s="32">
        <f t="shared" si="72"/>
        <v>97.8300715426004</v>
      </c>
      <c r="F324" s="28">
        <f t="shared" si="78"/>
        <v>3011</v>
      </c>
      <c r="G324" s="28">
        <f t="shared" si="73"/>
        <v>13535</v>
      </c>
      <c r="H324" s="29">
        <f t="shared" si="74"/>
        <v>449.51843241448</v>
      </c>
      <c r="I324" s="28">
        <f>I325+I330+I339+I345+I350+I351+I352+I359+I363+I367</f>
        <v>20709.9</v>
      </c>
      <c r="J324" s="28">
        <f t="shared" si="75"/>
        <v>17225.9</v>
      </c>
      <c r="K324" s="32">
        <f t="shared" si="76"/>
        <v>494.428817451206</v>
      </c>
      <c r="Q324" s="2">
        <f t="shared" si="54"/>
        <v>89455.5773214083</v>
      </c>
      <c r="R324" s="28">
        <f>R325+R330+R339+R345+R350+R351+R352+R359+R363+R367</f>
        <v>2550.97</v>
      </c>
      <c r="S324" s="28">
        <f>S325+S330+S339+S345+S350+S351+S352+S359+S363+S367</f>
        <v>6</v>
      </c>
      <c r="T324" s="43">
        <f t="shared" si="77"/>
        <v>2556.97</v>
      </c>
    </row>
    <row r="325" ht="16.5" customHeight="1" spans="1:20">
      <c r="A325" s="30" t="s">
        <v>343</v>
      </c>
      <c r="B325" s="31">
        <v>349</v>
      </c>
      <c r="C325" s="31">
        <v>560</v>
      </c>
      <c r="D325" s="31">
        <v>558</v>
      </c>
      <c r="E325" s="32">
        <f t="shared" si="72"/>
        <v>99.6428571428571</v>
      </c>
      <c r="F325" s="31">
        <v>446</v>
      </c>
      <c r="G325" s="28">
        <f t="shared" si="73"/>
        <v>112</v>
      </c>
      <c r="H325" s="29">
        <f t="shared" si="74"/>
        <v>25.1121076233184</v>
      </c>
      <c r="I325" s="31">
        <f>SUM(I326:I329)</f>
        <v>297.32</v>
      </c>
      <c r="J325" s="28">
        <f t="shared" si="75"/>
        <v>-51.68</v>
      </c>
      <c r="K325" s="32">
        <f t="shared" si="76"/>
        <v>-14.8080229226361</v>
      </c>
      <c r="Q325" s="2">
        <f t="shared" si="54"/>
        <v>1934.58694184354</v>
      </c>
      <c r="R325" s="31">
        <f>SUM(R326:R329)</f>
        <v>319.34</v>
      </c>
      <c r="S325" s="31">
        <f>SUM(S326:S329)</f>
        <v>0</v>
      </c>
      <c r="T325" s="43">
        <f t="shared" si="77"/>
        <v>319.34</v>
      </c>
    </row>
    <row r="326" ht="16.5" customHeight="1" spans="1:20">
      <c r="A326" s="30" t="s">
        <v>143</v>
      </c>
      <c r="B326" s="31"/>
      <c r="C326" s="31"/>
      <c r="D326" s="31">
        <v>0</v>
      </c>
      <c r="E326" s="32"/>
      <c r="F326" s="31"/>
      <c r="G326" s="28"/>
      <c r="H326" s="29"/>
      <c r="I326" s="31">
        <v>278.32</v>
      </c>
      <c r="J326" s="28"/>
      <c r="K326" s="32"/>
      <c r="Q326" s="2">
        <f t="shared" si="54"/>
        <v>278.32</v>
      </c>
      <c r="R326" s="31">
        <v>267.34</v>
      </c>
      <c r="S326" s="31"/>
      <c r="T326" s="43">
        <f t="shared" si="77"/>
        <v>267.34</v>
      </c>
    </row>
    <row r="327" ht="16.5" customHeight="1" spans="1:20">
      <c r="A327" s="30" t="s">
        <v>144</v>
      </c>
      <c r="B327" s="31"/>
      <c r="C327" s="31"/>
      <c r="D327" s="31">
        <v>0</v>
      </c>
      <c r="E327" s="32"/>
      <c r="F327" s="31"/>
      <c r="G327" s="28"/>
      <c r="H327" s="29"/>
      <c r="I327" s="31">
        <v>19</v>
      </c>
      <c r="J327" s="28"/>
      <c r="K327" s="32"/>
      <c r="Q327" s="2">
        <f t="shared" si="54"/>
        <v>19</v>
      </c>
      <c r="R327" s="31"/>
      <c r="S327" s="31"/>
      <c r="T327" s="43"/>
    </row>
    <row r="328" ht="16.5" hidden="1" customHeight="1" spans="1:20">
      <c r="A328" s="30" t="s">
        <v>145</v>
      </c>
      <c r="B328" s="31"/>
      <c r="C328" s="31"/>
      <c r="D328" s="31">
        <v>0</v>
      </c>
      <c r="E328" s="32"/>
      <c r="F328" s="31"/>
      <c r="G328" s="28"/>
      <c r="H328" s="29"/>
      <c r="I328" s="31">
        <v>0</v>
      </c>
      <c r="J328" s="28"/>
      <c r="K328" s="32"/>
      <c r="Q328" s="2">
        <f t="shared" ref="Q328:Q391" si="79">B328+C328+D328+E328+G328+H328+I328+J328+K328</f>
        <v>0</v>
      </c>
      <c r="R328" s="31"/>
      <c r="S328" s="31"/>
      <c r="T328" s="43"/>
    </row>
    <row r="329" ht="16.5" hidden="1" customHeight="1" spans="1:20">
      <c r="A329" s="30" t="s">
        <v>344</v>
      </c>
      <c r="B329" s="31"/>
      <c r="C329" s="31"/>
      <c r="D329" s="31">
        <v>0</v>
      </c>
      <c r="E329" s="32"/>
      <c r="F329" s="31"/>
      <c r="G329" s="28"/>
      <c r="H329" s="29"/>
      <c r="I329" s="31">
        <v>0</v>
      </c>
      <c r="J329" s="28"/>
      <c r="K329" s="32"/>
      <c r="Q329" s="2">
        <f t="shared" si="79"/>
        <v>0</v>
      </c>
      <c r="R329" s="31">
        <v>52</v>
      </c>
      <c r="S329" s="31"/>
      <c r="T329" s="43">
        <f>R329+S329</f>
        <v>52</v>
      </c>
    </row>
    <row r="330" ht="16.5" customHeight="1" spans="1:20">
      <c r="A330" s="30" t="s">
        <v>345</v>
      </c>
      <c r="B330" s="31"/>
      <c r="C330" s="31"/>
      <c r="D330" s="31">
        <v>0</v>
      </c>
      <c r="E330" s="32"/>
      <c r="F330" s="31">
        <v>4</v>
      </c>
      <c r="G330" s="28">
        <f>D330-F330</f>
        <v>-4</v>
      </c>
      <c r="H330" s="29">
        <f>G330/F330*100</f>
        <v>-100</v>
      </c>
      <c r="I330" s="31">
        <f>SUM(I331:I338)</f>
        <v>0</v>
      </c>
      <c r="J330" s="28">
        <f>I330-B330</f>
        <v>0</v>
      </c>
      <c r="K330" s="32"/>
      <c r="Q330" s="2">
        <f t="shared" si="79"/>
        <v>-104</v>
      </c>
      <c r="R330" s="31">
        <v>10</v>
      </c>
      <c r="S330" s="31"/>
      <c r="T330" s="43">
        <f>R330+S330</f>
        <v>10</v>
      </c>
    </row>
    <row r="331" ht="16.5" hidden="1" customHeight="1" spans="1:20">
      <c r="A331" s="30" t="s">
        <v>346</v>
      </c>
      <c r="B331" s="31"/>
      <c r="C331" s="31"/>
      <c r="D331" s="31">
        <v>0</v>
      </c>
      <c r="E331" s="32"/>
      <c r="F331" s="31"/>
      <c r="G331" s="28"/>
      <c r="H331" s="29"/>
      <c r="I331" s="31"/>
      <c r="J331" s="28"/>
      <c r="K331" s="32"/>
      <c r="Q331" s="2">
        <f t="shared" si="79"/>
        <v>0</v>
      </c>
      <c r="R331" s="31"/>
      <c r="S331" s="31"/>
      <c r="T331" s="43"/>
    </row>
    <row r="332" ht="16.5" hidden="1" customHeight="1" spans="1:20">
      <c r="A332" s="30" t="s">
        <v>347</v>
      </c>
      <c r="B332" s="31"/>
      <c r="C332" s="31"/>
      <c r="D332" s="31">
        <v>0</v>
      </c>
      <c r="E332" s="32"/>
      <c r="F332" s="31"/>
      <c r="G332" s="28"/>
      <c r="H332" s="29"/>
      <c r="I332" s="31"/>
      <c r="J332" s="28"/>
      <c r="K332" s="32"/>
      <c r="Q332" s="2">
        <f t="shared" si="79"/>
        <v>0</v>
      </c>
      <c r="R332" s="31"/>
      <c r="S332" s="31"/>
      <c r="T332" s="43"/>
    </row>
    <row r="333" ht="16.5" hidden="1" customHeight="1" spans="1:20">
      <c r="A333" s="30" t="s">
        <v>348</v>
      </c>
      <c r="B333" s="31"/>
      <c r="C333" s="31"/>
      <c r="D333" s="31">
        <v>0</v>
      </c>
      <c r="E333" s="32"/>
      <c r="F333" s="31"/>
      <c r="G333" s="28"/>
      <c r="H333" s="29"/>
      <c r="I333" s="31"/>
      <c r="J333" s="28"/>
      <c r="K333" s="32"/>
      <c r="Q333" s="2">
        <f t="shared" si="79"/>
        <v>0</v>
      </c>
      <c r="R333" s="31"/>
      <c r="S333" s="31"/>
      <c r="T333" s="43"/>
    </row>
    <row r="334" ht="16.5" hidden="1" customHeight="1" spans="1:20">
      <c r="A334" s="30" t="s">
        <v>349</v>
      </c>
      <c r="B334" s="31"/>
      <c r="C334" s="31"/>
      <c r="D334" s="31">
        <v>0</v>
      </c>
      <c r="E334" s="32"/>
      <c r="F334" s="31"/>
      <c r="G334" s="28"/>
      <c r="H334" s="29"/>
      <c r="I334" s="31"/>
      <c r="J334" s="28"/>
      <c r="K334" s="32"/>
      <c r="Q334" s="2">
        <f t="shared" si="79"/>
        <v>0</v>
      </c>
      <c r="R334" s="31"/>
      <c r="S334" s="31"/>
      <c r="T334" s="43"/>
    </row>
    <row r="335" ht="16.5" hidden="1" customHeight="1" spans="1:20">
      <c r="A335" s="30" t="s">
        <v>350</v>
      </c>
      <c r="B335" s="31"/>
      <c r="C335" s="31"/>
      <c r="D335" s="31">
        <v>0</v>
      </c>
      <c r="E335" s="32"/>
      <c r="F335" s="31"/>
      <c r="G335" s="28"/>
      <c r="H335" s="29"/>
      <c r="I335" s="31"/>
      <c r="J335" s="28"/>
      <c r="K335" s="32"/>
      <c r="Q335" s="2">
        <f t="shared" si="79"/>
        <v>0</v>
      </c>
      <c r="R335" s="31"/>
      <c r="S335" s="31"/>
      <c r="T335" s="43"/>
    </row>
    <row r="336" ht="16.5" hidden="1" customHeight="1" spans="1:20">
      <c r="A336" s="30" t="s">
        <v>351</v>
      </c>
      <c r="B336" s="31"/>
      <c r="C336" s="31"/>
      <c r="D336" s="31">
        <v>0</v>
      </c>
      <c r="E336" s="32"/>
      <c r="F336" s="31"/>
      <c r="G336" s="28"/>
      <c r="H336" s="29"/>
      <c r="I336" s="31"/>
      <c r="J336" s="28"/>
      <c r="K336" s="32"/>
      <c r="Q336" s="2">
        <f t="shared" si="79"/>
        <v>0</v>
      </c>
      <c r="R336" s="31"/>
      <c r="S336" s="31"/>
      <c r="T336" s="43"/>
    </row>
    <row r="337" ht="16.5" hidden="1" customHeight="1" spans="1:20">
      <c r="A337" s="30" t="s">
        <v>352</v>
      </c>
      <c r="B337" s="31"/>
      <c r="C337" s="31"/>
      <c r="D337" s="31">
        <v>0</v>
      </c>
      <c r="E337" s="32"/>
      <c r="F337" s="31"/>
      <c r="G337" s="28"/>
      <c r="H337" s="29"/>
      <c r="I337" s="31"/>
      <c r="J337" s="28"/>
      <c r="K337" s="32"/>
      <c r="Q337" s="2">
        <f t="shared" si="79"/>
        <v>0</v>
      </c>
      <c r="R337" s="31"/>
      <c r="S337" s="31"/>
      <c r="T337" s="43"/>
    </row>
    <row r="338" ht="16.5" hidden="1" customHeight="1" spans="1:20">
      <c r="A338" s="30" t="s">
        <v>353</v>
      </c>
      <c r="B338" s="31"/>
      <c r="C338" s="31"/>
      <c r="D338" s="31">
        <v>0</v>
      </c>
      <c r="E338" s="32"/>
      <c r="F338" s="31"/>
      <c r="G338" s="28"/>
      <c r="H338" s="29"/>
      <c r="I338" s="31"/>
      <c r="J338" s="28"/>
      <c r="K338" s="32"/>
      <c r="Q338" s="2">
        <f t="shared" si="79"/>
        <v>0</v>
      </c>
      <c r="R338" s="31"/>
      <c r="S338" s="31"/>
      <c r="T338" s="43"/>
    </row>
    <row r="339" ht="16.5" customHeight="1" spans="1:20">
      <c r="A339" s="30" t="s">
        <v>354</v>
      </c>
      <c r="B339" s="31">
        <v>71</v>
      </c>
      <c r="C339" s="31">
        <v>78</v>
      </c>
      <c r="D339" s="31">
        <v>78</v>
      </c>
      <c r="E339" s="32">
        <f>D339/C339*100</f>
        <v>100</v>
      </c>
      <c r="F339" s="31">
        <v>27</v>
      </c>
      <c r="G339" s="28">
        <f>D339-F339</f>
        <v>51</v>
      </c>
      <c r="H339" s="29">
        <f>G339/F339*100</f>
        <v>188.888888888889</v>
      </c>
      <c r="I339" s="31">
        <f>SUM(I340:I344)</f>
        <v>0</v>
      </c>
      <c r="J339" s="28">
        <f>I339-B339</f>
        <v>-71</v>
      </c>
      <c r="K339" s="32">
        <f>J339/B339*100</f>
        <v>-100</v>
      </c>
      <c r="Q339" s="2">
        <f t="shared" si="79"/>
        <v>395.888888888889</v>
      </c>
      <c r="R339" s="31"/>
      <c r="S339" s="31"/>
      <c r="T339" s="43">
        <f>R339+S339</f>
        <v>0</v>
      </c>
    </row>
    <row r="340" ht="16.5" hidden="1" customHeight="1" spans="1:20">
      <c r="A340" s="30" t="s">
        <v>346</v>
      </c>
      <c r="B340" s="31"/>
      <c r="C340" s="31"/>
      <c r="D340" s="31">
        <v>0</v>
      </c>
      <c r="E340" s="32"/>
      <c r="F340" s="31"/>
      <c r="G340" s="28"/>
      <c r="H340" s="29"/>
      <c r="I340" s="31"/>
      <c r="J340" s="28"/>
      <c r="K340" s="32"/>
      <c r="Q340" s="2">
        <f t="shared" si="79"/>
        <v>0</v>
      </c>
      <c r="R340" s="31"/>
      <c r="S340" s="31"/>
      <c r="T340" s="43"/>
    </row>
    <row r="341" ht="16.5" hidden="1" customHeight="1" spans="1:20">
      <c r="A341" s="30" t="s">
        <v>355</v>
      </c>
      <c r="B341" s="31"/>
      <c r="C341" s="31"/>
      <c r="D341" s="31">
        <v>0</v>
      </c>
      <c r="E341" s="32"/>
      <c r="F341" s="31"/>
      <c r="G341" s="28"/>
      <c r="H341" s="29"/>
      <c r="I341" s="31"/>
      <c r="J341" s="28"/>
      <c r="K341" s="32"/>
      <c r="Q341" s="2">
        <f t="shared" si="79"/>
        <v>0</v>
      </c>
      <c r="R341" s="31"/>
      <c r="S341" s="31"/>
      <c r="T341" s="43"/>
    </row>
    <row r="342" ht="16.5" hidden="1" customHeight="1" spans="1:20">
      <c r="A342" s="30" t="s">
        <v>356</v>
      </c>
      <c r="B342" s="31"/>
      <c r="C342" s="31"/>
      <c r="D342" s="31">
        <v>0</v>
      </c>
      <c r="E342" s="32"/>
      <c r="F342" s="31"/>
      <c r="G342" s="28"/>
      <c r="H342" s="29"/>
      <c r="I342" s="31"/>
      <c r="J342" s="28"/>
      <c r="K342" s="32"/>
      <c r="Q342" s="2">
        <f t="shared" si="79"/>
        <v>0</v>
      </c>
      <c r="R342" s="31"/>
      <c r="S342" s="31"/>
      <c r="T342" s="43"/>
    </row>
    <row r="343" ht="16.5" hidden="1" customHeight="1" spans="1:20">
      <c r="A343" s="30" t="s">
        <v>357</v>
      </c>
      <c r="B343" s="31"/>
      <c r="C343" s="31"/>
      <c r="D343" s="31">
        <v>0</v>
      </c>
      <c r="E343" s="32"/>
      <c r="F343" s="31"/>
      <c r="G343" s="28"/>
      <c r="H343" s="29"/>
      <c r="I343" s="31"/>
      <c r="J343" s="28"/>
      <c r="K343" s="32"/>
      <c r="Q343" s="2">
        <f t="shared" si="79"/>
        <v>0</v>
      </c>
      <c r="R343" s="31"/>
      <c r="S343" s="31"/>
      <c r="T343" s="43"/>
    </row>
    <row r="344" ht="16.5" hidden="1" customHeight="1" spans="1:20">
      <c r="A344" s="30" t="s">
        <v>358</v>
      </c>
      <c r="B344" s="31"/>
      <c r="C344" s="31"/>
      <c r="D344" s="31">
        <v>0</v>
      </c>
      <c r="E344" s="32"/>
      <c r="F344" s="31"/>
      <c r="G344" s="28"/>
      <c r="H344" s="29"/>
      <c r="I344" s="31"/>
      <c r="J344" s="28"/>
      <c r="K344" s="32"/>
      <c r="Q344" s="2">
        <f t="shared" si="79"/>
        <v>0</v>
      </c>
      <c r="R344" s="31"/>
      <c r="S344" s="31"/>
      <c r="T344" s="43"/>
    </row>
    <row r="345" ht="16.5" customHeight="1" spans="1:20">
      <c r="A345" s="30" t="s">
        <v>359</v>
      </c>
      <c r="B345" s="31">
        <v>1207</v>
      </c>
      <c r="C345" s="31">
        <v>5700</v>
      </c>
      <c r="D345" s="31">
        <v>5636</v>
      </c>
      <c r="E345" s="32">
        <f>D345/C345*100</f>
        <v>98.8771929824561</v>
      </c>
      <c r="F345" s="31">
        <v>652</v>
      </c>
      <c r="G345" s="28">
        <f>D345-F345</f>
        <v>4984</v>
      </c>
      <c r="H345" s="29">
        <f>G345/F345*100</f>
        <v>764.41717791411</v>
      </c>
      <c r="I345" s="31">
        <f>SUM(I346:I349)</f>
        <v>17794.5</v>
      </c>
      <c r="J345" s="28">
        <f>I345-B345</f>
        <v>16587.5</v>
      </c>
      <c r="K345" s="32">
        <f>J345/B345*100</f>
        <v>1374.27506213753</v>
      </c>
      <c r="Q345" s="2">
        <f t="shared" si="79"/>
        <v>54146.5694330341</v>
      </c>
      <c r="R345" s="31">
        <f>SUM(R346:R349)</f>
        <v>1887.5</v>
      </c>
      <c r="S345" s="31">
        <f>SUM(S346:S349)</f>
        <v>0</v>
      </c>
      <c r="T345" s="43">
        <f t="shared" ref="T345:T353" si="80">R345+S345</f>
        <v>1887.5</v>
      </c>
    </row>
    <row r="346" ht="16.5" hidden="1" customHeight="1" spans="1:20">
      <c r="A346" s="30" t="s">
        <v>346</v>
      </c>
      <c r="B346" s="31"/>
      <c r="C346" s="31"/>
      <c r="D346" s="31">
        <v>0</v>
      </c>
      <c r="E346" s="32"/>
      <c r="F346" s="31"/>
      <c r="G346" s="28"/>
      <c r="H346" s="29"/>
      <c r="I346" s="31">
        <v>0</v>
      </c>
      <c r="J346" s="28"/>
      <c r="K346" s="32"/>
      <c r="Q346" s="2">
        <f t="shared" si="79"/>
        <v>0</v>
      </c>
      <c r="R346" s="31">
        <v>440</v>
      </c>
      <c r="S346" s="31"/>
      <c r="T346" s="43">
        <f t="shared" si="80"/>
        <v>440</v>
      </c>
    </row>
    <row r="347" ht="16.5" customHeight="1" spans="1:20">
      <c r="A347" s="30" t="s">
        <v>360</v>
      </c>
      <c r="B347" s="31"/>
      <c r="C347" s="31"/>
      <c r="D347" s="31">
        <v>0</v>
      </c>
      <c r="E347" s="32"/>
      <c r="F347" s="31"/>
      <c r="G347" s="28"/>
      <c r="H347" s="29"/>
      <c r="I347" s="31">
        <v>150</v>
      </c>
      <c r="J347" s="28"/>
      <c r="K347" s="32"/>
      <c r="Q347" s="2">
        <f t="shared" si="79"/>
        <v>150</v>
      </c>
      <c r="R347" s="31"/>
      <c r="S347" s="31"/>
      <c r="T347" s="43"/>
    </row>
    <row r="348" ht="16.5" hidden="1" customHeight="1" spans="1:20">
      <c r="A348" s="30" t="s">
        <v>361</v>
      </c>
      <c r="B348" s="31"/>
      <c r="C348" s="31"/>
      <c r="D348" s="31">
        <v>0</v>
      </c>
      <c r="E348" s="32"/>
      <c r="F348" s="31"/>
      <c r="G348" s="28"/>
      <c r="H348" s="29"/>
      <c r="I348" s="31">
        <v>0</v>
      </c>
      <c r="J348" s="28"/>
      <c r="K348" s="32"/>
      <c r="Q348" s="2">
        <f t="shared" si="79"/>
        <v>0</v>
      </c>
      <c r="R348" s="31"/>
      <c r="S348" s="31"/>
      <c r="T348" s="43"/>
    </row>
    <row r="349" ht="16.5" customHeight="1" spans="1:20">
      <c r="A349" s="30" t="s">
        <v>362</v>
      </c>
      <c r="B349" s="31"/>
      <c r="C349" s="31"/>
      <c r="D349" s="31">
        <v>0</v>
      </c>
      <c r="E349" s="32"/>
      <c r="F349" s="31"/>
      <c r="G349" s="28"/>
      <c r="H349" s="29"/>
      <c r="I349" s="31">
        <v>17644.5</v>
      </c>
      <c r="J349" s="28"/>
      <c r="K349" s="32"/>
      <c r="Q349" s="2">
        <f t="shared" si="79"/>
        <v>17644.5</v>
      </c>
      <c r="R349" s="31">
        <v>1447.5</v>
      </c>
      <c r="S349" s="31"/>
      <c r="T349" s="43">
        <f t="shared" si="80"/>
        <v>1447.5</v>
      </c>
    </row>
    <row r="350" ht="16.5" hidden="1" customHeight="1" spans="1:20">
      <c r="A350" s="30" t="s">
        <v>363</v>
      </c>
      <c r="B350" s="31"/>
      <c r="C350" s="31"/>
      <c r="D350" s="31">
        <v>0</v>
      </c>
      <c r="E350" s="32" t="e">
        <f t="shared" ref="E350:E352" si="81">D350/C350*100</f>
        <v>#DIV/0!</v>
      </c>
      <c r="F350" s="31"/>
      <c r="G350" s="28">
        <f t="shared" ref="G350:G352" si="82">D350-F350</f>
        <v>0</v>
      </c>
      <c r="H350" s="29" t="e">
        <f t="shared" ref="H350:H352" si="83">G350/F350*100</f>
        <v>#DIV/0!</v>
      </c>
      <c r="I350" s="31"/>
      <c r="J350" s="28">
        <f t="shared" ref="J350:J352" si="84">I350-B350</f>
        <v>0</v>
      </c>
      <c r="K350" s="32" t="e">
        <f t="shared" ref="K350:K352" si="85">J350/B350*100</f>
        <v>#DIV/0!</v>
      </c>
      <c r="Q350" s="2" t="e">
        <f t="shared" si="79"/>
        <v>#DIV/0!</v>
      </c>
      <c r="R350" s="31"/>
      <c r="S350" s="31"/>
      <c r="T350" s="43">
        <f t="shared" si="80"/>
        <v>0</v>
      </c>
    </row>
    <row r="351" ht="16.5" hidden="1" customHeight="1" spans="1:20">
      <c r="A351" s="30" t="s">
        <v>364</v>
      </c>
      <c r="B351" s="31"/>
      <c r="C351" s="31"/>
      <c r="D351" s="31">
        <v>0</v>
      </c>
      <c r="E351" s="32" t="e">
        <f t="shared" si="81"/>
        <v>#DIV/0!</v>
      </c>
      <c r="F351" s="31"/>
      <c r="G351" s="28">
        <f t="shared" si="82"/>
        <v>0</v>
      </c>
      <c r="H351" s="29" t="e">
        <f t="shared" si="83"/>
        <v>#DIV/0!</v>
      </c>
      <c r="I351" s="31"/>
      <c r="J351" s="28">
        <f t="shared" si="84"/>
        <v>0</v>
      </c>
      <c r="K351" s="32" t="e">
        <f t="shared" si="85"/>
        <v>#DIV/0!</v>
      </c>
      <c r="Q351" s="2" t="e">
        <f t="shared" si="79"/>
        <v>#DIV/0!</v>
      </c>
      <c r="R351" s="31"/>
      <c r="S351" s="31"/>
      <c r="T351" s="43">
        <f t="shared" si="80"/>
        <v>0</v>
      </c>
    </row>
    <row r="352" ht="16.5" customHeight="1" spans="1:20">
      <c r="A352" s="30" t="s">
        <v>365</v>
      </c>
      <c r="B352" s="31">
        <v>84</v>
      </c>
      <c r="C352" s="31">
        <v>89</v>
      </c>
      <c r="D352" s="31">
        <v>89</v>
      </c>
      <c r="E352" s="32">
        <f t="shared" si="81"/>
        <v>100</v>
      </c>
      <c r="F352" s="31">
        <v>93</v>
      </c>
      <c r="G352" s="28">
        <f t="shared" si="82"/>
        <v>-4</v>
      </c>
      <c r="H352" s="29">
        <f t="shared" si="83"/>
        <v>-4.3010752688172</v>
      </c>
      <c r="I352" s="31">
        <f>SUM(I353:I358)</f>
        <v>140.05</v>
      </c>
      <c r="J352" s="28">
        <f t="shared" si="84"/>
        <v>56.05</v>
      </c>
      <c r="K352" s="32">
        <f t="shared" si="85"/>
        <v>66.7261904761905</v>
      </c>
      <c r="Q352" s="2">
        <f t="shared" si="79"/>
        <v>616.525115207373</v>
      </c>
      <c r="R352" s="31">
        <f>SUM(R353:R353)</f>
        <v>35</v>
      </c>
      <c r="S352" s="31">
        <f>SUM(S353:S353)</f>
        <v>0</v>
      </c>
      <c r="T352" s="43">
        <f t="shared" si="80"/>
        <v>35</v>
      </c>
    </row>
    <row r="353" ht="16.5" hidden="1" customHeight="1" spans="1:20">
      <c r="A353" s="30" t="s">
        <v>346</v>
      </c>
      <c r="B353" s="31"/>
      <c r="C353" s="31"/>
      <c r="D353" s="31">
        <v>0</v>
      </c>
      <c r="E353" s="32"/>
      <c r="F353" s="31"/>
      <c r="G353" s="28"/>
      <c r="H353" s="29"/>
      <c r="I353" s="31">
        <v>0</v>
      </c>
      <c r="J353" s="28"/>
      <c r="K353" s="32"/>
      <c r="Q353" s="2">
        <f t="shared" si="79"/>
        <v>0</v>
      </c>
      <c r="R353" s="31">
        <v>35</v>
      </c>
      <c r="S353" s="31"/>
      <c r="T353" s="43">
        <f t="shared" si="80"/>
        <v>35</v>
      </c>
    </row>
    <row r="354" ht="16.5" customHeight="1" spans="1:20">
      <c r="A354" s="30" t="s">
        <v>366</v>
      </c>
      <c r="B354" s="31"/>
      <c r="C354" s="31"/>
      <c r="D354" s="31">
        <v>0</v>
      </c>
      <c r="E354" s="32"/>
      <c r="F354" s="31"/>
      <c r="G354" s="28"/>
      <c r="H354" s="29"/>
      <c r="I354" s="31">
        <v>78</v>
      </c>
      <c r="J354" s="28"/>
      <c r="K354" s="32"/>
      <c r="Q354" s="2">
        <f t="shared" si="79"/>
        <v>78</v>
      </c>
      <c r="R354" s="31"/>
      <c r="S354" s="31"/>
      <c r="T354" s="43"/>
    </row>
    <row r="355" ht="16.5" hidden="1" customHeight="1" spans="1:20">
      <c r="A355" s="30" t="s">
        <v>367</v>
      </c>
      <c r="B355" s="31"/>
      <c r="C355" s="31"/>
      <c r="D355" s="31">
        <v>0</v>
      </c>
      <c r="E355" s="32"/>
      <c r="F355" s="31"/>
      <c r="G355" s="28"/>
      <c r="H355" s="29"/>
      <c r="I355" s="31">
        <v>0</v>
      </c>
      <c r="J355" s="28"/>
      <c r="K355" s="32"/>
      <c r="Q355" s="2">
        <f t="shared" si="79"/>
        <v>0</v>
      </c>
      <c r="R355" s="31"/>
      <c r="S355" s="31"/>
      <c r="T355" s="43"/>
    </row>
    <row r="356" ht="16.5" hidden="1" customHeight="1" spans="1:20">
      <c r="A356" s="30" t="s">
        <v>368</v>
      </c>
      <c r="B356" s="31"/>
      <c r="C356" s="31"/>
      <c r="D356" s="31">
        <v>0</v>
      </c>
      <c r="E356" s="32"/>
      <c r="F356" s="31"/>
      <c r="G356" s="28"/>
      <c r="H356" s="29"/>
      <c r="I356" s="31">
        <v>0</v>
      </c>
      <c r="J356" s="28"/>
      <c r="K356" s="32"/>
      <c r="Q356" s="2">
        <f t="shared" si="79"/>
        <v>0</v>
      </c>
      <c r="R356" s="31"/>
      <c r="S356" s="31"/>
      <c r="T356" s="43"/>
    </row>
    <row r="357" ht="16.5" hidden="1" customHeight="1" spans="1:20">
      <c r="A357" s="30" t="s">
        <v>369</v>
      </c>
      <c r="B357" s="31"/>
      <c r="C357" s="31"/>
      <c r="D357" s="31">
        <v>0</v>
      </c>
      <c r="E357" s="32"/>
      <c r="F357" s="31"/>
      <c r="G357" s="28"/>
      <c r="H357" s="29"/>
      <c r="I357" s="31">
        <v>0</v>
      </c>
      <c r="J357" s="28"/>
      <c r="K357" s="32"/>
      <c r="Q357" s="2">
        <f t="shared" si="79"/>
        <v>0</v>
      </c>
      <c r="R357" s="31"/>
      <c r="S357" s="31"/>
      <c r="T357" s="43"/>
    </row>
    <row r="358" ht="16.5" customHeight="1" spans="1:20">
      <c r="A358" s="30" t="s">
        <v>370</v>
      </c>
      <c r="B358" s="31"/>
      <c r="C358" s="31"/>
      <c r="D358" s="31">
        <v>0</v>
      </c>
      <c r="E358" s="32"/>
      <c r="F358" s="31"/>
      <c r="G358" s="28"/>
      <c r="H358" s="29"/>
      <c r="I358" s="31">
        <v>62.05</v>
      </c>
      <c r="J358" s="28"/>
      <c r="K358" s="32"/>
      <c r="Q358" s="2">
        <f t="shared" si="79"/>
        <v>62.05</v>
      </c>
      <c r="R358" s="31"/>
      <c r="S358" s="31"/>
      <c r="T358" s="43"/>
    </row>
    <row r="359" ht="16.5" hidden="1" customHeight="1" spans="1:20">
      <c r="A359" s="30" t="s">
        <v>371</v>
      </c>
      <c r="B359" s="31"/>
      <c r="C359" s="31"/>
      <c r="D359" s="31">
        <v>0</v>
      </c>
      <c r="E359" s="32" t="e">
        <f>D359/C359*100</f>
        <v>#DIV/0!</v>
      </c>
      <c r="F359" s="31"/>
      <c r="G359" s="28">
        <f>D359-F359</f>
        <v>0</v>
      </c>
      <c r="H359" s="29" t="e">
        <f>G359/F359*100</f>
        <v>#DIV/0!</v>
      </c>
      <c r="I359" s="31">
        <f>SUM(I360:I362)</f>
        <v>0</v>
      </c>
      <c r="J359" s="28">
        <f>I359-B359</f>
        <v>0</v>
      </c>
      <c r="K359" s="32" t="e">
        <f>J359/B359*100</f>
        <v>#DIV/0!</v>
      </c>
      <c r="Q359" s="2" t="e">
        <f t="shared" si="79"/>
        <v>#DIV/0!</v>
      </c>
      <c r="R359" s="31"/>
      <c r="S359" s="31"/>
      <c r="T359" s="43">
        <f>R359+S359</f>
        <v>0</v>
      </c>
    </row>
    <row r="360" ht="16.5" hidden="1" customHeight="1" spans="1:20">
      <c r="A360" s="30" t="s">
        <v>372</v>
      </c>
      <c r="B360" s="31">
        <v>0</v>
      </c>
      <c r="C360" s="31"/>
      <c r="D360" s="31">
        <v>0</v>
      </c>
      <c r="E360" s="32"/>
      <c r="F360" s="31"/>
      <c r="G360" s="28"/>
      <c r="H360" s="29"/>
      <c r="I360" s="31"/>
      <c r="J360" s="28"/>
      <c r="K360" s="32"/>
      <c r="Q360" s="2">
        <f t="shared" si="79"/>
        <v>0</v>
      </c>
      <c r="R360" s="31"/>
      <c r="S360" s="31"/>
      <c r="T360" s="43"/>
    </row>
    <row r="361" ht="16.5" hidden="1" customHeight="1" spans="1:20">
      <c r="A361" s="30" t="s">
        <v>373</v>
      </c>
      <c r="B361" s="31"/>
      <c r="C361" s="31"/>
      <c r="D361" s="31">
        <v>0</v>
      </c>
      <c r="E361" s="32"/>
      <c r="F361" s="31"/>
      <c r="G361" s="28"/>
      <c r="H361" s="29"/>
      <c r="I361" s="31"/>
      <c r="J361" s="28"/>
      <c r="K361" s="32"/>
      <c r="Q361" s="2">
        <f t="shared" si="79"/>
        <v>0</v>
      </c>
      <c r="R361" s="31"/>
      <c r="S361" s="31"/>
      <c r="T361" s="43"/>
    </row>
    <row r="362" ht="16.5" hidden="1" customHeight="1" spans="1:20">
      <c r="A362" s="30" t="s">
        <v>374</v>
      </c>
      <c r="B362" s="31"/>
      <c r="C362" s="31"/>
      <c r="D362" s="31">
        <v>0</v>
      </c>
      <c r="E362" s="32"/>
      <c r="F362" s="31"/>
      <c r="G362" s="28"/>
      <c r="H362" s="29"/>
      <c r="I362" s="31"/>
      <c r="J362" s="28"/>
      <c r="K362" s="32"/>
      <c r="Q362" s="2">
        <f t="shared" si="79"/>
        <v>0</v>
      </c>
      <c r="R362" s="31"/>
      <c r="S362" s="31"/>
      <c r="T362" s="43"/>
    </row>
    <row r="363" ht="16.5" customHeight="1" spans="1:20">
      <c r="A363" s="30" t="s">
        <v>375</v>
      </c>
      <c r="B363" s="31">
        <v>900</v>
      </c>
      <c r="C363" s="31"/>
      <c r="D363" s="31">
        <v>0</v>
      </c>
      <c r="E363" s="32"/>
      <c r="F363" s="31"/>
      <c r="G363" s="28">
        <f t="shared" ref="G363:G369" si="86">D363-F363</f>
        <v>0</v>
      </c>
      <c r="H363" s="29"/>
      <c r="I363" s="31">
        <f>SUM(I364:I366)</f>
        <v>0</v>
      </c>
      <c r="J363" s="28">
        <f t="shared" ref="J363:J369" si="87">I363-B363</f>
        <v>-900</v>
      </c>
      <c r="K363" s="32">
        <f t="shared" ref="K363:K369" si="88">J363/B363*100</f>
        <v>-100</v>
      </c>
      <c r="Q363" s="2">
        <f t="shared" si="79"/>
        <v>-100</v>
      </c>
      <c r="R363" s="31"/>
      <c r="S363" s="31"/>
      <c r="T363" s="43">
        <f t="shared" ref="T363:T371" si="89">R363+S363</f>
        <v>0</v>
      </c>
    </row>
    <row r="364" ht="16.5" hidden="1" customHeight="1" spans="1:20">
      <c r="A364" s="30" t="s">
        <v>376</v>
      </c>
      <c r="B364" s="31"/>
      <c r="C364" s="31"/>
      <c r="D364" s="31">
        <v>0</v>
      </c>
      <c r="E364" s="32"/>
      <c r="F364" s="31"/>
      <c r="G364" s="28"/>
      <c r="H364" s="29"/>
      <c r="I364" s="31"/>
      <c r="J364" s="28"/>
      <c r="K364" s="32"/>
      <c r="Q364" s="2">
        <f t="shared" si="79"/>
        <v>0</v>
      </c>
      <c r="R364" s="31"/>
      <c r="S364" s="31"/>
      <c r="T364" s="43"/>
    </row>
    <row r="365" ht="16.5" hidden="1" customHeight="1" spans="1:20">
      <c r="A365" s="30" t="s">
        <v>377</v>
      </c>
      <c r="B365" s="31"/>
      <c r="C365" s="31"/>
      <c r="D365" s="31">
        <v>0</v>
      </c>
      <c r="E365" s="32"/>
      <c r="F365" s="31"/>
      <c r="G365" s="28"/>
      <c r="H365" s="29"/>
      <c r="I365" s="31"/>
      <c r="J365" s="28"/>
      <c r="K365" s="32"/>
      <c r="Q365" s="2">
        <f t="shared" si="79"/>
        <v>0</v>
      </c>
      <c r="R365" s="31"/>
      <c r="S365" s="31"/>
      <c r="T365" s="43"/>
    </row>
    <row r="366" ht="16.5" hidden="1" customHeight="1" spans="1:20">
      <c r="A366" s="30" t="s">
        <v>378</v>
      </c>
      <c r="B366" s="31"/>
      <c r="C366" s="31"/>
      <c r="D366" s="31">
        <v>0</v>
      </c>
      <c r="E366" s="32"/>
      <c r="F366" s="31"/>
      <c r="G366" s="28"/>
      <c r="H366" s="29"/>
      <c r="I366" s="31"/>
      <c r="J366" s="28"/>
      <c r="K366" s="32"/>
      <c r="Q366" s="2">
        <f t="shared" si="79"/>
        <v>0</v>
      </c>
      <c r="R366" s="31"/>
      <c r="S366" s="31"/>
      <c r="T366" s="43"/>
    </row>
    <row r="367" ht="16.5" customHeight="1" spans="1:20">
      <c r="A367" s="30" t="s">
        <v>379</v>
      </c>
      <c r="B367" s="31">
        <v>873</v>
      </c>
      <c r="C367" s="31">
        <f>10500-14</f>
        <v>10486</v>
      </c>
      <c r="D367" s="31">
        <v>10185</v>
      </c>
      <c r="E367" s="32">
        <f t="shared" ref="E367:E369" si="90">D367/C367*100</f>
        <v>97.1295060080107</v>
      </c>
      <c r="F367" s="31">
        <v>1789</v>
      </c>
      <c r="G367" s="28">
        <f t="shared" si="86"/>
        <v>8396</v>
      </c>
      <c r="H367" s="29">
        <f t="shared" ref="H367:H369" si="91">G367/F367*100</f>
        <v>469.312465064282</v>
      </c>
      <c r="I367" s="31">
        <v>2478.03</v>
      </c>
      <c r="J367" s="28">
        <f t="shared" si="87"/>
        <v>1605.03</v>
      </c>
      <c r="K367" s="32">
        <f t="shared" si="88"/>
        <v>183.852233676976</v>
      </c>
      <c r="Q367" s="2">
        <f t="shared" si="79"/>
        <v>34773.3542047493</v>
      </c>
      <c r="R367" s="31">
        <v>299.13</v>
      </c>
      <c r="S367" s="31">
        <v>6</v>
      </c>
      <c r="T367" s="43">
        <f t="shared" si="89"/>
        <v>305.13</v>
      </c>
    </row>
    <row r="368" s="2" customFormat="1" ht="16.5" customHeight="1" spans="1:20">
      <c r="A368" s="27" t="s">
        <v>380</v>
      </c>
      <c r="B368" s="28">
        <f t="shared" ref="B368:F368" si="92">B369+B385+B393+B404+B413+B421</f>
        <v>13153</v>
      </c>
      <c r="C368" s="28">
        <f t="shared" si="92"/>
        <v>8910</v>
      </c>
      <c r="D368" s="28">
        <f t="shared" si="92"/>
        <v>8417</v>
      </c>
      <c r="E368" s="32">
        <f t="shared" si="90"/>
        <v>94.4668911335578</v>
      </c>
      <c r="F368" s="28">
        <f t="shared" si="92"/>
        <v>11885</v>
      </c>
      <c r="G368" s="28">
        <f t="shared" si="86"/>
        <v>-3468</v>
      </c>
      <c r="H368" s="29">
        <f t="shared" si="91"/>
        <v>-29.179638199411</v>
      </c>
      <c r="I368" s="28">
        <f>I369+I385+I393+I404+I413+I421</f>
        <v>12258.73</v>
      </c>
      <c r="J368" s="28">
        <f t="shared" si="87"/>
        <v>-894.27</v>
      </c>
      <c r="K368" s="32">
        <f t="shared" si="88"/>
        <v>-6.79898122101422</v>
      </c>
      <c r="Q368" s="2">
        <f t="shared" si="79"/>
        <v>38434.9482717131</v>
      </c>
      <c r="R368" s="28">
        <f>R369+R385+R393+R404+R413+R421</f>
        <v>5978.66</v>
      </c>
      <c r="S368" s="28">
        <f>S369+S385+S393+S404+S413+S421</f>
        <v>159</v>
      </c>
      <c r="T368" s="43">
        <f t="shared" si="89"/>
        <v>6137.66</v>
      </c>
    </row>
    <row r="369" ht="16.5" customHeight="1" spans="1:20">
      <c r="A369" s="30" t="s">
        <v>381</v>
      </c>
      <c r="B369" s="31">
        <v>5999</v>
      </c>
      <c r="C369" s="31">
        <f>4999-1409</f>
        <v>3590</v>
      </c>
      <c r="D369" s="31">
        <v>3436</v>
      </c>
      <c r="E369" s="32">
        <f t="shared" si="90"/>
        <v>95.7103064066852</v>
      </c>
      <c r="F369" s="31">
        <v>5035</v>
      </c>
      <c r="G369" s="28">
        <f t="shared" si="86"/>
        <v>-1599</v>
      </c>
      <c r="H369" s="29">
        <f t="shared" si="91"/>
        <v>-31.7576961271102</v>
      </c>
      <c r="I369" s="31">
        <f>SUM(I370:I384)</f>
        <v>5729.67</v>
      </c>
      <c r="J369" s="28">
        <f t="shared" si="87"/>
        <v>-269.33</v>
      </c>
      <c r="K369" s="32">
        <f t="shared" si="88"/>
        <v>-4.48958159693282</v>
      </c>
      <c r="Q369" s="2">
        <f t="shared" si="79"/>
        <v>16945.8030286826</v>
      </c>
      <c r="R369" s="31">
        <f>SUM(R370:R384)</f>
        <v>3166.87</v>
      </c>
      <c r="S369" s="31">
        <f>SUM(S370:S384)</f>
        <v>159</v>
      </c>
      <c r="T369" s="43">
        <f t="shared" si="89"/>
        <v>3325.87</v>
      </c>
    </row>
    <row r="370" ht="16.5" customHeight="1" spans="1:20">
      <c r="A370" s="30" t="s">
        <v>143</v>
      </c>
      <c r="B370" s="31"/>
      <c r="C370" s="31"/>
      <c r="D370" s="31">
        <v>0</v>
      </c>
      <c r="E370" s="32"/>
      <c r="F370" s="31"/>
      <c r="G370" s="28"/>
      <c r="H370" s="29"/>
      <c r="I370" s="31">
        <v>697.38</v>
      </c>
      <c r="J370" s="28"/>
      <c r="K370" s="32"/>
      <c r="Q370" s="2">
        <f t="shared" si="79"/>
        <v>697.38</v>
      </c>
      <c r="R370" s="31">
        <v>633.34</v>
      </c>
      <c r="S370" s="31"/>
      <c r="T370" s="43">
        <f t="shared" si="89"/>
        <v>633.34</v>
      </c>
    </row>
    <row r="371" ht="16.5" hidden="1" customHeight="1" spans="1:20">
      <c r="A371" s="30" t="s">
        <v>144</v>
      </c>
      <c r="B371" s="31"/>
      <c r="C371" s="31"/>
      <c r="D371" s="31">
        <v>0</v>
      </c>
      <c r="E371" s="32"/>
      <c r="F371" s="31"/>
      <c r="G371" s="28"/>
      <c r="H371" s="29"/>
      <c r="I371" s="31">
        <v>0</v>
      </c>
      <c r="J371" s="28"/>
      <c r="K371" s="32"/>
      <c r="Q371" s="2">
        <f t="shared" si="79"/>
        <v>0</v>
      </c>
      <c r="R371" s="31">
        <v>138</v>
      </c>
      <c r="S371" s="31"/>
      <c r="T371" s="43">
        <f t="shared" si="89"/>
        <v>138</v>
      </c>
    </row>
    <row r="372" ht="16.5" hidden="1" customHeight="1" spans="1:20">
      <c r="A372" s="30" t="s">
        <v>145</v>
      </c>
      <c r="B372" s="31"/>
      <c r="C372" s="31"/>
      <c r="D372" s="31">
        <v>0</v>
      </c>
      <c r="E372" s="32"/>
      <c r="F372" s="31"/>
      <c r="G372" s="28"/>
      <c r="H372" s="29"/>
      <c r="I372" s="31">
        <v>0</v>
      </c>
      <c r="J372" s="28"/>
      <c r="K372" s="32"/>
      <c r="Q372" s="2">
        <f t="shared" si="79"/>
        <v>0</v>
      </c>
      <c r="R372" s="31"/>
      <c r="S372" s="31"/>
      <c r="T372" s="43"/>
    </row>
    <row r="373" ht="16.5" customHeight="1" spans="1:20">
      <c r="A373" s="30" t="s">
        <v>382</v>
      </c>
      <c r="B373" s="31"/>
      <c r="C373" s="31"/>
      <c r="D373" s="31">
        <v>0</v>
      </c>
      <c r="E373" s="32"/>
      <c r="F373" s="31"/>
      <c r="G373" s="28"/>
      <c r="H373" s="29"/>
      <c r="I373" s="31">
        <v>718.49</v>
      </c>
      <c r="J373" s="28"/>
      <c r="K373" s="32"/>
      <c r="Q373" s="2">
        <f t="shared" si="79"/>
        <v>718.49</v>
      </c>
      <c r="R373" s="31">
        <v>560.73</v>
      </c>
      <c r="S373" s="31"/>
      <c r="T373" s="43">
        <f t="shared" ref="T373:T380" si="93">R373+S373</f>
        <v>560.73</v>
      </c>
    </row>
    <row r="374" ht="16.5" hidden="1" customHeight="1" spans="1:20">
      <c r="A374" s="30" t="s">
        <v>383</v>
      </c>
      <c r="B374" s="31"/>
      <c r="C374" s="31"/>
      <c r="D374" s="31">
        <v>0</v>
      </c>
      <c r="E374" s="32"/>
      <c r="F374" s="31"/>
      <c r="G374" s="28"/>
      <c r="H374" s="29"/>
      <c r="I374" s="31">
        <v>0</v>
      </c>
      <c r="J374" s="28"/>
      <c r="K374" s="32"/>
      <c r="Q374" s="2">
        <f t="shared" si="79"/>
        <v>0</v>
      </c>
      <c r="R374" s="31"/>
      <c r="S374" s="31"/>
      <c r="T374" s="43"/>
    </row>
    <row r="375" ht="16.5" hidden="1" customHeight="1" spans="1:20">
      <c r="A375" s="30" t="s">
        <v>384</v>
      </c>
      <c r="B375" s="31"/>
      <c r="C375" s="31"/>
      <c r="D375" s="31">
        <v>0</v>
      </c>
      <c r="E375" s="32"/>
      <c r="F375" s="31"/>
      <c r="G375" s="28"/>
      <c r="H375" s="29"/>
      <c r="I375" s="31">
        <v>0</v>
      </c>
      <c r="J375" s="28"/>
      <c r="K375" s="32"/>
      <c r="Q375" s="2">
        <f t="shared" si="79"/>
        <v>0</v>
      </c>
      <c r="R375" s="31"/>
      <c r="S375" s="31"/>
      <c r="T375" s="43"/>
    </row>
    <row r="376" ht="16.5" hidden="1" customHeight="1" spans="1:20">
      <c r="A376" s="30" t="s">
        <v>385</v>
      </c>
      <c r="B376" s="31"/>
      <c r="C376" s="31"/>
      <c r="D376" s="31">
        <v>0</v>
      </c>
      <c r="E376" s="32"/>
      <c r="F376" s="31"/>
      <c r="G376" s="28"/>
      <c r="H376" s="29"/>
      <c r="I376" s="31">
        <v>0</v>
      </c>
      <c r="J376" s="28"/>
      <c r="K376" s="32"/>
      <c r="Q376" s="2">
        <f t="shared" si="79"/>
        <v>0</v>
      </c>
      <c r="R376" s="31"/>
      <c r="S376" s="31"/>
      <c r="T376" s="43"/>
    </row>
    <row r="377" ht="16.5" customHeight="1" spans="1:20">
      <c r="A377" s="30" t="s">
        <v>386</v>
      </c>
      <c r="B377" s="31"/>
      <c r="C377" s="31"/>
      <c r="D377" s="31">
        <v>0</v>
      </c>
      <c r="E377" s="32"/>
      <c r="F377" s="31"/>
      <c r="G377" s="28"/>
      <c r="H377" s="29"/>
      <c r="I377" s="31">
        <v>5</v>
      </c>
      <c r="J377" s="28"/>
      <c r="K377" s="32"/>
      <c r="Q377" s="2">
        <f t="shared" si="79"/>
        <v>5</v>
      </c>
      <c r="R377" s="31">
        <v>21.25</v>
      </c>
      <c r="S377" s="31"/>
      <c r="T377" s="43">
        <f t="shared" si="93"/>
        <v>21.25</v>
      </c>
    </row>
    <row r="378" ht="16.5" customHeight="1" spans="1:20">
      <c r="A378" s="30" t="s">
        <v>387</v>
      </c>
      <c r="B378" s="31"/>
      <c r="C378" s="31"/>
      <c r="D378" s="31">
        <v>0</v>
      </c>
      <c r="E378" s="32"/>
      <c r="F378" s="31"/>
      <c r="G378" s="28"/>
      <c r="H378" s="29"/>
      <c r="I378" s="31">
        <v>277.5</v>
      </c>
      <c r="J378" s="28"/>
      <c r="K378" s="32"/>
      <c r="Q378" s="2">
        <f t="shared" si="79"/>
        <v>277.5</v>
      </c>
      <c r="R378" s="31">
        <v>243.12</v>
      </c>
      <c r="S378" s="31">
        <v>34</v>
      </c>
      <c r="T378" s="43">
        <f t="shared" si="93"/>
        <v>277.12</v>
      </c>
    </row>
    <row r="379" ht="16.5" hidden="1" customHeight="1" spans="1:20">
      <c r="A379" s="30" t="s">
        <v>388</v>
      </c>
      <c r="B379" s="31"/>
      <c r="C379" s="31"/>
      <c r="D379" s="31">
        <v>0</v>
      </c>
      <c r="E379" s="32"/>
      <c r="F379" s="31"/>
      <c r="G379" s="28"/>
      <c r="H379" s="29"/>
      <c r="I379" s="31">
        <v>0</v>
      </c>
      <c r="J379" s="28"/>
      <c r="K379" s="32"/>
      <c r="Q379" s="2">
        <f t="shared" si="79"/>
        <v>0</v>
      </c>
      <c r="R379" s="31">
        <v>222.44</v>
      </c>
      <c r="S379" s="31"/>
      <c r="T379" s="43">
        <f t="shared" si="93"/>
        <v>222.44</v>
      </c>
    </row>
    <row r="380" ht="16.5" hidden="1" customHeight="1" spans="1:20">
      <c r="A380" s="30" t="s">
        <v>389</v>
      </c>
      <c r="B380" s="31"/>
      <c r="C380" s="31"/>
      <c r="D380" s="31">
        <v>0</v>
      </c>
      <c r="E380" s="32"/>
      <c r="F380" s="31"/>
      <c r="G380" s="28"/>
      <c r="H380" s="29"/>
      <c r="I380" s="31">
        <v>0</v>
      </c>
      <c r="J380" s="28"/>
      <c r="K380" s="32"/>
      <c r="Q380" s="2">
        <f t="shared" si="79"/>
        <v>0</v>
      </c>
      <c r="R380" s="31">
        <v>2</v>
      </c>
      <c r="S380" s="31"/>
      <c r="T380" s="43">
        <f t="shared" si="93"/>
        <v>2</v>
      </c>
    </row>
    <row r="381" ht="16.5" customHeight="1" spans="1:20">
      <c r="A381" s="30" t="s">
        <v>390</v>
      </c>
      <c r="B381" s="31"/>
      <c r="C381" s="31"/>
      <c r="D381" s="31">
        <v>0</v>
      </c>
      <c r="E381" s="32"/>
      <c r="F381" s="31"/>
      <c r="G381" s="28"/>
      <c r="H381" s="29"/>
      <c r="I381" s="31">
        <v>703.28</v>
      </c>
      <c r="J381" s="28"/>
      <c r="K381" s="32"/>
      <c r="Q381" s="2">
        <f t="shared" si="79"/>
        <v>703.28</v>
      </c>
      <c r="R381" s="31"/>
      <c r="S381" s="31"/>
      <c r="T381" s="43"/>
    </row>
    <row r="382" ht="16.5" customHeight="1" spans="1:20">
      <c r="A382" s="30" t="s">
        <v>391</v>
      </c>
      <c r="B382" s="31"/>
      <c r="C382" s="31"/>
      <c r="D382" s="31">
        <v>0</v>
      </c>
      <c r="E382" s="32"/>
      <c r="F382" s="31"/>
      <c r="G382" s="28"/>
      <c r="H382" s="29"/>
      <c r="I382" s="31">
        <v>63</v>
      </c>
      <c r="J382" s="28"/>
      <c r="K382" s="32"/>
      <c r="Q382" s="2">
        <f t="shared" si="79"/>
        <v>63</v>
      </c>
      <c r="R382" s="31">
        <v>745</v>
      </c>
      <c r="S382" s="31">
        <v>15</v>
      </c>
      <c r="T382" s="43">
        <f t="shared" ref="T382:T386" si="94">R382+S382</f>
        <v>760</v>
      </c>
    </row>
    <row r="383" ht="16.5" customHeight="1" spans="1:20">
      <c r="A383" s="30" t="s">
        <v>392</v>
      </c>
      <c r="B383" s="31"/>
      <c r="C383" s="31"/>
      <c r="D383" s="31">
        <v>0</v>
      </c>
      <c r="E383" s="32"/>
      <c r="F383" s="31"/>
      <c r="G383" s="28"/>
      <c r="H383" s="29"/>
      <c r="I383" s="31">
        <v>2</v>
      </c>
      <c r="J383" s="28"/>
      <c r="K383" s="32"/>
      <c r="Q383" s="2">
        <f t="shared" si="79"/>
        <v>2</v>
      </c>
      <c r="R383" s="31">
        <v>116.68</v>
      </c>
      <c r="S383" s="31"/>
      <c r="T383" s="43">
        <f t="shared" si="94"/>
        <v>116.68</v>
      </c>
    </row>
    <row r="384" ht="16.5" customHeight="1" spans="1:20">
      <c r="A384" s="30" t="s">
        <v>393</v>
      </c>
      <c r="B384" s="31"/>
      <c r="C384" s="31"/>
      <c r="D384" s="31">
        <v>0</v>
      </c>
      <c r="E384" s="32"/>
      <c r="F384" s="31"/>
      <c r="G384" s="28"/>
      <c r="H384" s="29"/>
      <c r="I384" s="31">
        <v>3263.02</v>
      </c>
      <c r="J384" s="28"/>
      <c r="K384" s="32"/>
      <c r="Q384" s="2">
        <f t="shared" si="79"/>
        <v>3263.02</v>
      </c>
      <c r="R384" s="31">
        <v>484.31</v>
      </c>
      <c r="S384" s="31">
        <v>110</v>
      </c>
      <c r="T384" s="43">
        <f t="shared" si="94"/>
        <v>594.31</v>
      </c>
    </row>
    <row r="385" ht="16.5" customHeight="1" spans="1:20">
      <c r="A385" s="30" t="s">
        <v>394</v>
      </c>
      <c r="B385" s="31">
        <v>479</v>
      </c>
      <c r="C385" s="31">
        <f>750-200</f>
        <v>550</v>
      </c>
      <c r="D385" s="31">
        <v>449</v>
      </c>
      <c r="E385" s="32">
        <f>D385/C385*100</f>
        <v>81.6363636363636</v>
      </c>
      <c r="F385" s="31">
        <v>667</v>
      </c>
      <c r="G385" s="28">
        <f>D385-F385</f>
        <v>-218</v>
      </c>
      <c r="H385" s="29">
        <f>G385/F385*100</f>
        <v>-32.6836581709145</v>
      </c>
      <c r="I385" s="31">
        <f>SUM(I386:I392)</f>
        <v>721.4</v>
      </c>
      <c r="J385" s="28">
        <f>I385-B385</f>
        <v>242.4</v>
      </c>
      <c r="K385" s="32">
        <f>J385/B385*100</f>
        <v>50.6054279749478</v>
      </c>
      <c r="Q385" s="2">
        <f t="shared" si="79"/>
        <v>2323.3581334404</v>
      </c>
      <c r="R385" s="31">
        <f>SUM(R386:R392)</f>
        <v>502.81</v>
      </c>
      <c r="S385" s="31">
        <f>SUM(S386:S392)</f>
        <v>0</v>
      </c>
      <c r="T385" s="43">
        <f t="shared" si="94"/>
        <v>502.81</v>
      </c>
    </row>
    <row r="386" ht="16.5" hidden="1" customHeight="1" spans="1:20">
      <c r="A386" s="30" t="s">
        <v>143</v>
      </c>
      <c r="B386" s="31"/>
      <c r="C386" s="31"/>
      <c r="D386" s="31">
        <v>0</v>
      </c>
      <c r="E386" s="32"/>
      <c r="F386" s="31"/>
      <c r="G386" s="28"/>
      <c r="H386" s="29"/>
      <c r="I386" s="31">
        <v>0</v>
      </c>
      <c r="J386" s="28"/>
      <c r="K386" s="32"/>
      <c r="Q386" s="2">
        <f t="shared" si="79"/>
        <v>0</v>
      </c>
      <c r="R386" s="31">
        <v>27</v>
      </c>
      <c r="S386" s="31"/>
      <c r="T386" s="43">
        <f t="shared" si="94"/>
        <v>27</v>
      </c>
    </row>
    <row r="387" ht="16.5" hidden="1" customHeight="1" spans="1:20">
      <c r="A387" s="30" t="s">
        <v>144</v>
      </c>
      <c r="B387" s="31"/>
      <c r="C387" s="31"/>
      <c r="D387" s="31">
        <v>0</v>
      </c>
      <c r="E387" s="32"/>
      <c r="F387" s="31"/>
      <c r="G387" s="28"/>
      <c r="H387" s="29"/>
      <c r="I387" s="31">
        <v>0</v>
      </c>
      <c r="J387" s="28"/>
      <c r="K387" s="32"/>
      <c r="Q387" s="2">
        <f t="shared" si="79"/>
        <v>0</v>
      </c>
      <c r="R387" s="31"/>
      <c r="S387" s="31"/>
      <c r="T387" s="43"/>
    </row>
    <row r="388" ht="16.5" hidden="1" customHeight="1" spans="1:20">
      <c r="A388" s="30" t="s">
        <v>145</v>
      </c>
      <c r="B388" s="31"/>
      <c r="C388" s="31"/>
      <c r="D388" s="31">
        <v>0</v>
      </c>
      <c r="E388" s="32"/>
      <c r="F388" s="31"/>
      <c r="G388" s="28"/>
      <c r="H388" s="29"/>
      <c r="I388" s="31">
        <v>0</v>
      </c>
      <c r="J388" s="28"/>
      <c r="K388" s="32"/>
      <c r="Q388" s="2">
        <f t="shared" si="79"/>
        <v>0</v>
      </c>
      <c r="R388" s="31"/>
      <c r="S388" s="31"/>
      <c r="T388" s="43"/>
    </row>
    <row r="389" ht="16.5" customHeight="1" spans="1:20">
      <c r="A389" s="30" t="s">
        <v>395</v>
      </c>
      <c r="B389" s="31"/>
      <c r="C389" s="31"/>
      <c r="D389" s="31">
        <v>0</v>
      </c>
      <c r="E389" s="32"/>
      <c r="F389" s="31"/>
      <c r="G389" s="28"/>
      <c r="H389" s="29"/>
      <c r="I389" s="31">
        <v>203</v>
      </c>
      <c r="J389" s="28"/>
      <c r="K389" s="32"/>
      <c r="Q389" s="2">
        <f t="shared" si="79"/>
        <v>203</v>
      </c>
      <c r="R389" s="31"/>
      <c r="S389" s="31"/>
      <c r="T389" s="43"/>
    </row>
    <row r="390" ht="16.5" customHeight="1" spans="1:20">
      <c r="A390" s="30" t="s">
        <v>396</v>
      </c>
      <c r="B390" s="31"/>
      <c r="C390" s="31"/>
      <c r="D390" s="31">
        <v>0</v>
      </c>
      <c r="E390" s="32"/>
      <c r="F390" s="31"/>
      <c r="G390" s="28"/>
      <c r="H390" s="29"/>
      <c r="I390" s="31">
        <v>518.4</v>
      </c>
      <c r="J390" s="28"/>
      <c r="K390" s="32"/>
      <c r="Q390" s="2">
        <f t="shared" si="79"/>
        <v>518.4</v>
      </c>
      <c r="R390" s="31">
        <v>458.81</v>
      </c>
      <c r="S390" s="31"/>
      <c r="T390" s="43">
        <f t="shared" ref="T390:T394" si="95">R390+S390</f>
        <v>458.81</v>
      </c>
    </row>
    <row r="391" ht="16.5" hidden="1" customHeight="1" spans="1:20">
      <c r="A391" s="30" t="s">
        <v>397</v>
      </c>
      <c r="B391" s="31"/>
      <c r="C391" s="31"/>
      <c r="D391" s="31">
        <v>0</v>
      </c>
      <c r="E391" s="32"/>
      <c r="F391" s="31"/>
      <c r="G391" s="28"/>
      <c r="H391" s="29"/>
      <c r="I391" s="31">
        <v>0</v>
      </c>
      <c r="J391" s="28"/>
      <c r="K391" s="32"/>
      <c r="Q391" s="2">
        <f t="shared" si="79"/>
        <v>0</v>
      </c>
      <c r="R391" s="31"/>
      <c r="S391" s="31"/>
      <c r="T391" s="43"/>
    </row>
    <row r="392" ht="16.5" hidden="1" customHeight="1" spans="1:20">
      <c r="A392" s="30" t="s">
        <v>398</v>
      </c>
      <c r="B392" s="31"/>
      <c r="C392" s="31"/>
      <c r="D392" s="31">
        <v>0</v>
      </c>
      <c r="E392" s="32"/>
      <c r="F392" s="31"/>
      <c r="G392" s="28"/>
      <c r="H392" s="29"/>
      <c r="I392" s="31">
        <v>0</v>
      </c>
      <c r="J392" s="28"/>
      <c r="K392" s="32"/>
      <c r="Q392" s="2">
        <f t="shared" ref="Q392:Q455" si="96">B392+C392+D392+E392+G392+H392+I392+J392+K392</f>
        <v>0</v>
      </c>
      <c r="R392" s="31">
        <v>17</v>
      </c>
      <c r="S392" s="31"/>
      <c r="T392" s="43">
        <f t="shared" si="95"/>
        <v>17</v>
      </c>
    </row>
    <row r="393" ht="16.5" customHeight="1" spans="1:20">
      <c r="A393" s="30" t="s">
        <v>399</v>
      </c>
      <c r="B393" s="31">
        <v>3207</v>
      </c>
      <c r="C393" s="31">
        <f>2207-700</f>
        <v>1507</v>
      </c>
      <c r="D393" s="31">
        <v>1403</v>
      </c>
      <c r="E393" s="32">
        <f>D393/C393*100</f>
        <v>93.0988719309887</v>
      </c>
      <c r="F393" s="31">
        <v>1244</v>
      </c>
      <c r="G393" s="28">
        <f>D393-F393</f>
        <v>159</v>
      </c>
      <c r="H393" s="29">
        <f>G393/F393*100</f>
        <v>12.7813504823151</v>
      </c>
      <c r="I393" s="31">
        <f>SUM(I394:I403)</f>
        <v>1268.89</v>
      </c>
      <c r="J393" s="28">
        <f>I393-B393</f>
        <v>-1938.11</v>
      </c>
      <c r="K393" s="32">
        <f>J393/B393*100</f>
        <v>-60.4337386966012</v>
      </c>
      <c r="Q393" s="2">
        <f t="shared" si="96"/>
        <v>5652.2264837167</v>
      </c>
      <c r="R393" s="31">
        <f>SUM(R394:R403)</f>
        <v>1235.51</v>
      </c>
      <c r="S393" s="31">
        <f>SUM(S394:S403)</f>
        <v>0</v>
      </c>
      <c r="T393" s="43">
        <f t="shared" si="95"/>
        <v>1235.51</v>
      </c>
    </row>
    <row r="394" ht="16.5" hidden="1" customHeight="1" spans="1:20">
      <c r="A394" s="30" t="s">
        <v>143</v>
      </c>
      <c r="B394" s="31"/>
      <c r="C394" s="31"/>
      <c r="D394" s="31">
        <v>0</v>
      </c>
      <c r="E394" s="32"/>
      <c r="F394" s="31"/>
      <c r="G394" s="28"/>
      <c r="H394" s="29"/>
      <c r="I394" s="31">
        <v>0</v>
      </c>
      <c r="J394" s="28"/>
      <c r="K394" s="32"/>
      <c r="Q394" s="2">
        <f t="shared" si="96"/>
        <v>0</v>
      </c>
      <c r="R394" s="31">
        <v>37</v>
      </c>
      <c r="S394" s="31"/>
      <c r="T394" s="43">
        <f t="shared" si="95"/>
        <v>37</v>
      </c>
    </row>
    <row r="395" ht="16.5" hidden="1" customHeight="1" spans="1:20">
      <c r="A395" s="30" t="s">
        <v>144</v>
      </c>
      <c r="B395" s="31"/>
      <c r="C395" s="31"/>
      <c r="D395" s="31">
        <v>0</v>
      </c>
      <c r="E395" s="32"/>
      <c r="F395" s="31"/>
      <c r="G395" s="28"/>
      <c r="H395" s="29"/>
      <c r="I395" s="31">
        <v>0</v>
      </c>
      <c r="J395" s="28"/>
      <c r="K395" s="32"/>
      <c r="Q395" s="2">
        <f t="shared" si="96"/>
        <v>0</v>
      </c>
      <c r="R395" s="31"/>
      <c r="S395" s="31"/>
      <c r="T395" s="43"/>
    </row>
    <row r="396" ht="16.5" hidden="1" customHeight="1" spans="1:20">
      <c r="A396" s="30" t="s">
        <v>145</v>
      </c>
      <c r="B396" s="31"/>
      <c r="C396" s="31"/>
      <c r="D396" s="31">
        <v>0</v>
      </c>
      <c r="E396" s="32"/>
      <c r="F396" s="31"/>
      <c r="G396" s="28"/>
      <c r="H396" s="29"/>
      <c r="I396" s="31">
        <v>0</v>
      </c>
      <c r="J396" s="28"/>
      <c r="K396" s="32"/>
      <c r="Q396" s="2">
        <f t="shared" si="96"/>
        <v>0</v>
      </c>
      <c r="R396" s="31"/>
      <c r="S396" s="31"/>
      <c r="T396" s="43"/>
    </row>
    <row r="397" ht="16.5" hidden="1" customHeight="1" spans="1:20">
      <c r="A397" s="30" t="s">
        <v>400</v>
      </c>
      <c r="B397" s="31"/>
      <c r="C397" s="31"/>
      <c r="D397" s="31">
        <v>0</v>
      </c>
      <c r="E397" s="32"/>
      <c r="F397" s="31"/>
      <c r="G397" s="28"/>
      <c r="H397" s="29"/>
      <c r="I397" s="31">
        <v>0</v>
      </c>
      <c r="J397" s="28"/>
      <c r="K397" s="32"/>
      <c r="Q397" s="2">
        <f t="shared" si="96"/>
        <v>0</v>
      </c>
      <c r="R397" s="31"/>
      <c r="S397" s="31"/>
      <c r="T397" s="43"/>
    </row>
    <row r="398" ht="16.5" hidden="1" customHeight="1" spans="1:20">
      <c r="A398" s="30" t="s">
        <v>401</v>
      </c>
      <c r="B398" s="31"/>
      <c r="C398" s="31"/>
      <c r="D398" s="31">
        <v>0</v>
      </c>
      <c r="E398" s="32"/>
      <c r="F398" s="31"/>
      <c r="G398" s="28"/>
      <c r="H398" s="29"/>
      <c r="I398" s="31">
        <v>0</v>
      </c>
      <c r="J398" s="28"/>
      <c r="K398" s="32"/>
      <c r="Q398" s="2">
        <f t="shared" si="96"/>
        <v>0</v>
      </c>
      <c r="R398" s="31"/>
      <c r="S398" s="31"/>
      <c r="T398" s="43"/>
    </row>
    <row r="399" ht="16.5" hidden="1" customHeight="1" spans="1:20">
      <c r="A399" s="30" t="s">
        <v>402</v>
      </c>
      <c r="B399" s="31"/>
      <c r="C399" s="31"/>
      <c r="D399" s="31">
        <v>0</v>
      </c>
      <c r="E399" s="32"/>
      <c r="F399" s="31"/>
      <c r="G399" s="28"/>
      <c r="H399" s="29"/>
      <c r="I399" s="31">
        <v>0</v>
      </c>
      <c r="J399" s="28"/>
      <c r="K399" s="32"/>
      <c r="Q399" s="2">
        <f t="shared" si="96"/>
        <v>0</v>
      </c>
      <c r="R399" s="31"/>
      <c r="S399" s="31"/>
      <c r="T399" s="43"/>
    </row>
    <row r="400" ht="16.5" customHeight="1" spans="1:20">
      <c r="A400" s="30" t="s">
        <v>403</v>
      </c>
      <c r="B400" s="31"/>
      <c r="C400" s="31"/>
      <c r="D400" s="31">
        <v>0</v>
      </c>
      <c r="E400" s="32"/>
      <c r="F400" s="31"/>
      <c r="G400" s="28"/>
      <c r="H400" s="29"/>
      <c r="I400" s="31">
        <v>798.53</v>
      </c>
      <c r="J400" s="28"/>
      <c r="K400" s="32"/>
      <c r="Q400" s="2">
        <f t="shared" si="96"/>
        <v>798.53</v>
      </c>
      <c r="R400" s="31">
        <v>105.5</v>
      </c>
      <c r="S400" s="31"/>
      <c r="T400" s="43">
        <f t="shared" ref="T400:T405" si="97">R400+S400</f>
        <v>105.5</v>
      </c>
    </row>
    <row r="401" ht="16.5" customHeight="1" spans="1:20">
      <c r="A401" s="30" t="s">
        <v>404</v>
      </c>
      <c r="B401" s="31"/>
      <c r="C401" s="31"/>
      <c r="D401" s="31">
        <v>0</v>
      </c>
      <c r="E401" s="32"/>
      <c r="F401" s="31"/>
      <c r="G401" s="28"/>
      <c r="H401" s="29"/>
      <c r="I401" s="31">
        <v>470.36</v>
      </c>
      <c r="J401" s="28"/>
      <c r="K401" s="32"/>
      <c r="Q401" s="2">
        <f t="shared" si="96"/>
        <v>470.36</v>
      </c>
      <c r="R401" s="31">
        <v>705.06</v>
      </c>
      <c r="S401" s="31"/>
      <c r="T401" s="43">
        <f t="shared" si="97"/>
        <v>705.06</v>
      </c>
    </row>
    <row r="402" ht="16.5" hidden="1" customHeight="1" spans="1:20">
      <c r="A402" s="30" t="s">
        <v>405</v>
      </c>
      <c r="B402" s="31"/>
      <c r="C402" s="31"/>
      <c r="D402" s="31">
        <v>0</v>
      </c>
      <c r="E402" s="32"/>
      <c r="F402" s="31"/>
      <c r="G402" s="28"/>
      <c r="H402" s="29"/>
      <c r="I402" s="31">
        <v>0</v>
      </c>
      <c r="J402" s="28"/>
      <c r="K402" s="32"/>
      <c r="Q402" s="2">
        <f t="shared" si="96"/>
        <v>0</v>
      </c>
      <c r="R402" s="31"/>
      <c r="S402" s="31"/>
      <c r="T402" s="43"/>
    </row>
    <row r="403" ht="16.5" hidden="1" customHeight="1" spans="1:20">
      <c r="A403" s="30" t="s">
        <v>406</v>
      </c>
      <c r="B403" s="31"/>
      <c r="C403" s="31"/>
      <c r="D403" s="31">
        <v>0</v>
      </c>
      <c r="E403" s="32"/>
      <c r="F403" s="31"/>
      <c r="G403" s="28"/>
      <c r="H403" s="29"/>
      <c r="I403" s="31">
        <v>0</v>
      </c>
      <c r="J403" s="28"/>
      <c r="K403" s="32"/>
      <c r="Q403" s="2">
        <f t="shared" si="96"/>
        <v>0</v>
      </c>
      <c r="R403" s="31">
        <v>387.95</v>
      </c>
      <c r="S403" s="31"/>
      <c r="T403" s="43">
        <f t="shared" si="97"/>
        <v>387.95</v>
      </c>
    </row>
    <row r="404" ht="16.5" customHeight="1" spans="1:20">
      <c r="A404" s="30" t="s">
        <v>407</v>
      </c>
      <c r="B404" s="31">
        <v>403</v>
      </c>
      <c r="C404" s="31">
        <v>403</v>
      </c>
      <c r="D404" s="31">
        <v>310</v>
      </c>
      <c r="E404" s="32">
        <f>D404/C404*100</f>
        <v>76.9230769230769</v>
      </c>
      <c r="F404" s="31">
        <v>571</v>
      </c>
      <c r="G404" s="28">
        <f>D404-F404</f>
        <v>-261</v>
      </c>
      <c r="H404" s="29">
        <f>G404/F404*100</f>
        <v>-45.7092819614711</v>
      </c>
      <c r="I404" s="31">
        <f>SUM(I405:I412)</f>
        <v>320.39</v>
      </c>
      <c r="J404" s="28">
        <f>I404-B404</f>
        <v>-82.61</v>
      </c>
      <c r="K404" s="32">
        <f>J404/B404*100</f>
        <v>-20.4987593052109</v>
      </c>
      <c r="Q404" s="2">
        <f t="shared" si="96"/>
        <v>1103.49503565639</v>
      </c>
      <c r="R404" s="31">
        <f>R405+R412</f>
        <v>377.07</v>
      </c>
      <c r="S404" s="31">
        <f>SUM(S412:S412)</f>
        <v>0</v>
      </c>
      <c r="T404" s="43">
        <f t="shared" si="97"/>
        <v>377.07</v>
      </c>
    </row>
    <row r="405" ht="16.5" hidden="1" customHeight="1" spans="1:20">
      <c r="A405" s="30" t="s">
        <v>143</v>
      </c>
      <c r="B405" s="31"/>
      <c r="C405" s="31"/>
      <c r="D405" s="31">
        <v>0</v>
      </c>
      <c r="E405" s="32"/>
      <c r="F405" s="31"/>
      <c r="G405" s="28"/>
      <c r="H405" s="29"/>
      <c r="I405" s="31">
        <v>0</v>
      </c>
      <c r="J405" s="28"/>
      <c r="K405" s="32"/>
      <c r="Q405" s="2">
        <f t="shared" si="96"/>
        <v>0</v>
      </c>
      <c r="R405" s="31">
        <v>314</v>
      </c>
      <c r="S405" s="31"/>
      <c r="T405" s="43">
        <f t="shared" si="97"/>
        <v>314</v>
      </c>
    </row>
    <row r="406" ht="16.5" hidden="1" customHeight="1" spans="1:20">
      <c r="A406" s="30" t="s">
        <v>144</v>
      </c>
      <c r="B406" s="31"/>
      <c r="C406" s="31"/>
      <c r="D406" s="31">
        <v>0</v>
      </c>
      <c r="E406" s="32"/>
      <c r="F406" s="31"/>
      <c r="G406" s="28"/>
      <c r="H406" s="29"/>
      <c r="I406" s="31">
        <v>0</v>
      </c>
      <c r="J406" s="28"/>
      <c r="K406" s="32"/>
      <c r="Q406" s="2">
        <f t="shared" si="96"/>
        <v>0</v>
      </c>
      <c r="R406" s="31"/>
      <c r="S406" s="31"/>
      <c r="T406" s="43"/>
    </row>
    <row r="407" ht="16.5" hidden="1" customHeight="1" spans="1:20">
      <c r="A407" s="30" t="s">
        <v>145</v>
      </c>
      <c r="B407" s="31"/>
      <c r="C407" s="31"/>
      <c r="D407" s="31">
        <v>0</v>
      </c>
      <c r="E407" s="32"/>
      <c r="F407" s="31"/>
      <c r="G407" s="28"/>
      <c r="H407" s="29"/>
      <c r="I407" s="31">
        <v>0</v>
      </c>
      <c r="J407" s="28"/>
      <c r="K407" s="32"/>
      <c r="Q407" s="2">
        <f t="shared" si="96"/>
        <v>0</v>
      </c>
      <c r="R407" s="31"/>
      <c r="S407" s="31"/>
      <c r="T407" s="43"/>
    </row>
    <row r="408" ht="16.5" hidden="1" customHeight="1" spans="1:20">
      <c r="A408" s="30" t="s">
        <v>408</v>
      </c>
      <c r="B408" s="31"/>
      <c r="C408" s="31"/>
      <c r="D408" s="31">
        <v>0</v>
      </c>
      <c r="E408" s="32"/>
      <c r="F408" s="31"/>
      <c r="G408" s="28"/>
      <c r="H408" s="29"/>
      <c r="I408" s="31">
        <v>0</v>
      </c>
      <c r="J408" s="28"/>
      <c r="K408" s="32"/>
      <c r="Q408" s="2">
        <f t="shared" si="96"/>
        <v>0</v>
      </c>
      <c r="R408" s="31"/>
      <c r="S408" s="31"/>
      <c r="T408" s="43"/>
    </row>
    <row r="409" ht="16.5" customHeight="1" spans="1:20">
      <c r="A409" s="30" t="s">
        <v>409</v>
      </c>
      <c r="B409" s="31"/>
      <c r="C409" s="31"/>
      <c r="D409" s="31">
        <v>0</v>
      </c>
      <c r="E409" s="32"/>
      <c r="F409" s="31"/>
      <c r="G409" s="28"/>
      <c r="H409" s="29"/>
      <c r="I409" s="31">
        <v>298.08</v>
      </c>
      <c r="J409" s="28"/>
      <c r="K409" s="32"/>
      <c r="Q409" s="2">
        <f t="shared" si="96"/>
        <v>298.08</v>
      </c>
      <c r="R409" s="31"/>
      <c r="S409" s="31"/>
      <c r="T409" s="43"/>
    </row>
    <row r="410" ht="16.5" hidden="1" customHeight="1" spans="1:20">
      <c r="A410" s="30" t="s">
        <v>410</v>
      </c>
      <c r="B410" s="31"/>
      <c r="C410" s="31"/>
      <c r="D410" s="31">
        <v>0</v>
      </c>
      <c r="E410" s="32"/>
      <c r="F410" s="31"/>
      <c r="G410" s="28"/>
      <c r="H410" s="29"/>
      <c r="I410" s="31">
        <v>0</v>
      </c>
      <c r="J410" s="28"/>
      <c r="K410" s="32"/>
      <c r="Q410" s="2">
        <f t="shared" si="96"/>
        <v>0</v>
      </c>
      <c r="R410" s="31"/>
      <c r="S410" s="31"/>
      <c r="T410" s="43"/>
    </row>
    <row r="411" ht="16.5" hidden="1" customHeight="1" spans="1:20">
      <c r="A411" s="30" t="s">
        <v>411</v>
      </c>
      <c r="B411" s="31"/>
      <c r="C411" s="31"/>
      <c r="D411" s="31">
        <v>0</v>
      </c>
      <c r="E411" s="32"/>
      <c r="F411" s="31"/>
      <c r="G411" s="28"/>
      <c r="H411" s="29"/>
      <c r="I411" s="31">
        <v>0</v>
      </c>
      <c r="J411" s="28"/>
      <c r="K411" s="32"/>
      <c r="Q411" s="2">
        <f t="shared" si="96"/>
        <v>0</v>
      </c>
      <c r="R411" s="31"/>
      <c r="S411" s="31"/>
      <c r="T411" s="43"/>
    </row>
    <row r="412" ht="16.5" customHeight="1" spans="1:20">
      <c r="A412" s="30" t="s">
        <v>412</v>
      </c>
      <c r="B412" s="31"/>
      <c r="C412" s="31"/>
      <c r="D412" s="31">
        <v>0</v>
      </c>
      <c r="E412" s="32"/>
      <c r="F412" s="31"/>
      <c r="G412" s="28"/>
      <c r="H412" s="29"/>
      <c r="I412" s="31">
        <v>22.31</v>
      </c>
      <c r="J412" s="28"/>
      <c r="K412" s="32"/>
      <c r="Q412" s="2">
        <f t="shared" si="96"/>
        <v>22.31</v>
      </c>
      <c r="R412" s="31">
        <v>63.07</v>
      </c>
      <c r="S412" s="31"/>
      <c r="T412" s="43">
        <f t="shared" ref="T412:T414" si="98">R412+S412</f>
        <v>63.07</v>
      </c>
    </row>
    <row r="413" ht="16.5" customHeight="1" spans="1:20">
      <c r="A413" s="30" t="s">
        <v>413</v>
      </c>
      <c r="B413" s="31">
        <v>3005</v>
      </c>
      <c r="C413" s="31">
        <f>3100-300</f>
        <v>2800</v>
      </c>
      <c r="D413" s="31">
        <v>2782</v>
      </c>
      <c r="E413" s="32">
        <f>D413/C413*100</f>
        <v>99.3571428571429</v>
      </c>
      <c r="F413" s="31">
        <v>3589</v>
      </c>
      <c r="G413" s="28">
        <f>D413-F413</f>
        <v>-807</v>
      </c>
      <c r="H413" s="29">
        <f>G413/F413*100</f>
        <v>-22.4853719699081</v>
      </c>
      <c r="I413" s="31">
        <f>SUM(I414:I420)</f>
        <v>2763.86</v>
      </c>
      <c r="J413" s="28">
        <f>I413-B413</f>
        <v>-241.14</v>
      </c>
      <c r="K413" s="32">
        <f>J413/B413*100</f>
        <v>-8.02462562396006</v>
      </c>
      <c r="Q413" s="2">
        <f t="shared" si="96"/>
        <v>10371.5671452633</v>
      </c>
      <c r="R413" s="31">
        <f>SUM(R414:R420)</f>
        <v>222.1</v>
      </c>
      <c r="S413" s="31">
        <f>SUM(S414:S420)</f>
        <v>0</v>
      </c>
      <c r="T413" s="43">
        <f t="shared" si="98"/>
        <v>222.1</v>
      </c>
    </row>
    <row r="414" ht="16.5" hidden="1" customHeight="1" spans="1:20">
      <c r="A414" s="30" t="s">
        <v>143</v>
      </c>
      <c r="B414" s="31"/>
      <c r="C414" s="31"/>
      <c r="D414" s="31">
        <v>0</v>
      </c>
      <c r="E414" s="32"/>
      <c r="F414" s="31"/>
      <c r="G414" s="28"/>
      <c r="H414" s="29"/>
      <c r="I414" s="31">
        <v>0</v>
      </c>
      <c r="J414" s="28"/>
      <c r="K414" s="32"/>
      <c r="Q414" s="2">
        <f t="shared" si="96"/>
        <v>0</v>
      </c>
      <c r="R414" s="31">
        <v>10</v>
      </c>
      <c r="S414" s="31"/>
      <c r="T414" s="43">
        <f t="shared" si="98"/>
        <v>10</v>
      </c>
    </row>
    <row r="415" ht="16.5" hidden="1" customHeight="1" spans="1:20">
      <c r="A415" s="30" t="s">
        <v>144</v>
      </c>
      <c r="B415" s="31"/>
      <c r="C415" s="31"/>
      <c r="D415" s="31">
        <v>0</v>
      </c>
      <c r="E415" s="32"/>
      <c r="F415" s="31"/>
      <c r="G415" s="28"/>
      <c r="H415" s="29"/>
      <c r="I415" s="31">
        <v>0</v>
      </c>
      <c r="J415" s="28"/>
      <c r="K415" s="32"/>
      <c r="Q415" s="2">
        <f t="shared" si="96"/>
        <v>0</v>
      </c>
      <c r="R415" s="31"/>
      <c r="S415" s="31"/>
      <c r="T415" s="43"/>
    </row>
    <row r="416" ht="16.5" hidden="1" customHeight="1" spans="1:20">
      <c r="A416" s="30" t="s">
        <v>145</v>
      </c>
      <c r="B416" s="31"/>
      <c r="C416" s="31"/>
      <c r="D416" s="31">
        <v>0</v>
      </c>
      <c r="E416" s="32"/>
      <c r="F416" s="31"/>
      <c r="G416" s="28"/>
      <c r="H416" s="29"/>
      <c r="I416" s="31">
        <v>0</v>
      </c>
      <c r="J416" s="28"/>
      <c r="K416" s="32"/>
      <c r="Q416" s="2">
        <f t="shared" si="96"/>
        <v>0</v>
      </c>
      <c r="R416" s="31"/>
      <c r="S416" s="31"/>
      <c r="T416" s="43"/>
    </row>
    <row r="417" ht="16.5" hidden="1" customHeight="1" spans="1:20">
      <c r="A417" s="30" t="s">
        <v>414</v>
      </c>
      <c r="B417" s="31"/>
      <c r="C417" s="31"/>
      <c r="D417" s="31">
        <v>0</v>
      </c>
      <c r="E417" s="32"/>
      <c r="F417" s="31"/>
      <c r="G417" s="28"/>
      <c r="H417" s="29"/>
      <c r="I417" s="31">
        <v>0</v>
      </c>
      <c r="J417" s="28"/>
      <c r="K417" s="32"/>
      <c r="Q417" s="2">
        <f t="shared" si="96"/>
        <v>0</v>
      </c>
      <c r="R417" s="31"/>
      <c r="S417" s="31"/>
      <c r="T417" s="43"/>
    </row>
    <row r="418" ht="16.5" hidden="1" customHeight="1" spans="1:20">
      <c r="A418" s="30" t="s">
        <v>415</v>
      </c>
      <c r="B418" s="31"/>
      <c r="C418" s="31"/>
      <c r="D418" s="31">
        <v>0</v>
      </c>
      <c r="E418" s="32"/>
      <c r="F418" s="31"/>
      <c r="G418" s="28"/>
      <c r="H418" s="29"/>
      <c r="I418" s="31">
        <v>0</v>
      </c>
      <c r="J418" s="28"/>
      <c r="K418" s="32"/>
      <c r="Q418" s="2">
        <f t="shared" si="96"/>
        <v>0</v>
      </c>
      <c r="R418" s="31"/>
      <c r="S418" s="31"/>
      <c r="T418" s="43"/>
    </row>
    <row r="419" ht="16.5" customHeight="1" spans="1:20">
      <c r="A419" s="30" t="s">
        <v>416</v>
      </c>
      <c r="B419" s="31"/>
      <c r="C419" s="31"/>
      <c r="D419" s="31">
        <v>0</v>
      </c>
      <c r="E419" s="32"/>
      <c r="F419" s="31"/>
      <c r="G419" s="28"/>
      <c r="H419" s="29"/>
      <c r="I419" s="31">
        <v>2551.88</v>
      </c>
      <c r="J419" s="28"/>
      <c r="K419" s="32"/>
      <c r="Q419" s="2">
        <f t="shared" si="96"/>
        <v>2551.88</v>
      </c>
      <c r="R419" s="31"/>
      <c r="S419" s="31"/>
      <c r="T419" s="43"/>
    </row>
    <row r="420" ht="16.5" customHeight="1" spans="1:20">
      <c r="A420" s="30" t="s">
        <v>417</v>
      </c>
      <c r="B420" s="31"/>
      <c r="C420" s="31"/>
      <c r="D420" s="31">
        <v>0</v>
      </c>
      <c r="E420" s="32"/>
      <c r="F420" s="31"/>
      <c r="G420" s="28"/>
      <c r="H420" s="29"/>
      <c r="I420" s="31">
        <v>211.98</v>
      </c>
      <c r="J420" s="28"/>
      <c r="K420" s="32"/>
      <c r="Q420" s="2">
        <f t="shared" si="96"/>
        <v>211.98</v>
      </c>
      <c r="R420" s="31">
        <v>212.1</v>
      </c>
      <c r="S420" s="31"/>
      <c r="T420" s="43">
        <f t="shared" ref="T420:T422" si="99">R420+S420</f>
        <v>212.1</v>
      </c>
    </row>
    <row r="421" ht="16.5" customHeight="1" spans="1:20">
      <c r="A421" s="30" t="s">
        <v>418</v>
      </c>
      <c r="B421" s="31">
        <v>60</v>
      </c>
      <c r="C421" s="31">
        <v>60</v>
      </c>
      <c r="D421" s="31">
        <v>37</v>
      </c>
      <c r="E421" s="32">
        <f t="shared" ref="E421:E426" si="100">D421/C421*100</f>
        <v>61.6666666666667</v>
      </c>
      <c r="F421" s="31">
        <v>779</v>
      </c>
      <c r="G421" s="28">
        <f t="shared" ref="G421:G426" si="101">D421-F421</f>
        <v>-742</v>
      </c>
      <c r="H421" s="29">
        <f t="shared" ref="H421:H426" si="102">G421/F421*100</f>
        <v>-95.2503209242619</v>
      </c>
      <c r="I421" s="31">
        <f>SUM(I422:I424)</f>
        <v>1454.52</v>
      </c>
      <c r="J421" s="28">
        <f t="shared" ref="J421:J426" si="103">I421-B421</f>
        <v>1394.52</v>
      </c>
      <c r="K421" s="32">
        <f t="shared" ref="K421:K426" si="104">J421/B421*100</f>
        <v>2324.2</v>
      </c>
      <c r="Q421" s="2">
        <f t="shared" si="96"/>
        <v>4554.6563457424</v>
      </c>
      <c r="R421" s="31">
        <f>SUM(R422:R424)</f>
        <v>474.3</v>
      </c>
      <c r="S421" s="31">
        <f>SUM(S422:S424)</f>
        <v>0</v>
      </c>
      <c r="T421" s="43">
        <f t="shared" si="99"/>
        <v>474.3</v>
      </c>
    </row>
    <row r="422" ht="16.5" customHeight="1" spans="1:20">
      <c r="A422" s="44" t="s">
        <v>419</v>
      </c>
      <c r="B422" s="31"/>
      <c r="C422" s="31"/>
      <c r="D422" s="31">
        <v>0</v>
      </c>
      <c r="E422" s="32"/>
      <c r="F422" s="31"/>
      <c r="G422" s="28"/>
      <c r="H422" s="29"/>
      <c r="I422" s="31">
        <v>280</v>
      </c>
      <c r="J422" s="28"/>
      <c r="K422" s="32"/>
      <c r="Q422" s="2">
        <f t="shared" si="96"/>
        <v>280</v>
      </c>
      <c r="R422" s="31">
        <v>100</v>
      </c>
      <c r="S422" s="31"/>
      <c r="T422" s="43">
        <f t="shared" si="99"/>
        <v>100</v>
      </c>
    </row>
    <row r="423" ht="16.5" hidden="1" customHeight="1" spans="1:20">
      <c r="A423" s="44" t="s">
        <v>420</v>
      </c>
      <c r="B423" s="31"/>
      <c r="C423" s="31"/>
      <c r="D423" s="31">
        <v>0</v>
      </c>
      <c r="E423" s="32"/>
      <c r="F423" s="31"/>
      <c r="G423" s="28"/>
      <c r="H423" s="29"/>
      <c r="I423" s="31">
        <v>0</v>
      </c>
      <c r="J423" s="28"/>
      <c r="K423" s="32"/>
      <c r="Q423" s="2">
        <f t="shared" si="96"/>
        <v>0</v>
      </c>
      <c r="R423" s="31"/>
      <c r="S423" s="31"/>
      <c r="T423" s="43"/>
    </row>
    <row r="424" ht="16.5" customHeight="1" spans="1:20">
      <c r="A424" s="44" t="s">
        <v>421</v>
      </c>
      <c r="B424" s="31"/>
      <c r="C424" s="31"/>
      <c r="D424" s="31">
        <v>0</v>
      </c>
      <c r="E424" s="32"/>
      <c r="F424" s="31"/>
      <c r="G424" s="28"/>
      <c r="H424" s="29"/>
      <c r="I424" s="31">
        <v>1174.52</v>
      </c>
      <c r="J424" s="28"/>
      <c r="K424" s="32"/>
      <c r="Q424" s="2">
        <f t="shared" si="96"/>
        <v>1174.52</v>
      </c>
      <c r="R424" s="31">
        <v>374.3</v>
      </c>
      <c r="S424" s="31"/>
      <c r="T424" s="43">
        <f t="shared" ref="T424:T427" si="105">R424+S424</f>
        <v>374.3</v>
      </c>
    </row>
    <row r="425" s="2" customFormat="1" ht="16.5" customHeight="1" spans="1:20">
      <c r="A425" s="27" t="s">
        <v>422</v>
      </c>
      <c r="B425" s="28">
        <f t="shared" ref="B425:F425" si="106">B426+B445+B453+B454+B463+B464+B474+B483+B490+B498+B507+B513+B514+B517+B518+B520+B521+B519+B522+B531+B530</f>
        <v>73056</v>
      </c>
      <c r="C425" s="28">
        <f t="shared" si="106"/>
        <v>66162</v>
      </c>
      <c r="D425" s="28">
        <f t="shared" si="106"/>
        <v>65284</v>
      </c>
      <c r="E425" s="32">
        <f t="shared" si="100"/>
        <v>98.6729542637768</v>
      </c>
      <c r="F425" s="28">
        <f t="shared" si="106"/>
        <v>67204</v>
      </c>
      <c r="G425" s="28">
        <f t="shared" si="101"/>
        <v>-1920</v>
      </c>
      <c r="H425" s="29">
        <f t="shared" si="102"/>
        <v>-2.85697279923814</v>
      </c>
      <c r="I425" s="28">
        <f>I426+I445+I453+I454+I463+I464+I474+I483+I490+I498+I507+I513+I514+I517+I518+I520+I521+I519+I522+I531+I530</f>
        <v>93052.62</v>
      </c>
      <c r="J425" s="28">
        <f t="shared" si="103"/>
        <v>19996.62</v>
      </c>
      <c r="K425" s="32">
        <f t="shared" si="104"/>
        <v>27.3716327201051</v>
      </c>
      <c r="Q425" s="2">
        <f t="shared" si="96"/>
        <v>315754.427614185</v>
      </c>
      <c r="R425" s="28">
        <f>R426+R445+R453+R454+R463+R464+R474+R483+R490+R498+R507+R513+R514+R517+R518+R520+R521+R519+R522+R531+R530</f>
        <v>56997.14</v>
      </c>
      <c r="S425" s="28">
        <f>S426+S445+S453+S454+S463+S464+S474+S483+S490+S498+S507+S513+S514+S517+S518+S520+S521+S519+S522+S531+S530</f>
        <v>5360</v>
      </c>
      <c r="T425" s="43">
        <f t="shared" si="105"/>
        <v>62357.14</v>
      </c>
    </row>
    <row r="426" ht="16.5" customHeight="1" spans="1:20">
      <c r="A426" s="30" t="s">
        <v>423</v>
      </c>
      <c r="B426" s="31">
        <v>4210</v>
      </c>
      <c r="C426" s="31">
        <f>4210-1000</f>
        <v>3210</v>
      </c>
      <c r="D426" s="31">
        <v>2980</v>
      </c>
      <c r="E426" s="32">
        <f t="shared" si="100"/>
        <v>92.8348909657321</v>
      </c>
      <c r="F426" s="31">
        <v>3828</v>
      </c>
      <c r="G426" s="28">
        <f t="shared" si="101"/>
        <v>-848</v>
      </c>
      <c r="H426" s="29">
        <f t="shared" si="102"/>
        <v>-22.1525600835946</v>
      </c>
      <c r="I426" s="31">
        <f>SUM(I427:I444)</f>
        <v>3470.19</v>
      </c>
      <c r="J426" s="28">
        <f t="shared" si="103"/>
        <v>-739.809999999999</v>
      </c>
      <c r="K426" s="32">
        <f t="shared" si="104"/>
        <v>-17.5726840855107</v>
      </c>
      <c r="Q426" s="2">
        <f t="shared" si="96"/>
        <v>12335.4896467966</v>
      </c>
      <c r="R426" s="31">
        <f>SUM(R427:R444)</f>
        <v>4630.85</v>
      </c>
      <c r="S426" s="31">
        <f>SUM(S427:S444)</f>
        <v>124</v>
      </c>
      <c r="T426" s="43">
        <f t="shared" si="105"/>
        <v>4754.85</v>
      </c>
    </row>
    <row r="427" ht="16.5" customHeight="1" spans="1:20">
      <c r="A427" s="44" t="s">
        <v>143</v>
      </c>
      <c r="B427" s="31"/>
      <c r="C427" s="31"/>
      <c r="D427" s="31">
        <v>0</v>
      </c>
      <c r="E427" s="32"/>
      <c r="F427" s="31"/>
      <c r="G427" s="28"/>
      <c r="H427" s="29"/>
      <c r="I427" s="31">
        <v>594.07</v>
      </c>
      <c r="J427" s="28"/>
      <c r="K427" s="32"/>
      <c r="Q427" s="2">
        <f t="shared" si="96"/>
        <v>594.07</v>
      </c>
      <c r="R427" s="31">
        <v>484.64</v>
      </c>
      <c r="S427" s="31"/>
      <c r="T427" s="43">
        <f t="shared" si="105"/>
        <v>484.64</v>
      </c>
    </row>
    <row r="428" ht="16.5" hidden="1" customHeight="1" spans="1:20">
      <c r="A428" s="30" t="s">
        <v>144</v>
      </c>
      <c r="B428" s="31"/>
      <c r="C428" s="31"/>
      <c r="D428" s="31">
        <v>0</v>
      </c>
      <c r="E428" s="32"/>
      <c r="F428" s="31"/>
      <c r="G428" s="28"/>
      <c r="H428" s="29"/>
      <c r="I428" s="31">
        <v>0</v>
      </c>
      <c r="J428" s="28"/>
      <c r="K428" s="32"/>
      <c r="Q428" s="2">
        <f t="shared" si="96"/>
        <v>0</v>
      </c>
      <c r="R428" s="31"/>
      <c r="S428" s="31"/>
      <c r="T428" s="43"/>
    </row>
    <row r="429" ht="16.5" hidden="1" customHeight="1" spans="1:20">
      <c r="A429" s="30" t="s">
        <v>145</v>
      </c>
      <c r="B429" s="31"/>
      <c r="C429" s="31"/>
      <c r="D429" s="31">
        <v>0</v>
      </c>
      <c r="E429" s="32"/>
      <c r="F429" s="31"/>
      <c r="G429" s="28"/>
      <c r="H429" s="29"/>
      <c r="I429" s="31">
        <v>0</v>
      </c>
      <c r="J429" s="28"/>
      <c r="K429" s="32"/>
      <c r="Q429" s="2">
        <f t="shared" si="96"/>
        <v>0</v>
      </c>
      <c r="R429" s="31"/>
      <c r="S429" s="31"/>
      <c r="T429" s="43"/>
    </row>
    <row r="430" ht="16.5" customHeight="1" spans="1:20">
      <c r="A430" s="44" t="s">
        <v>424</v>
      </c>
      <c r="B430" s="31"/>
      <c r="C430" s="31"/>
      <c r="D430" s="31">
        <v>0</v>
      </c>
      <c r="E430" s="32"/>
      <c r="F430" s="31"/>
      <c r="G430" s="28"/>
      <c r="H430" s="29"/>
      <c r="I430" s="31">
        <v>462</v>
      </c>
      <c r="J430" s="28"/>
      <c r="K430" s="32"/>
      <c r="Q430" s="2">
        <f t="shared" si="96"/>
        <v>462</v>
      </c>
      <c r="R430" s="31">
        <v>605</v>
      </c>
      <c r="S430" s="31"/>
      <c r="T430" s="43">
        <f t="shared" ref="T430:T433" si="107">R430+S430</f>
        <v>605</v>
      </c>
    </row>
    <row r="431" ht="16.5" customHeight="1" spans="1:20">
      <c r="A431" s="44" t="s">
        <v>425</v>
      </c>
      <c r="B431" s="31"/>
      <c r="C431" s="31"/>
      <c r="D431" s="31">
        <v>0</v>
      </c>
      <c r="E431" s="32"/>
      <c r="F431" s="31"/>
      <c r="G431" s="28"/>
      <c r="H431" s="29"/>
      <c r="I431" s="31">
        <v>140.25</v>
      </c>
      <c r="J431" s="28"/>
      <c r="K431" s="32"/>
      <c r="Q431" s="2">
        <f t="shared" si="96"/>
        <v>140.25</v>
      </c>
      <c r="R431" s="31">
        <v>201.56</v>
      </c>
      <c r="S431" s="31">
        <v>35</v>
      </c>
      <c r="T431" s="43">
        <f t="shared" si="107"/>
        <v>236.56</v>
      </c>
    </row>
    <row r="432" ht="16.5" customHeight="1" spans="1:20">
      <c r="A432" s="44" t="s">
        <v>426</v>
      </c>
      <c r="B432" s="31"/>
      <c r="C432" s="31"/>
      <c r="D432" s="31">
        <v>0</v>
      </c>
      <c r="E432" s="32"/>
      <c r="F432" s="31"/>
      <c r="G432" s="28"/>
      <c r="H432" s="29"/>
      <c r="I432" s="31">
        <v>174.65</v>
      </c>
      <c r="J432" s="28"/>
      <c r="K432" s="32"/>
      <c r="Q432" s="2">
        <f t="shared" si="96"/>
        <v>174.65</v>
      </c>
      <c r="R432" s="31">
        <v>189.04</v>
      </c>
      <c r="S432" s="31"/>
      <c r="T432" s="43">
        <f t="shared" si="107"/>
        <v>189.04</v>
      </c>
    </row>
    <row r="433" ht="16.5" customHeight="1" spans="1:20">
      <c r="A433" s="44" t="s">
        <v>427</v>
      </c>
      <c r="B433" s="31"/>
      <c r="C433" s="31"/>
      <c r="D433" s="31">
        <v>0</v>
      </c>
      <c r="E433" s="32"/>
      <c r="F433" s="31"/>
      <c r="G433" s="28"/>
      <c r="H433" s="29"/>
      <c r="I433" s="31">
        <v>15</v>
      </c>
      <c r="J433" s="28"/>
      <c r="K433" s="32"/>
      <c r="Q433" s="2">
        <f t="shared" si="96"/>
        <v>15</v>
      </c>
      <c r="R433" s="31"/>
      <c r="S433" s="31">
        <v>15</v>
      </c>
      <c r="T433" s="43">
        <f t="shared" si="107"/>
        <v>15</v>
      </c>
    </row>
    <row r="434" ht="16.5" hidden="1" customHeight="1" spans="1:20">
      <c r="A434" s="44" t="s">
        <v>184</v>
      </c>
      <c r="B434" s="31"/>
      <c r="C434" s="31"/>
      <c r="D434" s="31">
        <v>0</v>
      </c>
      <c r="E434" s="32"/>
      <c r="F434" s="31"/>
      <c r="G434" s="28"/>
      <c r="H434" s="29"/>
      <c r="I434" s="31">
        <v>0</v>
      </c>
      <c r="J434" s="28"/>
      <c r="K434" s="32"/>
      <c r="Q434" s="2">
        <f t="shared" si="96"/>
        <v>0</v>
      </c>
      <c r="R434" s="31"/>
      <c r="S434" s="31"/>
      <c r="T434" s="43"/>
    </row>
    <row r="435" ht="16.5" customHeight="1" spans="1:20">
      <c r="A435" s="44" t="s">
        <v>428</v>
      </c>
      <c r="B435" s="31"/>
      <c r="C435" s="31"/>
      <c r="D435" s="31">
        <v>0</v>
      </c>
      <c r="E435" s="32"/>
      <c r="F435" s="31"/>
      <c r="G435" s="28"/>
      <c r="H435" s="29"/>
      <c r="I435" s="31">
        <v>929.88</v>
      </c>
      <c r="J435" s="28"/>
      <c r="K435" s="32"/>
      <c r="Q435" s="2">
        <f t="shared" si="96"/>
        <v>929.88</v>
      </c>
      <c r="R435" s="31">
        <v>2430.4</v>
      </c>
      <c r="S435" s="31">
        <v>74</v>
      </c>
      <c r="T435" s="43">
        <f t="shared" ref="T435:T438" si="108">R435+S435</f>
        <v>2504.4</v>
      </c>
    </row>
    <row r="436" ht="16.5" customHeight="1" spans="1:20">
      <c r="A436" s="44" t="s">
        <v>429</v>
      </c>
      <c r="B436" s="31"/>
      <c r="C436" s="31"/>
      <c r="D436" s="31">
        <v>0</v>
      </c>
      <c r="E436" s="32"/>
      <c r="F436" s="31"/>
      <c r="G436" s="28"/>
      <c r="H436" s="29"/>
      <c r="I436" s="31">
        <v>78.34</v>
      </c>
      <c r="J436" s="28"/>
      <c r="K436" s="32"/>
      <c r="Q436" s="2">
        <f t="shared" si="96"/>
        <v>78.34</v>
      </c>
      <c r="R436" s="31">
        <v>82.59</v>
      </c>
      <c r="S436" s="31"/>
      <c r="T436" s="43">
        <f t="shared" si="108"/>
        <v>82.59</v>
      </c>
    </row>
    <row r="437" ht="16.5" customHeight="1" spans="1:20">
      <c r="A437" s="44" t="s">
        <v>430</v>
      </c>
      <c r="B437" s="31"/>
      <c r="C437" s="31"/>
      <c r="D437" s="31">
        <v>0</v>
      </c>
      <c r="E437" s="32"/>
      <c r="F437" s="31"/>
      <c r="G437" s="28"/>
      <c r="H437" s="29"/>
      <c r="I437" s="31">
        <v>50.41</v>
      </c>
      <c r="J437" s="28"/>
      <c r="K437" s="32"/>
      <c r="Q437" s="2">
        <f t="shared" si="96"/>
        <v>50.41</v>
      </c>
      <c r="R437" s="31">
        <v>201.53</v>
      </c>
      <c r="S437" s="31"/>
      <c r="T437" s="43">
        <f t="shared" si="108"/>
        <v>201.53</v>
      </c>
    </row>
    <row r="438" ht="16.5" customHeight="1" spans="1:20">
      <c r="A438" s="44" t="s">
        <v>431</v>
      </c>
      <c r="B438" s="31"/>
      <c r="C438" s="31"/>
      <c r="D438" s="31">
        <v>0</v>
      </c>
      <c r="E438" s="32"/>
      <c r="F438" s="31"/>
      <c r="G438" s="28"/>
      <c r="H438" s="29"/>
      <c r="I438" s="31">
        <v>3.28</v>
      </c>
      <c r="J438" s="28"/>
      <c r="K438" s="32"/>
      <c r="Q438" s="2">
        <f t="shared" si="96"/>
        <v>3.28</v>
      </c>
      <c r="R438" s="31">
        <v>25</v>
      </c>
      <c r="S438" s="31"/>
      <c r="T438" s="43">
        <f t="shared" si="108"/>
        <v>25</v>
      </c>
    </row>
    <row r="439" ht="16.5" hidden="1" customHeight="1" spans="1:20">
      <c r="A439" s="44" t="s">
        <v>432</v>
      </c>
      <c r="B439" s="31"/>
      <c r="C439" s="31"/>
      <c r="D439" s="31">
        <v>0</v>
      </c>
      <c r="E439" s="32"/>
      <c r="F439" s="31"/>
      <c r="G439" s="28"/>
      <c r="H439" s="29"/>
      <c r="I439" s="31">
        <v>0</v>
      </c>
      <c r="J439" s="28"/>
      <c r="K439" s="32"/>
      <c r="Q439" s="2">
        <f t="shared" si="96"/>
        <v>0</v>
      </c>
      <c r="R439" s="31"/>
      <c r="S439" s="31"/>
      <c r="T439" s="43"/>
    </row>
    <row r="440" ht="16.5" hidden="1" customHeight="1" spans="1:20">
      <c r="A440" s="44" t="s">
        <v>433</v>
      </c>
      <c r="B440" s="31"/>
      <c r="C440" s="31"/>
      <c r="D440" s="31">
        <v>0</v>
      </c>
      <c r="E440" s="32"/>
      <c r="F440" s="31"/>
      <c r="G440" s="28"/>
      <c r="H440" s="29"/>
      <c r="I440" s="31">
        <v>0</v>
      </c>
      <c r="J440" s="28"/>
      <c r="K440" s="32"/>
      <c r="Q440" s="2">
        <f t="shared" si="96"/>
        <v>0</v>
      </c>
      <c r="R440" s="31"/>
      <c r="S440" s="31"/>
      <c r="T440" s="43"/>
    </row>
    <row r="441" ht="16.5" customHeight="1" spans="1:20">
      <c r="A441" s="44" t="s">
        <v>434</v>
      </c>
      <c r="B441" s="31"/>
      <c r="C441" s="31"/>
      <c r="D441" s="31">
        <v>0</v>
      </c>
      <c r="E441" s="32"/>
      <c r="F441" s="31"/>
      <c r="G441" s="28"/>
      <c r="H441" s="29"/>
      <c r="I441" s="31">
        <v>15</v>
      </c>
      <c r="J441" s="28"/>
      <c r="K441" s="32"/>
      <c r="Q441" s="2">
        <f t="shared" si="96"/>
        <v>15</v>
      </c>
      <c r="R441" s="31"/>
      <c r="S441" s="31"/>
      <c r="T441" s="43"/>
    </row>
    <row r="442" ht="16.5" hidden="1" customHeight="1" spans="1:20">
      <c r="A442" s="44" t="s">
        <v>435</v>
      </c>
      <c r="B442" s="31"/>
      <c r="C442" s="31"/>
      <c r="D442" s="31">
        <v>0</v>
      </c>
      <c r="E442" s="32"/>
      <c r="F442" s="31"/>
      <c r="G442" s="28"/>
      <c r="H442" s="29"/>
      <c r="I442" s="31">
        <v>0</v>
      </c>
      <c r="J442" s="28"/>
      <c r="K442" s="32"/>
      <c r="Q442" s="2">
        <f t="shared" si="96"/>
        <v>0</v>
      </c>
      <c r="R442" s="31"/>
      <c r="S442" s="31"/>
      <c r="T442" s="43"/>
    </row>
    <row r="443" ht="16.5" hidden="1" customHeight="1" spans="1:20">
      <c r="A443" s="44" t="s">
        <v>152</v>
      </c>
      <c r="B443" s="31"/>
      <c r="C443" s="31"/>
      <c r="D443" s="31">
        <v>0</v>
      </c>
      <c r="E443" s="32"/>
      <c r="F443" s="31"/>
      <c r="G443" s="28"/>
      <c r="H443" s="29"/>
      <c r="I443" s="31">
        <v>0</v>
      </c>
      <c r="J443" s="28"/>
      <c r="K443" s="32"/>
      <c r="Q443" s="2">
        <f t="shared" si="96"/>
        <v>0</v>
      </c>
      <c r="R443" s="31"/>
      <c r="S443" s="31"/>
      <c r="T443" s="43"/>
    </row>
    <row r="444" ht="16.5" customHeight="1" spans="1:20">
      <c r="A444" s="44" t="s">
        <v>436</v>
      </c>
      <c r="B444" s="31"/>
      <c r="C444" s="31"/>
      <c r="D444" s="31">
        <v>0</v>
      </c>
      <c r="E444" s="32"/>
      <c r="F444" s="31"/>
      <c r="G444" s="28"/>
      <c r="H444" s="29"/>
      <c r="I444" s="31">
        <v>1007.31</v>
      </c>
      <c r="J444" s="28"/>
      <c r="K444" s="32"/>
      <c r="Q444" s="2">
        <f t="shared" si="96"/>
        <v>1007.31</v>
      </c>
      <c r="R444" s="31">
        <v>411.09</v>
      </c>
      <c r="S444" s="31"/>
      <c r="T444" s="43">
        <f t="shared" ref="T444:T447" si="109">R444+S444</f>
        <v>411.09</v>
      </c>
    </row>
    <row r="445" ht="16.5" customHeight="1" spans="1:20">
      <c r="A445" s="30" t="s">
        <v>437</v>
      </c>
      <c r="B445" s="31">
        <v>536.5</v>
      </c>
      <c r="C445" s="31">
        <v>637</v>
      </c>
      <c r="D445" s="31">
        <v>604</v>
      </c>
      <c r="E445" s="32">
        <f>D445/C445*100</f>
        <v>94.8194662480377</v>
      </c>
      <c r="F445" s="31">
        <v>572</v>
      </c>
      <c r="G445" s="28">
        <f>D445-F445</f>
        <v>32</v>
      </c>
      <c r="H445" s="29">
        <f>G445/F445*100</f>
        <v>5.59440559440559</v>
      </c>
      <c r="I445" s="31">
        <f>SUM(I446:I452)</f>
        <v>488.81</v>
      </c>
      <c r="J445" s="28">
        <f>I445-B445</f>
        <v>-47.6899999999999</v>
      </c>
      <c r="K445" s="32">
        <f>J445/B445*100</f>
        <v>-8.88909599254426</v>
      </c>
      <c r="Q445" s="2">
        <f t="shared" si="96"/>
        <v>2342.1447758499</v>
      </c>
      <c r="R445" s="31">
        <f>SUM(R446:R452)</f>
        <v>566.23</v>
      </c>
      <c r="S445" s="31">
        <f>SUM(S446:S452)</f>
        <v>180</v>
      </c>
      <c r="T445" s="43">
        <f t="shared" si="109"/>
        <v>746.23</v>
      </c>
    </row>
    <row r="446" ht="16.5" customHeight="1" spans="1:20">
      <c r="A446" s="30" t="s">
        <v>143</v>
      </c>
      <c r="B446" s="31"/>
      <c r="C446" s="31"/>
      <c r="D446" s="31">
        <v>0</v>
      </c>
      <c r="E446" s="32"/>
      <c r="F446" s="31"/>
      <c r="G446" s="28"/>
      <c r="H446" s="29"/>
      <c r="I446" s="31">
        <v>210.53</v>
      </c>
      <c r="J446" s="28"/>
      <c r="K446" s="32"/>
      <c r="Q446" s="2">
        <f t="shared" si="96"/>
        <v>210.53</v>
      </c>
      <c r="R446" s="31">
        <v>196.38</v>
      </c>
      <c r="S446" s="31">
        <v>83</v>
      </c>
      <c r="T446" s="43">
        <f t="shared" si="109"/>
        <v>279.38</v>
      </c>
    </row>
    <row r="447" ht="16.5" customHeight="1" spans="1:20">
      <c r="A447" s="30" t="s">
        <v>144</v>
      </c>
      <c r="B447" s="31"/>
      <c r="C447" s="31"/>
      <c r="D447" s="31">
        <v>0</v>
      </c>
      <c r="E447" s="32"/>
      <c r="F447" s="31"/>
      <c r="G447" s="28"/>
      <c r="H447" s="29"/>
      <c r="I447" s="31">
        <v>124.83</v>
      </c>
      <c r="J447" s="28"/>
      <c r="K447" s="32"/>
      <c r="Q447" s="2">
        <f t="shared" si="96"/>
        <v>124.83</v>
      </c>
      <c r="R447" s="31">
        <v>80.95</v>
      </c>
      <c r="S447" s="31">
        <v>32</v>
      </c>
      <c r="T447" s="43">
        <f t="shared" si="109"/>
        <v>112.95</v>
      </c>
    </row>
    <row r="448" ht="16.5" hidden="1" customHeight="1" spans="1:20">
      <c r="A448" s="30" t="s">
        <v>145</v>
      </c>
      <c r="B448" s="31"/>
      <c r="C448" s="31"/>
      <c r="D448" s="31">
        <v>0</v>
      </c>
      <c r="E448" s="32"/>
      <c r="F448" s="31"/>
      <c r="G448" s="28"/>
      <c r="H448" s="29"/>
      <c r="I448" s="31">
        <v>0</v>
      </c>
      <c r="J448" s="28"/>
      <c r="K448" s="32"/>
      <c r="Q448" s="2">
        <f t="shared" si="96"/>
        <v>0</v>
      </c>
      <c r="R448" s="31"/>
      <c r="S448" s="31"/>
      <c r="T448" s="43"/>
    </row>
    <row r="449" ht="16.5" hidden="1" customHeight="1" spans="1:20">
      <c r="A449" s="30" t="s">
        <v>438</v>
      </c>
      <c r="B449" s="31"/>
      <c r="C449" s="31"/>
      <c r="D449" s="31">
        <v>0</v>
      </c>
      <c r="E449" s="32"/>
      <c r="F449" s="31"/>
      <c r="G449" s="28"/>
      <c r="H449" s="29"/>
      <c r="I449" s="31">
        <v>0</v>
      </c>
      <c r="J449" s="28"/>
      <c r="K449" s="32"/>
      <c r="Q449" s="2">
        <f t="shared" si="96"/>
        <v>0</v>
      </c>
      <c r="R449" s="31">
        <v>67.5</v>
      </c>
      <c r="S449" s="31">
        <v>30</v>
      </c>
      <c r="T449" s="43">
        <f t="shared" ref="T449:T456" si="110">R449+S449</f>
        <v>97.5</v>
      </c>
    </row>
    <row r="450" ht="16.5" customHeight="1" spans="1:20">
      <c r="A450" s="30" t="s">
        <v>439</v>
      </c>
      <c r="B450" s="31"/>
      <c r="C450" s="31"/>
      <c r="D450" s="31">
        <v>0</v>
      </c>
      <c r="E450" s="32"/>
      <c r="F450" s="31"/>
      <c r="G450" s="28"/>
      <c r="H450" s="29"/>
      <c r="I450" s="31">
        <v>15.3</v>
      </c>
      <c r="J450" s="28"/>
      <c r="K450" s="32"/>
      <c r="Q450" s="2">
        <f t="shared" si="96"/>
        <v>15.3</v>
      </c>
      <c r="R450" s="31">
        <v>60</v>
      </c>
      <c r="S450" s="31">
        <v>5</v>
      </c>
      <c r="T450" s="43">
        <f t="shared" si="110"/>
        <v>65</v>
      </c>
    </row>
    <row r="451" ht="16.5" hidden="1" customHeight="1" spans="1:20">
      <c r="A451" s="30" t="s">
        <v>440</v>
      </c>
      <c r="B451" s="31"/>
      <c r="C451" s="31"/>
      <c r="D451" s="31">
        <v>0</v>
      </c>
      <c r="E451" s="32"/>
      <c r="F451" s="31"/>
      <c r="G451" s="28"/>
      <c r="H451" s="29"/>
      <c r="I451" s="31">
        <v>0</v>
      </c>
      <c r="J451" s="28"/>
      <c r="K451" s="32"/>
      <c r="Q451" s="2">
        <f t="shared" si="96"/>
        <v>0</v>
      </c>
      <c r="R451" s="31"/>
      <c r="S451" s="31"/>
      <c r="T451" s="43"/>
    </row>
    <row r="452" ht="16.5" customHeight="1" spans="1:20">
      <c r="A452" s="30" t="s">
        <v>441</v>
      </c>
      <c r="B452" s="31"/>
      <c r="C452" s="31"/>
      <c r="D452" s="31">
        <v>0</v>
      </c>
      <c r="E452" s="32"/>
      <c r="F452" s="31"/>
      <c r="G452" s="28"/>
      <c r="H452" s="29"/>
      <c r="I452" s="31">
        <v>138.15</v>
      </c>
      <c r="J452" s="28"/>
      <c r="K452" s="32"/>
      <c r="Q452" s="2">
        <f t="shared" si="96"/>
        <v>138.15</v>
      </c>
      <c r="R452" s="31">
        <v>161.4</v>
      </c>
      <c r="S452" s="31">
        <v>30</v>
      </c>
      <c r="T452" s="43">
        <f t="shared" si="110"/>
        <v>191.4</v>
      </c>
    </row>
    <row r="453" ht="16.5" hidden="1" customHeight="1" spans="1:20">
      <c r="A453" s="30" t="s">
        <v>442</v>
      </c>
      <c r="B453" s="31"/>
      <c r="C453" s="31"/>
      <c r="D453" s="31">
        <v>0</v>
      </c>
      <c r="E453" s="32" t="e">
        <f>D453/C453*100</f>
        <v>#DIV/0!</v>
      </c>
      <c r="F453" s="31"/>
      <c r="G453" s="28">
        <f>D453-F453</f>
        <v>0</v>
      </c>
      <c r="H453" s="29" t="e">
        <f>G453/F453*100</f>
        <v>#DIV/0!</v>
      </c>
      <c r="I453" s="31"/>
      <c r="J453" s="28">
        <f>I453-B453</f>
        <v>0</v>
      </c>
      <c r="K453" s="32" t="e">
        <f>J453/B453*100</f>
        <v>#DIV/0!</v>
      </c>
      <c r="Q453" s="2" t="e">
        <f t="shared" si="96"/>
        <v>#DIV/0!</v>
      </c>
      <c r="R453" s="31"/>
      <c r="S453" s="31"/>
      <c r="T453" s="43">
        <f t="shared" si="110"/>
        <v>0</v>
      </c>
    </row>
    <row r="454" ht="16.5" customHeight="1" spans="1:20">
      <c r="A454" s="30" t="s">
        <v>443</v>
      </c>
      <c r="B454" s="31">
        <v>49835.5</v>
      </c>
      <c r="C454" s="31">
        <f>45836-1180</f>
        <v>44656</v>
      </c>
      <c r="D454" s="31">
        <v>44489</v>
      </c>
      <c r="E454" s="32">
        <f>D454/C454*100</f>
        <v>99.6260300967395</v>
      </c>
      <c r="F454" s="31">
        <v>45587</v>
      </c>
      <c r="G454" s="28">
        <f>D454-F454</f>
        <v>-1098</v>
      </c>
      <c r="H454" s="29">
        <f>G454/F454*100</f>
        <v>-2.40858139381841</v>
      </c>
      <c r="I454" s="31">
        <f>SUM(I455:I462)</f>
        <v>58383.79</v>
      </c>
      <c r="J454" s="28">
        <f>I454-B454</f>
        <v>8548.29</v>
      </c>
      <c r="K454" s="32">
        <f>J454/B454*100</f>
        <v>17.1530134141325</v>
      </c>
      <c r="Q454" s="2">
        <f t="shared" si="96"/>
        <v>204928.950462117</v>
      </c>
      <c r="R454" s="31">
        <f>SUM(R455:R462)</f>
        <v>36196.15</v>
      </c>
      <c r="S454" s="31">
        <f>SUM(S455:S462)</f>
        <v>4335</v>
      </c>
      <c r="T454" s="43">
        <f t="shared" si="110"/>
        <v>40531.15</v>
      </c>
    </row>
    <row r="455" ht="16.5" customHeight="1" spans="1:20">
      <c r="A455" s="44" t="s">
        <v>444</v>
      </c>
      <c r="B455" s="31"/>
      <c r="C455" s="31"/>
      <c r="D455" s="31">
        <v>0</v>
      </c>
      <c r="E455" s="32"/>
      <c r="F455" s="31"/>
      <c r="G455" s="28"/>
      <c r="H455" s="29"/>
      <c r="I455" s="31">
        <v>2456.67</v>
      </c>
      <c r="J455" s="28"/>
      <c r="K455" s="32"/>
      <c r="Q455" s="2">
        <f t="shared" si="96"/>
        <v>2456.67</v>
      </c>
      <c r="R455" s="31">
        <v>1884.78</v>
      </c>
      <c r="S455" s="31"/>
      <c r="T455" s="43">
        <f t="shared" si="110"/>
        <v>1884.78</v>
      </c>
    </row>
    <row r="456" ht="16.5" customHeight="1" spans="1:20">
      <c r="A456" s="44" t="s">
        <v>445</v>
      </c>
      <c r="B456" s="31"/>
      <c r="C456" s="31"/>
      <c r="D456" s="31">
        <v>0</v>
      </c>
      <c r="E456" s="32"/>
      <c r="F456" s="31"/>
      <c r="G456" s="28"/>
      <c r="H456" s="29"/>
      <c r="I456" s="31">
        <v>1708.53</v>
      </c>
      <c r="J456" s="28"/>
      <c r="K456" s="32"/>
      <c r="Q456" s="2">
        <f t="shared" ref="Q456:Q519" si="111">B456+C456+D456+E456+G456+H456+I456+J456+K456</f>
        <v>1708.53</v>
      </c>
      <c r="R456" s="31">
        <v>1200.94</v>
      </c>
      <c r="S456" s="31"/>
      <c r="T456" s="43">
        <f t="shared" si="110"/>
        <v>1200.94</v>
      </c>
    </row>
    <row r="457" ht="16.5" hidden="1" customHeight="1" spans="1:20">
      <c r="A457" s="44" t="s">
        <v>446</v>
      </c>
      <c r="B457" s="31"/>
      <c r="C457" s="31"/>
      <c r="D457" s="31">
        <v>0</v>
      </c>
      <c r="E457" s="32"/>
      <c r="F457" s="31"/>
      <c r="G457" s="28"/>
      <c r="H457" s="29"/>
      <c r="I457" s="31">
        <v>0</v>
      </c>
      <c r="J457" s="28"/>
      <c r="K457" s="32"/>
      <c r="Q457" s="2">
        <f t="shared" si="111"/>
        <v>0</v>
      </c>
      <c r="R457" s="31"/>
      <c r="S457" s="31"/>
      <c r="T457" s="43"/>
    </row>
    <row r="458" ht="16.5" customHeight="1" spans="1:20">
      <c r="A458" s="44" t="s">
        <v>447</v>
      </c>
      <c r="B458" s="31"/>
      <c r="C458" s="31"/>
      <c r="D458" s="31">
        <v>0</v>
      </c>
      <c r="E458" s="32"/>
      <c r="F458" s="31"/>
      <c r="G458" s="28"/>
      <c r="H458" s="29"/>
      <c r="I458" s="31">
        <v>21928.39</v>
      </c>
      <c r="J458" s="28"/>
      <c r="K458" s="32"/>
      <c r="Q458" s="2">
        <f t="shared" si="111"/>
        <v>21928.39</v>
      </c>
      <c r="R458" s="31">
        <v>14032.53</v>
      </c>
      <c r="S458" s="31">
        <v>1498</v>
      </c>
      <c r="T458" s="43">
        <f t="shared" ref="T458:T460" si="112">R458+S458</f>
        <v>15530.53</v>
      </c>
    </row>
    <row r="459" ht="16.5" customHeight="1" spans="1:20">
      <c r="A459" s="44" t="s">
        <v>448</v>
      </c>
      <c r="B459" s="31"/>
      <c r="C459" s="31"/>
      <c r="D459" s="31">
        <v>0</v>
      </c>
      <c r="E459" s="32"/>
      <c r="F459" s="31"/>
      <c r="G459" s="28"/>
      <c r="H459" s="29"/>
      <c r="I459" s="31">
        <v>10368.13</v>
      </c>
      <c r="J459" s="28"/>
      <c r="K459" s="32"/>
      <c r="Q459" s="2">
        <f t="shared" si="111"/>
        <v>10368.13</v>
      </c>
      <c r="R459" s="31">
        <v>6474.89</v>
      </c>
      <c r="S459" s="31">
        <v>2837</v>
      </c>
      <c r="T459" s="43">
        <f t="shared" si="112"/>
        <v>9311.89</v>
      </c>
    </row>
    <row r="460" ht="16.5" customHeight="1" spans="1:20">
      <c r="A460" s="44" t="s">
        <v>449</v>
      </c>
      <c r="B460" s="31"/>
      <c r="C460" s="31"/>
      <c r="D460" s="31">
        <v>0</v>
      </c>
      <c r="E460" s="32"/>
      <c r="F460" s="31"/>
      <c r="G460" s="28"/>
      <c r="H460" s="29"/>
      <c r="I460" s="31">
        <v>21912</v>
      </c>
      <c r="J460" s="28"/>
      <c r="K460" s="32"/>
      <c r="Q460" s="2">
        <f t="shared" si="111"/>
        <v>21912</v>
      </c>
      <c r="R460" s="31">
        <v>12571.22</v>
      </c>
      <c r="S460" s="31"/>
      <c r="T460" s="43">
        <f t="shared" si="112"/>
        <v>12571.22</v>
      </c>
    </row>
    <row r="461" ht="16.5" customHeight="1" spans="1:20">
      <c r="A461" s="44" t="s">
        <v>450</v>
      </c>
      <c r="B461" s="31"/>
      <c r="C461" s="31"/>
      <c r="D461" s="31">
        <v>0</v>
      </c>
      <c r="E461" s="32"/>
      <c r="F461" s="31"/>
      <c r="G461" s="28"/>
      <c r="H461" s="29"/>
      <c r="I461" s="31">
        <v>3.6</v>
      </c>
      <c r="J461" s="28"/>
      <c r="K461" s="32"/>
      <c r="Q461" s="2">
        <f t="shared" si="111"/>
        <v>3.6</v>
      </c>
      <c r="R461" s="31"/>
      <c r="S461" s="31"/>
      <c r="T461" s="43"/>
    </row>
    <row r="462" ht="16.5" customHeight="1" spans="1:20">
      <c r="A462" s="44" t="s">
        <v>451</v>
      </c>
      <c r="B462" s="31"/>
      <c r="C462" s="31"/>
      <c r="D462" s="31">
        <v>0</v>
      </c>
      <c r="E462" s="32"/>
      <c r="F462" s="31"/>
      <c r="G462" s="28"/>
      <c r="H462" s="29"/>
      <c r="I462" s="31">
        <v>6.47</v>
      </c>
      <c r="J462" s="28"/>
      <c r="K462" s="32"/>
      <c r="Q462" s="2">
        <f t="shared" si="111"/>
        <v>6.47</v>
      </c>
      <c r="R462" s="31">
        <v>31.79</v>
      </c>
      <c r="S462" s="31"/>
      <c r="T462" s="43">
        <f t="shared" ref="T462:T465" si="113">R462+S462</f>
        <v>31.79</v>
      </c>
    </row>
    <row r="463" ht="16.5" hidden="1" customHeight="1" spans="1:20">
      <c r="A463" s="30" t="s">
        <v>452</v>
      </c>
      <c r="B463" s="31"/>
      <c r="C463" s="31"/>
      <c r="D463" s="31">
        <v>0</v>
      </c>
      <c r="E463" s="32" t="e">
        <f>D463/C463*100</f>
        <v>#DIV/0!</v>
      </c>
      <c r="F463" s="31"/>
      <c r="G463" s="28">
        <f>D463-F463</f>
        <v>0</v>
      </c>
      <c r="H463" s="29" t="e">
        <f>G463/F463*100</f>
        <v>#DIV/0!</v>
      </c>
      <c r="I463" s="31"/>
      <c r="J463" s="28">
        <f>I463-B463</f>
        <v>0</v>
      </c>
      <c r="K463" s="32" t="e">
        <f>J463/B463*100</f>
        <v>#DIV/0!</v>
      </c>
      <c r="Q463" s="2" t="e">
        <f t="shared" si="111"/>
        <v>#DIV/0!</v>
      </c>
      <c r="R463" s="31"/>
      <c r="S463" s="31"/>
      <c r="T463" s="43">
        <f t="shared" si="113"/>
        <v>0</v>
      </c>
    </row>
    <row r="464" ht="16.5" customHeight="1" spans="1:20">
      <c r="A464" s="30" t="s">
        <v>453</v>
      </c>
      <c r="B464" s="31">
        <v>2906</v>
      </c>
      <c r="C464" s="31">
        <v>4100</v>
      </c>
      <c r="D464" s="31">
        <v>4061</v>
      </c>
      <c r="E464" s="32">
        <f>D464/C464*100</f>
        <v>99.0487804878049</v>
      </c>
      <c r="F464" s="31">
        <v>6033</v>
      </c>
      <c r="G464" s="28">
        <f>D464-F464</f>
        <v>-1972</v>
      </c>
      <c r="H464" s="29">
        <f>G464/F464*100</f>
        <v>-32.6868887783856</v>
      </c>
      <c r="I464" s="31">
        <f>SUM(I465:I473)</f>
        <v>18406.57</v>
      </c>
      <c r="J464" s="28">
        <f>I464-B464</f>
        <v>15500.57</v>
      </c>
      <c r="K464" s="32">
        <f>J464/B464*100</f>
        <v>533.398830006882</v>
      </c>
      <c r="Q464" s="2">
        <f t="shared" si="111"/>
        <v>43601.9007217163</v>
      </c>
      <c r="R464" s="31">
        <f>SUM(R465:R465)</f>
        <v>120</v>
      </c>
      <c r="S464" s="31">
        <f>SUM(S465:S465)</f>
        <v>2</v>
      </c>
      <c r="T464" s="43">
        <f t="shared" si="113"/>
        <v>122</v>
      </c>
    </row>
    <row r="465" ht="16.5" customHeight="1" spans="1:20">
      <c r="A465" s="44" t="s">
        <v>454</v>
      </c>
      <c r="B465" s="31"/>
      <c r="C465" s="31"/>
      <c r="D465" s="31">
        <v>0</v>
      </c>
      <c r="E465" s="32"/>
      <c r="F465" s="31"/>
      <c r="G465" s="28"/>
      <c r="H465" s="29"/>
      <c r="I465" s="31">
        <v>13151.2</v>
      </c>
      <c r="J465" s="28"/>
      <c r="K465" s="32"/>
      <c r="Q465" s="2">
        <f t="shared" si="111"/>
        <v>13151.2</v>
      </c>
      <c r="R465" s="31">
        <v>120</v>
      </c>
      <c r="S465" s="31">
        <v>2</v>
      </c>
      <c r="T465" s="43">
        <f t="shared" si="113"/>
        <v>122</v>
      </c>
    </row>
    <row r="466" ht="16.5" customHeight="1" spans="1:20">
      <c r="A466" s="44" t="s">
        <v>455</v>
      </c>
      <c r="B466" s="31"/>
      <c r="C466" s="31"/>
      <c r="D466" s="31">
        <v>0</v>
      </c>
      <c r="E466" s="32"/>
      <c r="F466" s="31"/>
      <c r="G466" s="28"/>
      <c r="H466" s="29"/>
      <c r="I466" s="31">
        <v>1374</v>
      </c>
      <c r="J466" s="28"/>
      <c r="K466" s="32"/>
      <c r="Q466" s="2">
        <f t="shared" si="111"/>
        <v>1374</v>
      </c>
      <c r="R466" s="31"/>
      <c r="S466" s="31"/>
      <c r="T466" s="43"/>
    </row>
    <row r="467" ht="16.5" customHeight="1" spans="1:20">
      <c r="A467" s="44" t="s">
        <v>456</v>
      </c>
      <c r="B467" s="31"/>
      <c r="C467" s="31"/>
      <c r="D467" s="31">
        <v>0</v>
      </c>
      <c r="E467" s="32"/>
      <c r="F467" s="31"/>
      <c r="G467" s="28"/>
      <c r="H467" s="29"/>
      <c r="I467" s="31">
        <v>1522</v>
      </c>
      <c r="J467" s="28"/>
      <c r="K467" s="32"/>
      <c r="Q467" s="2">
        <f t="shared" si="111"/>
        <v>1522</v>
      </c>
      <c r="R467" s="31"/>
      <c r="S467" s="31"/>
      <c r="T467" s="43"/>
    </row>
    <row r="468" ht="16.5" customHeight="1" spans="1:20">
      <c r="A468" s="44" t="s">
        <v>457</v>
      </c>
      <c r="B468" s="31"/>
      <c r="C468" s="31"/>
      <c r="D468" s="31">
        <v>0</v>
      </c>
      <c r="E468" s="32"/>
      <c r="F468" s="31"/>
      <c r="G468" s="28"/>
      <c r="H468" s="29"/>
      <c r="I468" s="31">
        <v>487</v>
      </c>
      <c r="J468" s="28"/>
      <c r="K468" s="32"/>
      <c r="Q468" s="2">
        <f t="shared" si="111"/>
        <v>487</v>
      </c>
      <c r="R468" s="31"/>
      <c r="S468" s="31"/>
      <c r="T468" s="43"/>
    </row>
    <row r="469" ht="16.5" hidden="1" customHeight="1" spans="1:20">
      <c r="A469" s="44" t="s">
        <v>458</v>
      </c>
      <c r="B469" s="31"/>
      <c r="C469" s="31"/>
      <c r="D469" s="31">
        <v>0</v>
      </c>
      <c r="E469" s="32"/>
      <c r="F469" s="31"/>
      <c r="G469" s="28"/>
      <c r="H469" s="29"/>
      <c r="I469" s="31">
        <v>0</v>
      </c>
      <c r="J469" s="28"/>
      <c r="K469" s="32"/>
      <c r="Q469" s="2">
        <f t="shared" si="111"/>
        <v>0</v>
      </c>
      <c r="R469" s="31"/>
      <c r="S469" s="31"/>
      <c r="T469" s="43"/>
    </row>
    <row r="470" ht="16.5" customHeight="1" spans="1:20">
      <c r="A470" s="44" t="s">
        <v>459</v>
      </c>
      <c r="B470" s="31"/>
      <c r="C470" s="31"/>
      <c r="D470" s="31">
        <v>0</v>
      </c>
      <c r="E470" s="32"/>
      <c r="F470" s="31"/>
      <c r="G470" s="28"/>
      <c r="H470" s="29"/>
      <c r="I470" s="31">
        <v>260.6</v>
      </c>
      <c r="J470" s="28"/>
      <c r="K470" s="32"/>
      <c r="Q470" s="2">
        <f t="shared" si="111"/>
        <v>260.6</v>
      </c>
      <c r="R470" s="31"/>
      <c r="S470" s="31"/>
      <c r="T470" s="43"/>
    </row>
    <row r="471" ht="16.5" customHeight="1" spans="1:20">
      <c r="A471" s="44" t="s">
        <v>460</v>
      </c>
      <c r="B471" s="31"/>
      <c r="C471" s="31"/>
      <c r="D471" s="31">
        <v>0</v>
      </c>
      <c r="E471" s="32"/>
      <c r="F471" s="31"/>
      <c r="G471" s="28"/>
      <c r="H471" s="29"/>
      <c r="I471" s="31">
        <v>20</v>
      </c>
      <c r="J471" s="28"/>
      <c r="K471" s="32"/>
      <c r="Q471" s="2">
        <f t="shared" si="111"/>
        <v>20</v>
      </c>
      <c r="R471" s="31"/>
      <c r="S471" s="31"/>
      <c r="T471" s="43"/>
    </row>
    <row r="472" ht="16.5" customHeight="1" spans="1:20">
      <c r="A472" s="44" t="s">
        <v>461</v>
      </c>
      <c r="B472" s="31"/>
      <c r="C472" s="31"/>
      <c r="D472" s="31">
        <v>0</v>
      </c>
      <c r="E472" s="32"/>
      <c r="F472" s="31"/>
      <c r="G472" s="28"/>
      <c r="H472" s="29"/>
      <c r="I472" s="31">
        <v>10.5</v>
      </c>
      <c r="J472" s="28"/>
      <c r="K472" s="32"/>
      <c r="Q472" s="2">
        <f t="shared" si="111"/>
        <v>10.5</v>
      </c>
      <c r="R472" s="31"/>
      <c r="S472" s="31"/>
      <c r="T472" s="43"/>
    </row>
    <row r="473" ht="16.5" customHeight="1" spans="1:20">
      <c r="A473" s="44" t="s">
        <v>462</v>
      </c>
      <c r="B473" s="31"/>
      <c r="C473" s="31"/>
      <c r="D473" s="31">
        <v>0</v>
      </c>
      <c r="E473" s="32"/>
      <c r="F473" s="31"/>
      <c r="G473" s="28"/>
      <c r="H473" s="29"/>
      <c r="I473" s="31">
        <v>1581.27</v>
      </c>
      <c r="J473" s="28"/>
      <c r="K473" s="32"/>
      <c r="Q473" s="2">
        <f t="shared" si="111"/>
        <v>1581.27</v>
      </c>
      <c r="R473" s="31"/>
      <c r="S473" s="31"/>
      <c r="T473" s="43"/>
    </row>
    <row r="474" ht="16.5" customHeight="1" spans="1:20">
      <c r="A474" s="30" t="s">
        <v>463</v>
      </c>
      <c r="B474" s="31">
        <v>1035</v>
      </c>
      <c r="C474" s="31">
        <v>1400</v>
      </c>
      <c r="D474" s="31">
        <v>1396</v>
      </c>
      <c r="E474" s="32">
        <f>D474/C474*100</f>
        <v>99.7142857142857</v>
      </c>
      <c r="F474" s="31">
        <v>1384</v>
      </c>
      <c r="G474" s="28">
        <f>D474-F474</f>
        <v>12</v>
      </c>
      <c r="H474" s="29">
        <f>G474/F474*100</f>
        <v>0.867052023121387</v>
      </c>
      <c r="I474" s="31">
        <f>SUM(I475:I482)</f>
        <v>1409.47</v>
      </c>
      <c r="J474" s="28">
        <f>I474-B474</f>
        <v>374.47</v>
      </c>
      <c r="K474" s="32">
        <f>J474/B474*100</f>
        <v>36.1806763285024</v>
      </c>
      <c r="Q474" s="2">
        <f t="shared" si="111"/>
        <v>5763.70201406591</v>
      </c>
      <c r="R474" s="31">
        <f>SUM(R475:R482)</f>
        <v>2512</v>
      </c>
      <c r="S474" s="31">
        <f>SUM(S475:S482)</f>
        <v>66</v>
      </c>
      <c r="T474" s="43">
        <f>R474+S474</f>
        <v>2578</v>
      </c>
    </row>
    <row r="475" ht="16.5" customHeight="1" spans="1:20">
      <c r="A475" s="44" t="s">
        <v>464</v>
      </c>
      <c r="B475" s="31"/>
      <c r="C475" s="31"/>
      <c r="D475" s="31">
        <v>0</v>
      </c>
      <c r="E475" s="32"/>
      <c r="F475" s="31"/>
      <c r="G475" s="28"/>
      <c r="H475" s="29"/>
      <c r="I475" s="31">
        <v>2.71</v>
      </c>
      <c r="J475" s="28"/>
      <c r="K475" s="32"/>
      <c r="Q475" s="2">
        <f t="shared" si="111"/>
        <v>2.71</v>
      </c>
      <c r="R475" s="31">
        <v>2200</v>
      </c>
      <c r="S475" s="31"/>
      <c r="T475" s="43">
        <f>R475+S475</f>
        <v>2200</v>
      </c>
    </row>
    <row r="476" ht="16.5" customHeight="1" spans="1:20">
      <c r="A476" s="44" t="s">
        <v>465</v>
      </c>
      <c r="B476" s="31"/>
      <c r="C476" s="31"/>
      <c r="D476" s="31">
        <v>0</v>
      </c>
      <c r="E476" s="32"/>
      <c r="F476" s="31"/>
      <c r="G476" s="28"/>
      <c r="H476" s="29"/>
      <c r="I476" s="31">
        <v>200</v>
      </c>
      <c r="J476" s="28"/>
      <c r="K476" s="32"/>
      <c r="Q476" s="2">
        <f t="shared" si="111"/>
        <v>200</v>
      </c>
      <c r="R476" s="31"/>
      <c r="S476" s="31"/>
      <c r="T476" s="43"/>
    </row>
    <row r="477" ht="16.5" hidden="1" customHeight="1" spans="1:20">
      <c r="A477" s="44" t="s">
        <v>466</v>
      </c>
      <c r="B477" s="31"/>
      <c r="C477" s="31"/>
      <c r="D477" s="31">
        <v>0</v>
      </c>
      <c r="E477" s="32"/>
      <c r="F477" s="31"/>
      <c r="G477" s="28"/>
      <c r="H477" s="29"/>
      <c r="I477" s="31">
        <v>0</v>
      </c>
      <c r="J477" s="28"/>
      <c r="K477" s="32"/>
      <c r="Q477" s="2">
        <f t="shared" si="111"/>
        <v>0</v>
      </c>
      <c r="R477" s="31"/>
      <c r="S477" s="31"/>
      <c r="T477" s="43"/>
    </row>
    <row r="478" ht="16.5" customHeight="1" spans="1:20">
      <c r="A478" s="44" t="s">
        <v>467</v>
      </c>
      <c r="B478" s="31"/>
      <c r="C478" s="31"/>
      <c r="D478" s="31">
        <v>0</v>
      </c>
      <c r="E478" s="32"/>
      <c r="F478" s="31"/>
      <c r="G478" s="28"/>
      <c r="H478" s="29"/>
      <c r="I478" s="31">
        <v>296</v>
      </c>
      <c r="J478" s="28"/>
      <c r="K478" s="32"/>
      <c r="Q478" s="2">
        <f t="shared" si="111"/>
        <v>296</v>
      </c>
      <c r="R478" s="31"/>
      <c r="S478" s="31"/>
      <c r="T478" s="43"/>
    </row>
    <row r="479" ht="16.5" hidden="1" customHeight="1" spans="1:20">
      <c r="A479" s="44" t="s">
        <v>468</v>
      </c>
      <c r="B479" s="31"/>
      <c r="C479" s="31"/>
      <c r="D479" s="31">
        <v>0</v>
      </c>
      <c r="E479" s="32"/>
      <c r="F479" s="31"/>
      <c r="G479" s="28"/>
      <c r="H479" s="29"/>
      <c r="I479" s="31">
        <v>0</v>
      </c>
      <c r="J479" s="28"/>
      <c r="K479" s="32"/>
      <c r="Q479" s="2">
        <f t="shared" si="111"/>
        <v>0</v>
      </c>
      <c r="R479" s="31"/>
      <c r="S479" s="31"/>
      <c r="T479" s="43"/>
    </row>
    <row r="480" ht="16.5" hidden="1" customHeight="1" spans="1:20">
      <c r="A480" s="44" t="s">
        <v>469</v>
      </c>
      <c r="B480" s="31"/>
      <c r="C480" s="31"/>
      <c r="D480" s="31">
        <v>0</v>
      </c>
      <c r="E480" s="32"/>
      <c r="F480" s="31"/>
      <c r="G480" s="28"/>
      <c r="H480" s="29"/>
      <c r="I480" s="31">
        <v>0</v>
      </c>
      <c r="J480" s="28"/>
      <c r="K480" s="32"/>
      <c r="Q480" s="2">
        <f t="shared" si="111"/>
        <v>0</v>
      </c>
      <c r="R480" s="31"/>
      <c r="S480" s="31"/>
      <c r="T480" s="43"/>
    </row>
    <row r="481" ht="16.5" customHeight="1" spans="1:20">
      <c r="A481" s="44" t="s">
        <v>470</v>
      </c>
      <c r="B481" s="31"/>
      <c r="C481" s="31"/>
      <c r="D481" s="31">
        <v>0</v>
      </c>
      <c r="E481" s="32"/>
      <c r="F481" s="31"/>
      <c r="G481" s="28"/>
      <c r="H481" s="29"/>
      <c r="I481" s="31">
        <v>11.26</v>
      </c>
      <c r="J481" s="28"/>
      <c r="K481" s="32"/>
      <c r="Q481" s="2">
        <f t="shared" si="111"/>
        <v>11.26</v>
      </c>
      <c r="R481" s="31"/>
      <c r="S481" s="31"/>
      <c r="T481" s="43"/>
    </row>
    <row r="482" ht="16.5" customHeight="1" spans="1:20">
      <c r="A482" s="44" t="s">
        <v>471</v>
      </c>
      <c r="B482" s="31"/>
      <c r="C482" s="31"/>
      <c r="D482" s="31">
        <v>0</v>
      </c>
      <c r="E482" s="32"/>
      <c r="F482" s="31"/>
      <c r="G482" s="28"/>
      <c r="H482" s="29"/>
      <c r="I482" s="31">
        <v>899.5</v>
      </c>
      <c r="J482" s="28"/>
      <c r="K482" s="32"/>
      <c r="Q482" s="2">
        <f t="shared" si="111"/>
        <v>899.5</v>
      </c>
      <c r="R482" s="31">
        <v>312</v>
      </c>
      <c r="S482" s="31">
        <v>66</v>
      </c>
      <c r="T482" s="43">
        <f t="shared" ref="T482:T484" si="114">R482+S482</f>
        <v>378</v>
      </c>
    </row>
    <row r="483" ht="16.5" customHeight="1" spans="1:20">
      <c r="A483" s="30" t="s">
        <v>472</v>
      </c>
      <c r="B483" s="31">
        <v>1155</v>
      </c>
      <c r="C483" s="31">
        <v>1500</v>
      </c>
      <c r="D483" s="31">
        <v>1460</v>
      </c>
      <c r="E483" s="32">
        <f>D483/C483*100</f>
        <v>97.3333333333333</v>
      </c>
      <c r="F483" s="31">
        <v>350</v>
      </c>
      <c r="G483" s="28">
        <f>D483-F483</f>
        <v>1110</v>
      </c>
      <c r="H483" s="29">
        <f>G483/F483*100</f>
        <v>317.142857142857</v>
      </c>
      <c r="I483" s="31">
        <f>SUM(I484:I489)</f>
        <v>1276.53</v>
      </c>
      <c r="J483" s="28">
        <f>I483-B483</f>
        <v>121.53</v>
      </c>
      <c r="K483" s="32">
        <f>J483/B483*100</f>
        <v>10.5220779220779</v>
      </c>
      <c r="Q483" s="2">
        <f t="shared" si="111"/>
        <v>7048.05826839827</v>
      </c>
      <c r="R483" s="31">
        <f>SUM(R484:R489)</f>
        <v>168.58</v>
      </c>
      <c r="S483" s="31">
        <f>SUM(S484:S489)</f>
        <v>0</v>
      </c>
      <c r="T483" s="43">
        <f t="shared" si="114"/>
        <v>168.58</v>
      </c>
    </row>
    <row r="484" ht="16.5" customHeight="1" spans="1:20">
      <c r="A484" s="30" t="s">
        <v>473</v>
      </c>
      <c r="B484" s="31"/>
      <c r="C484" s="31"/>
      <c r="D484" s="31">
        <v>0</v>
      </c>
      <c r="E484" s="32"/>
      <c r="F484" s="31"/>
      <c r="G484" s="28"/>
      <c r="H484" s="29"/>
      <c r="I484" s="31">
        <v>114</v>
      </c>
      <c r="J484" s="28"/>
      <c r="K484" s="32"/>
      <c r="Q484" s="2">
        <f t="shared" si="111"/>
        <v>114</v>
      </c>
      <c r="R484" s="31">
        <v>168.58</v>
      </c>
      <c r="S484" s="31"/>
      <c r="T484" s="43">
        <f t="shared" si="114"/>
        <v>168.58</v>
      </c>
    </row>
    <row r="485" ht="16.5" customHeight="1" spans="1:20">
      <c r="A485" s="30" t="s">
        <v>474</v>
      </c>
      <c r="B485" s="31"/>
      <c r="C485" s="31"/>
      <c r="D485" s="31">
        <v>0</v>
      </c>
      <c r="E485" s="32"/>
      <c r="F485" s="31"/>
      <c r="G485" s="28"/>
      <c r="H485" s="29"/>
      <c r="I485" s="31">
        <v>2.72</v>
      </c>
      <c r="J485" s="28"/>
      <c r="K485" s="32"/>
      <c r="Q485" s="2">
        <f t="shared" si="111"/>
        <v>2.72</v>
      </c>
      <c r="R485" s="31"/>
      <c r="S485" s="31"/>
      <c r="T485" s="43"/>
    </row>
    <row r="486" ht="16.5" customHeight="1" spans="1:20">
      <c r="A486" s="30" t="s">
        <v>475</v>
      </c>
      <c r="B486" s="31"/>
      <c r="C486" s="31"/>
      <c r="D486" s="31">
        <v>0</v>
      </c>
      <c r="E486" s="32"/>
      <c r="F486" s="31"/>
      <c r="G486" s="28"/>
      <c r="H486" s="29"/>
      <c r="I486" s="31">
        <v>143.19</v>
      </c>
      <c r="J486" s="28"/>
      <c r="K486" s="32"/>
      <c r="Q486" s="2">
        <f t="shared" si="111"/>
        <v>143.19</v>
      </c>
      <c r="R486" s="31"/>
      <c r="S486" s="31"/>
      <c r="T486" s="43"/>
    </row>
    <row r="487" ht="16.5" customHeight="1" spans="1:20">
      <c r="A487" s="30" t="s">
        <v>476</v>
      </c>
      <c r="B487" s="31"/>
      <c r="C487" s="31"/>
      <c r="D487" s="31">
        <v>0</v>
      </c>
      <c r="E487" s="32"/>
      <c r="F487" s="31"/>
      <c r="G487" s="28"/>
      <c r="H487" s="29"/>
      <c r="I487" s="31">
        <v>366.39</v>
      </c>
      <c r="J487" s="28"/>
      <c r="K487" s="32"/>
      <c r="Q487" s="2">
        <f t="shared" si="111"/>
        <v>366.39</v>
      </c>
      <c r="R487" s="31"/>
      <c r="S487" s="31"/>
      <c r="T487" s="43"/>
    </row>
    <row r="488" ht="16.5" customHeight="1" spans="1:20">
      <c r="A488" s="30" t="s">
        <v>477</v>
      </c>
      <c r="B488" s="31"/>
      <c r="C488" s="31"/>
      <c r="D488" s="31">
        <v>0</v>
      </c>
      <c r="E488" s="32"/>
      <c r="F488" s="31"/>
      <c r="G488" s="28"/>
      <c r="H488" s="29"/>
      <c r="I488" s="31">
        <v>631.99</v>
      </c>
      <c r="J488" s="28"/>
      <c r="K488" s="32"/>
      <c r="Q488" s="2">
        <f t="shared" si="111"/>
        <v>631.99</v>
      </c>
      <c r="R488" s="31"/>
      <c r="S488" s="31"/>
      <c r="T488" s="43"/>
    </row>
    <row r="489" ht="16.5" customHeight="1" spans="1:20">
      <c r="A489" s="30" t="s">
        <v>478</v>
      </c>
      <c r="B489" s="31"/>
      <c r="C489" s="31"/>
      <c r="D489" s="31">
        <v>0</v>
      </c>
      <c r="E489" s="32"/>
      <c r="F489" s="31"/>
      <c r="G489" s="28"/>
      <c r="H489" s="29"/>
      <c r="I489" s="31">
        <v>18.24</v>
      </c>
      <c r="J489" s="28"/>
      <c r="K489" s="32"/>
      <c r="Q489" s="2">
        <f t="shared" si="111"/>
        <v>18.24</v>
      </c>
      <c r="R489" s="31"/>
      <c r="S489" s="31"/>
      <c r="T489" s="43"/>
    </row>
    <row r="490" ht="16.5" customHeight="1" spans="1:20">
      <c r="A490" s="30" t="s">
        <v>479</v>
      </c>
      <c r="B490" s="31">
        <v>4713</v>
      </c>
      <c r="C490" s="31">
        <v>4713</v>
      </c>
      <c r="D490" s="31">
        <v>4583</v>
      </c>
      <c r="E490" s="32">
        <f>D490/C490*100</f>
        <v>97.2416719711436</v>
      </c>
      <c r="F490" s="31">
        <v>3838</v>
      </c>
      <c r="G490" s="28">
        <f>D490-F490</f>
        <v>745</v>
      </c>
      <c r="H490" s="29">
        <f>G490/F490*100</f>
        <v>19.4111516414799</v>
      </c>
      <c r="I490" s="31">
        <f>SUM(I491:I497)</f>
        <v>4001.47</v>
      </c>
      <c r="J490" s="28">
        <f>I490-B490</f>
        <v>-711.53</v>
      </c>
      <c r="K490" s="32">
        <f>J490/B490*100</f>
        <v>-15.0971780182474</v>
      </c>
      <c r="Q490" s="2">
        <f t="shared" si="111"/>
        <v>18145.4956455944</v>
      </c>
      <c r="R490" s="31">
        <f>SUM(R491:R497)</f>
        <v>2945.49</v>
      </c>
      <c r="S490" s="31">
        <f>SUM(S491:S497)</f>
        <v>267</v>
      </c>
      <c r="T490" s="43">
        <f t="shared" ref="T490:T492" si="115">R490+S490</f>
        <v>3212.49</v>
      </c>
    </row>
    <row r="491" ht="16.5" customHeight="1" spans="1:20">
      <c r="A491" s="30" t="s">
        <v>480</v>
      </c>
      <c r="B491" s="31"/>
      <c r="C491" s="31"/>
      <c r="D491" s="31">
        <v>0</v>
      </c>
      <c r="E491" s="32"/>
      <c r="F491" s="31"/>
      <c r="G491" s="28"/>
      <c r="H491" s="29"/>
      <c r="I491" s="31">
        <v>1455.03</v>
      </c>
      <c r="J491" s="28"/>
      <c r="K491" s="32"/>
      <c r="Q491" s="2">
        <f t="shared" si="111"/>
        <v>1455.03</v>
      </c>
      <c r="R491" s="31">
        <v>1076.1</v>
      </c>
      <c r="S491" s="31"/>
      <c r="T491" s="43">
        <f t="shared" si="115"/>
        <v>1076.1</v>
      </c>
    </row>
    <row r="492" ht="16.5" customHeight="1" spans="1:20">
      <c r="A492" s="30" t="s">
        <v>481</v>
      </c>
      <c r="B492" s="31"/>
      <c r="C492" s="31"/>
      <c r="D492" s="31">
        <v>0</v>
      </c>
      <c r="E492" s="32"/>
      <c r="F492" s="31"/>
      <c r="G492" s="28"/>
      <c r="H492" s="29"/>
      <c r="I492" s="31">
        <v>50</v>
      </c>
      <c r="J492" s="28"/>
      <c r="K492" s="32"/>
      <c r="Q492" s="2">
        <f t="shared" si="111"/>
        <v>50</v>
      </c>
      <c r="R492" s="31"/>
      <c r="S492" s="31">
        <v>151</v>
      </c>
      <c r="T492" s="43">
        <f t="shared" si="115"/>
        <v>151</v>
      </c>
    </row>
    <row r="493" ht="16.5" hidden="1" customHeight="1" spans="1:20">
      <c r="A493" s="30" t="s">
        <v>482</v>
      </c>
      <c r="B493" s="31"/>
      <c r="C493" s="31"/>
      <c r="D493" s="31">
        <v>0</v>
      </c>
      <c r="E493" s="32"/>
      <c r="F493" s="31"/>
      <c r="G493" s="28"/>
      <c r="H493" s="29"/>
      <c r="I493" s="31">
        <v>0</v>
      </c>
      <c r="J493" s="28"/>
      <c r="K493" s="32"/>
      <c r="Q493" s="2">
        <f t="shared" si="111"/>
        <v>0</v>
      </c>
      <c r="R493" s="31"/>
      <c r="S493" s="31"/>
      <c r="T493" s="43"/>
    </row>
    <row r="494" ht="16.5" customHeight="1" spans="1:20">
      <c r="A494" s="30" t="s">
        <v>483</v>
      </c>
      <c r="B494" s="31"/>
      <c r="C494" s="31"/>
      <c r="D494" s="31">
        <v>0</v>
      </c>
      <c r="E494" s="32"/>
      <c r="F494" s="31"/>
      <c r="G494" s="28"/>
      <c r="H494" s="29"/>
      <c r="I494" s="31">
        <v>1932.42</v>
      </c>
      <c r="J494" s="28"/>
      <c r="K494" s="32"/>
      <c r="Q494" s="2">
        <f t="shared" si="111"/>
        <v>1932.42</v>
      </c>
      <c r="R494" s="31">
        <v>1320.23</v>
      </c>
      <c r="S494" s="31"/>
      <c r="T494" s="43">
        <f t="shared" ref="T494:T499" si="116">R494+S494</f>
        <v>1320.23</v>
      </c>
    </row>
    <row r="495" ht="16.5" customHeight="1" spans="1:20">
      <c r="A495" s="30" t="s">
        <v>484</v>
      </c>
      <c r="B495" s="31"/>
      <c r="C495" s="31"/>
      <c r="D495" s="31">
        <v>0</v>
      </c>
      <c r="E495" s="32"/>
      <c r="F495" s="31"/>
      <c r="G495" s="28"/>
      <c r="H495" s="29"/>
      <c r="I495" s="31">
        <v>564.02</v>
      </c>
      <c r="J495" s="28"/>
      <c r="K495" s="32"/>
      <c r="Q495" s="2">
        <f t="shared" si="111"/>
        <v>564.02</v>
      </c>
      <c r="R495" s="31">
        <v>549.16</v>
      </c>
      <c r="S495" s="31"/>
      <c r="T495" s="43">
        <f t="shared" si="116"/>
        <v>549.16</v>
      </c>
    </row>
    <row r="496" ht="16.5" hidden="1" customHeight="1" spans="1:20">
      <c r="A496" s="30" t="s">
        <v>485</v>
      </c>
      <c r="B496" s="31"/>
      <c r="C496" s="31"/>
      <c r="D496" s="31">
        <v>0</v>
      </c>
      <c r="E496" s="32"/>
      <c r="F496" s="31"/>
      <c r="G496" s="28"/>
      <c r="H496" s="29"/>
      <c r="I496" s="31">
        <v>0</v>
      </c>
      <c r="J496" s="28"/>
      <c r="K496" s="32"/>
      <c r="Q496" s="2">
        <f t="shared" si="111"/>
        <v>0</v>
      </c>
      <c r="R496" s="31"/>
      <c r="S496" s="31"/>
      <c r="T496" s="43"/>
    </row>
    <row r="497" ht="16.5" hidden="1" customHeight="1" spans="1:20">
      <c r="A497" s="30" t="s">
        <v>486</v>
      </c>
      <c r="B497" s="31"/>
      <c r="C497" s="31"/>
      <c r="D497" s="31">
        <v>0</v>
      </c>
      <c r="E497" s="32"/>
      <c r="F497" s="31"/>
      <c r="G497" s="28"/>
      <c r="H497" s="29"/>
      <c r="I497" s="31">
        <v>0</v>
      </c>
      <c r="J497" s="28"/>
      <c r="K497" s="32"/>
      <c r="Q497" s="2">
        <f t="shared" si="111"/>
        <v>0</v>
      </c>
      <c r="R497" s="31"/>
      <c r="S497" s="31">
        <v>116</v>
      </c>
      <c r="T497" s="43">
        <f t="shared" si="116"/>
        <v>116</v>
      </c>
    </row>
    <row r="498" ht="16.5" customHeight="1" spans="1:20">
      <c r="A498" s="30" t="s">
        <v>487</v>
      </c>
      <c r="B498" s="31">
        <v>1212</v>
      </c>
      <c r="C498" s="31">
        <v>1212</v>
      </c>
      <c r="D498" s="31">
        <v>1171</v>
      </c>
      <c r="E498" s="32">
        <f>D498/C498*100</f>
        <v>96.6171617161716</v>
      </c>
      <c r="F498" s="31">
        <v>935</v>
      </c>
      <c r="G498" s="28">
        <f>D498-F498</f>
        <v>236</v>
      </c>
      <c r="H498" s="29">
        <f>G498/F498*100</f>
        <v>25.2406417112299</v>
      </c>
      <c r="I498" s="31">
        <f>SUM(I499:I506)</f>
        <v>1140.51</v>
      </c>
      <c r="J498" s="28">
        <f>I498-B498</f>
        <v>-71.49</v>
      </c>
      <c r="K498" s="32">
        <f>J498/B498*100</f>
        <v>-5.89851485148515</v>
      </c>
      <c r="Q498" s="2">
        <f t="shared" si="111"/>
        <v>5015.97928857592</v>
      </c>
      <c r="R498" s="31">
        <f>SUM(R499:R506)</f>
        <v>1353.66</v>
      </c>
      <c r="S498" s="31">
        <f>SUM(S499:S506)</f>
        <v>138</v>
      </c>
      <c r="T498" s="43">
        <f t="shared" si="116"/>
        <v>1491.66</v>
      </c>
    </row>
    <row r="499" ht="16.5" customHeight="1" spans="1:20">
      <c r="A499" s="30" t="s">
        <v>143</v>
      </c>
      <c r="B499" s="31"/>
      <c r="C499" s="31"/>
      <c r="D499" s="31">
        <v>0</v>
      </c>
      <c r="E499" s="32"/>
      <c r="F499" s="31"/>
      <c r="G499" s="28"/>
      <c r="H499" s="29"/>
      <c r="I499" s="31">
        <v>146.35</v>
      </c>
      <c r="J499" s="28"/>
      <c r="K499" s="32"/>
      <c r="Q499" s="2">
        <f t="shared" si="111"/>
        <v>146.35</v>
      </c>
      <c r="R499" s="31">
        <v>131.31</v>
      </c>
      <c r="S499" s="31">
        <v>11</v>
      </c>
      <c r="T499" s="43">
        <f t="shared" si="116"/>
        <v>142.31</v>
      </c>
    </row>
    <row r="500" ht="16.5" hidden="1" customHeight="1" spans="1:20">
      <c r="A500" s="30" t="s">
        <v>144</v>
      </c>
      <c r="B500" s="31"/>
      <c r="C500" s="31"/>
      <c r="D500" s="31">
        <v>0</v>
      </c>
      <c r="E500" s="32"/>
      <c r="F500" s="31"/>
      <c r="G500" s="28"/>
      <c r="H500" s="29"/>
      <c r="I500" s="31">
        <v>0</v>
      </c>
      <c r="J500" s="28"/>
      <c r="K500" s="32"/>
      <c r="Q500" s="2">
        <f t="shared" si="111"/>
        <v>0</v>
      </c>
      <c r="R500" s="31"/>
      <c r="S500" s="31"/>
      <c r="T500" s="43"/>
    </row>
    <row r="501" ht="16.5" hidden="1" customHeight="1" spans="1:20">
      <c r="A501" s="30" t="s">
        <v>145</v>
      </c>
      <c r="B501" s="31"/>
      <c r="C501" s="31"/>
      <c r="D501" s="31">
        <v>0</v>
      </c>
      <c r="E501" s="32"/>
      <c r="F501" s="31"/>
      <c r="G501" s="28"/>
      <c r="H501" s="29"/>
      <c r="I501" s="31">
        <v>0</v>
      </c>
      <c r="J501" s="28"/>
      <c r="K501" s="32"/>
      <c r="Q501" s="2">
        <f t="shared" si="111"/>
        <v>0</v>
      </c>
      <c r="R501" s="31">
        <v>101</v>
      </c>
      <c r="S501" s="31"/>
      <c r="T501" s="43">
        <f t="shared" ref="T501:T509" si="117">R501+S501</f>
        <v>101</v>
      </c>
    </row>
    <row r="502" ht="16.5" customHeight="1" spans="1:20">
      <c r="A502" s="30" t="s">
        <v>488</v>
      </c>
      <c r="B502" s="31"/>
      <c r="C502" s="31"/>
      <c r="D502" s="31">
        <v>0</v>
      </c>
      <c r="E502" s="32"/>
      <c r="F502" s="31"/>
      <c r="G502" s="28"/>
      <c r="H502" s="29"/>
      <c r="I502" s="31">
        <v>307.01</v>
      </c>
      <c r="J502" s="28"/>
      <c r="K502" s="32"/>
      <c r="Q502" s="2">
        <f t="shared" si="111"/>
        <v>307.01</v>
      </c>
      <c r="R502" s="31">
        <v>274.1</v>
      </c>
      <c r="S502" s="31"/>
      <c r="T502" s="43">
        <f t="shared" si="117"/>
        <v>274.1</v>
      </c>
    </row>
    <row r="503" ht="16.5" customHeight="1" spans="1:20">
      <c r="A503" s="30" t="s">
        <v>489</v>
      </c>
      <c r="B503" s="31"/>
      <c r="C503" s="31"/>
      <c r="D503" s="31">
        <v>0</v>
      </c>
      <c r="E503" s="32"/>
      <c r="F503" s="31"/>
      <c r="G503" s="28"/>
      <c r="H503" s="29"/>
      <c r="I503" s="31">
        <v>45.6</v>
      </c>
      <c r="J503" s="28"/>
      <c r="K503" s="32"/>
      <c r="Q503" s="2">
        <f t="shared" si="111"/>
        <v>45.6</v>
      </c>
      <c r="R503" s="31">
        <v>149</v>
      </c>
      <c r="S503" s="31"/>
      <c r="T503" s="43">
        <f t="shared" si="117"/>
        <v>149</v>
      </c>
    </row>
    <row r="504" ht="16.5" customHeight="1" spans="1:20">
      <c r="A504" s="30" t="s">
        <v>490</v>
      </c>
      <c r="B504" s="31"/>
      <c r="C504" s="31"/>
      <c r="D504" s="31">
        <v>0</v>
      </c>
      <c r="E504" s="32"/>
      <c r="F504" s="31"/>
      <c r="G504" s="28"/>
      <c r="H504" s="29"/>
      <c r="I504" s="31">
        <v>25.62</v>
      </c>
      <c r="J504" s="28"/>
      <c r="K504" s="32"/>
      <c r="Q504" s="2">
        <f t="shared" si="111"/>
        <v>25.62</v>
      </c>
      <c r="R504" s="31">
        <v>49.5</v>
      </c>
      <c r="S504" s="31"/>
      <c r="T504" s="43">
        <f t="shared" si="117"/>
        <v>49.5</v>
      </c>
    </row>
    <row r="505" ht="16.5" customHeight="1" spans="1:20">
      <c r="A505" s="30" t="s">
        <v>491</v>
      </c>
      <c r="B505" s="31"/>
      <c r="C505" s="31"/>
      <c r="D505" s="31">
        <v>0</v>
      </c>
      <c r="E505" s="32"/>
      <c r="F505" s="31"/>
      <c r="G505" s="28"/>
      <c r="H505" s="29"/>
      <c r="I505" s="31">
        <v>114</v>
      </c>
      <c r="J505" s="28"/>
      <c r="K505" s="32"/>
      <c r="Q505" s="2">
        <f t="shared" si="111"/>
        <v>114</v>
      </c>
      <c r="R505" s="31">
        <v>483.8</v>
      </c>
      <c r="S505" s="31"/>
      <c r="T505" s="43">
        <f t="shared" si="117"/>
        <v>483.8</v>
      </c>
    </row>
    <row r="506" ht="16.5" customHeight="1" spans="1:20">
      <c r="A506" s="30" t="s">
        <v>492</v>
      </c>
      <c r="B506" s="31"/>
      <c r="C506" s="31"/>
      <c r="D506" s="31">
        <v>0</v>
      </c>
      <c r="E506" s="32"/>
      <c r="F506" s="31"/>
      <c r="G506" s="28"/>
      <c r="H506" s="29"/>
      <c r="I506" s="31">
        <v>501.93</v>
      </c>
      <c r="J506" s="28"/>
      <c r="K506" s="32"/>
      <c r="Q506" s="2">
        <f t="shared" si="111"/>
        <v>501.93</v>
      </c>
      <c r="R506" s="31">
        <v>164.95</v>
      </c>
      <c r="S506" s="31">
        <v>127</v>
      </c>
      <c r="T506" s="43">
        <f t="shared" si="117"/>
        <v>291.95</v>
      </c>
    </row>
    <row r="507" ht="16.5" customHeight="1" spans="1:20">
      <c r="A507" s="30" t="s">
        <v>493</v>
      </c>
      <c r="B507" s="31">
        <v>80</v>
      </c>
      <c r="C507" s="31">
        <v>150</v>
      </c>
      <c r="D507" s="31">
        <v>112</v>
      </c>
      <c r="E507" s="32">
        <f>D507/C507*100</f>
        <v>74.6666666666667</v>
      </c>
      <c r="F507" s="31">
        <v>97</v>
      </c>
      <c r="G507" s="28">
        <f>D507-F507</f>
        <v>15</v>
      </c>
      <c r="H507" s="29">
        <f>G507/F507*100</f>
        <v>15.4639175257732</v>
      </c>
      <c r="I507" s="31">
        <f>SUM(I508:I512)</f>
        <v>87.47</v>
      </c>
      <c r="J507" s="28">
        <f>I507-B507</f>
        <v>7.47</v>
      </c>
      <c r="K507" s="32">
        <f>J507/B507*100</f>
        <v>9.3375</v>
      </c>
      <c r="Q507" s="2">
        <f t="shared" si="111"/>
        <v>551.40808419244</v>
      </c>
      <c r="R507" s="31">
        <f>SUM(R508:R512)</f>
        <v>97.85</v>
      </c>
      <c r="S507" s="31">
        <f>SUM(S508:S512)</f>
        <v>0</v>
      </c>
      <c r="T507" s="43">
        <f t="shared" si="117"/>
        <v>97.85</v>
      </c>
    </row>
    <row r="508" ht="16.5" customHeight="1" spans="1:20">
      <c r="A508" s="30" t="s">
        <v>143</v>
      </c>
      <c r="B508" s="31"/>
      <c r="C508" s="31"/>
      <c r="D508" s="31">
        <v>0</v>
      </c>
      <c r="E508" s="32"/>
      <c r="F508" s="31"/>
      <c r="G508" s="28"/>
      <c r="H508" s="29"/>
      <c r="I508" s="31">
        <v>57.47</v>
      </c>
      <c r="J508" s="28"/>
      <c r="K508" s="32"/>
      <c r="Q508" s="2">
        <f t="shared" si="111"/>
        <v>57.47</v>
      </c>
      <c r="R508" s="31">
        <v>50.85</v>
      </c>
      <c r="S508" s="31"/>
      <c r="T508" s="43">
        <f t="shared" si="117"/>
        <v>50.85</v>
      </c>
    </row>
    <row r="509" ht="16.5" customHeight="1" spans="1:20">
      <c r="A509" s="30" t="s">
        <v>144</v>
      </c>
      <c r="B509" s="31"/>
      <c r="C509" s="31"/>
      <c r="D509" s="31">
        <v>0</v>
      </c>
      <c r="E509" s="32"/>
      <c r="F509" s="31"/>
      <c r="G509" s="28"/>
      <c r="H509" s="29"/>
      <c r="I509" s="31">
        <v>10</v>
      </c>
      <c r="J509" s="28"/>
      <c r="K509" s="32"/>
      <c r="Q509" s="2">
        <f t="shared" si="111"/>
        <v>10</v>
      </c>
      <c r="R509" s="31">
        <v>10</v>
      </c>
      <c r="S509" s="31"/>
      <c r="T509" s="43">
        <f t="shared" si="117"/>
        <v>10</v>
      </c>
    </row>
    <row r="510" ht="16.5" hidden="1" customHeight="1" spans="1:20">
      <c r="A510" s="30" t="s">
        <v>145</v>
      </c>
      <c r="B510" s="31"/>
      <c r="C510" s="31"/>
      <c r="D510" s="31">
        <v>0</v>
      </c>
      <c r="E510" s="32"/>
      <c r="F510" s="31"/>
      <c r="G510" s="28"/>
      <c r="H510" s="29"/>
      <c r="I510" s="31">
        <v>0</v>
      </c>
      <c r="J510" s="28"/>
      <c r="K510" s="32"/>
      <c r="Q510" s="2">
        <f t="shared" si="111"/>
        <v>0</v>
      </c>
      <c r="R510" s="31"/>
      <c r="S510" s="31"/>
      <c r="T510" s="43"/>
    </row>
    <row r="511" ht="16.5" hidden="1" customHeight="1" spans="1:20">
      <c r="A511" s="30" t="s">
        <v>152</v>
      </c>
      <c r="B511" s="31"/>
      <c r="C511" s="31"/>
      <c r="D511" s="31">
        <v>0</v>
      </c>
      <c r="E511" s="32"/>
      <c r="F511" s="31"/>
      <c r="G511" s="28"/>
      <c r="H511" s="29"/>
      <c r="I511" s="31">
        <v>0</v>
      </c>
      <c r="J511" s="28"/>
      <c r="K511" s="32"/>
      <c r="Q511" s="2">
        <f t="shared" si="111"/>
        <v>0</v>
      </c>
      <c r="R511" s="31"/>
      <c r="S511" s="31"/>
      <c r="T511" s="43"/>
    </row>
    <row r="512" ht="16.5" customHeight="1" spans="1:20">
      <c r="A512" s="30" t="s">
        <v>494</v>
      </c>
      <c r="B512" s="31"/>
      <c r="C512" s="31"/>
      <c r="D512" s="31">
        <v>0</v>
      </c>
      <c r="E512" s="32"/>
      <c r="F512" s="31"/>
      <c r="G512" s="28"/>
      <c r="H512" s="29"/>
      <c r="I512" s="31">
        <v>20</v>
      </c>
      <c r="J512" s="28"/>
      <c r="K512" s="32"/>
      <c r="Q512" s="2">
        <f t="shared" si="111"/>
        <v>20</v>
      </c>
      <c r="R512" s="31">
        <v>37</v>
      </c>
      <c r="S512" s="31"/>
      <c r="T512" s="43">
        <f t="shared" ref="T512:T514" si="118">R512+S512</f>
        <v>37</v>
      </c>
    </row>
    <row r="513" ht="16.5" customHeight="1" spans="1:20">
      <c r="A513" s="30" t="s">
        <v>495</v>
      </c>
      <c r="B513" s="31">
        <v>80</v>
      </c>
      <c r="C513" s="31">
        <v>170</v>
      </c>
      <c r="D513" s="31">
        <v>161</v>
      </c>
      <c r="E513" s="32">
        <f t="shared" ref="E513:E522" si="119">D513/C513*100</f>
        <v>94.7058823529412</v>
      </c>
      <c r="F513" s="31">
        <v>738</v>
      </c>
      <c r="G513" s="28">
        <f t="shared" ref="G513:G518" si="120">D513-F513</f>
        <v>-577</v>
      </c>
      <c r="H513" s="29">
        <f t="shared" ref="H513:H522" si="121">G513/F513*100</f>
        <v>-78.1842818428184</v>
      </c>
      <c r="I513" s="31">
        <v>753</v>
      </c>
      <c r="J513" s="28">
        <f t="shared" ref="J513:J518" si="122">I513-B513</f>
        <v>673</v>
      </c>
      <c r="K513" s="32">
        <f t="shared" ref="K513:K522" si="123">J513/B513*100</f>
        <v>841.25</v>
      </c>
      <c r="Q513" s="2">
        <f t="shared" si="111"/>
        <v>2117.77160051012</v>
      </c>
      <c r="R513" s="31">
        <v>0</v>
      </c>
      <c r="S513" s="31">
        <v>0</v>
      </c>
      <c r="T513" s="43">
        <f t="shared" si="118"/>
        <v>0</v>
      </c>
    </row>
    <row r="514" ht="16.5" customHeight="1" spans="1:20">
      <c r="A514" s="30" t="s">
        <v>496</v>
      </c>
      <c r="B514" s="31">
        <v>474</v>
      </c>
      <c r="C514" s="31">
        <v>474</v>
      </c>
      <c r="D514" s="31">
        <v>463</v>
      </c>
      <c r="E514" s="32">
        <f t="shared" si="119"/>
        <v>97.6793248945148</v>
      </c>
      <c r="F514" s="31">
        <v>520</v>
      </c>
      <c r="G514" s="28">
        <f t="shared" si="120"/>
        <v>-57</v>
      </c>
      <c r="H514" s="29">
        <f t="shared" si="121"/>
        <v>-10.9615384615385</v>
      </c>
      <c r="I514" s="31">
        <f>SUM(I515:I516)</f>
        <v>422.4</v>
      </c>
      <c r="J514" s="28">
        <f t="shared" si="122"/>
        <v>-51.6</v>
      </c>
      <c r="K514" s="32">
        <f t="shared" si="123"/>
        <v>-10.8860759493671</v>
      </c>
      <c r="Q514" s="2">
        <f t="shared" si="111"/>
        <v>1800.63171048361</v>
      </c>
      <c r="R514" s="31">
        <f>SUM(R516:R516)</f>
        <v>453.65</v>
      </c>
      <c r="S514" s="31">
        <f>SUM(S516:S516)</f>
        <v>0</v>
      </c>
      <c r="T514" s="43">
        <f t="shared" si="118"/>
        <v>453.65</v>
      </c>
    </row>
    <row r="515" ht="16.5" customHeight="1" spans="1:20">
      <c r="A515" s="30" t="s">
        <v>497</v>
      </c>
      <c r="B515" s="31"/>
      <c r="C515" s="31"/>
      <c r="D515" s="31">
        <v>0</v>
      </c>
      <c r="E515" s="32"/>
      <c r="F515" s="31"/>
      <c r="G515" s="28"/>
      <c r="H515" s="29"/>
      <c r="I515" s="31">
        <v>44.42</v>
      </c>
      <c r="J515" s="28"/>
      <c r="K515" s="32"/>
      <c r="Q515" s="2">
        <f t="shared" si="111"/>
        <v>44.42</v>
      </c>
      <c r="R515" s="31"/>
      <c r="S515" s="31"/>
      <c r="T515" s="43"/>
    </row>
    <row r="516" ht="16.5" customHeight="1" spans="1:20">
      <c r="A516" s="30" t="s">
        <v>498</v>
      </c>
      <c r="B516" s="31"/>
      <c r="C516" s="31"/>
      <c r="D516" s="31">
        <v>0</v>
      </c>
      <c r="E516" s="32"/>
      <c r="F516" s="31"/>
      <c r="G516" s="28"/>
      <c r="H516" s="29"/>
      <c r="I516" s="31">
        <v>377.98</v>
      </c>
      <c r="J516" s="28"/>
      <c r="K516" s="32"/>
      <c r="Q516" s="2">
        <f t="shared" si="111"/>
        <v>377.98</v>
      </c>
      <c r="R516" s="31">
        <v>453.65</v>
      </c>
      <c r="S516" s="31"/>
      <c r="T516" s="43">
        <f t="shared" ref="T516:T524" si="124">R516+S516</f>
        <v>453.65</v>
      </c>
    </row>
    <row r="517" ht="16.5" customHeight="1" spans="1:20">
      <c r="A517" s="30" t="s">
        <v>499</v>
      </c>
      <c r="B517" s="31"/>
      <c r="C517" s="31"/>
      <c r="D517" s="31">
        <v>0</v>
      </c>
      <c r="E517" s="32"/>
      <c r="F517" s="31">
        <v>26</v>
      </c>
      <c r="G517" s="28">
        <f t="shared" si="120"/>
        <v>-26</v>
      </c>
      <c r="H517" s="29">
        <f t="shared" si="121"/>
        <v>-100</v>
      </c>
      <c r="I517" s="31">
        <v>261</v>
      </c>
      <c r="J517" s="28">
        <f t="shared" si="122"/>
        <v>261</v>
      </c>
      <c r="K517" s="32"/>
      <c r="Q517" s="2">
        <f t="shared" si="111"/>
        <v>396</v>
      </c>
      <c r="R517" s="31">
        <v>0</v>
      </c>
      <c r="S517" s="31">
        <v>0</v>
      </c>
      <c r="T517" s="43">
        <f t="shared" si="124"/>
        <v>0</v>
      </c>
    </row>
    <row r="518" ht="16.5" hidden="1" customHeight="1" spans="1:20">
      <c r="A518" s="30" t="s">
        <v>500</v>
      </c>
      <c r="B518" s="31"/>
      <c r="C518" s="31"/>
      <c r="D518" s="31">
        <v>0</v>
      </c>
      <c r="E518" s="32" t="e">
        <f t="shared" si="119"/>
        <v>#DIV/0!</v>
      </c>
      <c r="F518" s="31"/>
      <c r="G518" s="28">
        <f t="shared" si="120"/>
        <v>0</v>
      </c>
      <c r="H518" s="29" t="e">
        <f t="shared" si="121"/>
        <v>#DIV/0!</v>
      </c>
      <c r="I518" s="31">
        <v>0</v>
      </c>
      <c r="J518" s="28">
        <f t="shared" si="122"/>
        <v>0</v>
      </c>
      <c r="K518" s="32" t="e">
        <f t="shared" si="123"/>
        <v>#DIV/0!</v>
      </c>
      <c r="Q518" s="2" t="e">
        <f t="shared" si="111"/>
        <v>#DIV/0!</v>
      </c>
      <c r="R518" s="31"/>
      <c r="S518" s="31"/>
      <c r="T518" s="43">
        <f t="shared" si="124"/>
        <v>0</v>
      </c>
    </row>
    <row r="519" ht="16.5" customHeight="1" spans="1:20">
      <c r="A519" s="30" t="s">
        <v>501</v>
      </c>
      <c r="B519" s="31"/>
      <c r="C519" s="31"/>
      <c r="D519" s="31">
        <v>0</v>
      </c>
      <c r="E519" s="32"/>
      <c r="F519" s="31"/>
      <c r="G519" s="28"/>
      <c r="H519" s="29"/>
      <c r="I519" s="31">
        <v>15</v>
      </c>
      <c r="J519" s="28">
        <v>0</v>
      </c>
      <c r="K519" s="32"/>
      <c r="Q519" s="2">
        <f t="shared" si="111"/>
        <v>15</v>
      </c>
      <c r="R519" s="31"/>
      <c r="S519" s="31">
        <v>20</v>
      </c>
      <c r="T519" s="43">
        <f t="shared" si="124"/>
        <v>20</v>
      </c>
    </row>
    <row r="520" ht="16.5" customHeight="1" spans="1:20">
      <c r="A520" s="30" t="s">
        <v>502</v>
      </c>
      <c r="B520" s="31">
        <v>1295</v>
      </c>
      <c r="C520" s="31">
        <v>1295</v>
      </c>
      <c r="D520" s="31">
        <v>1248</v>
      </c>
      <c r="E520" s="32">
        <f t="shared" si="119"/>
        <v>96.3706563706564</v>
      </c>
      <c r="F520" s="31">
        <v>1712</v>
      </c>
      <c r="G520" s="28">
        <f t="shared" ref="G520:G522" si="125">D520-F520</f>
        <v>-464</v>
      </c>
      <c r="H520" s="29">
        <f t="shared" si="121"/>
        <v>-27.1028037383178</v>
      </c>
      <c r="I520" s="31">
        <v>1459</v>
      </c>
      <c r="J520" s="28">
        <f>I520-B520</f>
        <v>164</v>
      </c>
      <c r="K520" s="32">
        <f t="shared" si="123"/>
        <v>12.6640926640927</v>
      </c>
      <c r="Q520" s="2">
        <f t="shared" ref="Q520:Q583" si="126">B520+C520+D520+E520+G520+H520+I520+J520+K520</f>
        <v>5078.93194529643</v>
      </c>
      <c r="R520" s="31">
        <v>5000</v>
      </c>
      <c r="S520" s="31">
        <v>96</v>
      </c>
      <c r="T520" s="43">
        <f t="shared" si="124"/>
        <v>5096</v>
      </c>
    </row>
    <row r="521" ht="16.5" hidden="1" customHeight="1" spans="1:20">
      <c r="A521" s="30" t="s">
        <v>503</v>
      </c>
      <c r="B521" s="31"/>
      <c r="C521" s="31">
        <v>0</v>
      </c>
      <c r="D521" s="31">
        <v>0</v>
      </c>
      <c r="E521" s="32"/>
      <c r="F521" s="31"/>
      <c r="G521" s="28">
        <f t="shared" si="125"/>
        <v>0</v>
      </c>
      <c r="H521" s="29"/>
      <c r="I521" s="31">
        <v>0</v>
      </c>
      <c r="J521" s="28">
        <f>I521-B521</f>
        <v>0</v>
      </c>
      <c r="K521" s="32"/>
      <c r="Q521" s="2">
        <f t="shared" si="126"/>
        <v>0</v>
      </c>
      <c r="R521" s="31"/>
      <c r="S521" s="31">
        <v>102</v>
      </c>
      <c r="T521" s="43">
        <f t="shared" si="124"/>
        <v>102</v>
      </c>
    </row>
    <row r="522" ht="16.5" customHeight="1" spans="1:20">
      <c r="A522" s="30" t="s">
        <v>504</v>
      </c>
      <c r="B522" s="31">
        <v>2094</v>
      </c>
      <c r="C522" s="31">
        <f>2094-1000</f>
        <v>1094</v>
      </c>
      <c r="D522" s="31">
        <v>1042</v>
      </c>
      <c r="E522" s="32">
        <f t="shared" si="119"/>
        <v>95.2468007312614</v>
      </c>
      <c r="F522" s="31">
        <v>1140</v>
      </c>
      <c r="G522" s="28">
        <f t="shared" si="125"/>
        <v>-98</v>
      </c>
      <c r="H522" s="29">
        <f t="shared" si="121"/>
        <v>-8.59649122807018</v>
      </c>
      <c r="I522" s="31">
        <f>SUM(I523:I529)</f>
        <v>1147.67</v>
      </c>
      <c r="J522" s="28">
        <v>0</v>
      </c>
      <c r="K522" s="32">
        <f t="shared" si="123"/>
        <v>0</v>
      </c>
      <c r="Q522" s="2">
        <f t="shared" si="126"/>
        <v>5366.32030950319</v>
      </c>
      <c r="R522" s="31">
        <f>SUM(R523:R529)</f>
        <v>823.68</v>
      </c>
      <c r="S522" s="31">
        <f>SUM(S523:S529)</f>
        <v>30</v>
      </c>
      <c r="T522" s="43">
        <f t="shared" si="124"/>
        <v>853.68</v>
      </c>
    </row>
    <row r="523" ht="16.5" customHeight="1" spans="1:20">
      <c r="A523" s="30" t="s">
        <v>143</v>
      </c>
      <c r="B523" s="31"/>
      <c r="C523" s="31"/>
      <c r="D523" s="31">
        <v>0</v>
      </c>
      <c r="E523" s="32"/>
      <c r="F523" s="31"/>
      <c r="G523" s="28"/>
      <c r="H523" s="29"/>
      <c r="I523" s="48">
        <v>326.88</v>
      </c>
      <c r="J523" s="28"/>
      <c r="K523" s="32"/>
      <c r="Q523" s="2">
        <f t="shared" si="126"/>
        <v>326.88</v>
      </c>
      <c r="R523" s="31">
        <v>152.13</v>
      </c>
      <c r="S523" s="31">
        <v>0</v>
      </c>
      <c r="T523" s="43">
        <f t="shared" si="124"/>
        <v>152.13</v>
      </c>
    </row>
    <row r="524" ht="16.5" customHeight="1" spans="1:20">
      <c r="A524" s="30" t="s">
        <v>144</v>
      </c>
      <c r="B524" s="31"/>
      <c r="C524" s="31"/>
      <c r="D524" s="31">
        <v>0</v>
      </c>
      <c r="E524" s="32"/>
      <c r="F524" s="31"/>
      <c r="G524" s="28"/>
      <c r="H524" s="29"/>
      <c r="I524" s="48">
        <v>120.35</v>
      </c>
      <c r="J524" s="28"/>
      <c r="K524" s="32"/>
      <c r="Q524" s="2">
        <f t="shared" si="126"/>
        <v>120.35</v>
      </c>
      <c r="R524" s="31">
        <v>78.5</v>
      </c>
      <c r="S524" s="31">
        <v>0</v>
      </c>
      <c r="T524" s="43">
        <f t="shared" si="124"/>
        <v>78.5</v>
      </c>
    </row>
    <row r="525" ht="16.5" hidden="1" customHeight="1" spans="1:20">
      <c r="A525" s="30" t="s">
        <v>145</v>
      </c>
      <c r="B525" s="31"/>
      <c r="C525" s="31"/>
      <c r="D525" s="31">
        <v>0</v>
      </c>
      <c r="E525" s="32"/>
      <c r="F525" s="31"/>
      <c r="G525" s="28"/>
      <c r="H525" s="29"/>
      <c r="I525" s="48">
        <v>0</v>
      </c>
      <c r="J525" s="28"/>
      <c r="K525" s="32"/>
      <c r="Q525" s="2">
        <f t="shared" si="126"/>
        <v>0</v>
      </c>
      <c r="R525" s="31"/>
      <c r="S525" s="31"/>
      <c r="T525" s="43"/>
    </row>
    <row r="526" ht="16.5" customHeight="1" spans="1:20">
      <c r="A526" s="30" t="s">
        <v>505</v>
      </c>
      <c r="B526" s="31"/>
      <c r="C526" s="31"/>
      <c r="D526" s="31">
        <v>0</v>
      </c>
      <c r="E526" s="32"/>
      <c r="F526" s="31"/>
      <c r="G526" s="28"/>
      <c r="H526" s="29"/>
      <c r="I526" s="48">
        <v>59</v>
      </c>
      <c r="J526" s="28"/>
      <c r="K526" s="32"/>
      <c r="Q526" s="2">
        <f t="shared" si="126"/>
        <v>59</v>
      </c>
      <c r="R526" s="31">
        <v>300</v>
      </c>
      <c r="S526" s="31"/>
      <c r="T526" s="43">
        <f t="shared" ref="T526:T540" si="127">R526+S526</f>
        <v>300</v>
      </c>
    </row>
    <row r="527" ht="16.5" customHeight="1" spans="1:20">
      <c r="A527" s="30" t="s">
        <v>506</v>
      </c>
      <c r="B527" s="31"/>
      <c r="C527" s="31"/>
      <c r="D527" s="31">
        <v>0</v>
      </c>
      <c r="E527" s="32"/>
      <c r="F527" s="31"/>
      <c r="G527" s="28"/>
      <c r="H527" s="29"/>
      <c r="I527" s="48">
        <v>418.36</v>
      </c>
      <c r="J527" s="28"/>
      <c r="K527" s="32"/>
      <c r="L527" s="49"/>
      <c r="Q527" s="2">
        <f t="shared" si="126"/>
        <v>418.36</v>
      </c>
      <c r="R527" s="31"/>
      <c r="S527" s="31"/>
      <c r="T527" s="43"/>
    </row>
    <row r="528" ht="16.5" customHeight="1" spans="1:20">
      <c r="A528" s="30" t="s">
        <v>152</v>
      </c>
      <c r="B528" s="31"/>
      <c r="C528" s="31"/>
      <c r="D528" s="31">
        <v>0</v>
      </c>
      <c r="E528" s="32"/>
      <c r="F528" s="31"/>
      <c r="G528" s="28"/>
      <c r="H528" s="29"/>
      <c r="I528" s="48">
        <v>89.1</v>
      </c>
      <c r="J528" s="28"/>
      <c r="K528" s="32"/>
      <c r="Q528" s="2">
        <f t="shared" si="126"/>
        <v>89.1</v>
      </c>
      <c r="R528" s="31">
        <v>8.67</v>
      </c>
      <c r="S528" s="31"/>
      <c r="T528" s="43">
        <f t="shared" si="127"/>
        <v>8.67</v>
      </c>
    </row>
    <row r="529" ht="16.5" customHeight="1" spans="1:20">
      <c r="A529" s="30" t="s">
        <v>507</v>
      </c>
      <c r="B529" s="31"/>
      <c r="C529" s="31"/>
      <c r="D529" s="31">
        <v>0</v>
      </c>
      <c r="E529" s="32"/>
      <c r="F529" s="31"/>
      <c r="G529" s="28"/>
      <c r="H529" s="29"/>
      <c r="I529" s="48">
        <v>133.98</v>
      </c>
      <c r="J529" s="28"/>
      <c r="K529" s="32"/>
      <c r="Q529" s="2">
        <f t="shared" si="126"/>
        <v>133.98</v>
      </c>
      <c r="R529" s="31">
        <v>284.38</v>
      </c>
      <c r="S529" s="31">
        <v>30</v>
      </c>
      <c r="T529" s="43">
        <f t="shared" si="127"/>
        <v>314.38</v>
      </c>
    </row>
    <row r="530" ht="16.5" customHeight="1" spans="1:20">
      <c r="A530" s="30" t="s">
        <v>508</v>
      </c>
      <c r="B530" s="31"/>
      <c r="C530" s="31">
        <v>21</v>
      </c>
      <c r="D530" s="31">
        <v>21</v>
      </c>
      <c r="E530" s="32">
        <f t="shared" ref="E530:E533" si="128">D530/C530*100</f>
        <v>100</v>
      </c>
      <c r="F530" s="31">
        <v>76</v>
      </c>
      <c r="G530" s="28"/>
      <c r="H530" s="29">
        <f t="shared" ref="H530:H533" si="129">G530/F530*100</f>
        <v>0</v>
      </c>
      <c r="I530" s="31">
        <v>0</v>
      </c>
      <c r="J530" s="28"/>
      <c r="K530" s="32"/>
      <c r="Q530" s="2">
        <f t="shared" si="126"/>
        <v>142</v>
      </c>
      <c r="R530" s="31"/>
      <c r="S530" s="31"/>
      <c r="T530" s="43">
        <f t="shared" si="127"/>
        <v>0</v>
      </c>
    </row>
    <row r="531" ht="16.5" customHeight="1" spans="1:20">
      <c r="A531" s="30" t="s">
        <v>509</v>
      </c>
      <c r="B531" s="31">
        <v>3430</v>
      </c>
      <c r="C531" s="31">
        <v>1530</v>
      </c>
      <c r="D531" s="31">
        <v>1493</v>
      </c>
      <c r="E531" s="32">
        <f t="shared" si="128"/>
        <v>97.5816993464052</v>
      </c>
      <c r="F531" s="31">
        <v>368</v>
      </c>
      <c r="G531" s="28">
        <f t="shared" ref="G531:G533" si="130">D531-F531</f>
        <v>1125</v>
      </c>
      <c r="H531" s="29">
        <f t="shared" si="129"/>
        <v>305.70652173913</v>
      </c>
      <c r="I531" s="31">
        <v>329.74</v>
      </c>
      <c r="J531" s="28">
        <f t="shared" ref="J531:J533" si="131">I531-B531</f>
        <v>-3100.26</v>
      </c>
      <c r="K531" s="32">
        <f t="shared" ref="K530:K533" si="132">J531/B531*100</f>
        <v>-90.3865889212828</v>
      </c>
      <c r="Q531" s="2">
        <f t="shared" si="126"/>
        <v>5120.38163216425</v>
      </c>
      <c r="R531" s="31">
        <v>2129</v>
      </c>
      <c r="S531" s="31"/>
      <c r="T531" s="43">
        <f t="shared" si="127"/>
        <v>2129</v>
      </c>
    </row>
    <row r="532" s="2" customFormat="1" ht="16.5" customHeight="1" spans="1:20">
      <c r="A532" s="27" t="s">
        <v>510</v>
      </c>
      <c r="B532" s="28">
        <f t="shared" ref="B532:F532" si="133">B533+B538+B553+B557+B569+B572+B576+B581+B585+B589+B592+B601+B602</f>
        <v>307355</v>
      </c>
      <c r="C532" s="28">
        <f t="shared" si="133"/>
        <v>358840</v>
      </c>
      <c r="D532" s="28">
        <f t="shared" si="133"/>
        <v>358835</v>
      </c>
      <c r="E532" s="32">
        <f t="shared" si="128"/>
        <v>99.9986066213354</v>
      </c>
      <c r="F532" s="28">
        <f t="shared" si="133"/>
        <v>340985</v>
      </c>
      <c r="G532" s="28">
        <f t="shared" si="130"/>
        <v>17850</v>
      </c>
      <c r="H532" s="29">
        <f t="shared" si="129"/>
        <v>5.23483437687875</v>
      </c>
      <c r="I532" s="28">
        <f>I533+I538+I553+I557+I569+I572+I576+I581+I585+I589+I592+I601+I602</f>
        <v>336983.25</v>
      </c>
      <c r="J532" s="28">
        <f t="shared" si="131"/>
        <v>29628.25</v>
      </c>
      <c r="K532" s="32">
        <f t="shared" si="132"/>
        <v>9.63974882464902</v>
      </c>
      <c r="Q532" s="2">
        <f t="shared" si="126"/>
        <v>1409606.37318982</v>
      </c>
      <c r="R532" s="28">
        <f>R533+R538+R553+R557+R569+R572+R576+R581+R585+R589+R592+R601+R602</f>
        <v>34327.41</v>
      </c>
      <c r="S532" s="28">
        <f>S533+S538+S553+S557+S569+S572+S576+S581+S585+S589+S592+S601+S602</f>
        <v>1799</v>
      </c>
      <c r="T532" s="43">
        <f t="shared" si="127"/>
        <v>36126.41</v>
      </c>
    </row>
    <row r="533" ht="16.5" customHeight="1" spans="1:20">
      <c r="A533" s="30" t="s">
        <v>511</v>
      </c>
      <c r="B533" s="31">
        <v>1503</v>
      </c>
      <c r="C533" s="31">
        <v>1052</v>
      </c>
      <c r="D533" s="31">
        <v>1052</v>
      </c>
      <c r="E533" s="32">
        <f t="shared" si="128"/>
        <v>100</v>
      </c>
      <c r="F533" s="31">
        <v>1358</v>
      </c>
      <c r="G533" s="28">
        <f t="shared" si="130"/>
        <v>-306</v>
      </c>
      <c r="H533" s="29">
        <f t="shared" si="129"/>
        <v>-22.5331369661267</v>
      </c>
      <c r="I533" s="31">
        <f>SUM(I534:I537)</f>
        <v>1160.8</v>
      </c>
      <c r="J533" s="28">
        <f t="shared" si="131"/>
        <v>-342.2</v>
      </c>
      <c r="K533" s="32">
        <f t="shared" si="132"/>
        <v>-22.7677977378576</v>
      </c>
      <c r="Q533" s="2">
        <f t="shared" si="126"/>
        <v>4174.29906529602</v>
      </c>
      <c r="R533" s="31">
        <f>SUM(R534:R537)</f>
        <v>1090.23</v>
      </c>
      <c r="S533" s="31">
        <f>SUM(S534:S537)</f>
        <v>269</v>
      </c>
      <c r="T533" s="43">
        <f t="shared" si="127"/>
        <v>1359.23</v>
      </c>
    </row>
    <row r="534" ht="16.5" customHeight="1" spans="1:20">
      <c r="A534" s="30" t="s">
        <v>143</v>
      </c>
      <c r="B534" s="31"/>
      <c r="C534" s="31"/>
      <c r="D534" s="31">
        <v>0</v>
      </c>
      <c r="E534" s="32"/>
      <c r="F534" s="31"/>
      <c r="G534" s="28"/>
      <c r="H534" s="29"/>
      <c r="I534" s="31">
        <v>634.38</v>
      </c>
      <c r="J534" s="28"/>
      <c r="K534" s="32"/>
      <c r="Q534" s="2">
        <f t="shared" si="126"/>
        <v>634.38</v>
      </c>
      <c r="R534" s="31">
        <v>641.71</v>
      </c>
      <c r="S534" s="31">
        <v>139</v>
      </c>
      <c r="T534" s="43">
        <f t="shared" si="127"/>
        <v>780.71</v>
      </c>
    </row>
    <row r="535" ht="16.5" customHeight="1" spans="1:20">
      <c r="A535" s="30" t="s">
        <v>144</v>
      </c>
      <c r="B535" s="31"/>
      <c r="C535" s="31"/>
      <c r="D535" s="31">
        <v>0</v>
      </c>
      <c r="E535" s="32"/>
      <c r="F535" s="31"/>
      <c r="G535" s="28"/>
      <c r="H535" s="29"/>
      <c r="I535" s="31">
        <v>158</v>
      </c>
      <c r="J535" s="28"/>
      <c r="K535" s="32"/>
      <c r="Q535" s="2">
        <f t="shared" si="126"/>
        <v>158</v>
      </c>
      <c r="R535" s="31">
        <v>160</v>
      </c>
      <c r="S535" s="31"/>
      <c r="T535" s="43">
        <f t="shared" si="127"/>
        <v>160</v>
      </c>
    </row>
    <row r="536" ht="16.5" customHeight="1" spans="1:20">
      <c r="A536" s="30" t="s">
        <v>145</v>
      </c>
      <c r="B536" s="31"/>
      <c r="C536" s="31"/>
      <c r="D536" s="31">
        <v>0</v>
      </c>
      <c r="E536" s="32"/>
      <c r="F536" s="31"/>
      <c r="G536" s="28"/>
      <c r="H536" s="29"/>
      <c r="I536" s="31">
        <v>104.42</v>
      </c>
      <c r="J536" s="28"/>
      <c r="K536" s="32"/>
      <c r="Q536" s="2">
        <f t="shared" si="126"/>
        <v>104.42</v>
      </c>
      <c r="R536" s="31">
        <v>103.52</v>
      </c>
      <c r="S536" s="31"/>
      <c r="T536" s="43">
        <f t="shared" si="127"/>
        <v>103.52</v>
      </c>
    </row>
    <row r="537" ht="16.5" customHeight="1" spans="1:20">
      <c r="A537" s="30" t="s">
        <v>512</v>
      </c>
      <c r="B537" s="31"/>
      <c r="C537" s="31"/>
      <c r="D537" s="31">
        <v>0</v>
      </c>
      <c r="E537" s="32"/>
      <c r="F537" s="31"/>
      <c r="G537" s="28"/>
      <c r="H537" s="29"/>
      <c r="I537" s="31">
        <v>264</v>
      </c>
      <c r="J537" s="28"/>
      <c r="K537" s="32"/>
      <c r="Q537" s="2">
        <f t="shared" si="126"/>
        <v>264</v>
      </c>
      <c r="R537" s="31">
        <v>185</v>
      </c>
      <c r="S537" s="31">
        <v>130</v>
      </c>
      <c r="T537" s="43">
        <f t="shared" si="127"/>
        <v>315</v>
      </c>
    </row>
    <row r="538" ht="16.5" customHeight="1" spans="1:20">
      <c r="A538" s="30" t="s">
        <v>513</v>
      </c>
      <c r="B538" s="31">
        <v>2882</v>
      </c>
      <c r="C538" s="31">
        <f>2288-7</f>
        <v>2281</v>
      </c>
      <c r="D538" s="31">
        <v>2281</v>
      </c>
      <c r="E538" s="32">
        <f>D538/C538*100</f>
        <v>100</v>
      </c>
      <c r="F538" s="31">
        <v>5583</v>
      </c>
      <c r="G538" s="28">
        <f>D538-F538</f>
        <v>-3302</v>
      </c>
      <c r="H538" s="29">
        <f>G538/F538*100</f>
        <v>-59.1438294823572</v>
      </c>
      <c r="I538" s="31">
        <f>SUM(I539:I552)</f>
        <v>1887.57</v>
      </c>
      <c r="J538" s="28">
        <f>I538-B538</f>
        <v>-994.43</v>
      </c>
      <c r="K538" s="32">
        <f>J538/B538*100</f>
        <v>-34.5048577376822</v>
      </c>
      <c r="Q538" s="2">
        <f t="shared" si="126"/>
        <v>5041.49131277996</v>
      </c>
      <c r="R538" s="31">
        <f>SUM(R539:R552)</f>
        <v>3578.29</v>
      </c>
      <c r="S538" s="31">
        <f>SUM(S539:S552)</f>
        <v>0</v>
      </c>
      <c r="T538" s="43">
        <f t="shared" si="127"/>
        <v>3578.29</v>
      </c>
    </row>
    <row r="539" ht="16.5" customHeight="1" spans="1:20">
      <c r="A539" s="44" t="s">
        <v>514</v>
      </c>
      <c r="B539" s="31"/>
      <c r="C539" s="31"/>
      <c r="D539" s="31">
        <v>0</v>
      </c>
      <c r="E539" s="32"/>
      <c r="F539" s="31"/>
      <c r="G539" s="28"/>
      <c r="H539" s="29"/>
      <c r="I539" s="31">
        <v>837</v>
      </c>
      <c r="J539" s="28"/>
      <c r="K539" s="32"/>
      <c r="Q539" s="2">
        <f t="shared" si="126"/>
        <v>837</v>
      </c>
      <c r="R539" s="31">
        <v>2943.83</v>
      </c>
      <c r="S539" s="31"/>
      <c r="T539" s="43">
        <f t="shared" si="127"/>
        <v>2943.83</v>
      </c>
    </row>
    <row r="540" ht="16.5" customHeight="1" spans="1:20">
      <c r="A540" s="44" t="s">
        <v>515</v>
      </c>
      <c r="B540" s="31"/>
      <c r="C540" s="31"/>
      <c r="D540" s="31">
        <v>0</v>
      </c>
      <c r="E540" s="32"/>
      <c r="F540" s="31"/>
      <c r="G540" s="28"/>
      <c r="H540" s="29"/>
      <c r="I540" s="31">
        <v>131.3</v>
      </c>
      <c r="J540" s="28"/>
      <c r="K540" s="32"/>
      <c r="Q540" s="2">
        <f t="shared" si="126"/>
        <v>131.3</v>
      </c>
      <c r="R540" s="31">
        <v>229.3</v>
      </c>
      <c r="S540" s="31"/>
      <c r="T540" s="43">
        <f t="shared" si="127"/>
        <v>229.3</v>
      </c>
    </row>
    <row r="541" ht="16.5" hidden="1" customHeight="1" spans="1:20">
      <c r="A541" s="44" t="s">
        <v>516</v>
      </c>
      <c r="B541" s="31"/>
      <c r="C541" s="31"/>
      <c r="D541" s="31">
        <v>0</v>
      </c>
      <c r="E541" s="32"/>
      <c r="F541" s="31"/>
      <c r="G541" s="28"/>
      <c r="H541" s="29"/>
      <c r="I541" s="31">
        <v>0</v>
      </c>
      <c r="J541" s="28"/>
      <c r="K541" s="32"/>
      <c r="Q541" s="2">
        <f t="shared" si="126"/>
        <v>0</v>
      </c>
      <c r="R541" s="31"/>
      <c r="S541" s="31"/>
      <c r="T541" s="43"/>
    </row>
    <row r="542" ht="16.5" hidden="1" customHeight="1" spans="1:20">
      <c r="A542" s="44" t="s">
        <v>517</v>
      </c>
      <c r="B542" s="31"/>
      <c r="C542" s="31"/>
      <c r="D542" s="31">
        <v>0</v>
      </c>
      <c r="E542" s="32"/>
      <c r="F542" s="31"/>
      <c r="G542" s="28"/>
      <c r="H542" s="29"/>
      <c r="I542" s="31">
        <v>0</v>
      </c>
      <c r="J542" s="28"/>
      <c r="K542" s="32"/>
      <c r="Q542" s="2">
        <f t="shared" si="126"/>
        <v>0</v>
      </c>
      <c r="R542" s="31"/>
      <c r="S542" s="31"/>
      <c r="T542" s="43"/>
    </row>
    <row r="543" ht="16.5" hidden="1" customHeight="1" spans="1:20">
      <c r="A543" s="44" t="s">
        <v>518</v>
      </c>
      <c r="B543" s="31"/>
      <c r="C543" s="31"/>
      <c r="D543" s="31">
        <v>0</v>
      </c>
      <c r="E543" s="32"/>
      <c r="F543" s="31"/>
      <c r="G543" s="28"/>
      <c r="H543" s="29"/>
      <c r="I543" s="31">
        <v>0</v>
      </c>
      <c r="J543" s="28"/>
      <c r="K543" s="32"/>
      <c r="Q543" s="2">
        <f t="shared" si="126"/>
        <v>0</v>
      </c>
      <c r="R543" s="31"/>
      <c r="S543" s="31"/>
      <c r="T543" s="43"/>
    </row>
    <row r="544" ht="16.5" hidden="1" customHeight="1" spans="1:20">
      <c r="A544" s="44" t="s">
        <v>519</v>
      </c>
      <c r="B544" s="31"/>
      <c r="C544" s="31"/>
      <c r="D544" s="31">
        <v>0</v>
      </c>
      <c r="E544" s="32"/>
      <c r="F544" s="31"/>
      <c r="G544" s="28"/>
      <c r="H544" s="29"/>
      <c r="I544" s="31">
        <v>0</v>
      </c>
      <c r="J544" s="28"/>
      <c r="K544" s="32"/>
      <c r="Q544" s="2">
        <f t="shared" si="126"/>
        <v>0</v>
      </c>
      <c r="R544" s="31"/>
      <c r="S544" s="31"/>
      <c r="T544" s="43"/>
    </row>
    <row r="545" ht="16.5" hidden="1" customHeight="1" spans="1:20">
      <c r="A545" s="44" t="s">
        <v>520</v>
      </c>
      <c r="B545" s="31"/>
      <c r="C545" s="31"/>
      <c r="D545" s="31">
        <v>0</v>
      </c>
      <c r="E545" s="32"/>
      <c r="F545" s="31"/>
      <c r="G545" s="28"/>
      <c r="H545" s="29"/>
      <c r="I545" s="31">
        <v>0</v>
      </c>
      <c r="J545" s="28"/>
      <c r="K545" s="32"/>
      <c r="Q545" s="2">
        <f t="shared" si="126"/>
        <v>0</v>
      </c>
      <c r="R545" s="31"/>
      <c r="S545" s="31"/>
      <c r="T545" s="43"/>
    </row>
    <row r="546" ht="16.5" customHeight="1" spans="1:20">
      <c r="A546" s="44" t="s">
        <v>521</v>
      </c>
      <c r="B546" s="31"/>
      <c r="C546" s="31"/>
      <c r="D546" s="31">
        <v>0</v>
      </c>
      <c r="E546" s="32"/>
      <c r="F546" s="31"/>
      <c r="G546" s="28"/>
      <c r="H546" s="29"/>
      <c r="I546" s="31">
        <v>424.05</v>
      </c>
      <c r="J546" s="28"/>
      <c r="K546" s="32"/>
      <c r="Q546" s="2">
        <f t="shared" si="126"/>
        <v>424.05</v>
      </c>
      <c r="R546" s="31"/>
      <c r="S546" s="31"/>
      <c r="T546" s="43"/>
    </row>
    <row r="547" ht="16.5" hidden="1" customHeight="1" spans="1:20">
      <c r="A547" s="44" t="s">
        <v>522</v>
      </c>
      <c r="B547" s="31"/>
      <c r="C547" s="31"/>
      <c r="D547" s="31">
        <v>0</v>
      </c>
      <c r="E547" s="32"/>
      <c r="F547" s="31"/>
      <c r="G547" s="28"/>
      <c r="H547" s="29"/>
      <c r="I547" s="31">
        <v>0</v>
      </c>
      <c r="J547" s="28"/>
      <c r="K547" s="32"/>
      <c r="Q547" s="2">
        <f t="shared" si="126"/>
        <v>0</v>
      </c>
      <c r="R547" s="31"/>
      <c r="S547" s="31"/>
      <c r="T547" s="43"/>
    </row>
    <row r="548" ht="16.5" hidden="1" customHeight="1" spans="1:20">
      <c r="A548" s="44" t="s">
        <v>523</v>
      </c>
      <c r="B548" s="31"/>
      <c r="C548" s="31"/>
      <c r="D548" s="31">
        <v>0</v>
      </c>
      <c r="E548" s="32"/>
      <c r="F548" s="31"/>
      <c r="G548" s="28"/>
      <c r="H548" s="29"/>
      <c r="I548" s="31">
        <v>0</v>
      </c>
      <c r="J548" s="28"/>
      <c r="K548" s="32"/>
      <c r="Q548" s="2">
        <f t="shared" si="126"/>
        <v>0</v>
      </c>
      <c r="R548" s="31"/>
      <c r="S548" s="31"/>
      <c r="T548" s="43"/>
    </row>
    <row r="549" ht="16.5" hidden="1" customHeight="1" spans="1:20">
      <c r="A549" s="44" t="s">
        <v>524</v>
      </c>
      <c r="B549" s="31"/>
      <c r="C549" s="31"/>
      <c r="D549" s="31">
        <v>0</v>
      </c>
      <c r="E549" s="32"/>
      <c r="F549" s="31"/>
      <c r="G549" s="28"/>
      <c r="H549" s="29"/>
      <c r="I549" s="31">
        <v>0</v>
      </c>
      <c r="J549" s="28"/>
      <c r="K549" s="32"/>
      <c r="Q549" s="2">
        <f t="shared" si="126"/>
        <v>0</v>
      </c>
      <c r="R549" s="31"/>
      <c r="S549" s="31"/>
      <c r="T549" s="43"/>
    </row>
    <row r="550" ht="16.5" hidden="1" customHeight="1" spans="1:20">
      <c r="A550" s="44" t="s">
        <v>525</v>
      </c>
      <c r="B550" s="31"/>
      <c r="C550" s="31"/>
      <c r="D550" s="31">
        <v>0</v>
      </c>
      <c r="E550" s="32"/>
      <c r="F550" s="31"/>
      <c r="G550" s="28"/>
      <c r="H550" s="29"/>
      <c r="I550" s="31">
        <v>0</v>
      </c>
      <c r="J550" s="28"/>
      <c r="K550" s="32"/>
      <c r="Q550" s="2">
        <f t="shared" si="126"/>
        <v>0</v>
      </c>
      <c r="R550" s="31"/>
      <c r="S550" s="31"/>
      <c r="T550" s="43"/>
    </row>
    <row r="551" ht="16.5" customHeight="1" spans="1:20">
      <c r="A551" s="44" t="s">
        <v>526</v>
      </c>
      <c r="B551" s="31"/>
      <c r="C551" s="31"/>
      <c r="D551" s="31">
        <v>0</v>
      </c>
      <c r="E551" s="32"/>
      <c r="F551" s="31"/>
      <c r="G551" s="28"/>
      <c r="H551" s="29"/>
      <c r="I551" s="31">
        <v>80.22</v>
      </c>
      <c r="J551" s="28"/>
      <c r="K551" s="32"/>
      <c r="Q551" s="2">
        <f t="shared" si="126"/>
        <v>80.22</v>
      </c>
      <c r="R551" s="31"/>
      <c r="S551" s="31"/>
      <c r="T551" s="43"/>
    </row>
    <row r="552" ht="16.5" customHeight="1" spans="1:20">
      <c r="A552" s="44" t="s">
        <v>527</v>
      </c>
      <c r="B552" s="31"/>
      <c r="C552" s="31"/>
      <c r="D552" s="31">
        <v>0</v>
      </c>
      <c r="E552" s="32"/>
      <c r="F552" s="31"/>
      <c r="G552" s="28"/>
      <c r="H552" s="29"/>
      <c r="I552" s="31">
        <v>415</v>
      </c>
      <c r="J552" s="28"/>
      <c r="K552" s="32"/>
      <c r="Q552" s="2">
        <f t="shared" si="126"/>
        <v>415</v>
      </c>
      <c r="R552" s="31">
        <v>405.16</v>
      </c>
      <c r="S552" s="31"/>
      <c r="T552" s="43">
        <f t="shared" ref="T552:T554" si="134">R552+S552</f>
        <v>405.16</v>
      </c>
    </row>
    <row r="553" ht="16.5" customHeight="1" spans="1:20">
      <c r="A553" s="30" t="s">
        <v>528</v>
      </c>
      <c r="B553" s="31">
        <v>63</v>
      </c>
      <c r="C553" s="31">
        <v>710</v>
      </c>
      <c r="D553" s="31">
        <v>710</v>
      </c>
      <c r="E553" s="32">
        <f>D553/C553*100</f>
        <v>100</v>
      </c>
      <c r="F553" s="31">
        <v>266</v>
      </c>
      <c r="G553" s="28">
        <f>D553-F553</f>
        <v>444</v>
      </c>
      <c r="H553" s="29">
        <f>G553/F553*100</f>
        <v>166.917293233083</v>
      </c>
      <c r="I553" s="31">
        <f>SUM(I554:I556)</f>
        <v>122</v>
      </c>
      <c r="J553" s="28">
        <f>I553-B553</f>
        <v>59</v>
      </c>
      <c r="K553" s="32">
        <f>J553/B553*100</f>
        <v>93.6507936507936</v>
      </c>
      <c r="Q553" s="2">
        <f t="shared" si="126"/>
        <v>2468.56808688388</v>
      </c>
      <c r="R553" s="31">
        <f>SUM(R554:R554)</f>
        <v>30</v>
      </c>
      <c r="S553" s="31">
        <f>SUM(S554:S554)</f>
        <v>100</v>
      </c>
      <c r="T553" s="43">
        <f t="shared" si="134"/>
        <v>130</v>
      </c>
    </row>
    <row r="554" ht="16.5" hidden="1" customHeight="1" spans="1:20">
      <c r="A554" s="30" t="s">
        <v>529</v>
      </c>
      <c r="B554" s="31"/>
      <c r="C554" s="31"/>
      <c r="D554" s="31">
        <v>0</v>
      </c>
      <c r="E554" s="32"/>
      <c r="F554" s="31"/>
      <c r="G554" s="28"/>
      <c r="H554" s="29"/>
      <c r="I554" s="31">
        <v>0</v>
      </c>
      <c r="J554" s="28"/>
      <c r="K554" s="32"/>
      <c r="Q554" s="2">
        <f t="shared" si="126"/>
        <v>0</v>
      </c>
      <c r="R554" s="31">
        <v>30</v>
      </c>
      <c r="S554" s="31">
        <v>100</v>
      </c>
      <c r="T554" s="43">
        <f t="shared" si="134"/>
        <v>130</v>
      </c>
    </row>
    <row r="555" ht="16.5" hidden="1" customHeight="1" spans="1:20">
      <c r="A555" s="30" t="s">
        <v>530</v>
      </c>
      <c r="B555" s="31"/>
      <c r="C555" s="31"/>
      <c r="D555" s="31">
        <v>0</v>
      </c>
      <c r="E555" s="32"/>
      <c r="F555" s="31"/>
      <c r="G555" s="28"/>
      <c r="H555" s="29"/>
      <c r="I555" s="31">
        <v>0</v>
      </c>
      <c r="J555" s="28"/>
      <c r="K555" s="32"/>
      <c r="Q555" s="2">
        <f t="shared" si="126"/>
        <v>0</v>
      </c>
      <c r="R555" s="31"/>
      <c r="S555" s="31"/>
      <c r="T555" s="43"/>
    </row>
    <row r="556" ht="16.5" customHeight="1" spans="1:20">
      <c r="A556" s="30" t="s">
        <v>531</v>
      </c>
      <c r="B556" s="31"/>
      <c r="C556" s="31"/>
      <c r="D556" s="31">
        <v>0</v>
      </c>
      <c r="E556" s="32"/>
      <c r="F556" s="31"/>
      <c r="G556" s="28"/>
      <c r="H556" s="29"/>
      <c r="I556" s="31">
        <v>122</v>
      </c>
      <c r="J556" s="28"/>
      <c r="K556" s="32"/>
      <c r="Q556" s="2">
        <f t="shared" si="126"/>
        <v>122</v>
      </c>
      <c r="R556" s="31"/>
      <c r="S556" s="31"/>
      <c r="T556" s="43"/>
    </row>
    <row r="557" ht="16.5" customHeight="1" spans="1:20">
      <c r="A557" s="30" t="s">
        <v>532</v>
      </c>
      <c r="B557" s="31">
        <v>10377</v>
      </c>
      <c r="C557" s="31">
        <f>15400-20</f>
        <v>15380</v>
      </c>
      <c r="D557" s="31">
        <v>15378</v>
      </c>
      <c r="E557" s="32">
        <f>D557/C557*100</f>
        <v>99.9869960988296</v>
      </c>
      <c r="F557" s="31">
        <v>8891</v>
      </c>
      <c r="G557" s="28">
        <f>D557-F557</f>
        <v>6487</v>
      </c>
      <c r="H557" s="29">
        <f>G557/F557*100</f>
        <v>72.9614216623552</v>
      </c>
      <c r="I557" s="31">
        <f>SUM(I558:I568)</f>
        <v>12114.08</v>
      </c>
      <c r="J557" s="28">
        <f>I557-B557</f>
        <v>1737.08</v>
      </c>
      <c r="K557" s="32">
        <f>J557/B557*100</f>
        <v>16.7397128264431</v>
      </c>
      <c r="Q557" s="2">
        <f t="shared" si="126"/>
        <v>61662.8481305876</v>
      </c>
      <c r="R557" s="31">
        <f>SUM(R558:R568)</f>
        <v>11561.58</v>
      </c>
      <c r="S557" s="31">
        <f>SUM(S558:S568)</f>
        <v>0</v>
      </c>
      <c r="T557" s="43">
        <f t="shared" ref="T557:T561" si="135">R557+S557</f>
        <v>11561.58</v>
      </c>
    </row>
    <row r="558" ht="16.5" customHeight="1" spans="1:20">
      <c r="A558" s="30" t="s">
        <v>533</v>
      </c>
      <c r="B558" s="31"/>
      <c r="C558" s="31"/>
      <c r="D558" s="31">
        <v>0</v>
      </c>
      <c r="E558" s="32"/>
      <c r="F558" s="31"/>
      <c r="G558" s="28"/>
      <c r="H558" s="29"/>
      <c r="I558" s="31">
        <v>1019.46</v>
      </c>
      <c r="J558" s="28"/>
      <c r="K558" s="32"/>
      <c r="Q558" s="2">
        <f t="shared" si="126"/>
        <v>1019.46</v>
      </c>
      <c r="R558" s="31">
        <v>791.91</v>
      </c>
      <c r="S558" s="31"/>
      <c r="T558" s="43">
        <f t="shared" si="135"/>
        <v>791.91</v>
      </c>
    </row>
    <row r="559" ht="16.5" customHeight="1" spans="1:20">
      <c r="A559" s="30" t="s">
        <v>534</v>
      </c>
      <c r="B559" s="31"/>
      <c r="C559" s="31"/>
      <c r="D559" s="31">
        <v>0</v>
      </c>
      <c r="E559" s="32"/>
      <c r="F559" s="31"/>
      <c r="G559" s="28"/>
      <c r="H559" s="29"/>
      <c r="I559" s="31">
        <v>451.31</v>
      </c>
      <c r="J559" s="28"/>
      <c r="K559" s="32"/>
      <c r="Q559" s="2">
        <f t="shared" si="126"/>
        <v>451.31</v>
      </c>
      <c r="R559" s="31">
        <v>569.82</v>
      </c>
      <c r="S559" s="31"/>
      <c r="T559" s="43">
        <f t="shared" si="135"/>
        <v>569.82</v>
      </c>
    </row>
    <row r="560" ht="16.5" customHeight="1" spans="1:20">
      <c r="A560" s="30" t="s">
        <v>535</v>
      </c>
      <c r="B560" s="31"/>
      <c r="C560" s="31"/>
      <c r="D560" s="31">
        <v>0</v>
      </c>
      <c r="E560" s="32"/>
      <c r="F560" s="31"/>
      <c r="G560" s="28"/>
      <c r="H560" s="29"/>
      <c r="I560" s="31">
        <v>683.49</v>
      </c>
      <c r="J560" s="28"/>
      <c r="K560" s="32"/>
      <c r="Q560" s="2">
        <f t="shared" si="126"/>
        <v>683.49</v>
      </c>
      <c r="R560" s="31">
        <v>608.75</v>
      </c>
      <c r="S560" s="31"/>
      <c r="T560" s="43">
        <f t="shared" si="135"/>
        <v>608.75</v>
      </c>
    </row>
    <row r="561" ht="16.5" hidden="1" customHeight="1" spans="1:20">
      <c r="A561" s="30" t="s">
        <v>536</v>
      </c>
      <c r="B561" s="31"/>
      <c r="C561" s="31"/>
      <c r="D561" s="31">
        <v>0</v>
      </c>
      <c r="E561" s="32"/>
      <c r="F561" s="31"/>
      <c r="G561" s="28"/>
      <c r="H561" s="29"/>
      <c r="I561" s="31">
        <v>0</v>
      </c>
      <c r="J561" s="28"/>
      <c r="K561" s="32"/>
      <c r="Q561" s="2">
        <f t="shared" si="126"/>
        <v>0</v>
      </c>
      <c r="R561" s="31">
        <v>10</v>
      </c>
      <c r="S561" s="31"/>
      <c r="T561" s="43">
        <f t="shared" si="135"/>
        <v>10</v>
      </c>
    </row>
    <row r="562" ht="16.5" hidden="1" customHeight="1" spans="1:20">
      <c r="A562" s="30" t="s">
        <v>537</v>
      </c>
      <c r="B562" s="31"/>
      <c r="C562" s="31"/>
      <c r="D562" s="31">
        <v>0</v>
      </c>
      <c r="E562" s="32"/>
      <c r="F562" s="31"/>
      <c r="G562" s="28"/>
      <c r="H562" s="29"/>
      <c r="I562" s="31">
        <v>0</v>
      </c>
      <c r="J562" s="28"/>
      <c r="K562" s="32"/>
      <c r="Q562" s="2">
        <f t="shared" si="126"/>
        <v>0</v>
      </c>
      <c r="R562" s="31"/>
      <c r="S562" s="31"/>
      <c r="T562" s="43"/>
    </row>
    <row r="563" ht="16.5" customHeight="1" spans="1:20">
      <c r="A563" s="30" t="s">
        <v>538</v>
      </c>
      <c r="B563" s="31"/>
      <c r="C563" s="31"/>
      <c r="D563" s="31">
        <v>0</v>
      </c>
      <c r="E563" s="32"/>
      <c r="F563" s="31"/>
      <c r="G563" s="28"/>
      <c r="H563" s="29"/>
      <c r="I563" s="31">
        <v>338.2</v>
      </c>
      <c r="J563" s="28"/>
      <c r="K563" s="32"/>
      <c r="Q563" s="2">
        <f t="shared" si="126"/>
        <v>338.2</v>
      </c>
      <c r="R563" s="31">
        <v>7402.05</v>
      </c>
      <c r="S563" s="31"/>
      <c r="T563" s="43">
        <f t="shared" ref="T563:T566" si="136">R563+S563</f>
        <v>7402.05</v>
      </c>
    </row>
    <row r="564" ht="16.5" customHeight="1" spans="1:20">
      <c r="A564" s="30" t="s">
        <v>539</v>
      </c>
      <c r="B564" s="31"/>
      <c r="C564" s="31"/>
      <c r="D564" s="31">
        <v>0</v>
      </c>
      <c r="E564" s="32"/>
      <c r="F564" s="31"/>
      <c r="G564" s="28"/>
      <c r="H564" s="29"/>
      <c r="I564" s="31">
        <v>192.35</v>
      </c>
      <c r="J564" s="28"/>
      <c r="K564" s="32"/>
      <c r="Q564" s="2">
        <f t="shared" si="126"/>
        <v>192.35</v>
      </c>
      <c r="R564" s="31">
        <v>169.95</v>
      </c>
      <c r="S564" s="31"/>
      <c r="T564" s="43">
        <f t="shared" si="136"/>
        <v>169.95</v>
      </c>
    </row>
    <row r="565" ht="16.5" customHeight="1" spans="1:20">
      <c r="A565" s="30" t="s">
        <v>540</v>
      </c>
      <c r="B565" s="31"/>
      <c r="C565" s="31"/>
      <c r="D565" s="31">
        <v>0</v>
      </c>
      <c r="E565" s="32"/>
      <c r="F565" s="31"/>
      <c r="G565" s="28"/>
      <c r="H565" s="29"/>
      <c r="I565" s="31">
        <v>1823.48</v>
      </c>
      <c r="J565" s="28"/>
      <c r="K565" s="32"/>
      <c r="Q565" s="2">
        <f t="shared" si="126"/>
        <v>1823.48</v>
      </c>
      <c r="R565" s="31">
        <v>444</v>
      </c>
      <c r="S565" s="31"/>
      <c r="T565" s="43">
        <f t="shared" si="136"/>
        <v>444</v>
      </c>
    </row>
    <row r="566" ht="16.5" customHeight="1" spans="1:20">
      <c r="A566" s="30" t="s">
        <v>541</v>
      </c>
      <c r="B566" s="31"/>
      <c r="C566" s="31"/>
      <c r="D566" s="31">
        <v>0</v>
      </c>
      <c r="E566" s="32"/>
      <c r="F566" s="31"/>
      <c r="G566" s="28"/>
      <c r="H566" s="29"/>
      <c r="I566" s="31">
        <v>1573.9</v>
      </c>
      <c r="J566" s="28"/>
      <c r="K566" s="32"/>
      <c r="Q566" s="2">
        <f t="shared" si="126"/>
        <v>1573.9</v>
      </c>
      <c r="R566" s="31">
        <v>1554.1</v>
      </c>
      <c r="S566" s="31"/>
      <c r="T566" s="43">
        <f t="shared" si="136"/>
        <v>1554.1</v>
      </c>
    </row>
    <row r="567" ht="16.5" customHeight="1" spans="1:20">
      <c r="A567" s="30" t="s">
        <v>542</v>
      </c>
      <c r="B567" s="31"/>
      <c r="C567" s="31"/>
      <c r="D567" s="31">
        <v>0</v>
      </c>
      <c r="E567" s="32"/>
      <c r="F567" s="31"/>
      <c r="G567" s="28"/>
      <c r="H567" s="29"/>
      <c r="I567" s="31">
        <v>2500</v>
      </c>
      <c r="J567" s="28"/>
      <c r="K567" s="32"/>
      <c r="Q567" s="2">
        <f t="shared" si="126"/>
        <v>2500</v>
      </c>
      <c r="R567" s="31"/>
      <c r="S567" s="31"/>
      <c r="T567" s="43"/>
    </row>
    <row r="568" ht="16.5" customHeight="1" spans="1:20">
      <c r="A568" s="30" t="s">
        <v>543</v>
      </c>
      <c r="B568" s="31"/>
      <c r="C568" s="31"/>
      <c r="D568" s="31">
        <v>0</v>
      </c>
      <c r="E568" s="32"/>
      <c r="F568" s="31"/>
      <c r="G568" s="28"/>
      <c r="H568" s="29"/>
      <c r="I568" s="31">
        <v>3531.89</v>
      </c>
      <c r="J568" s="28"/>
      <c r="K568" s="32"/>
      <c r="Q568" s="2">
        <f t="shared" si="126"/>
        <v>3531.89</v>
      </c>
      <c r="R568" s="31">
        <v>11</v>
      </c>
      <c r="S568" s="31"/>
      <c r="T568" s="43">
        <f t="shared" ref="T568:T573" si="137">R568+S568</f>
        <v>11</v>
      </c>
    </row>
    <row r="569" ht="16.5" customHeight="1" spans="1:20">
      <c r="A569" s="30" t="s">
        <v>544</v>
      </c>
      <c r="B569" s="31">
        <v>288</v>
      </c>
      <c r="C569" s="31">
        <v>869</v>
      </c>
      <c r="D569" s="31">
        <v>869</v>
      </c>
      <c r="E569" s="32">
        <f>D569/C569*100</f>
        <v>100</v>
      </c>
      <c r="F569" s="31">
        <v>606</v>
      </c>
      <c r="G569" s="28">
        <f>D569-F569</f>
        <v>263</v>
      </c>
      <c r="H569" s="29">
        <f>G569/F569*100</f>
        <v>43.3993399339934</v>
      </c>
      <c r="I569" s="31">
        <f>I570+I571</f>
        <v>1777.25</v>
      </c>
      <c r="J569" s="28">
        <f>I569-B569</f>
        <v>1489.25</v>
      </c>
      <c r="K569" s="32"/>
      <c r="Q569" s="2">
        <f t="shared" si="126"/>
        <v>5698.89933993399</v>
      </c>
      <c r="R569" s="31"/>
      <c r="S569" s="31"/>
      <c r="T569" s="43">
        <f t="shared" si="137"/>
        <v>0</v>
      </c>
    </row>
    <row r="570" ht="16.5" customHeight="1" spans="1:20">
      <c r="A570" s="30" t="s">
        <v>545</v>
      </c>
      <c r="B570" s="31"/>
      <c r="C570" s="31"/>
      <c r="D570" s="31">
        <v>0</v>
      </c>
      <c r="E570" s="32"/>
      <c r="F570" s="31"/>
      <c r="G570" s="28"/>
      <c r="H570" s="29"/>
      <c r="I570" s="31">
        <v>1777.25</v>
      </c>
      <c r="J570" s="28"/>
      <c r="K570" s="32"/>
      <c r="Q570" s="2">
        <f t="shared" si="126"/>
        <v>1777.25</v>
      </c>
      <c r="R570" s="31"/>
      <c r="S570" s="31"/>
      <c r="T570" s="43"/>
    </row>
    <row r="571" ht="16.5" hidden="1" customHeight="1" spans="1:20">
      <c r="A571" s="30" t="s">
        <v>546</v>
      </c>
      <c r="B571" s="31"/>
      <c r="C571" s="31"/>
      <c r="D571" s="31">
        <v>0</v>
      </c>
      <c r="E571" s="32"/>
      <c r="F571" s="31"/>
      <c r="G571" s="28"/>
      <c r="H571" s="29"/>
      <c r="I571" s="31">
        <v>0</v>
      </c>
      <c r="J571" s="28"/>
      <c r="K571" s="32"/>
      <c r="Q571" s="2">
        <f t="shared" si="126"/>
        <v>0</v>
      </c>
      <c r="R571" s="31"/>
      <c r="S571" s="31"/>
      <c r="T571" s="43"/>
    </row>
    <row r="572" ht="16.5" customHeight="1" spans="1:20">
      <c r="A572" s="30" t="s">
        <v>547</v>
      </c>
      <c r="B572" s="31">
        <v>1220</v>
      </c>
      <c r="C572" s="31">
        <v>1251</v>
      </c>
      <c r="D572" s="31">
        <v>1251</v>
      </c>
      <c r="E572" s="32">
        <f>D572/C572*100</f>
        <v>100</v>
      </c>
      <c r="F572" s="31">
        <v>2190</v>
      </c>
      <c r="G572" s="28">
        <f>D572-F572</f>
        <v>-939</v>
      </c>
      <c r="H572" s="29">
        <f>G572/F572*100</f>
        <v>-42.8767123287671</v>
      </c>
      <c r="I572" s="31">
        <f>SUM(I573:I575)</f>
        <v>1583.52</v>
      </c>
      <c r="J572" s="28">
        <f>I572-B572</f>
        <v>363.52</v>
      </c>
      <c r="K572" s="32">
        <f>J572/B572*100</f>
        <v>29.7967213114754</v>
      </c>
      <c r="Q572" s="2">
        <f t="shared" si="126"/>
        <v>4816.96000898271</v>
      </c>
      <c r="R572" s="31">
        <f>SUM(R573:R575)</f>
        <v>990.3</v>
      </c>
      <c r="S572" s="31">
        <f>SUM(S573:S575)</f>
        <v>136</v>
      </c>
      <c r="T572" s="43">
        <f t="shared" si="137"/>
        <v>1126.3</v>
      </c>
    </row>
    <row r="573" ht="16.5" customHeight="1" spans="1:20">
      <c r="A573" s="30" t="s">
        <v>548</v>
      </c>
      <c r="B573" s="31"/>
      <c r="C573" s="31"/>
      <c r="D573" s="31">
        <v>0</v>
      </c>
      <c r="E573" s="32"/>
      <c r="F573" s="31"/>
      <c r="G573" s="28"/>
      <c r="H573" s="29"/>
      <c r="I573" s="31">
        <v>211.52</v>
      </c>
      <c r="J573" s="28"/>
      <c r="K573" s="32"/>
      <c r="Q573" s="2">
        <f t="shared" si="126"/>
        <v>211.52</v>
      </c>
      <c r="R573" s="31">
        <v>60.3</v>
      </c>
      <c r="S573" s="31">
        <v>136</v>
      </c>
      <c r="T573" s="43">
        <f t="shared" si="137"/>
        <v>196.3</v>
      </c>
    </row>
    <row r="574" ht="16.5" hidden="1" customHeight="1" spans="1:20">
      <c r="A574" s="30" t="s">
        <v>549</v>
      </c>
      <c r="B574" s="31"/>
      <c r="C574" s="31"/>
      <c r="D574" s="31">
        <v>0</v>
      </c>
      <c r="E574" s="32"/>
      <c r="F574" s="31"/>
      <c r="G574" s="28"/>
      <c r="H574" s="29"/>
      <c r="I574" s="31">
        <v>0</v>
      </c>
      <c r="J574" s="28"/>
      <c r="K574" s="32"/>
      <c r="Q574" s="2">
        <f t="shared" si="126"/>
        <v>0</v>
      </c>
      <c r="R574" s="31"/>
      <c r="S574" s="31"/>
      <c r="T574" s="43"/>
    </row>
    <row r="575" ht="16.5" customHeight="1" spans="1:20">
      <c r="A575" s="30" t="s">
        <v>550</v>
      </c>
      <c r="B575" s="31"/>
      <c r="C575" s="31"/>
      <c r="D575" s="31">
        <v>0</v>
      </c>
      <c r="E575" s="32"/>
      <c r="F575" s="31"/>
      <c r="G575" s="28"/>
      <c r="H575" s="29"/>
      <c r="I575" s="31">
        <v>1372</v>
      </c>
      <c r="J575" s="28"/>
      <c r="K575" s="32"/>
      <c r="Q575" s="2">
        <f t="shared" si="126"/>
        <v>1372</v>
      </c>
      <c r="R575" s="31">
        <v>930</v>
      </c>
      <c r="S575" s="31"/>
      <c r="T575" s="43">
        <f t="shared" ref="T575:T582" si="138">R575+S575</f>
        <v>930</v>
      </c>
    </row>
    <row r="576" ht="16.5" customHeight="1" spans="1:20">
      <c r="A576" s="30" t="s">
        <v>551</v>
      </c>
      <c r="B576" s="31">
        <v>15347</v>
      </c>
      <c r="C576" s="31">
        <f>14000-20</f>
        <v>13980</v>
      </c>
      <c r="D576" s="31">
        <v>13977</v>
      </c>
      <c r="E576" s="32">
        <f>D576/C576*100</f>
        <v>99.9785407725322</v>
      </c>
      <c r="F576" s="31">
        <v>14761</v>
      </c>
      <c r="G576" s="28">
        <f>D576-F576</f>
        <v>-784</v>
      </c>
      <c r="H576" s="29">
        <f>G576/F576*100</f>
        <v>-5.3112932728135</v>
      </c>
      <c r="I576" s="31">
        <f>SUM(I577:I580)</f>
        <v>17722.99</v>
      </c>
      <c r="J576" s="28">
        <f>I576-B576</f>
        <v>2375.99</v>
      </c>
      <c r="K576" s="32">
        <f>J576/B576*100</f>
        <v>15.4817879715905</v>
      </c>
      <c r="Q576" s="2">
        <f t="shared" si="126"/>
        <v>62729.1290354713</v>
      </c>
      <c r="R576" s="31">
        <f>SUM(R577:R580)</f>
        <v>11376.56</v>
      </c>
      <c r="S576" s="31">
        <f>SUM(S577:S580)</f>
        <v>1052</v>
      </c>
      <c r="T576" s="43">
        <f t="shared" si="138"/>
        <v>12428.56</v>
      </c>
    </row>
    <row r="577" ht="16.5" customHeight="1" spans="1:20">
      <c r="A577" s="30" t="s">
        <v>552</v>
      </c>
      <c r="B577" s="31"/>
      <c r="C577" s="31"/>
      <c r="D577" s="31">
        <v>0</v>
      </c>
      <c r="E577" s="32"/>
      <c r="F577" s="31"/>
      <c r="G577" s="28"/>
      <c r="H577" s="29"/>
      <c r="I577" s="31">
        <v>5337.97</v>
      </c>
      <c r="J577" s="28"/>
      <c r="K577" s="32"/>
      <c r="Q577" s="2">
        <f t="shared" si="126"/>
        <v>5337.97</v>
      </c>
      <c r="R577" s="31">
        <v>3024.47</v>
      </c>
      <c r="S577" s="31">
        <v>91</v>
      </c>
      <c r="T577" s="43">
        <f t="shared" si="138"/>
        <v>3115.47</v>
      </c>
    </row>
    <row r="578" ht="16.5" customHeight="1" spans="1:20">
      <c r="A578" s="30" t="s">
        <v>553</v>
      </c>
      <c r="B578" s="31"/>
      <c r="C578" s="31"/>
      <c r="D578" s="31">
        <v>0</v>
      </c>
      <c r="E578" s="32"/>
      <c r="F578" s="31"/>
      <c r="G578" s="28"/>
      <c r="H578" s="29"/>
      <c r="I578" s="31">
        <v>5059.48</v>
      </c>
      <c r="J578" s="28"/>
      <c r="K578" s="32"/>
      <c r="Q578" s="2">
        <f t="shared" si="126"/>
        <v>5059.48</v>
      </c>
      <c r="R578" s="31">
        <v>3153.17</v>
      </c>
      <c r="S578" s="31">
        <v>567</v>
      </c>
      <c r="T578" s="43">
        <f t="shared" si="138"/>
        <v>3720.17</v>
      </c>
    </row>
    <row r="579" ht="16.5" customHeight="1" spans="1:20">
      <c r="A579" s="30" t="s">
        <v>554</v>
      </c>
      <c r="B579" s="31"/>
      <c r="C579" s="31"/>
      <c r="D579" s="31">
        <v>0</v>
      </c>
      <c r="E579" s="32"/>
      <c r="F579" s="31"/>
      <c r="G579" s="28"/>
      <c r="H579" s="29"/>
      <c r="I579" s="31">
        <v>7115.51</v>
      </c>
      <c r="J579" s="28"/>
      <c r="K579" s="32"/>
      <c r="Q579" s="2">
        <f t="shared" si="126"/>
        <v>7115.51</v>
      </c>
      <c r="R579" s="31">
        <v>4615.92</v>
      </c>
      <c r="S579" s="31">
        <v>394</v>
      </c>
      <c r="T579" s="43">
        <f t="shared" si="138"/>
        <v>5009.92</v>
      </c>
    </row>
    <row r="580" ht="16.5" customHeight="1" spans="1:20">
      <c r="A580" s="30" t="s">
        <v>555</v>
      </c>
      <c r="B580" s="31"/>
      <c r="C580" s="31"/>
      <c r="D580" s="31">
        <v>0</v>
      </c>
      <c r="E580" s="32"/>
      <c r="F580" s="31"/>
      <c r="G580" s="28"/>
      <c r="H580" s="29"/>
      <c r="I580" s="31">
        <v>210.03</v>
      </c>
      <c r="J580" s="28"/>
      <c r="K580" s="32"/>
      <c r="Q580" s="2">
        <f t="shared" si="126"/>
        <v>210.03</v>
      </c>
      <c r="R580" s="31">
        <v>583</v>
      </c>
      <c r="S580" s="31"/>
      <c r="T580" s="43">
        <f t="shared" si="138"/>
        <v>583</v>
      </c>
    </row>
    <row r="581" ht="16.5" customHeight="1" spans="1:20">
      <c r="A581" s="30" t="s">
        <v>556</v>
      </c>
      <c r="B581" s="31">
        <v>272443</v>
      </c>
      <c r="C581" s="31">
        <v>317546</v>
      </c>
      <c r="D581" s="31">
        <v>317546</v>
      </c>
      <c r="E581" s="32">
        <f>D581/C581*100</f>
        <v>100</v>
      </c>
      <c r="F581" s="31">
        <v>306528</v>
      </c>
      <c r="G581" s="28">
        <f>D581-F581</f>
        <v>11018</v>
      </c>
      <c r="H581" s="29">
        <f>G581/F581*100</f>
        <v>3.59445140411316</v>
      </c>
      <c r="I581" s="31">
        <f>SUM(I582:I584)</f>
        <v>294190.86</v>
      </c>
      <c r="J581" s="28">
        <f>I581-B581</f>
        <v>21747.86</v>
      </c>
      <c r="K581" s="32">
        <f>J581/B581*100</f>
        <v>7.98253579647852</v>
      </c>
      <c r="Q581" s="2">
        <f t="shared" si="126"/>
        <v>1234603.2969872</v>
      </c>
      <c r="R581" s="31">
        <f>SUM(R582:R584)</f>
        <v>2300</v>
      </c>
      <c r="S581" s="31">
        <f>SUM(S582:S584)</f>
        <v>202</v>
      </c>
      <c r="T581" s="43">
        <f t="shared" si="138"/>
        <v>2502</v>
      </c>
    </row>
    <row r="582" ht="16.5" customHeight="1" spans="1:20">
      <c r="A582" s="30" t="s">
        <v>557</v>
      </c>
      <c r="B582" s="31"/>
      <c r="C582" s="31"/>
      <c r="D582" s="31">
        <v>0</v>
      </c>
      <c r="E582" s="32"/>
      <c r="F582" s="31"/>
      <c r="G582" s="28"/>
      <c r="H582" s="29"/>
      <c r="I582" s="46">
        <v>20.7</v>
      </c>
      <c r="J582" s="28"/>
      <c r="K582" s="32"/>
      <c r="Q582" s="2">
        <f t="shared" si="126"/>
        <v>20.7</v>
      </c>
      <c r="R582" s="31">
        <v>2300</v>
      </c>
      <c r="S582" s="31">
        <v>195</v>
      </c>
      <c r="T582" s="43">
        <f t="shared" si="138"/>
        <v>2495</v>
      </c>
    </row>
    <row r="583" ht="16.5" customHeight="1" spans="1:20">
      <c r="A583" s="30" t="s">
        <v>558</v>
      </c>
      <c r="B583" s="31"/>
      <c r="C583" s="31"/>
      <c r="D583" s="31">
        <v>0</v>
      </c>
      <c r="E583" s="32"/>
      <c r="F583" s="31"/>
      <c r="G583" s="28"/>
      <c r="H583" s="29"/>
      <c r="I583" s="46">
        <v>294170.16</v>
      </c>
      <c r="J583" s="28"/>
      <c r="K583" s="32"/>
      <c r="Q583" s="2">
        <f t="shared" si="126"/>
        <v>294170.16</v>
      </c>
      <c r="R583" s="31"/>
      <c r="S583" s="31"/>
      <c r="T583" s="43"/>
    </row>
    <row r="584" ht="16.5" hidden="1" customHeight="1" spans="1:20">
      <c r="A584" s="30" t="s">
        <v>559</v>
      </c>
      <c r="B584" s="31"/>
      <c r="C584" s="31"/>
      <c r="D584" s="31">
        <v>0</v>
      </c>
      <c r="E584" s="32"/>
      <c r="F584" s="31"/>
      <c r="G584" s="28"/>
      <c r="H584" s="29"/>
      <c r="I584" s="46">
        <v>0</v>
      </c>
      <c r="J584" s="45"/>
      <c r="K584" s="45"/>
      <c r="Q584" s="2">
        <f t="shared" ref="Q584:Q647" si="139">B584+C584+D584+E584+G584+H584+I584+J584+K584</f>
        <v>0</v>
      </c>
      <c r="R584" s="45">
        <v>0</v>
      </c>
      <c r="S584" s="45">
        <v>7</v>
      </c>
      <c r="T584" s="43">
        <f t="shared" ref="T584:T586" si="140">R584+S584</f>
        <v>7</v>
      </c>
    </row>
    <row r="585" ht="16.5" customHeight="1" spans="1:20">
      <c r="A585" s="30" t="s">
        <v>560</v>
      </c>
      <c r="B585" s="31">
        <v>100</v>
      </c>
      <c r="C585" s="31">
        <v>225</v>
      </c>
      <c r="D585" s="31">
        <v>225</v>
      </c>
      <c r="E585" s="32">
        <f>D585/C585*100</f>
        <v>100</v>
      </c>
      <c r="F585" s="31">
        <v>53</v>
      </c>
      <c r="G585" s="28">
        <f>D585-F585</f>
        <v>172</v>
      </c>
      <c r="H585" s="29">
        <f>G585/F585*100</f>
        <v>324.528301886792</v>
      </c>
      <c r="I585" s="31">
        <f>SUM(I586:I588)</f>
        <v>100</v>
      </c>
      <c r="J585" s="28">
        <f>I585-B585</f>
        <v>0</v>
      </c>
      <c r="K585" s="32">
        <f>J585/B585*100</f>
        <v>0</v>
      </c>
      <c r="Q585" s="2">
        <f t="shared" si="139"/>
        <v>1246.52830188679</v>
      </c>
      <c r="R585" s="31">
        <f>SUM(R586:R586)</f>
        <v>150</v>
      </c>
      <c r="S585" s="31">
        <f>SUM(S586:S586)</f>
        <v>0</v>
      </c>
      <c r="T585" s="43">
        <f t="shared" si="140"/>
        <v>150</v>
      </c>
    </row>
    <row r="586" ht="16.5" customHeight="1" spans="1:20">
      <c r="A586" s="30" t="s">
        <v>561</v>
      </c>
      <c r="B586" s="31"/>
      <c r="C586" s="31"/>
      <c r="D586" s="31">
        <v>0</v>
      </c>
      <c r="E586" s="32"/>
      <c r="F586" s="31"/>
      <c r="G586" s="28"/>
      <c r="H586" s="29"/>
      <c r="I586" s="31">
        <v>100</v>
      </c>
      <c r="J586" s="28"/>
      <c r="K586" s="32"/>
      <c r="Q586" s="2">
        <f t="shared" si="139"/>
        <v>100</v>
      </c>
      <c r="R586" s="31">
        <v>150</v>
      </c>
      <c r="S586" s="31"/>
      <c r="T586" s="43">
        <f t="shared" si="140"/>
        <v>150</v>
      </c>
    </row>
    <row r="587" ht="16.5" hidden="1" customHeight="1" spans="1:20">
      <c r="A587" s="30" t="s">
        <v>562</v>
      </c>
      <c r="B587" s="31"/>
      <c r="C587" s="31"/>
      <c r="D587" s="31">
        <v>0</v>
      </c>
      <c r="E587" s="32"/>
      <c r="F587" s="31"/>
      <c r="G587" s="28"/>
      <c r="H587" s="29"/>
      <c r="I587" s="31">
        <v>0</v>
      </c>
      <c r="J587" s="28"/>
      <c r="K587" s="32"/>
      <c r="Q587" s="2">
        <f t="shared" si="139"/>
        <v>0</v>
      </c>
      <c r="R587" s="31"/>
      <c r="S587" s="31"/>
      <c r="T587" s="43"/>
    </row>
    <row r="588" ht="16.5" hidden="1" customHeight="1" spans="1:20">
      <c r="A588" s="30" t="s">
        <v>563</v>
      </c>
      <c r="B588" s="31"/>
      <c r="C588" s="31"/>
      <c r="D588" s="31">
        <v>0</v>
      </c>
      <c r="E588" s="32"/>
      <c r="F588" s="31"/>
      <c r="G588" s="28"/>
      <c r="H588" s="29"/>
      <c r="I588" s="31">
        <v>0</v>
      </c>
      <c r="J588" s="28"/>
      <c r="K588" s="32"/>
      <c r="Q588" s="2">
        <f t="shared" si="139"/>
        <v>0</v>
      </c>
      <c r="R588" s="31"/>
      <c r="S588" s="31"/>
      <c r="T588" s="43"/>
    </row>
    <row r="589" ht="16.5" customHeight="1" spans="1:20">
      <c r="A589" s="30" t="s">
        <v>564</v>
      </c>
      <c r="B589" s="31">
        <v>45</v>
      </c>
      <c r="C589" s="31">
        <v>114</v>
      </c>
      <c r="D589" s="31">
        <v>114</v>
      </c>
      <c r="E589" s="32">
        <f>D589/C589*100</f>
        <v>100</v>
      </c>
      <c r="F589" s="31">
        <v>232</v>
      </c>
      <c r="G589" s="28">
        <f>D589-F589</f>
        <v>-118</v>
      </c>
      <c r="H589" s="29">
        <f>G589/F589*100</f>
        <v>-50.8620689655172</v>
      </c>
      <c r="I589" s="31">
        <f>SUM(I590:I591)</f>
        <v>159.5</v>
      </c>
      <c r="J589" s="28">
        <f>I589-B589</f>
        <v>114.5</v>
      </c>
      <c r="K589" s="32">
        <f>J589/B589*100</f>
        <v>254.444444444444</v>
      </c>
      <c r="Q589" s="2">
        <f t="shared" si="139"/>
        <v>732.582375478927</v>
      </c>
      <c r="R589" s="31">
        <f>SUM(R590:R590)</f>
        <v>97.5</v>
      </c>
      <c r="S589" s="31">
        <f>SUM(S590:S590)</f>
        <v>40</v>
      </c>
      <c r="T589" s="43">
        <f t="shared" ref="T589:T594" si="141">R589+S589</f>
        <v>137.5</v>
      </c>
    </row>
    <row r="590" ht="16.5" customHeight="1" spans="1:20">
      <c r="A590" s="30" t="s">
        <v>565</v>
      </c>
      <c r="B590" s="31"/>
      <c r="C590" s="31"/>
      <c r="D590" s="31">
        <v>0</v>
      </c>
      <c r="E590" s="32"/>
      <c r="F590" s="31"/>
      <c r="G590" s="28"/>
      <c r="H590" s="29"/>
      <c r="I590" s="31">
        <v>159.5</v>
      </c>
      <c r="J590" s="28"/>
      <c r="K590" s="32"/>
      <c r="Q590" s="2">
        <f t="shared" si="139"/>
        <v>159.5</v>
      </c>
      <c r="R590" s="31">
        <v>97.5</v>
      </c>
      <c r="S590" s="31">
        <v>40</v>
      </c>
      <c r="T590" s="43">
        <f t="shared" si="141"/>
        <v>137.5</v>
      </c>
    </row>
    <row r="591" ht="16.5" hidden="1" customHeight="1" spans="1:20">
      <c r="A591" s="30" t="s">
        <v>566</v>
      </c>
      <c r="B591" s="31"/>
      <c r="C591" s="31"/>
      <c r="D591" s="31">
        <v>0</v>
      </c>
      <c r="E591" s="32"/>
      <c r="F591" s="31"/>
      <c r="G591" s="28"/>
      <c r="H591" s="29"/>
      <c r="I591" s="31">
        <v>0</v>
      </c>
      <c r="J591" s="28"/>
      <c r="K591" s="32"/>
      <c r="Q591" s="2">
        <f t="shared" si="139"/>
        <v>0</v>
      </c>
      <c r="R591" s="31"/>
      <c r="S591" s="31"/>
      <c r="T591" s="43"/>
    </row>
    <row r="592" ht="16.5" customHeight="1" spans="1:20">
      <c r="A592" s="30" t="s">
        <v>567</v>
      </c>
      <c r="B592" s="31">
        <v>1630</v>
      </c>
      <c r="C592" s="31">
        <v>1662</v>
      </c>
      <c r="D592" s="31">
        <v>1662</v>
      </c>
      <c r="E592" s="32">
        <f>D592/C592*100</f>
        <v>100</v>
      </c>
      <c r="F592" s="31">
        <v>395</v>
      </c>
      <c r="G592" s="28">
        <f>D592-F592</f>
        <v>1267</v>
      </c>
      <c r="H592" s="29">
        <f>G592/F592*100</f>
        <v>320.759493670886</v>
      </c>
      <c r="I592" s="31">
        <f>SUM(I593:I600)</f>
        <v>1632.35</v>
      </c>
      <c r="J592" s="28">
        <f>I592-B592</f>
        <v>2.34999999999991</v>
      </c>
      <c r="K592" s="32">
        <f>J592/B592*100</f>
        <v>0.144171779141099</v>
      </c>
      <c r="Q592" s="2">
        <f t="shared" si="139"/>
        <v>8276.60366545003</v>
      </c>
      <c r="R592" s="31">
        <f>SUM(R593:R600)</f>
        <v>214.45</v>
      </c>
      <c r="S592" s="31"/>
      <c r="T592" s="43">
        <f t="shared" si="141"/>
        <v>214.45</v>
      </c>
    </row>
    <row r="593" ht="16.5" customHeight="1" spans="1:20">
      <c r="A593" s="30" t="s">
        <v>143</v>
      </c>
      <c r="B593" s="31"/>
      <c r="C593" s="31"/>
      <c r="D593" s="31">
        <v>0</v>
      </c>
      <c r="E593" s="32"/>
      <c r="F593" s="31"/>
      <c r="G593" s="28"/>
      <c r="H593" s="29"/>
      <c r="I593" s="31">
        <v>484.86</v>
      </c>
      <c r="J593" s="28"/>
      <c r="K593" s="32"/>
      <c r="Q593" s="2">
        <f t="shared" si="139"/>
        <v>484.86</v>
      </c>
      <c r="R593" s="31">
        <v>144.45</v>
      </c>
      <c r="S593" s="31"/>
      <c r="T593" s="43">
        <f t="shared" si="141"/>
        <v>144.45</v>
      </c>
    </row>
    <row r="594" ht="16.5" customHeight="1" spans="1:20">
      <c r="A594" s="30" t="s">
        <v>144</v>
      </c>
      <c r="B594" s="31"/>
      <c r="C594" s="31"/>
      <c r="D594" s="31">
        <v>0</v>
      </c>
      <c r="E594" s="32"/>
      <c r="F594" s="31"/>
      <c r="G594" s="28"/>
      <c r="H594" s="29"/>
      <c r="I594" s="31">
        <v>35</v>
      </c>
      <c r="J594" s="28"/>
      <c r="K594" s="32"/>
      <c r="Q594" s="2">
        <f t="shared" si="139"/>
        <v>35</v>
      </c>
      <c r="R594" s="31">
        <v>60</v>
      </c>
      <c r="S594" s="31"/>
      <c r="T594" s="43">
        <f t="shared" si="141"/>
        <v>60</v>
      </c>
    </row>
    <row r="595" ht="16.5" hidden="1" customHeight="1" spans="1:20">
      <c r="A595" s="30" t="s">
        <v>145</v>
      </c>
      <c r="B595" s="31"/>
      <c r="C595" s="31"/>
      <c r="D595" s="31">
        <v>0</v>
      </c>
      <c r="E595" s="32"/>
      <c r="F595" s="31"/>
      <c r="G595" s="28"/>
      <c r="H595" s="29"/>
      <c r="I595" s="31">
        <v>0</v>
      </c>
      <c r="J595" s="28"/>
      <c r="K595" s="32"/>
      <c r="Q595" s="2">
        <f t="shared" si="139"/>
        <v>0</v>
      </c>
      <c r="R595" s="31"/>
      <c r="S595" s="31"/>
      <c r="T595" s="43"/>
    </row>
    <row r="596" ht="16.5" hidden="1" customHeight="1" spans="1:20">
      <c r="A596" s="30" t="s">
        <v>184</v>
      </c>
      <c r="B596" s="31"/>
      <c r="C596" s="31"/>
      <c r="D596" s="31">
        <v>0</v>
      </c>
      <c r="E596" s="32"/>
      <c r="F596" s="31"/>
      <c r="G596" s="28"/>
      <c r="H596" s="29"/>
      <c r="I596" s="31">
        <v>0</v>
      </c>
      <c r="J596" s="28"/>
      <c r="K596" s="32"/>
      <c r="Q596" s="2">
        <f t="shared" si="139"/>
        <v>0</v>
      </c>
      <c r="R596" s="31"/>
      <c r="S596" s="31"/>
      <c r="T596" s="43"/>
    </row>
    <row r="597" ht="16.5" hidden="1" customHeight="1" spans="1:20">
      <c r="A597" s="30" t="s">
        <v>568</v>
      </c>
      <c r="B597" s="31"/>
      <c r="C597" s="31"/>
      <c r="D597" s="31">
        <v>0</v>
      </c>
      <c r="E597" s="32"/>
      <c r="F597" s="31"/>
      <c r="G597" s="28"/>
      <c r="H597" s="29"/>
      <c r="I597" s="31">
        <v>0</v>
      </c>
      <c r="J597" s="28"/>
      <c r="K597" s="32"/>
      <c r="Q597" s="2">
        <f t="shared" si="139"/>
        <v>0</v>
      </c>
      <c r="R597" s="31"/>
      <c r="S597" s="31"/>
      <c r="T597" s="43"/>
    </row>
    <row r="598" ht="16.5" customHeight="1" spans="1:20">
      <c r="A598" s="30" t="s">
        <v>569</v>
      </c>
      <c r="B598" s="31"/>
      <c r="C598" s="31"/>
      <c r="D598" s="31">
        <v>0</v>
      </c>
      <c r="E598" s="32"/>
      <c r="F598" s="31"/>
      <c r="G598" s="28"/>
      <c r="H598" s="29"/>
      <c r="I598" s="31">
        <v>1000.72</v>
      </c>
      <c r="J598" s="28"/>
      <c r="K598" s="32"/>
      <c r="Q598" s="2">
        <f t="shared" si="139"/>
        <v>1000.72</v>
      </c>
      <c r="R598" s="31"/>
      <c r="S598" s="31"/>
      <c r="T598" s="43"/>
    </row>
    <row r="599" ht="16.5" customHeight="1" spans="1:20">
      <c r="A599" s="30" t="s">
        <v>152</v>
      </c>
      <c r="B599" s="31"/>
      <c r="C599" s="31"/>
      <c r="D599" s="31">
        <v>0</v>
      </c>
      <c r="E599" s="32"/>
      <c r="F599" s="31"/>
      <c r="G599" s="28"/>
      <c r="H599" s="29"/>
      <c r="I599" s="31">
        <v>4.39</v>
      </c>
      <c r="J599" s="28"/>
      <c r="K599" s="32"/>
      <c r="Q599" s="2">
        <f t="shared" si="139"/>
        <v>4.39</v>
      </c>
      <c r="R599" s="31"/>
      <c r="S599" s="31"/>
      <c r="T599" s="43"/>
    </row>
    <row r="600" ht="16.5" customHeight="1" spans="1:20">
      <c r="A600" s="30" t="s">
        <v>570</v>
      </c>
      <c r="B600" s="31"/>
      <c r="C600" s="31"/>
      <c r="D600" s="31">
        <v>0</v>
      </c>
      <c r="E600" s="32"/>
      <c r="F600" s="31"/>
      <c r="G600" s="28"/>
      <c r="H600" s="29"/>
      <c r="I600" s="31">
        <v>107.38</v>
      </c>
      <c r="J600" s="28"/>
      <c r="K600" s="32"/>
      <c r="Q600" s="2">
        <f t="shared" si="139"/>
        <v>107.38</v>
      </c>
      <c r="R600" s="31">
        <v>10</v>
      </c>
      <c r="S600" s="31"/>
      <c r="T600" s="43">
        <f t="shared" ref="T600:T606" si="142">R600+S600</f>
        <v>10</v>
      </c>
    </row>
    <row r="601" ht="16.5" customHeight="1" spans="1:20">
      <c r="A601" s="30" t="s">
        <v>571</v>
      </c>
      <c r="B601" s="31">
        <v>6</v>
      </c>
      <c r="C601" s="31"/>
      <c r="D601" s="31">
        <v>0</v>
      </c>
      <c r="E601" s="32"/>
      <c r="F601" s="31">
        <v>3</v>
      </c>
      <c r="G601" s="28">
        <f t="shared" ref="G601:G604" si="143">D601-F601</f>
        <v>-3</v>
      </c>
      <c r="H601" s="29">
        <f t="shared" ref="H601:H604" si="144">G601/F601*100</f>
        <v>-100</v>
      </c>
      <c r="I601" s="31">
        <v>0</v>
      </c>
      <c r="J601" s="28">
        <f t="shared" ref="J601:J604" si="145">I601-B601</f>
        <v>-6</v>
      </c>
      <c r="K601" s="32">
        <f t="shared" ref="K601:K604" si="146">J601/B601*100</f>
        <v>-100</v>
      </c>
      <c r="Q601" s="2">
        <f t="shared" si="139"/>
        <v>-203</v>
      </c>
      <c r="R601" s="31"/>
      <c r="S601" s="31"/>
      <c r="T601" s="43">
        <f t="shared" si="142"/>
        <v>0</v>
      </c>
    </row>
    <row r="602" ht="16.5" customHeight="1" spans="1:20">
      <c r="A602" s="30" t="s">
        <v>572</v>
      </c>
      <c r="B602" s="31">
        <v>1451</v>
      </c>
      <c r="C602" s="31">
        <v>3770</v>
      </c>
      <c r="D602" s="31">
        <v>3770</v>
      </c>
      <c r="E602" s="32">
        <f t="shared" ref="E602:E604" si="147">D602/C602*100</f>
        <v>100</v>
      </c>
      <c r="F602" s="31">
        <v>119</v>
      </c>
      <c r="G602" s="28">
        <f t="shared" si="143"/>
        <v>3651</v>
      </c>
      <c r="H602" s="29">
        <f t="shared" si="144"/>
        <v>3068.06722689076</v>
      </c>
      <c r="I602" s="31">
        <v>4532.33</v>
      </c>
      <c r="J602" s="28">
        <f t="shared" si="145"/>
        <v>3081.33</v>
      </c>
      <c r="K602" s="32">
        <f t="shared" si="146"/>
        <v>212.359062715369</v>
      </c>
      <c r="Q602" s="2">
        <f t="shared" si="139"/>
        <v>23636.0862896061</v>
      </c>
      <c r="R602" s="31">
        <v>2938.5</v>
      </c>
      <c r="S602" s="31"/>
      <c r="T602" s="43">
        <f t="shared" si="142"/>
        <v>2938.5</v>
      </c>
    </row>
    <row r="603" s="2" customFormat="1" ht="16.5" customHeight="1" spans="1:20">
      <c r="A603" s="27" t="s">
        <v>573</v>
      </c>
      <c r="B603" s="28">
        <f t="shared" ref="B603:F603" si="148">B604+B614+B615+B624+B631+B632+B633+B634+B635+B636+B637+B643+B644+B645+B646</f>
        <v>8402</v>
      </c>
      <c r="C603" s="28">
        <f t="shared" si="148"/>
        <v>6629</v>
      </c>
      <c r="D603" s="28">
        <f t="shared" si="148"/>
        <v>6455</v>
      </c>
      <c r="E603" s="32">
        <f t="shared" si="147"/>
        <v>97.375169708855</v>
      </c>
      <c r="F603" s="28">
        <f t="shared" si="148"/>
        <v>1345</v>
      </c>
      <c r="G603" s="28">
        <f t="shared" si="143"/>
        <v>5110</v>
      </c>
      <c r="H603" s="29">
        <f t="shared" si="144"/>
        <v>379.925650557621</v>
      </c>
      <c r="I603" s="28">
        <f>I604+I614+I615+I624+I631+I632+I633+I634+I635+I636+I637+I643+I644+I645+I646</f>
        <v>9497.26</v>
      </c>
      <c r="J603" s="28">
        <f t="shared" si="145"/>
        <v>1095.26</v>
      </c>
      <c r="K603" s="32">
        <f t="shared" si="146"/>
        <v>13.0357057843371</v>
      </c>
      <c r="Q603" s="2">
        <f t="shared" si="139"/>
        <v>37678.8565260508</v>
      </c>
      <c r="R603" s="28">
        <f>R604+R614+R615+R624+R631+R632+R633+R634+R635+R636+R637+R643+R644+R645+R646</f>
        <v>8431.94</v>
      </c>
      <c r="S603" s="28">
        <f>S604+S614+S615+S624+S631+S632+S633+S634+S635+S636+S637+S643+S644+S645+S646</f>
        <v>1111</v>
      </c>
      <c r="T603" s="43">
        <f t="shared" si="142"/>
        <v>9542.94</v>
      </c>
    </row>
    <row r="604" ht="16.5" customHeight="1" spans="1:20">
      <c r="A604" s="30" t="s">
        <v>574</v>
      </c>
      <c r="B604" s="31">
        <v>5278</v>
      </c>
      <c r="C604" s="31">
        <f>5278-1300-30</f>
        <v>3948</v>
      </c>
      <c r="D604" s="31">
        <v>3896</v>
      </c>
      <c r="E604" s="32">
        <f t="shared" si="147"/>
        <v>98.6828774062817</v>
      </c>
      <c r="F604" s="31">
        <v>2309</v>
      </c>
      <c r="G604" s="28">
        <f t="shared" si="143"/>
        <v>1587</v>
      </c>
      <c r="H604" s="29">
        <f t="shared" si="144"/>
        <v>68.7310524036379</v>
      </c>
      <c r="I604" s="31">
        <f>SUM(I605:I613)</f>
        <v>4213.24</v>
      </c>
      <c r="J604" s="28">
        <f t="shared" si="145"/>
        <v>-1064.76</v>
      </c>
      <c r="K604" s="32">
        <f t="shared" si="146"/>
        <v>-20.1735505873437</v>
      </c>
      <c r="Q604" s="2">
        <f t="shared" si="139"/>
        <v>18004.7203792226</v>
      </c>
      <c r="R604" s="31">
        <f>SUM(R605:R613)</f>
        <v>2138.88</v>
      </c>
      <c r="S604" s="31">
        <f>SUM(S605:S613)</f>
        <v>112</v>
      </c>
      <c r="T604" s="43">
        <f t="shared" si="142"/>
        <v>2250.88</v>
      </c>
    </row>
    <row r="605" ht="16.5" customHeight="1" spans="1:20">
      <c r="A605" s="30" t="s">
        <v>143</v>
      </c>
      <c r="B605" s="31"/>
      <c r="C605" s="31"/>
      <c r="D605" s="31">
        <v>0</v>
      </c>
      <c r="E605" s="32"/>
      <c r="F605" s="31"/>
      <c r="G605" s="28"/>
      <c r="H605" s="29"/>
      <c r="I605" s="31">
        <v>2934.84</v>
      </c>
      <c r="J605" s="28"/>
      <c r="K605" s="32"/>
      <c r="Q605" s="2">
        <f t="shared" si="139"/>
        <v>2934.84</v>
      </c>
      <c r="R605" s="31">
        <v>99.94</v>
      </c>
      <c r="S605" s="31">
        <v>83</v>
      </c>
      <c r="T605" s="43">
        <f t="shared" si="142"/>
        <v>182.94</v>
      </c>
    </row>
    <row r="606" ht="16.5" customHeight="1" spans="1:20">
      <c r="A606" s="30" t="s">
        <v>144</v>
      </c>
      <c r="B606" s="31"/>
      <c r="C606" s="31"/>
      <c r="D606" s="31">
        <v>0</v>
      </c>
      <c r="E606" s="32"/>
      <c r="F606" s="31"/>
      <c r="G606" s="28"/>
      <c r="H606" s="29"/>
      <c r="I606" s="31">
        <v>710.79</v>
      </c>
      <c r="J606" s="28"/>
      <c r="K606" s="32"/>
      <c r="Q606" s="2">
        <f t="shared" si="139"/>
        <v>710.79</v>
      </c>
      <c r="R606" s="31"/>
      <c r="S606" s="31">
        <v>10</v>
      </c>
      <c r="T606" s="43">
        <f t="shared" si="142"/>
        <v>10</v>
      </c>
    </row>
    <row r="607" ht="16.5" customHeight="1" spans="1:20">
      <c r="A607" s="30" t="s">
        <v>145</v>
      </c>
      <c r="B607" s="31"/>
      <c r="C607" s="31"/>
      <c r="D607" s="31">
        <v>0</v>
      </c>
      <c r="E607" s="32"/>
      <c r="F607" s="31"/>
      <c r="G607" s="28"/>
      <c r="H607" s="29"/>
      <c r="I607" s="31">
        <v>6.5</v>
      </c>
      <c r="J607" s="28"/>
      <c r="K607" s="32"/>
      <c r="Q607" s="2">
        <f t="shared" si="139"/>
        <v>6.5</v>
      </c>
      <c r="R607" s="31"/>
      <c r="S607" s="31"/>
      <c r="T607" s="43"/>
    </row>
    <row r="608" ht="16.5" hidden="1" customHeight="1" spans="1:20">
      <c r="A608" s="30" t="s">
        <v>575</v>
      </c>
      <c r="B608" s="31"/>
      <c r="C608" s="31"/>
      <c r="D608" s="31">
        <v>0</v>
      </c>
      <c r="E608" s="32"/>
      <c r="F608" s="31"/>
      <c r="G608" s="28"/>
      <c r="H608" s="29"/>
      <c r="I608" s="31">
        <v>0</v>
      </c>
      <c r="J608" s="28"/>
      <c r="K608" s="32"/>
      <c r="Q608" s="2">
        <f t="shared" si="139"/>
        <v>0</v>
      </c>
      <c r="R608" s="31"/>
      <c r="S608" s="31">
        <v>4</v>
      </c>
      <c r="T608" s="43">
        <f t="shared" ref="T608:T616" si="149">R608+S608</f>
        <v>4</v>
      </c>
    </row>
    <row r="609" ht="16.5" hidden="1" customHeight="1" spans="1:20">
      <c r="A609" s="30" t="s">
        <v>576</v>
      </c>
      <c r="B609" s="31"/>
      <c r="C609" s="31"/>
      <c r="D609" s="31">
        <v>0</v>
      </c>
      <c r="E609" s="32"/>
      <c r="F609" s="31"/>
      <c r="G609" s="28"/>
      <c r="H609" s="29"/>
      <c r="I609" s="31">
        <v>0</v>
      </c>
      <c r="J609" s="28"/>
      <c r="K609" s="32"/>
      <c r="Q609" s="2">
        <f t="shared" si="139"/>
        <v>0</v>
      </c>
      <c r="R609" s="31"/>
      <c r="S609" s="31">
        <v>15</v>
      </c>
      <c r="T609" s="43">
        <f t="shared" si="149"/>
        <v>15</v>
      </c>
    </row>
    <row r="610" ht="16.5" hidden="1" customHeight="1" spans="1:20">
      <c r="A610" s="30" t="s">
        <v>577</v>
      </c>
      <c r="B610" s="31"/>
      <c r="C610" s="31"/>
      <c r="D610" s="31">
        <v>0</v>
      </c>
      <c r="E610" s="32"/>
      <c r="F610" s="31"/>
      <c r="G610" s="28"/>
      <c r="H610" s="29"/>
      <c r="I610" s="31">
        <v>0</v>
      </c>
      <c r="J610" s="28"/>
      <c r="K610" s="32"/>
      <c r="Q610" s="2">
        <f t="shared" si="139"/>
        <v>0</v>
      </c>
      <c r="R610" s="31"/>
      <c r="S610" s="31"/>
      <c r="T610" s="43"/>
    </row>
    <row r="611" ht="16.5" hidden="1" customHeight="1" spans="1:20">
      <c r="A611" s="30" t="s">
        <v>578</v>
      </c>
      <c r="B611" s="31"/>
      <c r="C611" s="31"/>
      <c r="D611" s="31">
        <v>0</v>
      </c>
      <c r="E611" s="32"/>
      <c r="F611" s="31"/>
      <c r="G611" s="28"/>
      <c r="H611" s="29"/>
      <c r="I611" s="31">
        <v>0</v>
      </c>
      <c r="J611" s="28"/>
      <c r="K611" s="32"/>
      <c r="Q611" s="2">
        <f t="shared" si="139"/>
        <v>0</v>
      </c>
      <c r="R611" s="31"/>
      <c r="S611" s="31"/>
      <c r="T611" s="43"/>
    </row>
    <row r="612" ht="16.5" customHeight="1" spans="1:20">
      <c r="A612" s="30" t="s">
        <v>579</v>
      </c>
      <c r="B612" s="31"/>
      <c r="C612" s="31"/>
      <c r="D612" s="31">
        <v>0</v>
      </c>
      <c r="E612" s="32"/>
      <c r="F612" s="31"/>
      <c r="G612" s="28"/>
      <c r="H612" s="29"/>
      <c r="I612" s="31">
        <v>200</v>
      </c>
      <c r="J612" s="28"/>
      <c r="K612" s="32"/>
      <c r="Q612" s="2">
        <f t="shared" si="139"/>
        <v>200</v>
      </c>
      <c r="R612" s="31"/>
      <c r="S612" s="31"/>
      <c r="T612" s="43"/>
    </row>
    <row r="613" ht="16.5" customHeight="1" spans="1:20">
      <c r="A613" s="30" t="s">
        <v>580</v>
      </c>
      <c r="B613" s="31"/>
      <c r="C613" s="31"/>
      <c r="D613" s="31">
        <v>0</v>
      </c>
      <c r="E613" s="32"/>
      <c r="F613" s="31"/>
      <c r="G613" s="28"/>
      <c r="H613" s="29"/>
      <c r="I613" s="31">
        <v>361.11</v>
      </c>
      <c r="J613" s="28"/>
      <c r="K613" s="32"/>
      <c r="Q613" s="2">
        <f t="shared" si="139"/>
        <v>361.11</v>
      </c>
      <c r="R613" s="31">
        <v>2038.94</v>
      </c>
      <c r="S613" s="31"/>
      <c r="T613" s="43">
        <f t="shared" si="149"/>
        <v>2038.94</v>
      </c>
    </row>
    <row r="614" ht="16.5" customHeight="1" spans="1:20">
      <c r="A614" s="30" t="s">
        <v>581</v>
      </c>
      <c r="B614" s="31">
        <v>285</v>
      </c>
      <c r="C614" s="31">
        <f>285-250</f>
        <v>35</v>
      </c>
      <c r="D614" s="31">
        <v>32</v>
      </c>
      <c r="E614" s="32">
        <f>D614/C614*100</f>
        <v>91.4285714285714</v>
      </c>
      <c r="F614" s="31"/>
      <c r="G614" s="28"/>
      <c r="H614" s="29"/>
      <c r="I614" s="31">
        <v>609.05</v>
      </c>
      <c r="J614" s="28"/>
      <c r="K614" s="32">
        <f>J614/B614*100</f>
        <v>0</v>
      </c>
      <c r="Q614" s="2">
        <f t="shared" si="139"/>
        <v>1052.47857142857</v>
      </c>
      <c r="R614" s="31"/>
      <c r="S614" s="31">
        <v>56</v>
      </c>
      <c r="T614" s="43">
        <f t="shared" si="149"/>
        <v>56</v>
      </c>
    </row>
    <row r="615" ht="16.5" customHeight="1" spans="1:20">
      <c r="A615" s="30" t="s">
        <v>582</v>
      </c>
      <c r="B615" s="31">
        <v>2293</v>
      </c>
      <c r="C615" s="31">
        <f>2293-355</f>
        <v>1938</v>
      </c>
      <c r="D615" s="31">
        <v>1819</v>
      </c>
      <c r="E615" s="32">
        <f>D615/C615*100</f>
        <v>93.859649122807</v>
      </c>
      <c r="F615" s="31">
        <v>-2378</v>
      </c>
      <c r="G615" s="28">
        <f>D615-F615</f>
        <v>4197</v>
      </c>
      <c r="H615" s="29">
        <f>G615/F615*100</f>
        <v>-176.492851135408</v>
      </c>
      <c r="I615" s="31">
        <f>SUM(I616:I623)</f>
        <v>1567.74</v>
      </c>
      <c r="J615" s="28">
        <f>I615-B615</f>
        <v>-725.26</v>
      </c>
      <c r="K615" s="32">
        <f>J615/B615*100</f>
        <v>-31.6293065852595</v>
      </c>
      <c r="Q615" s="2">
        <f t="shared" si="139"/>
        <v>10975.2174914021</v>
      </c>
      <c r="R615" s="31">
        <f>SUM(R616:R623)</f>
        <v>3334.37</v>
      </c>
      <c r="S615" s="31">
        <f>SUM(S616:S623)</f>
        <v>676</v>
      </c>
      <c r="T615" s="43">
        <f t="shared" si="149"/>
        <v>4010.37</v>
      </c>
    </row>
    <row r="616" ht="16.5" customHeight="1" spans="1:20">
      <c r="A616" s="30" t="s">
        <v>583</v>
      </c>
      <c r="B616" s="31"/>
      <c r="C616" s="31"/>
      <c r="D616" s="31">
        <v>0</v>
      </c>
      <c r="E616" s="32"/>
      <c r="F616" s="31"/>
      <c r="G616" s="28"/>
      <c r="H616" s="29"/>
      <c r="I616" s="31">
        <v>347.61</v>
      </c>
      <c r="J616" s="28"/>
      <c r="K616" s="32"/>
      <c r="Q616" s="2">
        <f t="shared" si="139"/>
        <v>347.61</v>
      </c>
      <c r="R616" s="31">
        <v>3250</v>
      </c>
      <c r="S616" s="31">
        <v>671</v>
      </c>
      <c r="T616" s="43">
        <f t="shared" si="149"/>
        <v>3921</v>
      </c>
    </row>
    <row r="617" ht="16.5" customHeight="1" spans="1:20">
      <c r="A617" s="30" t="s">
        <v>584</v>
      </c>
      <c r="B617" s="31"/>
      <c r="C617" s="31"/>
      <c r="D617" s="31">
        <v>0</v>
      </c>
      <c r="E617" s="32"/>
      <c r="F617" s="31"/>
      <c r="G617" s="28"/>
      <c r="H617" s="29"/>
      <c r="I617" s="31">
        <v>832</v>
      </c>
      <c r="J617" s="28"/>
      <c r="K617" s="32"/>
      <c r="Q617" s="2">
        <f t="shared" si="139"/>
        <v>832</v>
      </c>
      <c r="R617" s="31"/>
      <c r="S617" s="31"/>
      <c r="T617" s="43"/>
    </row>
    <row r="618" ht="16.5" hidden="1" customHeight="1" spans="1:20">
      <c r="A618" s="30" t="s">
        <v>585</v>
      </c>
      <c r="B618" s="31"/>
      <c r="C618" s="31"/>
      <c r="D618" s="31">
        <v>0</v>
      </c>
      <c r="E618" s="32"/>
      <c r="F618" s="31"/>
      <c r="G618" s="28"/>
      <c r="H618" s="29"/>
      <c r="I618" s="31">
        <v>0</v>
      </c>
      <c r="J618" s="28"/>
      <c r="K618" s="32"/>
      <c r="Q618" s="2">
        <f t="shared" si="139"/>
        <v>0</v>
      </c>
      <c r="R618" s="31"/>
      <c r="S618" s="31"/>
      <c r="T618" s="43"/>
    </row>
    <row r="619" ht="16.5" customHeight="1" spans="1:20">
      <c r="A619" s="30" t="s">
        <v>586</v>
      </c>
      <c r="B619" s="31"/>
      <c r="C619" s="31"/>
      <c r="D619" s="31">
        <v>0</v>
      </c>
      <c r="E619" s="32"/>
      <c r="F619" s="31"/>
      <c r="G619" s="28"/>
      <c r="H619" s="29"/>
      <c r="I619" s="31">
        <v>388.13</v>
      </c>
      <c r="J619" s="28"/>
      <c r="K619" s="32"/>
      <c r="Q619" s="2">
        <f t="shared" si="139"/>
        <v>388.13</v>
      </c>
      <c r="R619" s="31">
        <v>34.37</v>
      </c>
      <c r="S619" s="31"/>
      <c r="T619" s="43">
        <f t="shared" ref="T619:T625" si="150">R619+S619</f>
        <v>34.37</v>
      </c>
    </row>
    <row r="620" ht="16.5" hidden="1" customHeight="1" spans="1:20">
      <c r="A620" s="30" t="s">
        <v>587</v>
      </c>
      <c r="B620" s="31"/>
      <c r="C620" s="31"/>
      <c r="D620" s="31">
        <v>0</v>
      </c>
      <c r="E620" s="32"/>
      <c r="F620" s="31"/>
      <c r="G620" s="28"/>
      <c r="H620" s="29"/>
      <c r="I620" s="31">
        <v>0</v>
      </c>
      <c r="J620" s="28"/>
      <c r="K620" s="32"/>
      <c r="Q620" s="2">
        <f t="shared" si="139"/>
        <v>0</v>
      </c>
      <c r="R620" s="31"/>
      <c r="S620" s="31"/>
      <c r="T620" s="43"/>
    </row>
    <row r="621" ht="16.5" hidden="1" customHeight="1" spans="1:20">
      <c r="A621" s="30" t="s">
        <v>588</v>
      </c>
      <c r="B621" s="31"/>
      <c r="C621" s="31"/>
      <c r="D621" s="31">
        <v>0</v>
      </c>
      <c r="E621" s="32"/>
      <c r="F621" s="31"/>
      <c r="G621" s="28"/>
      <c r="H621" s="29"/>
      <c r="I621" s="31">
        <v>0</v>
      </c>
      <c r="J621" s="28"/>
      <c r="K621" s="32"/>
      <c r="Q621" s="2">
        <f t="shared" si="139"/>
        <v>0</v>
      </c>
      <c r="R621" s="31"/>
      <c r="S621" s="31"/>
      <c r="T621" s="43"/>
    </row>
    <row r="622" ht="16.5" hidden="1" customHeight="1" spans="1:20">
      <c r="A622" s="30" t="s">
        <v>589</v>
      </c>
      <c r="B622" s="31"/>
      <c r="C622" s="31"/>
      <c r="D622" s="31">
        <v>0</v>
      </c>
      <c r="E622" s="32"/>
      <c r="F622" s="31"/>
      <c r="G622" s="28"/>
      <c r="H622" s="29"/>
      <c r="I622" s="31">
        <v>0</v>
      </c>
      <c r="J622" s="28"/>
      <c r="K622" s="32"/>
      <c r="Q622" s="2">
        <f t="shared" si="139"/>
        <v>0</v>
      </c>
      <c r="R622" s="31"/>
      <c r="S622" s="31"/>
      <c r="T622" s="43"/>
    </row>
    <row r="623" ht="16.5" hidden="1" customHeight="1" spans="1:20">
      <c r="A623" s="30" t="s">
        <v>590</v>
      </c>
      <c r="B623" s="31"/>
      <c r="C623" s="31"/>
      <c r="D623" s="31">
        <v>0</v>
      </c>
      <c r="E623" s="32"/>
      <c r="F623" s="31"/>
      <c r="G623" s="28"/>
      <c r="H623" s="29"/>
      <c r="I623" s="31">
        <v>0</v>
      </c>
      <c r="J623" s="28"/>
      <c r="K623" s="32"/>
      <c r="Q623" s="2">
        <f t="shared" si="139"/>
        <v>0</v>
      </c>
      <c r="R623" s="31">
        <v>50</v>
      </c>
      <c r="S623" s="31">
        <v>5</v>
      </c>
      <c r="T623" s="43">
        <f t="shared" si="150"/>
        <v>55</v>
      </c>
    </row>
    <row r="624" ht="16.5" customHeight="1" spans="1:20">
      <c r="A624" s="30" t="s">
        <v>591</v>
      </c>
      <c r="B624" s="31">
        <v>8</v>
      </c>
      <c r="C624" s="31">
        <v>8</v>
      </c>
      <c r="D624" s="31">
        <v>8</v>
      </c>
      <c r="E624" s="32">
        <f>D624/C624*100</f>
        <v>100</v>
      </c>
      <c r="F624" s="31">
        <v>13</v>
      </c>
      <c r="G624" s="28">
        <f>D624-F624</f>
        <v>-5</v>
      </c>
      <c r="H624" s="29">
        <f>G624/F624*100</f>
        <v>-38.4615384615385</v>
      </c>
      <c r="I624" s="31">
        <f>SUM(I625:I630)</f>
        <v>30</v>
      </c>
      <c r="J624" s="28">
        <f>I624-B624</f>
        <v>22</v>
      </c>
      <c r="K624" s="32">
        <f>J624/B624*100</f>
        <v>275</v>
      </c>
      <c r="Q624" s="2">
        <f t="shared" si="139"/>
        <v>407.538461538461</v>
      </c>
      <c r="R624" s="31">
        <f>SUM(R625:R625)</f>
        <v>0</v>
      </c>
      <c r="S624" s="31">
        <f>SUM(S625:S625)</f>
        <v>228</v>
      </c>
      <c r="T624" s="43">
        <f t="shared" si="150"/>
        <v>228</v>
      </c>
    </row>
    <row r="625" ht="16.5" customHeight="1" spans="1:20">
      <c r="A625" s="30" t="s">
        <v>592</v>
      </c>
      <c r="B625" s="31"/>
      <c r="C625" s="31"/>
      <c r="D625" s="31">
        <v>0</v>
      </c>
      <c r="E625" s="32"/>
      <c r="F625" s="31"/>
      <c r="G625" s="28"/>
      <c r="H625" s="29"/>
      <c r="I625" s="31">
        <v>30</v>
      </c>
      <c r="J625" s="28"/>
      <c r="K625" s="32"/>
      <c r="Q625" s="2">
        <f t="shared" si="139"/>
        <v>30</v>
      </c>
      <c r="R625" s="31"/>
      <c r="S625" s="31">
        <v>228</v>
      </c>
      <c r="T625" s="43">
        <f t="shared" si="150"/>
        <v>228</v>
      </c>
    </row>
    <row r="626" ht="16.5" hidden="1" customHeight="1" spans="1:20">
      <c r="A626" s="30" t="s">
        <v>593</v>
      </c>
      <c r="B626" s="31"/>
      <c r="C626" s="31"/>
      <c r="D626" s="31">
        <v>0</v>
      </c>
      <c r="E626" s="32"/>
      <c r="F626" s="31"/>
      <c r="G626" s="28"/>
      <c r="H626" s="29"/>
      <c r="I626" s="31">
        <v>0</v>
      </c>
      <c r="J626" s="28"/>
      <c r="K626" s="32"/>
      <c r="Q626" s="2">
        <f t="shared" si="139"/>
        <v>0</v>
      </c>
      <c r="R626" s="31"/>
      <c r="S626" s="31"/>
      <c r="T626" s="43"/>
    </row>
    <row r="627" ht="16.5" hidden="1" customHeight="1" spans="1:20">
      <c r="A627" s="30" t="s">
        <v>594</v>
      </c>
      <c r="B627" s="31"/>
      <c r="C627" s="31"/>
      <c r="D627" s="31">
        <v>0</v>
      </c>
      <c r="E627" s="32"/>
      <c r="F627" s="31"/>
      <c r="G627" s="28"/>
      <c r="H627" s="29"/>
      <c r="I627" s="31">
        <v>0</v>
      </c>
      <c r="J627" s="28"/>
      <c r="K627" s="32"/>
      <c r="Q627" s="2">
        <f t="shared" si="139"/>
        <v>0</v>
      </c>
      <c r="R627" s="31"/>
      <c r="S627" s="31"/>
      <c r="T627" s="43"/>
    </row>
    <row r="628" ht="16.5" hidden="1" customHeight="1" spans="1:20">
      <c r="A628" s="30" t="s">
        <v>595</v>
      </c>
      <c r="B628" s="31"/>
      <c r="C628" s="31"/>
      <c r="D628" s="31">
        <v>0</v>
      </c>
      <c r="E628" s="32"/>
      <c r="F628" s="31"/>
      <c r="G628" s="28"/>
      <c r="H628" s="29"/>
      <c r="I628" s="31">
        <v>0</v>
      </c>
      <c r="J628" s="28"/>
      <c r="K628" s="32"/>
      <c r="Q628" s="2">
        <f t="shared" si="139"/>
        <v>0</v>
      </c>
      <c r="R628" s="31"/>
      <c r="S628" s="31"/>
      <c r="T628" s="43"/>
    </row>
    <row r="629" ht="16.5" hidden="1" customHeight="1" spans="1:20">
      <c r="A629" s="30" t="s">
        <v>596</v>
      </c>
      <c r="B629" s="31"/>
      <c r="C629" s="31"/>
      <c r="D629" s="31">
        <v>0</v>
      </c>
      <c r="E629" s="32"/>
      <c r="F629" s="31"/>
      <c r="G629" s="28"/>
      <c r="H629" s="29"/>
      <c r="I629" s="31">
        <v>0</v>
      </c>
      <c r="J629" s="28"/>
      <c r="K629" s="32"/>
      <c r="Q629" s="2">
        <f t="shared" si="139"/>
        <v>0</v>
      </c>
      <c r="R629" s="31"/>
      <c r="S629" s="31"/>
      <c r="T629" s="43"/>
    </row>
    <row r="630" ht="16.5" hidden="1" customHeight="1" spans="1:20">
      <c r="A630" s="30" t="s">
        <v>597</v>
      </c>
      <c r="B630" s="31"/>
      <c r="C630" s="31"/>
      <c r="D630" s="31">
        <v>0</v>
      </c>
      <c r="E630" s="32"/>
      <c r="F630" s="31"/>
      <c r="G630" s="28"/>
      <c r="H630" s="29"/>
      <c r="I630" s="31">
        <v>0</v>
      </c>
      <c r="J630" s="28"/>
      <c r="K630" s="32"/>
      <c r="Q630" s="2">
        <f t="shared" si="139"/>
        <v>0</v>
      </c>
      <c r="R630" s="31"/>
      <c r="S630" s="31"/>
      <c r="T630" s="43"/>
    </row>
    <row r="631" ht="16.5" customHeight="1" spans="1:20">
      <c r="A631" s="30" t="s">
        <v>598</v>
      </c>
      <c r="B631" s="31"/>
      <c r="C631" s="31"/>
      <c r="D631" s="31">
        <v>0</v>
      </c>
      <c r="E631" s="32"/>
      <c r="F631" s="31"/>
      <c r="G631" s="28">
        <f t="shared" ref="G631:G637" si="151">D631-F631</f>
        <v>0</v>
      </c>
      <c r="H631" s="29"/>
      <c r="I631" s="31">
        <v>71.45</v>
      </c>
      <c r="J631" s="28">
        <f t="shared" ref="J631:J637" si="152">I631-B631</f>
        <v>71.45</v>
      </c>
      <c r="K631" s="32"/>
      <c r="Q631" s="2">
        <f t="shared" si="139"/>
        <v>142.9</v>
      </c>
      <c r="R631" s="31"/>
      <c r="S631" s="31"/>
      <c r="T631" s="43">
        <f t="shared" ref="T631:T640" si="153">R631+S631</f>
        <v>0</v>
      </c>
    </row>
    <row r="632" ht="16.5" hidden="1" customHeight="1" spans="1:20">
      <c r="A632" s="30" t="s">
        <v>599</v>
      </c>
      <c r="B632" s="31"/>
      <c r="C632" s="31"/>
      <c r="D632" s="31">
        <v>0</v>
      </c>
      <c r="E632" s="32" t="e">
        <f t="shared" ref="E631:E637" si="154">D632/C632*100</f>
        <v>#DIV/0!</v>
      </c>
      <c r="F632" s="31"/>
      <c r="G632" s="28">
        <f t="shared" si="151"/>
        <v>0</v>
      </c>
      <c r="H632" s="29" t="e">
        <f t="shared" ref="H631:H637" si="155">G632/F632*100</f>
        <v>#DIV/0!</v>
      </c>
      <c r="I632" s="31">
        <v>0</v>
      </c>
      <c r="J632" s="28">
        <f t="shared" si="152"/>
        <v>0</v>
      </c>
      <c r="K632" s="32" t="e">
        <f t="shared" ref="K631:K637" si="156">J632/B632*100</f>
        <v>#DIV/0!</v>
      </c>
      <c r="Q632" s="2" t="e">
        <f t="shared" si="139"/>
        <v>#DIV/0!</v>
      </c>
      <c r="R632" s="31"/>
      <c r="S632" s="31"/>
      <c r="T632" s="43">
        <f t="shared" si="153"/>
        <v>0</v>
      </c>
    </row>
    <row r="633" ht="16.5" hidden="1" customHeight="1" spans="1:20">
      <c r="A633" s="30" t="s">
        <v>600</v>
      </c>
      <c r="B633" s="31"/>
      <c r="C633" s="31"/>
      <c r="D633" s="31">
        <v>0</v>
      </c>
      <c r="E633" s="32" t="e">
        <f t="shared" si="154"/>
        <v>#DIV/0!</v>
      </c>
      <c r="F633" s="31"/>
      <c r="G633" s="28">
        <f t="shared" si="151"/>
        <v>0</v>
      </c>
      <c r="H633" s="29" t="e">
        <f t="shared" si="155"/>
        <v>#DIV/0!</v>
      </c>
      <c r="I633" s="31">
        <v>0</v>
      </c>
      <c r="J633" s="28">
        <f t="shared" si="152"/>
        <v>0</v>
      </c>
      <c r="K633" s="32" t="e">
        <f t="shared" si="156"/>
        <v>#DIV/0!</v>
      </c>
      <c r="Q633" s="2" t="e">
        <f t="shared" si="139"/>
        <v>#DIV/0!</v>
      </c>
      <c r="R633" s="31"/>
      <c r="S633" s="31"/>
      <c r="T633" s="43">
        <f t="shared" si="153"/>
        <v>0</v>
      </c>
    </row>
    <row r="634" ht="16.5" hidden="1" customHeight="1" spans="1:20">
      <c r="A634" s="30" t="s">
        <v>601</v>
      </c>
      <c r="B634" s="31"/>
      <c r="C634" s="31"/>
      <c r="D634" s="31">
        <v>0</v>
      </c>
      <c r="E634" s="32" t="e">
        <f t="shared" si="154"/>
        <v>#DIV/0!</v>
      </c>
      <c r="F634" s="31"/>
      <c r="G634" s="28">
        <f t="shared" si="151"/>
        <v>0</v>
      </c>
      <c r="H634" s="29" t="e">
        <f t="shared" si="155"/>
        <v>#DIV/0!</v>
      </c>
      <c r="I634" s="31">
        <v>0</v>
      </c>
      <c r="J634" s="28">
        <f t="shared" si="152"/>
        <v>0</v>
      </c>
      <c r="K634" s="32" t="e">
        <f t="shared" si="156"/>
        <v>#DIV/0!</v>
      </c>
      <c r="Q634" s="2" t="e">
        <f t="shared" si="139"/>
        <v>#DIV/0!</v>
      </c>
      <c r="R634" s="31"/>
      <c r="S634" s="31"/>
      <c r="T634" s="43">
        <f t="shared" si="153"/>
        <v>0</v>
      </c>
    </row>
    <row r="635" ht="16.5" hidden="1" customHeight="1" spans="1:20">
      <c r="A635" s="30" t="s">
        <v>602</v>
      </c>
      <c r="B635" s="31"/>
      <c r="C635" s="31"/>
      <c r="D635" s="31">
        <v>0</v>
      </c>
      <c r="E635" s="32" t="e">
        <f t="shared" si="154"/>
        <v>#DIV/0!</v>
      </c>
      <c r="F635" s="31"/>
      <c r="G635" s="28">
        <f t="shared" si="151"/>
        <v>0</v>
      </c>
      <c r="H635" s="29" t="e">
        <f t="shared" si="155"/>
        <v>#DIV/0!</v>
      </c>
      <c r="I635" s="31">
        <v>0</v>
      </c>
      <c r="J635" s="28">
        <f t="shared" si="152"/>
        <v>0</v>
      </c>
      <c r="K635" s="32" t="e">
        <f t="shared" si="156"/>
        <v>#DIV/0!</v>
      </c>
      <c r="Q635" s="2" t="e">
        <f t="shared" si="139"/>
        <v>#DIV/0!</v>
      </c>
      <c r="R635" s="31"/>
      <c r="S635" s="31"/>
      <c r="T635" s="43">
        <f t="shared" si="153"/>
        <v>0</v>
      </c>
    </row>
    <row r="636" ht="16.5" customHeight="1" spans="1:20">
      <c r="A636" s="30" t="s">
        <v>603</v>
      </c>
      <c r="B636" s="31"/>
      <c r="C636" s="31">
        <v>70</v>
      </c>
      <c r="D636" s="31">
        <v>70</v>
      </c>
      <c r="E636" s="32">
        <f t="shared" si="154"/>
        <v>100</v>
      </c>
      <c r="F636" s="31">
        <v>775</v>
      </c>
      <c r="G636" s="28">
        <f t="shared" si="151"/>
        <v>-705</v>
      </c>
      <c r="H636" s="29">
        <f t="shared" si="155"/>
        <v>-90.9677419354839</v>
      </c>
      <c r="I636" s="31">
        <v>2173.93</v>
      </c>
      <c r="J636" s="28">
        <f t="shared" si="152"/>
        <v>2173.93</v>
      </c>
      <c r="K636" s="32"/>
      <c r="Q636" s="2">
        <f t="shared" si="139"/>
        <v>3791.89225806452</v>
      </c>
      <c r="R636" s="31">
        <v>737.5</v>
      </c>
      <c r="S636" s="31"/>
      <c r="T636" s="43">
        <f t="shared" si="153"/>
        <v>737.5</v>
      </c>
    </row>
    <row r="637" ht="16.5" customHeight="1" spans="1:20">
      <c r="A637" s="30" t="s">
        <v>604</v>
      </c>
      <c r="B637" s="31">
        <v>538</v>
      </c>
      <c r="C637" s="31">
        <f>700-70</f>
        <v>630</v>
      </c>
      <c r="D637" s="31">
        <v>630</v>
      </c>
      <c r="E637" s="32">
        <f t="shared" si="154"/>
        <v>100</v>
      </c>
      <c r="F637" s="31">
        <v>588</v>
      </c>
      <c r="G637" s="28">
        <f t="shared" si="151"/>
        <v>42</v>
      </c>
      <c r="H637" s="29">
        <f t="shared" si="155"/>
        <v>7.14285714285714</v>
      </c>
      <c r="I637" s="31">
        <f>SUM(I638:I642)</f>
        <v>831.85</v>
      </c>
      <c r="J637" s="28">
        <f t="shared" si="152"/>
        <v>293.85</v>
      </c>
      <c r="K637" s="32">
        <f t="shared" si="156"/>
        <v>54.6189591078067</v>
      </c>
      <c r="Q637" s="2">
        <f t="shared" si="139"/>
        <v>3127.46181625066</v>
      </c>
      <c r="R637" s="31">
        <f>SUM(R638:R642)</f>
        <v>893.69</v>
      </c>
      <c r="S637" s="31">
        <f>SUM(S638:S642)</f>
        <v>39</v>
      </c>
      <c r="T637" s="43">
        <f t="shared" si="153"/>
        <v>932.69</v>
      </c>
    </row>
    <row r="638" ht="16.5" hidden="1" customHeight="1" spans="1:20">
      <c r="A638" s="30" t="s">
        <v>605</v>
      </c>
      <c r="B638" s="31"/>
      <c r="C638" s="31"/>
      <c r="D638" s="31">
        <v>0</v>
      </c>
      <c r="E638" s="32"/>
      <c r="F638" s="31"/>
      <c r="G638" s="28"/>
      <c r="H638" s="29"/>
      <c r="I638" s="31">
        <v>0</v>
      </c>
      <c r="J638" s="28"/>
      <c r="K638" s="32"/>
      <c r="Q638" s="2">
        <f t="shared" si="139"/>
        <v>0</v>
      </c>
      <c r="R638" s="31">
        <v>509.19</v>
      </c>
      <c r="S638" s="31"/>
      <c r="T638" s="43">
        <f t="shared" si="153"/>
        <v>509.19</v>
      </c>
    </row>
    <row r="639" ht="16.5" customHeight="1" spans="1:20">
      <c r="A639" s="30" t="s">
        <v>606</v>
      </c>
      <c r="B639" s="31"/>
      <c r="C639" s="31"/>
      <c r="D639" s="31">
        <v>0</v>
      </c>
      <c r="E639" s="32"/>
      <c r="F639" s="31"/>
      <c r="G639" s="28"/>
      <c r="H639" s="29"/>
      <c r="I639" s="31">
        <v>532.48</v>
      </c>
      <c r="J639" s="28"/>
      <c r="K639" s="32"/>
      <c r="Q639" s="2">
        <f t="shared" si="139"/>
        <v>532.48</v>
      </c>
      <c r="R639" s="31">
        <v>384.5</v>
      </c>
      <c r="S639" s="31"/>
      <c r="T639" s="43">
        <f t="shared" si="153"/>
        <v>384.5</v>
      </c>
    </row>
    <row r="640" ht="16.5" hidden="1" customHeight="1" spans="1:20">
      <c r="A640" s="30" t="s">
        <v>607</v>
      </c>
      <c r="B640" s="31"/>
      <c r="C640" s="31"/>
      <c r="D640" s="31">
        <v>0</v>
      </c>
      <c r="E640" s="32"/>
      <c r="F640" s="31"/>
      <c r="G640" s="28"/>
      <c r="H640" s="29"/>
      <c r="I640" s="31">
        <v>0</v>
      </c>
      <c r="J640" s="28"/>
      <c r="K640" s="32"/>
      <c r="Q640" s="2">
        <f t="shared" si="139"/>
        <v>0</v>
      </c>
      <c r="R640" s="31"/>
      <c r="S640" s="31">
        <v>20</v>
      </c>
      <c r="T640" s="43">
        <f t="shared" si="153"/>
        <v>20</v>
      </c>
    </row>
    <row r="641" ht="16.5" hidden="1" customHeight="1" spans="1:20">
      <c r="A641" s="30" t="s">
        <v>608</v>
      </c>
      <c r="B641" s="31"/>
      <c r="C641" s="31"/>
      <c r="D641" s="31">
        <v>0</v>
      </c>
      <c r="E641" s="32"/>
      <c r="F641" s="31"/>
      <c r="G641" s="28"/>
      <c r="H641" s="29"/>
      <c r="I641" s="31">
        <v>0</v>
      </c>
      <c r="J641" s="28"/>
      <c r="K641" s="32"/>
      <c r="Q641" s="2">
        <f t="shared" si="139"/>
        <v>0</v>
      </c>
      <c r="R641" s="31"/>
      <c r="S641" s="31"/>
      <c r="T641" s="43"/>
    </row>
    <row r="642" ht="16.5" customHeight="1" spans="1:20">
      <c r="A642" s="30" t="s">
        <v>609</v>
      </c>
      <c r="B642" s="31"/>
      <c r="C642" s="31"/>
      <c r="D642" s="31">
        <v>0</v>
      </c>
      <c r="E642" s="32"/>
      <c r="F642" s="31"/>
      <c r="G642" s="28"/>
      <c r="H642" s="29"/>
      <c r="I642" s="31">
        <v>299.37</v>
      </c>
      <c r="J642" s="28"/>
      <c r="K642" s="32"/>
      <c r="Q642" s="2">
        <f t="shared" si="139"/>
        <v>299.37</v>
      </c>
      <c r="R642" s="31">
        <v>0</v>
      </c>
      <c r="S642" s="31">
        <v>19</v>
      </c>
      <c r="T642" s="43">
        <f t="shared" ref="T642:T650" si="157">R642+S642</f>
        <v>19</v>
      </c>
    </row>
    <row r="643" ht="16.5" hidden="1" customHeight="1" spans="1:20">
      <c r="A643" s="30" t="s">
        <v>610</v>
      </c>
      <c r="B643" s="31"/>
      <c r="C643" s="31"/>
      <c r="D643" s="31">
        <v>0</v>
      </c>
      <c r="E643" s="32" t="e">
        <f t="shared" ref="E643:E648" si="158">D643/C643*100</f>
        <v>#DIV/0!</v>
      </c>
      <c r="F643" s="31"/>
      <c r="G643" s="28">
        <f t="shared" ref="G643:G648" si="159">D643-F643</f>
        <v>0</v>
      </c>
      <c r="H643" s="29" t="e">
        <f t="shared" ref="H643:H648" si="160">G643/F643*100</f>
        <v>#DIV/0!</v>
      </c>
      <c r="I643" s="31">
        <v>0</v>
      </c>
      <c r="J643" s="28">
        <f t="shared" ref="J643:J648" si="161">I643-B643</f>
        <v>0</v>
      </c>
      <c r="K643" s="32" t="e">
        <f t="shared" ref="K643:K648" si="162">J643/B643*100</f>
        <v>#DIV/0!</v>
      </c>
      <c r="Q643" s="2" t="e">
        <f t="shared" si="139"/>
        <v>#DIV/0!</v>
      </c>
      <c r="R643" s="31"/>
      <c r="S643" s="31"/>
      <c r="T643" s="43">
        <f t="shared" si="157"/>
        <v>0</v>
      </c>
    </row>
    <row r="644" ht="16.5" hidden="1" customHeight="1" spans="1:20">
      <c r="A644" s="30" t="s">
        <v>611</v>
      </c>
      <c r="B644" s="31"/>
      <c r="C644" s="31"/>
      <c r="D644" s="31">
        <v>0</v>
      </c>
      <c r="E644" s="32" t="e">
        <f t="shared" si="158"/>
        <v>#DIV/0!</v>
      </c>
      <c r="F644" s="31"/>
      <c r="G644" s="28">
        <f t="shared" si="159"/>
        <v>0</v>
      </c>
      <c r="H644" s="29" t="e">
        <f t="shared" si="160"/>
        <v>#DIV/0!</v>
      </c>
      <c r="I644" s="31">
        <v>0</v>
      </c>
      <c r="J644" s="28">
        <f t="shared" si="161"/>
        <v>0</v>
      </c>
      <c r="K644" s="32" t="e">
        <f t="shared" si="162"/>
        <v>#DIV/0!</v>
      </c>
      <c r="Q644" s="2" t="e">
        <f t="shared" si="139"/>
        <v>#DIV/0!</v>
      </c>
      <c r="R644" s="31"/>
      <c r="S644" s="31"/>
      <c r="T644" s="43">
        <f t="shared" si="157"/>
        <v>0</v>
      </c>
    </row>
    <row r="645" ht="16.5" hidden="1" customHeight="1" spans="1:20">
      <c r="A645" s="30" t="s">
        <v>612</v>
      </c>
      <c r="B645" s="31"/>
      <c r="C645" s="31"/>
      <c r="D645" s="31">
        <v>0</v>
      </c>
      <c r="E645" s="32" t="e">
        <f t="shared" si="158"/>
        <v>#DIV/0!</v>
      </c>
      <c r="F645" s="31"/>
      <c r="G645" s="28">
        <f t="shared" si="159"/>
        <v>0</v>
      </c>
      <c r="H645" s="29" t="e">
        <f t="shared" si="160"/>
        <v>#DIV/0!</v>
      </c>
      <c r="I645" s="31">
        <v>0</v>
      </c>
      <c r="J645" s="28">
        <f t="shared" si="161"/>
        <v>0</v>
      </c>
      <c r="K645" s="32" t="e">
        <f t="shared" si="162"/>
        <v>#DIV/0!</v>
      </c>
      <c r="Q645" s="2" t="e">
        <f t="shared" si="139"/>
        <v>#DIV/0!</v>
      </c>
      <c r="R645" s="31"/>
      <c r="S645" s="31"/>
      <c r="T645" s="43">
        <f t="shared" si="157"/>
        <v>0</v>
      </c>
    </row>
    <row r="646" ht="16.5" customHeight="1" spans="1:20">
      <c r="A646" s="30" t="s">
        <v>613</v>
      </c>
      <c r="B646" s="31"/>
      <c r="C646" s="31"/>
      <c r="D646" s="31">
        <v>0</v>
      </c>
      <c r="E646" s="32"/>
      <c r="F646" s="31">
        <v>38</v>
      </c>
      <c r="G646" s="28">
        <f t="shared" si="159"/>
        <v>-38</v>
      </c>
      <c r="H646" s="29">
        <f t="shared" si="160"/>
        <v>-100</v>
      </c>
      <c r="I646" s="31">
        <v>0</v>
      </c>
      <c r="J646" s="28">
        <f t="shared" si="161"/>
        <v>0</v>
      </c>
      <c r="K646" s="32"/>
      <c r="Q646" s="2">
        <f t="shared" si="139"/>
        <v>-138</v>
      </c>
      <c r="R646" s="31">
        <v>1327.5</v>
      </c>
      <c r="S646" s="31"/>
      <c r="T646" s="43">
        <f t="shared" si="157"/>
        <v>1327.5</v>
      </c>
    </row>
    <row r="647" s="2" customFormat="1" ht="16.5" customHeight="1" spans="1:20">
      <c r="A647" s="27" t="s">
        <v>614</v>
      </c>
      <c r="B647" s="28">
        <f t="shared" ref="B647:F647" si="163">B648+B659+B660+B663+B664+B665</f>
        <v>30654</v>
      </c>
      <c r="C647" s="28">
        <f t="shared" si="163"/>
        <v>39722</v>
      </c>
      <c r="D647" s="28">
        <f t="shared" si="163"/>
        <v>27914</v>
      </c>
      <c r="E647" s="32">
        <f t="shared" si="158"/>
        <v>70.2734001309098</v>
      </c>
      <c r="F647" s="28">
        <f t="shared" si="163"/>
        <v>27862</v>
      </c>
      <c r="G647" s="28">
        <f t="shared" si="159"/>
        <v>52</v>
      </c>
      <c r="H647" s="29">
        <f t="shared" si="160"/>
        <v>0.186634125331993</v>
      </c>
      <c r="I647" s="28">
        <f>I648+I659+I660+I663+I664+I665</f>
        <v>23089.82</v>
      </c>
      <c r="J647" s="28">
        <f t="shared" si="161"/>
        <v>-7564.18</v>
      </c>
      <c r="K647" s="32">
        <f t="shared" si="162"/>
        <v>-24.6759966072943</v>
      </c>
      <c r="Q647" s="2">
        <f t="shared" si="139"/>
        <v>113913.424037649</v>
      </c>
      <c r="R647" s="28">
        <f>R648+R659+R660+R663+R664+R665</f>
        <v>20936.13</v>
      </c>
      <c r="S647" s="28">
        <f>S648+S659+S660+S663+S664+S665</f>
        <v>14201</v>
      </c>
      <c r="T647" s="43">
        <f t="shared" si="157"/>
        <v>35137.13</v>
      </c>
    </row>
    <row r="648" ht="16.5" customHeight="1" spans="1:20">
      <c r="A648" s="30" t="s">
        <v>615</v>
      </c>
      <c r="B648" s="31">
        <v>8312</v>
      </c>
      <c r="C648" s="31">
        <f>9800</f>
        <v>9800</v>
      </c>
      <c r="D648" s="31">
        <v>8551</v>
      </c>
      <c r="E648" s="32">
        <f t="shared" si="158"/>
        <v>87.2551020408163</v>
      </c>
      <c r="F648" s="31">
        <v>10164</v>
      </c>
      <c r="G648" s="28">
        <f t="shared" si="159"/>
        <v>-1613</v>
      </c>
      <c r="H648" s="29">
        <f t="shared" si="160"/>
        <v>-15.8697363242818</v>
      </c>
      <c r="I648" s="31">
        <f>SUM(I649:I658)</f>
        <v>9870.98</v>
      </c>
      <c r="J648" s="28">
        <f t="shared" si="161"/>
        <v>1558.98</v>
      </c>
      <c r="K648" s="32">
        <f t="shared" si="162"/>
        <v>18.7557747834456</v>
      </c>
      <c r="Q648" s="2">
        <f t="shared" ref="Q648:Q711" si="164">B648+C648+D648+E648+G648+H648+I648+J648+K648</f>
        <v>36570.1011405</v>
      </c>
      <c r="R648" s="31">
        <f>SUM(R649:R658)</f>
        <v>5589.86</v>
      </c>
      <c r="S648" s="31">
        <f>SUM(S649:S658)</f>
        <v>1759</v>
      </c>
      <c r="T648" s="43">
        <f t="shared" si="157"/>
        <v>7348.86</v>
      </c>
    </row>
    <row r="649" ht="16.5" customHeight="1" spans="1:20">
      <c r="A649" s="30" t="s">
        <v>143</v>
      </c>
      <c r="B649" s="31"/>
      <c r="C649" s="31"/>
      <c r="D649" s="31">
        <v>0</v>
      </c>
      <c r="E649" s="32"/>
      <c r="F649" s="31"/>
      <c r="G649" s="28"/>
      <c r="H649" s="29"/>
      <c r="I649" s="31">
        <v>4980.16</v>
      </c>
      <c r="J649" s="28"/>
      <c r="K649" s="32"/>
      <c r="Q649" s="2">
        <f t="shared" si="164"/>
        <v>4980.16</v>
      </c>
      <c r="R649" s="31">
        <v>5059.03</v>
      </c>
      <c r="S649" s="31">
        <v>1002</v>
      </c>
      <c r="T649" s="43">
        <f t="shared" si="157"/>
        <v>6061.03</v>
      </c>
    </row>
    <row r="650" ht="16.5" customHeight="1" spans="1:20">
      <c r="A650" s="30" t="s">
        <v>144</v>
      </c>
      <c r="B650" s="31"/>
      <c r="C650" s="31"/>
      <c r="D650" s="31">
        <v>0</v>
      </c>
      <c r="E650" s="32"/>
      <c r="F650" s="31"/>
      <c r="G650" s="28"/>
      <c r="H650" s="29"/>
      <c r="I650" s="31">
        <v>114.8</v>
      </c>
      <c r="J650" s="28"/>
      <c r="K650" s="32"/>
      <c r="Q650" s="2">
        <f t="shared" si="164"/>
        <v>114.8</v>
      </c>
      <c r="R650" s="31">
        <v>230</v>
      </c>
      <c r="S650" s="31">
        <v>6</v>
      </c>
      <c r="T650" s="43">
        <f t="shared" si="157"/>
        <v>236</v>
      </c>
    </row>
    <row r="651" ht="16.5" hidden="1" customHeight="1" spans="1:20">
      <c r="A651" s="30" t="s">
        <v>145</v>
      </c>
      <c r="B651" s="31"/>
      <c r="C651" s="31"/>
      <c r="D651" s="31">
        <v>0</v>
      </c>
      <c r="E651" s="32"/>
      <c r="F651" s="31"/>
      <c r="G651" s="28"/>
      <c r="H651" s="29"/>
      <c r="I651" s="31">
        <v>0</v>
      </c>
      <c r="J651" s="28"/>
      <c r="K651" s="32"/>
      <c r="Q651" s="2">
        <f t="shared" si="164"/>
        <v>0</v>
      </c>
      <c r="R651" s="31"/>
      <c r="S651" s="31"/>
      <c r="T651" s="43"/>
    </row>
    <row r="652" ht="16.5" customHeight="1" spans="1:20">
      <c r="A652" s="30" t="s">
        <v>616</v>
      </c>
      <c r="B652" s="31"/>
      <c r="C652" s="31"/>
      <c r="D652" s="31">
        <v>0</v>
      </c>
      <c r="E652" s="32"/>
      <c r="F652" s="31"/>
      <c r="G652" s="28"/>
      <c r="H652" s="29"/>
      <c r="I652" s="31">
        <v>1988.56</v>
      </c>
      <c r="J652" s="28"/>
      <c r="K652" s="32"/>
      <c r="Q652" s="2">
        <f t="shared" si="164"/>
        <v>1988.56</v>
      </c>
      <c r="R652" s="31"/>
      <c r="S652" s="31"/>
      <c r="T652" s="43"/>
    </row>
    <row r="653" ht="16.5" hidden="1" customHeight="1" spans="1:20">
      <c r="A653" s="30" t="s">
        <v>617</v>
      </c>
      <c r="B653" s="31"/>
      <c r="C653" s="31"/>
      <c r="D653" s="31">
        <v>0</v>
      </c>
      <c r="E653" s="32"/>
      <c r="F653" s="31"/>
      <c r="G653" s="28"/>
      <c r="H653" s="29"/>
      <c r="I653" s="31">
        <v>0</v>
      </c>
      <c r="J653" s="28"/>
      <c r="K653" s="32"/>
      <c r="Q653" s="2">
        <f t="shared" si="164"/>
        <v>0</v>
      </c>
      <c r="R653" s="31"/>
      <c r="S653" s="31"/>
      <c r="T653" s="43"/>
    </row>
    <row r="654" ht="16.5" hidden="1" customHeight="1" spans="1:20">
      <c r="A654" s="30" t="s">
        <v>618</v>
      </c>
      <c r="B654" s="31"/>
      <c r="C654" s="31"/>
      <c r="D654" s="31">
        <v>0</v>
      </c>
      <c r="E654" s="32"/>
      <c r="F654" s="31"/>
      <c r="G654" s="28"/>
      <c r="H654" s="29"/>
      <c r="I654" s="31">
        <v>0</v>
      </c>
      <c r="J654" s="28"/>
      <c r="K654" s="32"/>
      <c r="Q654" s="2">
        <f t="shared" si="164"/>
        <v>0</v>
      </c>
      <c r="R654" s="31"/>
      <c r="S654" s="31"/>
      <c r="T654" s="43"/>
    </row>
    <row r="655" ht="16.5" customHeight="1" spans="1:20">
      <c r="A655" s="30" t="s">
        <v>619</v>
      </c>
      <c r="B655" s="31"/>
      <c r="C655" s="31"/>
      <c r="D655" s="31">
        <v>0</v>
      </c>
      <c r="E655" s="32"/>
      <c r="F655" s="31"/>
      <c r="G655" s="28"/>
      <c r="H655" s="29"/>
      <c r="I655" s="31">
        <v>58.78</v>
      </c>
      <c r="J655" s="28"/>
      <c r="K655" s="32"/>
      <c r="Q655" s="2">
        <f t="shared" si="164"/>
        <v>58.78</v>
      </c>
      <c r="R655" s="31"/>
      <c r="S655" s="31"/>
      <c r="T655" s="43"/>
    </row>
    <row r="656" ht="16.5" hidden="1" customHeight="1" spans="1:20">
      <c r="A656" s="30" t="s">
        <v>620</v>
      </c>
      <c r="B656" s="31"/>
      <c r="C656" s="31"/>
      <c r="D656" s="31">
        <v>0</v>
      </c>
      <c r="E656" s="32"/>
      <c r="F656" s="31"/>
      <c r="G656" s="28"/>
      <c r="H656" s="29"/>
      <c r="I656" s="31">
        <v>0</v>
      </c>
      <c r="J656" s="28"/>
      <c r="K656" s="32"/>
      <c r="Q656" s="2">
        <f t="shared" si="164"/>
        <v>0</v>
      </c>
      <c r="R656" s="31"/>
      <c r="S656" s="31"/>
      <c r="T656" s="43"/>
    </row>
    <row r="657" ht="16.5" hidden="1" customHeight="1" spans="1:20">
      <c r="A657" s="30" t="s">
        <v>621</v>
      </c>
      <c r="B657" s="31"/>
      <c r="C657" s="31"/>
      <c r="D657" s="31">
        <v>0</v>
      </c>
      <c r="E657" s="32"/>
      <c r="F657" s="31"/>
      <c r="G657" s="28"/>
      <c r="H657" s="29"/>
      <c r="I657" s="31">
        <v>0</v>
      </c>
      <c r="J657" s="28"/>
      <c r="K657" s="32"/>
      <c r="Q657" s="2">
        <f t="shared" si="164"/>
        <v>0</v>
      </c>
      <c r="R657" s="31"/>
      <c r="S657" s="31"/>
      <c r="T657" s="43"/>
    </row>
    <row r="658" ht="16.5" customHeight="1" spans="1:20">
      <c r="A658" s="30" t="s">
        <v>622</v>
      </c>
      <c r="B658" s="31"/>
      <c r="C658" s="31"/>
      <c r="D658" s="31">
        <v>0</v>
      </c>
      <c r="E658" s="32"/>
      <c r="F658" s="31"/>
      <c r="G658" s="28"/>
      <c r="H658" s="29"/>
      <c r="I658" s="31">
        <v>2728.68</v>
      </c>
      <c r="J658" s="28"/>
      <c r="K658" s="32"/>
      <c r="Q658" s="2">
        <f t="shared" si="164"/>
        <v>2728.68</v>
      </c>
      <c r="R658" s="31">
        <v>300.83</v>
      </c>
      <c r="S658" s="31">
        <v>751</v>
      </c>
      <c r="T658" s="43">
        <f t="shared" ref="T658:T661" si="165">R658+S658</f>
        <v>1051.83</v>
      </c>
    </row>
    <row r="659" ht="16.5" customHeight="1" spans="1:20">
      <c r="A659" s="30" t="s">
        <v>623</v>
      </c>
      <c r="B659" s="31">
        <v>710</v>
      </c>
      <c r="C659" s="31">
        <v>710</v>
      </c>
      <c r="D659" s="31">
        <v>637</v>
      </c>
      <c r="E659" s="32">
        <f t="shared" ref="E659:E667" si="166">D659/C659*100</f>
        <v>89.7183098591549</v>
      </c>
      <c r="F659" s="31"/>
      <c r="G659" s="28">
        <f t="shared" ref="G659:G667" si="167">D659-F659</f>
        <v>637</v>
      </c>
      <c r="H659" s="29"/>
      <c r="I659" s="31">
        <v>50</v>
      </c>
      <c r="J659" s="28">
        <f t="shared" ref="J659:J667" si="168">I659-B659</f>
        <v>-660</v>
      </c>
      <c r="K659" s="32">
        <f t="shared" ref="K659:K667" si="169">J659/B659*100</f>
        <v>-92.9577464788732</v>
      </c>
      <c r="Q659" s="2">
        <f t="shared" si="164"/>
        <v>2080.76056338028</v>
      </c>
      <c r="R659" s="31"/>
      <c r="S659" s="31"/>
      <c r="T659" s="43">
        <f t="shared" si="165"/>
        <v>0</v>
      </c>
    </row>
    <row r="660" ht="16.5" customHeight="1" spans="1:20">
      <c r="A660" s="30" t="s">
        <v>624</v>
      </c>
      <c r="B660" s="31">
        <v>2899</v>
      </c>
      <c r="C660" s="31">
        <f>19000</f>
        <v>19000</v>
      </c>
      <c r="D660" s="31">
        <v>17113</v>
      </c>
      <c r="E660" s="32">
        <f t="shared" si="166"/>
        <v>90.0684210526316</v>
      </c>
      <c r="F660" s="31">
        <v>4530</v>
      </c>
      <c r="G660" s="28">
        <f t="shared" si="167"/>
        <v>12583</v>
      </c>
      <c r="H660" s="29">
        <f t="shared" ref="H660:H667" si="170">G660/F660*100</f>
        <v>277.770419426049</v>
      </c>
      <c r="I660" s="31">
        <f>SUM(I661:I662)</f>
        <v>5604.25</v>
      </c>
      <c r="J660" s="28">
        <f t="shared" si="168"/>
        <v>2705.25</v>
      </c>
      <c r="K660" s="32">
        <f t="shared" si="169"/>
        <v>93.3166609175578</v>
      </c>
      <c r="Q660" s="2">
        <f t="shared" si="164"/>
        <v>60365.6555013962</v>
      </c>
      <c r="R660" s="31">
        <f>SUM(R661:R661)</f>
        <v>1178.09</v>
      </c>
      <c r="S660" s="31">
        <f>SUM(S661:S661)</f>
        <v>0</v>
      </c>
      <c r="T660" s="43">
        <f t="shared" si="165"/>
        <v>1178.09</v>
      </c>
    </row>
    <row r="661" ht="16.5" hidden="1" customHeight="1" spans="1:20">
      <c r="A661" s="30" t="s">
        <v>625</v>
      </c>
      <c r="B661" s="31"/>
      <c r="C661" s="31"/>
      <c r="D661" s="31">
        <v>0</v>
      </c>
      <c r="E661" s="32"/>
      <c r="F661" s="31"/>
      <c r="G661" s="28"/>
      <c r="H661" s="29"/>
      <c r="I661" s="31">
        <v>0</v>
      </c>
      <c r="J661" s="28"/>
      <c r="K661" s="32"/>
      <c r="Q661" s="2">
        <f t="shared" si="164"/>
        <v>0</v>
      </c>
      <c r="R661" s="31">
        <v>1178.09</v>
      </c>
      <c r="S661" s="31"/>
      <c r="T661" s="43">
        <f t="shared" si="165"/>
        <v>1178.09</v>
      </c>
    </row>
    <row r="662" ht="16.5" customHeight="1" spans="1:20">
      <c r="A662" s="30" t="s">
        <v>626</v>
      </c>
      <c r="B662" s="31"/>
      <c r="C662" s="31"/>
      <c r="D662" s="31">
        <v>0</v>
      </c>
      <c r="E662" s="32"/>
      <c r="F662" s="31"/>
      <c r="G662" s="28"/>
      <c r="H662" s="29"/>
      <c r="I662" s="31">
        <v>5604.25</v>
      </c>
      <c r="J662" s="28"/>
      <c r="K662" s="32"/>
      <c r="Q662" s="2">
        <f t="shared" si="164"/>
        <v>5604.25</v>
      </c>
      <c r="R662" s="31"/>
      <c r="S662" s="31"/>
      <c r="T662" s="43"/>
    </row>
    <row r="663" ht="16.5" customHeight="1" spans="1:20">
      <c r="A663" s="30" t="s">
        <v>627</v>
      </c>
      <c r="B663" s="31">
        <v>10875</v>
      </c>
      <c r="C663" s="31">
        <f>15000-2788-2500</f>
        <v>9712</v>
      </c>
      <c r="D663" s="31">
        <v>1260</v>
      </c>
      <c r="E663" s="32">
        <f t="shared" si="166"/>
        <v>12.9736408566722</v>
      </c>
      <c r="F663" s="31">
        <v>9731</v>
      </c>
      <c r="G663" s="28">
        <f t="shared" si="167"/>
        <v>-8471</v>
      </c>
      <c r="H663" s="29">
        <f t="shared" si="170"/>
        <v>-87.0516904737437</v>
      </c>
      <c r="I663" s="31">
        <v>6866.59</v>
      </c>
      <c r="J663" s="28">
        <f t="shared" si="168"/>
        <v>-4008.41</v>
      </c>
      <c r="K663" s="32">
        <f t="shared" si="169"/>
        <v>-36.8589425287356</v>
      </c>
      <c r="Q663" s="2">
        <f t="shared" si="164"/>
        <v>16123.2430078542</v>
      </c>
      <c r="R663" s="31">
        <v>13352.18</v>
      </c>
      <c r="S663" s="31"/>
      <c r="T663" s="43">
        <f t="shared" ref="T663:T669" si="171">R663+S663</f>
        <v>13352.18</v>
      </c>
    </row>
    <row r="664" ht="16.5" hidden="1" customHeight="1" spans="1:20">
      <c r="A664" s="30" t="s">
        <v>628</v>
      </c>
      <c r="B664" s="31"/>
      <c r="C664" s="31"/>
      <c r="D664" s="31">
        <v>0</v>
      </c>
      <c r="E664" s="32" t="e">
        <f t="shared" si="166"/>
        <v>#DIV/0!</v>
      </c>
      <c r="F664" s="31"/>
      <c r="G664" s="28">
        <f t="shared" si="167"/>
        <v>0</v>
      </c>
      <c r="H664" s="29" t="e">
        <f t="shared" si="170"/>
        <v>#DIV/0!</v>
      </c>
      <c r="I664" s="31">
        <v>0</v>
      </c>
      <c r="J664" s="28">
        <f t="shared" si="168"/>
        <v>0</v>
      </c>
      <c r="K664" s="32" t="e">
        <f t="shared" si="169"/>
        <v>#DIV/0!</v>
      </c>
      <c r="Q664" s="2" t="e">
        <f t="shared" si="164"/>
        <v>#DIV/0!</v>
      </c>
      <c r="R664" s="31"/>
      <c r="S664" s="31"/>
      <c r="T664" s="43">
        <f t="shared" si="171"/>
        <v>0</v>
      </c>
    </row>
    <row r="665" ht="16.5" customHeight="1" spans="1:20">
      <c r="A665" s="30" t="s">
        <v>629</v>
      </c>
      <c r="B665" s="31">
        <v>7858</v>
      </c>
      <c r="C665" s="31">
        <v>500</v>
      </c>
      <c r="D665" s="31">
        <v>353</v>
      </c>
      <c r="E665" s="32">
        <f t="shared" si="166"/>
        <v>70.6</v>
      </c>
      <c r="F665" s="31">
        <v>3437</v>
      </c>
      <c r="G665" s="28">
        <f t="shared" si="167"/>
        <v>-3084</v>
      </c>
      <c r="H665" s="29">
        <f t="shared" si="170"/>
        <v>-89.7294151876637</v>
      </c>
      <c r="I665" s="31">
        <v>698</v>
      </c>
      <c r="J665" s="28">
        <f t="shared" si="168"/>
        <v>-7160</v>
      </c>
      <c r="K665" s="32">
        <f t="shared" si="169"/>
        <v>-91.1173326546195</v>
      </c>
      <c r="Q665" s="2">
        <f t="shared" si="164"/>
        <v>-945.246747842283</v>
      </c>
      <c r="R665" s="31">
        <v>816</v>
      </c>
      <c r="S665" s="31">
        <v>12442</v>
      </c>
      <c r="T665" s="43">
        <f t="shared" si="171"/>
        <v>13258</v>
      </c>
    </row>
    <row r="666" s="2" customFormat="1" ht="16.5" customHeight="1" spans="1:20">
      <c r="A666" s="27" t="s">
        <v>630</v>
      </c>
      <c r="B666" s="28">
        <f t="shared" ref="B666:F666" si="172">B667+B693+B715+B740+B750+B756+B757+B758</f>
        <v>29822</v>
      </c>
      <c r="C666" s="28">
        <f t="shared" si="172"/>
        <v>23949</v>
      </c>
      <c r="D666" s="28">
        <f t="shared" si="172"/>
        <v>22371</v>
      </c>
      <c r="E666" s="32">
        <f t="shared" si="166"/>
        <v>93.4109983715395</v>
      </c>
      <c r="F666" s="28">
        <f t="shared" si="172"/>
        <v>19996</v>
      </c>
      <c r="G666" s="28">
        <f t="shared" si="167"/>
        <v>2375</v>
      </c>
      <c r="H666" s="29">
        <f t="shared" si="170"/>
        <v>11.877375475095</v>
      </c>
      <c r="I666" s="28">
        <f>I667+I693+I715+I740+I750+I756+I757+I758</f>
        <v>58150.51</v>
      </c>
      <c r="J666" s="28">
        <f t="shared" si="168"/>
        <v>28328.51</v>
      </c>
      <c r="K666" s="32">
        <f t="shared" si="169"/>
        <v>94.9919857823084</v>
      </c>
      <c r="Q666" s="2">
        <f t="shared" si="164"/>
        <v>165196.300359629</v>
      </c>
      <c r="R666" s="28" t="e">
        <f>R667+R693+R715+#REF!+R740+R750+R756+R757+R758</f>
        <v>#REF!</v>
      </c>
      <c r="S666" s="28" t="e">
        <f>S667+S693+S715+#REF!+S740+S750+S756+S757+S758</f>
        <v>#REF!</v>
      </c>
      <c r="T666" s="43" t="e">
        <f t="shared" si="171"/>
        <v>#REF!</v>
      </c>
    </row>
    <row r="667" ht="16.5" customHeight="1" spans="1:20">
      <c r="A667" s="30" t="s">
        <v>631</v>
      </c>
      <c r="B667" s="31">
        <v>10603</v>
      </c>
      <c r="C667" s="31">
        <v>10603</v>
      </c>
      <c r="D667" s="31">
        <v>10234</v>
      </c>
      <c r="E667" s="32">
        <f t="shared" si="166"/>
        <v>96.5198528718287</v>
      </c>
      <c r="F667" s="31">
        <v>9048</v>
      </c>
      <c r="G667" s="28">
        <f t="shared" si="167"/>
        <v>1186</v>
      </c>
      <c r="H667" s="29">
        <f t="shared" si="170"/>
        <v>13.1078691423519</v>
      </c>
      <c r="I667" s="31">
        <f>SUM(I668:I692)</f>
        <v>7001.28</v>
      </c>
      <c r="J667" s="28">
        <f t="shared" si="168"/>
        <v>-3601.72</v>
      </c>
      <c r="K667" s="32">
        <f t="shared" si="169"/>
        <v>-33.9688767330001</v>
      </c>
      <c r="Q667" s="2">
        <f t="shared" si="164"/>
        <v>36101.2188452812</v>
      </c>
      <c r="R667" s="31">
        <f>SUM(R668:R692)</f>
        <v>10736.22</v>
      </c>
      <c r="S667" s="31">
        <f>SUM(S668:S692)</f>
        <v>2254</v>
      </c>
      <c r="T667" s="43">
        <f t="shared" si="171"/>
        <v>12990.22</v>
      </c>
    </row>
    <row r="668" ht="16.5" customHeight="1" spans="1:20">
      <c r="A668" s="30" t="s">
        <v>143</v>
      </c>
      <c r="B668" s="31"/>
      <c r="C668" s="31"/>
      <c r="D668" s="31">
        <v>0</v>
      </c>
      <c r="E668" s="32"/>
      <c r="F668" s="31"/>
      <c r="G668" s="28"/>
      <c r="H668" s="29"/>
      <c r="I668" s="31">
        <v>1246.54</v>
      </c>
      <c r="J668" s="28"/>
      <c r="K668" s="32"/>
      <c r="Q668" s="2">
        <f t="shared" si="164"/>
        <v>1246.54</v>
      </c>
      <c r="R668" s="31">
        <v>1047.59</v>
      </c>
      <c r="S668" s="31">
        <v>151</v>
      </c>
      <c r="T668" s="43">
        <f t="shared" si="171"/>
        <v>1198.59</v>
      </c>
    </row>
    <row r="669" ht="16.5" hidden="1" customHeight="1" spans="1:20">
      <c r="A669" s="30" t="s">
        <v>144</v>
      </c>
      <c r="B669" s="31"/>
      <c r="C669" s="31"/>
      <c r="D669" s="31">
        <v>0</v>
      </c>
      <c r="E669" s="32"/>
      <c r="F669" s="31"/>
      <c r="G669" s="28"/>
      <c r="H669" s="29"/>
      <c r="I669" s="31">
        <v>0</v>
      </c>
      <c r="J669" s="28"/>
      <c r="K669" s="32"/>
      <c r="Q669" s="2">
        <f t="shared" si="164"/>
        <v>0</v>
      </c>
      <c r="R669" s="31">
        <v>2.5</v>
      </c>
      <c r="S669" s="31"/>
      <c r="T669" s="43">
        <f t="shared" si="171"/>
        <v>2.5</v>
      </c>
    </row>
    <row r="670" ht="16.5" hidden="1" customHeight="1" spans="1:20">
      <c r="A670" s="30" t="s">
        <v>145</v>
      </c>
      <c r="B670" s="31"/>
      <c r="C670" s="31"/>
      <c r="D670" s="31">
        <v>0</v>
      </c>
      <c r="E670" s="32"/>
      <c r="F670" s="31"/>
      <c r="G670" s="28"/>
      <c r="H670" s="29"/>
      <c r="I670" s="31">
        <v>0</v>
      </c>
      <c r="J670" s="28"/>
      <c r="K670" s="32"/>
      <c r="Q670" s="2">
        <f t="shared" si="164"/>
        <v>0</v>
      </c>
      <c r="R670" s="31"/>
      <c r="S670" s="31"/>
      <c r="T670" s="43"/>
    </row>
    <row r="671" ht="16.5" customHeight="1" spans="1:20">
      <c r="A671" s="30" t="s">
        <v>152</v>
      </c>
      <c r="B671" s="31"/>
      <c r="C671" s="31"/>
      <c r="D671" s="31">
        <v>0</v>
      </c>
      <c r="E671" s="32"/>
      <c r="F671" s="31"/>
      <c r="G671" s="28"/>
      <c r="H671" s="29"/>
      <c r="I671" s="31">
        <v>4359.53</v>
      </c>
      <c r="J671" s="28"/>
      <c r="K671" s="32"/>
      <c r="Q671" s="2">
        <f t="shared" si="164"/>
        <v>4359.53</v>
      </c>
      <c r="R671" s="31">
        <v>3795.11</v>
      </c>
      <c r="S671" s="31">
        <v>1119</v>
      </c>
      <c r="T671" s="43">
        <f t="shared" ref="T671:T676" si="173">R671+S671</f>
        <v>4914.11</v>
      </c>
    </row>
    <row r="672" ht="16.5" customHeight="1" spans="1:20">
      <c r="A672" s="30" t="s">
        <v>632</v>
      </c>
      <c r="B672" s="31"/>
      <c r="C672" s="31"/>
      <c r="D672" s="31">
        <v>0</v>
      </c>
      <c r="E672" s="32"/>
      <c r="F672" s="31"/>
      <c r="G672" s="28"/>
      <c r="H672" s="29"/>
      <c r="I672" s="31">
        <v>10</v>
      </c>
      <c r="J672" s="28"/>
      <c r="K672" s="32"/>
      <c r="Q672" s="2">
        <f t="shared" si="164"/>
        <v>10</v>
      </c>
      <c r="R672" s="31"/>
      <c r="S672" s="31"/>
      <c r="T672" s="43"/>
    </row>
    <row r="673" ht="16.5" customHeight="1" spans="1:20">
      <c r="A673" s="30" t="s">
        <v>633</v>
      </c>
      <c r="B673" s="31"/>
      <c r="C673" s="31"/>
      <c r="D673" s="31">
        <v>0</v>
      </c>
      <c r="E673" s="32"/>
      <c r="F673" s="31"/>
      <c r="G673" s="28"/>
      <c r="H673" s="29"/>
      <c r="I673" s="31">
        <v>60.7</v>
      </c>
      <c r="J673" s="28"/>
      <c r="K673" s="32"/>
      <c r="Q673" s="2">
        <f t="shared" si="164"/>
        <v>60.7</v>
      </c>
      <c r="R673" s="31">
        <v>855.1</v>
      </c>
      <c r="S673" s="31"/>
      <c r="T673" s="43">
        <f t="shared" si="173"/>
        <v>855.1</v>
      </c>
    </row>
    <row r="674" ht="16.5" customHeight="1" spans="1:20">
      <c r="A674" s="30" t="s">
        <v>634</v>
      </c>
      <c r="B674" s="31"/>
      <c r="C674" s="31"/>
      <c r="D674" s="31">
        <v>0</v>
      </c>
      <c r="E674" s="32"/>
      <c r="F674" s="31"/>
      <c r="G674" s="28"/>
      <c r="H674" s="29"/>
      <c r="I674" s="31">
        <v>78.29</v>
      </c>
      <c r="J674" s="28"/>
      <c r="K674" s="32"/>
      <c r="Q674" s="2">
        <f t="shared" si="164"/>
        <v>78.29</v>
      </c>
      <c r="R674" s="31">
        <v>73</v>
      </c>
      <c r="S674" s="31"/>
      <c r="T674" s="43">
        <f t="shared" si="173"/>
        <v>73</v>
      </c>
    </row>
    <row r="675" ht="16.5" customHeight="1" spans="1:20">
      <c r="A675" s="30" t="s">
        <v>635</v>
      </c>
      <c r="B675" s="31"/>
      <c r="C675" s="31"/>
      <c r="D675" s="31">
        <v>0</v>
      </c>
      <c r="E675" s="32"/>
      <c r="F675" s="31"/>
      <c r="G675" s="28"/>
      <c r="H675" s="29"/>
      <c r="I675" s="31">
        <v>613.94</v>
      </c>
      <c r="J675" s="28"/>
      <c r="K675" s="32"/>
      <c r="Q675" s="2">
        <f t="shared" si="164"/>
        <v>613.94</v>
      </c>
      <c r="R675" s="31">
        <v>18.5</v>
      </c>
      <c r="S675" s="31"/>
      <c r="T675" s="43">
        <f t="shared" si="173"/>
        <v>18.5</v>
      </c>
    </row>
    <row r="676" ht="16.5" customHeight="1" spans="1:20">
      <c r="A676" s="30" t="s">
        <v>636</v>
      </c>
      <c r="B676" s="31"/>
      <c r="C676" s="31"/>
      <c r="D676" s="31">
        <v>0</v>
      </c>
      <c r="E676" s="32"/>
      <c r="F676" s="31"/>
      <c r="G676" s="28"/>
      <c r="H676" s="29"/>
      <c r="I676" s="31">
        <v>4</v>
      </c>
      <c r="J676" s="28"/>
      <c r="K676" s="32"/>
      <c r="Q676" s="2">
        <f t="shared" si="164"/>
        <v>4</v>
      </c>
      <c r="R676" s="31">
        <v>31</v>
      </c>
      <c r="S676" s="31"/>
      <c r="T676" s="43">
        <f t="shared" si="173"/>
        <v>31</v>
      </c>
    </row>
    <row r="677" ht="16.5" customHeight="1" spans="1:20">
      <c r="A677" s="30" t="s">
        <v>637</v>
      </c>
      <c r="B677" s="31"/>
      <c r="C677" s="31"/>
      <c r="D677" s="31">
        <v>0</v>
      </c>
      <c r="E677" s="32"/>
      <c r="F677" s="31"/>
      <c r="G677" s="28"/>
      <c r="H677" s="29"/>
      <c r="I677" s="31">
        <v>39.92</v>
      </c>
      <c r="J677" s="28"/>
      <c r="K677" s="32"/>
      <c r="Q677" s="2">
        <f t="shared" si="164"/>
        <v>39.92</v>
      </c>
      <c r="R677" s="31"/>
      <c r="S677" s="31"/>
      <c r="T677" s="43"/>
    </row>
    <row r="678" ht="16.5" hidden="1" customHeight="1" spans="1:20">
      <c r="A678" s="30" t="s">
        <v>638</v>
      </c>
      <c r="B678" s="31"/>
      <c r="C678" s="31"/>
      <c r="D678" s="31">
        <v>0</v>
      </c>
      <c r="E678" s="32"/>
      <c r="F678" s="31"/>
      <c r="G678" s="28"/>
      <c r="H678" s="29"/>
      <c r="I678" s="31">
        <v>0</v>
      </c>
      <c r="J678" s="28"/>
      <c r="K678" s="32"/>
      <c r="Q678" s="2">
        <f t="shared" si="164"/>
        <v>0</v>
      </c>
      <c r="R678" s="31">
        <v>61.6</v>
      </c>
      <c r="S678" s="31"/>
      <c r="T678" s="43">
        <f>R678+S678</f>
        <v>61.6</v>
      </c>
    </row>
    <row r="679" ht="16.5" customHeight="1" spans="1:20">
      <c r="A679" s="30" t="s">
        <v>639</v>
      </c>
      <c r="B679" s="31"/>
      <c r="C679" s="31"/>
      <c r="D679" s="31">
        <v>0</v>
      </c>
      <c r="E679" s="32"/>
      <c r="F679" s="31"/>
      <c r="G679" s="28"/>
      <c r="H679" s="29"/>
      <c r="I679" s="31">
        <v>30</v>
      </c>
      <c r="J679" s="28"/>
      <c r="K679" s="32"/>
      <c r="Q679" s="2">
        <f t="shared" si="164"/>
        <v>30</v>
      </c>
      <c r="R679" s="31"/>
      <c r="S679" s="31"/>
      <c r="T679" s="43"/>
    </row>
    <row r="680" ht="16.5" customHeight="1" spans="1:20">
      <c r="A680" s="30" t="s">
        <v>640</v>
      </c>
      <c r="B680" s="31"/>
      <c r="C680" s="31"/>
      <c r="D680" s="31">
        <v>0</v>
      </c>
      <c r="E680" s="32"/>
      <c r="F680" s="31"/>
      <c r="G680" s="28"/>
      <c r="H680" s="29"/>
      <c r="I680" s="31">
        <v>10</v>
      </c>
      <c r="J680" s="28"/>
      <c r="K680" s="32"/>
      <c r="Q680" s="2">
        <f t="shared" si="164"/>
        <v>10</v>
      </c>
      <c r="R680" s="31"/>
      <c r="S680" s="31"/>
      <c r="T680" s="43"/>
    </row>
    <row r="681" ht="16.5" hidden="1" customHeight="1" spans="1:20">
      <c r="A681" s="30" t="s">
        <v>641</v>
      </c>
      <c r="B681" s="31"/>
      <c r="C681" s="31"/>
      <c r="D681" s="31">
        <v>0</v>
      </c>
      <c r="E681" s="32"/>
      <c r="F681" s="31"/>
      <c r="G681" s="28"/>
      <c r="H681" s="29"/>
      <c r="I681" s="31">
        <v>0</v>
      </c>
      <c r="J681" s="28"/>
      <c r="K681" s="32"/>
      <c r="Q681" s="2">
        <f t="shared" si="164"/>
        <v>0</v>
      </c>
      <c r="R681" s="31"/>
      <c r="S681" s="31"/>
      <c r="T681" s="43"/>
    </row>
    <row r="682" ht="16.5" hidden="1" customHeight="1" spans="1:20">
      <c r="A682" s="30" t="s">
        <v>642</v>
      </c>
      <c r="B682" s="31"/>
      <c r="C682" s="31"/>
      <c r="D682" s="31">
        <v>0</v>
      </c>
      <c r="E682" s="32"/>
      <c r="F682" s="31"/>
      <c r="G682" s="28"/>
      <c r="H682" s="29"/>
      <c r="I682" s="31">
        <v>0</v>
      </c>
      <c r="J682" s="28"/>
      <c r="K682" s="32"/>
      <c r="Q682" s="2">
        <f t="shared" si="164"/>
        <v>0</v>
      </c>
      <c r="R682" s="31"/>
      <c r="S682" s="31"/>
      <c r="T682" s="43"/>
    </row>
    <row r="683" ht="16.5" customHeight="1" spans="1:20">
      <c r="A683" s="30" t="s">
        <v>643</v>
      </c>
      <c r="B683" s="31"/>
      <c r="C683" s="31"/>
      <c r="D683" s="31">
        <v>0</v>
      </c>
      <c r="E683" s="32"/>
      <c r="F683" s="31"/>
      <c r="G683" s="28"/>
      <c r="H683" s="29"/>
      <c r="I683" s="31">
        <v>110</v>
      </c>
      <c r="J683" s="28"/>
      <c r="K683" s="32"/>
      <c r="Q683" s="2">
        <f t="shared" si="164"/>
        <v>110</v>
      </c>
      <c r="R683" s="31"/>
      <c r="S683" s="31"/>
      <c r="T683" s="43"/>
    </row>
    <row r="684" ht="16.5" hidden="1" customHeight="1" spans="1:20">
      <c r="A684" s="30" t="s">
        <v>644</v>
      </c>
      <c r="B684" s="31"/>
      <c r="C684" s="31"/>
      <c r="D684" s="31">
        <v>0</v>
      </c>
      <c r="E684" s="32"/>
      <c r="F684" s="31"/>
      <c r="G684" s="28"/>
      <c r="H684" s="29"/>
      <c r="I684" s="31">
        <v>0</v>
      </c>
      <c r="J684" s="28"/>
      <c r="K684" s="32"/>
      <c r="Q684" s="2">
        <f t="shared" si="164"/>
        <v>0</v>
      </c>
      <c r="R684" s="31"/>
      <c r="S684" s="31"/>
      <c r="T684" s="43"/>
    </row>
    <row r="685" ht="16.5" hidden="1" customHeight="1" spans="1:20">
      <c r="A685" s="30" t="s">
        <v>645</v>
      </c>
      <c r="B685" s="31"/>
      <c r="C685" s="31"/>
      <c r="D685" s="31">
        <v>0</v>
      </c>
      <c r="E685" s="32"/>
      <c r="F685" s="31"/>
      <c r="G685" s="28"/>
      <c r="H685" s="29"/>
      <c r="I685" s="31">
        <v>0</v>
      </c>
      <c r="J685" s="28"/>
      <c r="K685" s="32"/>
      <c r="Q685" s="2">
        <f t="shared" si="164"/>
        <v>0</v>
      </c>
      <c r="R685" s="31"/>
      <c r="S685" s="31"/>
      <c r="T685" s="43"/>
    </row>
    <row r="686" ht="16.5" hidden="1" customHeight="1" spans="1:20">
      <c r="A686" s="30" t="s">
        <v>646</v>
      </c>
      <c r="B686" s="31"/>
      <c r="C686" s="31"/>
      <c r="D686" s="31">
        <v>0</v>
      </c>
      <c r="E686" s="32"/>
      <c r="F686" s="31"/>
      <c r="G686" s="28"/>
      <c r="H686" s="29"/>
      <c r="I686" s="31">
        <v>0</v>
      </c>
      <c r="J686" s="28"/>
      <c r="K686" s="32"/>
      <c r="Q686" s="2">
        <f t="shared" si="164"/>
        <v>0</v>
      </c>
      <c r="R686" s="31"/>
      <c r="S686" s="31"/>
      <c r="T686" s="43"/>
    </row>
    <row r="687" ht="16.5" customHeight="1" spans="1:20">
      <c r="A687" s="30" t="s">
        <v>647</v>
      </c>
      <c r="B687" s="31"/>
      <c r="C687" s="31"/>
      <c r="D687" s="31">
        <v>0</v>
      </c>
      <c r="E687" s="32"/>
      <c r="F687" s="31"/>
      <c r="G687" s="28"/>
      <c r="H687" s="29"/>
      <c r="I687" s="31">
        <v>110.6</v>
      </c>
      <c r="J687" s="28"/>
      <c r="K687" s="32"/>
      <c r="Q687" s="2">
        <f t="shared" si="164"/>
        <v>110.6</v>
      </c>
      <c r="R687" s="31"/>
      <c r="S687" s="31"/>
      <c r="T687" s="43"/>
    </row>
    <row r="688" ht="16.5" customHeight="1" spans="1:20">
      <c r="A688" s="30" t="s">
        <v>648</v>
      </c>
      <c r="B688" s="31"/>
      <c r="C688" s="31"/>
      <c r="D688" s="31">
        <v>0</v>
      </c>
      <c r="E688" s="32"/>
      <c r="F688" s="31"/>
      <c r="G688" s="28"/>
      <c r="H688" s="29"/>
      <c r="I688" s="31">
        <v>8</v>
      </c>
      <c r="J688" s="28"/>
      <c r="K688" s="32"/>
      <c r="Q688" s="2">
        <f t="shared" si="164"/>
        <v>8</v>
      </c>
      <c r="R688" s="31"/>
      <c r="S688" s="31"/>
      <c r="T688" s="43"/>
    </row>
    <row r="689" ht="16.5" customHeight="1" spans="1:20">
      <c r="A689" s="30" t="s">
        <v>649</v>
      </c>
      <c r="B689" s="31"/>
      <c r="C689" s="31"/>
      <c r="D689" s="31">
        <v>0</v>
      </c>
      <c r="E689" s="32"/>
      <c r="F689" s="31"/>
      <c r="G689" s="28"/>
      <c r="H689" s="29"/>
      <c r="I689" s="31">
        <v>30.5</v>
      </c>
      <c r="J689" s="28"/>
      <c r="K689" s="32"/>
      <c r="Q689" s="2">
        <f t="shared" si="164"/>
        <v>30.5</v>
      </c>
      <c r="R689" s="31"/>
      <c r="S689" s="31"/>
      <c r="T689" s="43"/>
    </row>
    <row r="690" ht="16.5" customHeight="1" spans="1:20">
      <c r="A690" s="30" t="s">
        <v>650</v>
      </c>
      <c r="B690" s="31"/>
      <c r="C690" s="31"/>
      <c r="D690" s="31">
        <v>0</v>
      </c>
      <c r="E690" s="32"/>
      <c r="F690" s="31"/>
      <c r="G690" s="28"/>
      <c r="H690" s="29"/>
      <c r="I690" s="31">
        <v>2</v>
      </c>
      <c r="J690" s="28"/>
      <c r="K690" s="32"/>
      <c r="Q690" s="2">
        <f t="shared" si="164"/>
        <v>2</v>
      </c>
      <c r="R690" s="31"/>
      <c r="S690" s="31"/>
      <c r="T690" s="43"/>
    </row>
    <row r="691" ht="16.5" hidden="1" customHeight="1" spans="1:20">
      <c r="A691" s="30" t="s">
        <v>651</v>
      </c>
      <c r="B691" s="31"/>
      <c r="C691" s="31"/>
      <c r="D691" s="31">
        <v>0</v>
      </c>
      <c r="E691" s="32"/>
      <c r="F691" s="31"/>
      <c r="G691" s="28"/>
      <c r="H691" s="29"/>
      <c r="I691" s="31">
        <v>0</v>
      </c>
      <c r="J691" s="28"/>
      <c r="K691" s="32"/>
      <c r="Q691" s="2">
        <f t="shared" si="164"/>
        <v>0</v>
      </c>
      <c r="R691" s="31">
        <v>371.82</v>
      </c>
      <c r="S691" s="31"/>
      <c r="T691" s="43">
        <f t="shared" ref="T691:T694" si="174">R691+S691</f>
        <v>371.82</v>
      </c>
    </row>
    <row r="692" ht="16.5" customHeight="1" spans="1:20">
      <c r="A692" s="30" t="s">
        <v>652</v>
      </c>
      <c r="B692" s="31"/>
      <c r="C692" s="31"/>
      <c r="D692" s="31">
        <v>0</v>
      </c>
      <c r="E692" s="32"/>
      <c r="F692" s="31"/>
      <c r="G692" s="28"/>
      <c r="H692" s="29"/>
      <c r="I692" s="31">
        <v>287.26</v>
      </c>
      <c r="J692" s="28"/>
      <c r="K692" s="32"/>
      <c r="Q692" s="2">
        <f t="shared" si="164"/>
        <v>287.26</v>
      </c>
      <c r="R692" s="31">
        <v>4480</v>
      </c>
      <c r="S692" s="31">
        <v>984</v>
      </c>
      <c r="T692" s="43">
        <f t="shared" si="174"/>
        <v>5464</v>
      </c>
    </row>
    <row r="693" ht="16.5" customHeight="1" spans="1:20">
      <c r="A693" s="30" t="s">
        <v>653</v>
      </c>
      <c r="B693" s="31">
        <v>7360</v>
      </c>
      <c r="C693" s="31">
        <f>5360-117</f>
        <v>5243</v>
      </c>
      <c r="D693" s="31">
        <v>4788</v>
      </c>
      <c r="E693" s="32">
        <f>D693/C693*100</f>
        <v>91.3217623497997</v>
      </c>
      <c r="F693" s="31">
        <v>2903</v>
      </c>
      <c r="G693" s="28">
        <f>D693-F693</f>
        <v>1885</v>
      </c>
      <c r="H693" s="29">
        <f>G693/F693*100</f>
        <v>64.9328281088529</v>
      </c>
      <c r="I693" s="31">
        <f>SUM(I694:I714)</f>
        <v>11163.05</v>
      </c>
      <c r="J693" s="28">
        <f>I693-B693</f>
        <v>3803.05</v>
      </c>
      <c r="K693" s="32">
        <f>J693/B693*100</f>
        <v>51.671875</v>
      </c>
      <c r="Q693" s="2">
        <f t="shared" si="164"/>
        <v>34450.0264654586</v>
      </c>
      <c r="R693" s="31">
        <f>SUM(R694:R714)</f>
        <v>4454.15</v>
      </c>
      <c r="S693" s="31">
        <f>SUM(S694:S714)</f>
        <v>33</v>
      </c>
      <c r="T693" s="43">
        <f t="shared" si="174"/>
        <v>4487.15</v>
      </c>
    </row>
    <row r="694" ht="16.5" customHeight="1" spans="1:20">
      <c r="A694" s="44" t="s">
        <v>143</v>
      </c>
      <c r="B694" s="31"/>
      <c r="C694" s="31"/>
      <c r="D694" s="31">
        <v>0</v>
      </c>
      <c r="E694" s="32"/>
      <c r="F694" s="31"/>
      <c r="G694" s="28"/>
      <c r="H694" s="29"/>
      <c r="I694" s="31">
        <v>257.89</v>
      </c>
      <c r="J694" s="28"/>
      <c r="K694" s="32"/>
      <c r="Q694" s="2">
        <f t="shared" si="164"/>
        <v>257.89</v>
      </c>
      <c r="R694" s="31">
        <v>296.54</v>
      </c>
      <c r="S694" s="31"/>
      <c r="T694" s="43">
        <f t="shared" si="174"/>
        <v>296.54</v>
      </c>
    </row>
    <row r="695" ht="16.5" hidden="1" customHeight="1" spans="1:20">
      <c r="A695" s="44" t="s">
        <v>144</v>
      </c>
      <c r="B695" s="31"/>
      <c r="C695" s="31"/>
      <c r="D695" s="31">
        <v>0</v>
      </c>
      <c r="E695" s="32"/>
      <c r="F695" s="31"/>
      <c r="G695" s="28"/>
      <c r="H695" s="29"/>
      <c r="I695" s="31">
        <v>0</v>
      </c>
      <c r="J695" s="28"/>
      <c r="K695" s="32"/>
      <c r="Q695" s="2">
        <f t="shared" si="164"/>
        <v>0</v>
      </c>
      <c r="R695" s="31"/>
      <c r="S695" s="31"/>
      <c r="T695" s="43"/>
    </row>
    <row r="696" ht="16.5" hidden="1" customHeight="1" spans="1:20">
      <c r="A696" s="44" t="s">
        <v>145</v>
      </c>
      <c r="B696" s="31"/>
      <c r="C696" s="31"/>
      <c r="D696" s="31">
        <v>0</v>
      </c>
      <c r="E696" s="32"/>
      <c r="F696" s="31"/>
      <c r="G696" s="28"/>
      <c r="H696" s="29"/>
      <c r="I696" s="31">
        <v>0</v>
      </c>
      <c r="J696" s="28"/>
      <c r="K696" s="32"/>
      <c r="Q696" s="2">
        <f t="shared" si="164"/>
        <v>0</v>
      </c>
      <c r="R696" s="31"/>
      <c r="S696" s="31"/>
      <c r="T696" s="43"/>
    </row>
    <row r="697" ht="16.5" customHeight="1" spans="1:20">
      <c r="A697" s="44" t="s">
        <v>654</v>
      </c>
      <c r="B697" s="31"/>
      <c r="C697" s="31"/>
      <c r="D697" s="31">
        <v>0</v>
      </c>
      <c r="E697" s="32"/>
      <c r="F697" s="31"/>
      <c r="G697" s="28"/>
      <c r="H697" s="29"/>
      <c r="I697" s="31">
        <v>2491.08</v>
      </c>
      <c r="J697" s="28"/>
      <c r="K697" s="32"/>
      <c r="Q697" s="2">
        <f t="shared" si="164"/>
        <v>2491.08</v>
      </c>
      <c r="R697" s="31">
        <v>2997.31</v>
      </c>
      <c r="S697" s="31">
        <v>11</v>
      </c>
      <c r="T697" s="43">
        <f t="shared" ref="T697:T700" si="175">R697+S697</f>
        <v>3008.31</v>
      </c>
    </row>
    <row r="698" ht="16.5" customHeight="1" spans="1:20">
      <c r="A698" s="44" t="s">
        <v>655</v>
      </c>
      <c r="B698" s="31"/>
      <c r="C698" s="31"/>
      <c r="D698" s="31">
        <v>0</v>
      </c>
      <c r="E698" s="32"/>
      <c r="F698" s="31"/>
      <c r="G698" s="28"/>
      <c r="H698" s="29"/>
      <c r="I698" s="31">
        <v>224.07</v>
      </c>
      <c r="J698" s="28"/>
      <c r="K698" s="32"/>
      <c r="Q698" s="2">
        <f t="shared" si="164"/>
        <v>224.07</v>
      </c>
      <c r="R698" s="31">
        <v>970.64</v>
      </c>
      <c r="S698" s="31"/>
      <c r="T698" s="43">
        <f t="shared" si="175"/>
        <v>970.64</v>
      </c>
    </row>
    <row r="699" ht="16.5" customHeight="1" spans="1:20">
      <c r="A699" s="44" t="s">
        <v>656</v>
      </c>
      <c r="B699" s="31"/>
      <c r="C699" s="31"/>
      <c r="D699" s="31">
        <v>0</v>
      </c>
      <c r="E699" s="32"/>
      <c r="F699" s="31"/>
      <c r="G699" s="28"/>
      <c r="H699" s="29"/>
      <c r="I699" s="31">
        <v>6</v>
      </c>
      <c r="J699" s="28"/>
      <c r="K699" s="32"/>
      <c r="Q699" s="2">
        <f t="shared" si="164"/>
        <v>6</v>
      </c>
      <c r="R699" s="31">
        <v>10</v>
      </c>
      <c r="S699" s="31"/>
      <c r="T699" s="43">
        <f t="shared" si="175"/>
        <v>10</v>
      </c>
    </row>
    <row r="700" ht="16.5" customHeight="1" spans="1:20">
      <c r="A700" s="44" t="s">
        <v>657</v>
      </c>
      <c r="B700" s="31"/>
      <c r="C700" s="31"/>
      <c r="D700" s="31">
        <v>0</v>
      </c>
      <c r="E700" s="32"/>
      <c r="F700" s="31"/>
      <c r="G700" s="28"/>
      <c r="H700" s="29"/>
      <c r="I700" s="31">
        <v>356.97</v>
      </c>
      <c r="J700" s="28"/>
      <c r="K700" s="32"/>
      <c r="Q700" s="2">
        <f t="shared" si="164"/>
        <v>356.97</v>
      </c>
      <c r="R700" s="31">
        <v>150</v>
      </c>
      <c r="S700" s="31"/>
      <c r="T700" s="43">
        <f t="shared" si="175"/>
        <v>150</v>
      </c>
    </row>
    <row r="701" ht="16.5" customHeight="1" spans="1:20">
      <c r="A701" s="44" t="s">
        <v>658</v>
      </c>
      <c r="B701" s="31"/>
      <c r="C701" s="31"/>
      <c r="D701" s="31">
        <v>0</v>
      </c>
      <c r="E701" s="32"/>
      <c r="F701" s="31"/>
      <c r="G701" s="28"/>
      <c r="H701" s="29"/>
      <c r="I701" s="31">
        <v>69.6</v>
      </c>
      <c r="J701" s="28"/>
      <c r="K701" s="32"/>
      <c r="Q701" s="2">
        <f t="shared" si="164"/>
        <v>69.6</v>
      </c>
      <c r="R701" s="31"/>
      <c r="S701" s="31"/>
      <c r="T701" s="43"/>
    </row>
    <row r="702" ht="16.5" customHeight="1" spans="1:20">
      <c r="A702" s="44" t="s">
        <v>659</v>
      </c>
      <c r="B702" s="31"/>
      <c r="C702" s="31"/>
      <c r="D702" s="31">
        <v>0</v>
      </c>
      <c r="E702" s="32"/>
      <c r="F702" s="31"/>
      <c r="G702" s="28"/>
      <c r="H702" s="29"/>
      <c r="I702" s="31">
        <v>13.76</v>
      </c>
      <c r="J702" s="28"/>
      <c r="K702" s="32"/>
      <c r="Q702" s="2">
        <f t="shared" si="164"/>
        <v>13.76</v>
      </c>
      <c r="R702" s="31"/>
      <c r="S702" s="31"/>
      <c r="T702" s="43"/>
    </row>
    <row r="703" ht="16.5" hidden="1" customHeight="1" spans="1:20">
      <c r="A703" s="44" t="s">
        <v>660</v>
      </c>
      <c r="B703" s="31"/>
      <c r="C703" s="31"/>
      <c r="D703" s="31">
        <v>0</v>
      </c>
      <c r="E703" s="32"/>
      <c r="F703" s="31"/>
      <c r="G703" s="28"/>
      <c r="H703" s="29"/>
      <c r="I703" s="31">
        <v>0</v>
      </c>
      <c r="J703" s="28"/>
      <c r="K703" s="32"/>
      <c r="Q703" s="2">
        <f t="shared" si="164"/>
        <v>0</v>
      </c>
      <c r="R703" s="31"/>
      <c r="S703" s="31"/>
      <c r="T703" s="43"/>
    </row>
    <row r="704" ht="16.5" customHeight="1" spans="1:20">
      <c r="A704" s="44" t="s">
        <v>661</v>
      </c>
      <c r="B704" s="31"/>
      <c r="C704" s="31"/>
      <c r="D704" s="31">
        <v>0</v>
      </c>
      <c r="E704" s="32"/>
      <c r="F704" s="31"/>
      <c r="G704" s="28"/>
      <c r="H704" s="29"/>
      <c r="I704" s="31">
        <v>14</v>
      </c>
      <c r="J704" s="28"/>
      <c r="K704" s="32"/>
      <c r="Q704" s="2">
        <f t="shared" si="164"/>
        <v>14</v>
      </c>
      <c r="R704" s="31"/>
      <c r="S704" s="31"/>
      <c r="T704" s="43"/>
    </row>
    <row r="705" ht="16.5" hidden="1" customHeight="1" spans="1:20">
      <c r="A705" s="44" t="s">
        <v>662</v>
      </c>
      <c r="B705" s="31"/>
      <c r="C705" s="31"/>
      <c r="D705" s="31">
        <v>0</v>
      </c>
      <c r="E705" s="32"/>
      <c r="F705" s="31"/>
      <c r="G705" s="28"/>
      <c r="H705" s="29"/>
      <c r="I705" s="31">
        <v>0</v>
      </c>
      <c r="J705" s="28"/>
      <c r="K705" s="32"/>
      <c r="Q705" s="2">
        <f t="shared" si="164"/>
        <v>0</v>
      </c>
      <c r="R705" s="31"/>
      <c r="S705" s="31"/>
      <c r="T705" s="43"/>
    </row>
    <row r="706" ht="16.5" hidden="1" customHeight="1" spans="1:20">
      <c r="A706" s="44" t="s">
        <v>663</v>
      </c>
      <c r="B706" s="31"/>
      <c r="C706" s="31"/>
      <c r="D706" s="31">
        <v>0</v>
      </c>
      <c r="E706" s="32"/>
      <c r="F706" s="31"/>
      <c r="G706" s="28"/>
      <c r="H706" s="29"/>
      <c r="I706" s="31">
        <v>0</v>
      </c>
      <c r="J706" s="28"/>
      <c r="K706" s="32"/>
      <c r="Q706" s="2">
        <f t="shared" si="164"/>
        <v>0</v>
      </c>
      <c r="R706" s="31"/>
      <c r="S706" s="31"/>
      <c r="T706" s="43"/>
    </row>
    <row r="707" ht="16.5" hidden="1" customHeight="1" spans="1:20">
      <c r="A707" s="44" t="s">
        <v>664</v>
      </c>
      <c r="B707" s="31"/>
      <c r="C707" s="31"/>
      <c r="D707" s="31">
        <v>0</v>
      </c>
      <c r="E707" s="32"/>
      <c r="F707" s="31"/>
      <c r="G707" s="28"/>
      <c r="H707" s="29"/>
      <c r="I707" s="31">
        <v>0</v>
      </c>
      <c r="J707" s="28"/>
      <c r="K707" s="32"/>
      <c r="Q707" s="2">
        <f t="shared" si="164"/>
        <v>0</v>
      </c>
      <c r="R707" s="31"/>
      <c r="S707" s="31"/>
      <c r="T707" s="43"/>
    </row>
    <row r="708" ht="16.5" hidden="1" customHeight="1" spans="1:20">
      <c r="A708" s="44" t="s">
        <v>665</v>
      </c>
      <c r="B708" s="31"/>
      <c r="C708" s="31"/>
      <c r="D708" s="31">
        <v>0</v>
      </c>
      <c r="E708" s="32"/>
      <c r="F708" s="31"/>
      <c r="G708" s="28"/>
      <c r="H708" s="29"/>
      <c r="I708" s="31">
        <v>0</v>
      </c>
      <c r="J708" s="28"/>
      <c r="K708" s="32"/>
      <c r="Q708" s="2">
        <f t="shared" si="164"/>
        <v>0</v>
      </c>
      <c r="R708" s="31"/>
      <c r="S708" s="31"/>
      <c r="T708" s="43"/>
    </row>
    <row r="709" ht="16.5" hidden="1" customHeight="1" spans="1:20">
      <c r="A709" s="44" t="s">
        <v>666</v>
      </c>
      <c r="B709" s="31"/>
      <c r="C709" s="31"/>
      <c r="D709" s="31">
        <v>0</v>
      </c>
      <c r="E709" s="32"/>
      <c r="F709" s="31"/>
      <c r="G709" s="28"/>
      <c r="H709" s="29"/>
      <c r="I709" s="31">
        <v>0</v>
      </c>
      <c r="J709" s="28"/>
      <c r="K709" s="32"/>
      <c r="Q709" s="2">
        <f t="shared" si="164"/>
        <v>0</v>
      </c>
      <c r="R709" s="31"/>
      <c r="S709" s="31"/>
      <c r="T709" s="43"/>
    </row>
    <row r="710" ht="16.5" hidden="1" customHeight="1" spans="1:20">
      <c r="A710" s="44" t="s">
        <v>667</v>
      </c>
      <c r="B710" s="31"/>
      <c r="C710" s="31"/>
      <c r="D710" s="31">
        <v>0</v>
      </c>
      <c r="E710" s="32"/>
      <c r="F710" s="31"/>
      <c r="G710" s="28"/>
      <c r="H710" s="29"/>
      <c r="I710" s="31">
        <v>0</v>
      </c>
      <c r="J710" s="28"/>
      <c r="K710" s="32"/>
      <c r="Q710" s="2">
        <f t="shared" si="164"/>
        <v>0</v>
      </c>
      <c r="R710" s="31"/>
      <c r="S710" s="31"/>
      <c r="T710" s="43"/>
    </row>
    <row r="711" ht="16.5" customHeight="1" spans="1:20">
      <c r="A711" s="44" t="s">
        <v>668</v>
      </c>
      <c r="B711" s="31"/>
      <c r="C711" s="31"/>
      <c r="D711" s="31">
        <v>0</v>
      </c>
      <c r="E711" s="32"/>
      <c r="F711" s="31"/>
      <c r="G711" s="28"/>
      <c r="H711" s="29"/>
      <c r="I711" s="31">
        <v>456.8</v>
      </c>
      <c r="J711" s="28"/>
      <c r="K711" s="32"/>
      <c r="Q711" s="2">
        <f t="shared" si="164"/>
        <v>456.8</v>
      </c>
      <c r="R711" s="31"/>
      <c r="S711" s="31"/>
      <c r="T711" s="43"/>
    </row>
    <row r="712" ht="16.5" hidden="1" customHeight="1" spans="1:20">
      <c r="A712" s="44" t="s">
        <v>669</v>
      </c>
      <c r="B712" s="31"/>
      <c r="C712" s="31"/>
      <c r="D712" s="31">
        <v>0</v>
      </c>
      <c r="E712" s="32"/>
      <c r="F712" s="31"/>
      <c r="G712" s="28"/>
      <c r="H712" s="29"/>
      <c r="I712" s="31">
        <v>0</v>
      </c>
      <c r="J712" s="28"/>
      <c r="K712" s="32"/>
      <c r="Q712" s="2">
        <f t="shared" ref="Q712:Q775" si="176">B712+C712+D712+E712+G712+H712+I712+J712+K712</f>
        <v>0</v>
      </c>
      <c r="R712" s="31"/>
      <c r="S712" s="31"/>
      <c r="T712" s="43"/>
    </row>
    <row r="713" ht="16.5" hidden="1" customHeight="1" spans="1:20">
      <c r="A713" s="44" t="s">
        <v>638</v>
      </c>
      <c r="B713" s="31"/>
      <c r="C713" s="31"/>
      <c r="D713" s="31">
        <v>0</v>
      </c>
      <c r="E713" s="32"/>
      <c r="F713" s="31"/>
      <c r="G713" s="28"/>
      <c r="H713" s="29"/>
      <c r="I713" s="31">
        <v>0</v>
      </c>
      <c r="J713" s="28"/>
      <c r="K713" s="32"/>
      <c r="Q713" s="2">
        <f t="shared" si="176"/>
        <v>0</v>
      </c>
      <c r="R713" s="31">
        <v>28</v>
      </c>
      <c r="S713" s="31"/>
      <c r="T713" s="43">
        <f t="shared" ref="T713:T717" si="177">R713+S713</f>
        <v>28</v>
      </c>
    </row>
    <row r="714" ht="16.5" customHeight="1" spans="1:20">
      <c r="A714" s="44" t="s">
        <v>670</v>
      </c>
      <c r="B714" s="31"/>
      <c r="C714" s="31"/>
      <c r="D714" s="31">
        <v>0</v>
      </c>
      <c r="E714" s="32"/>
      <c r="F714" s="31"/>
      <c r="G714" s="28"/>
      <c r="H714" s="29"/>
      <c r="I714" s="31">
        <v>7272.88</v>
      </c>
      <c r="J714" s="28"/>
      <c r="K714" s="32"/>
      <c r="Q714" s="2">
        <f t="shared" si="176"/>
        <v>7272.88</v>
      </c>
      <c r="R714" s="31">
        <v>1.66</v>
      </c>
      <c r="S714" s="31">
        <v>22</v>
      </c>
      <c r="T714" s="43">
        <f t="shared" si="177"/>
        <v>23.66</v>
      </c>
    </row>
    <row r="715" ht="16.5" customHeight="1" spans="1:20">
      <c r="A715" s="30" t="s">
        <v>671</v>
      </c>
      <c r="B715" s="31">
        <v>3711</v>
      </c>
      <c r="C715" s="31">
        <f>9100-2000</f>
        <v>7100</v>
      </c>
      <c r="D715" s="31">
        <v>6662</v>
      </c>
      <c r="E715" s="32">
        <f>D715/C715*100</f>
        <v>93.830985915493</v>
      </c>
      <c r="F715" s="31">
        <v>10149</v>
      </c>
      <c r="G715" s="28">
        <f>D715-F715</f>
        <v>-3487</v>
      </c>
      <c r="H715" s="29">
        <f>G715/F715*100</f>
        <v>-34.3580648339738</v>
      </c>
      <c r="I715" s="31">
        <f>SUM(I716:I739)</f>
        <v>29712.37</v>
      </c>
      <c r="J715" s="28">
        <f>I715-B715</f>
        <v>26001.37</v>
      </c>
      <c r="K715" s="32">
        <f>J715/B715*100</f>
        <v>700.656696308273</v>
      </c>
      <c r="Q715" s="2">
        <f t="shared" si="176"/>
        <v>70459.8696173898</v>
      </c>
      <c r="R715" s="31">
        <f>SUM(R716:R739)</f>
        <v>3479.78</v>
      </c>
      <c r="S715" s="31">
        <f>SUM(S716:S739)</f>
        <v>876</v>
      </c>
      <c r="T715" s="43">
        <f t="shared" si="177"/>
        <v>4355.78</v>
      </c>
    </row>
    <row r="716" ht="16.5" customHeight="1" spans="1:20">
      <c r="A716" s="30" t="s">
        <v>143</v>
      </c>
      <c r="B716" s="31"/>
      <c r="C716" s="31"/>
      <c r="D716" s="31">
        <v>0</v>
      </c>
      <c r="E716" s="32"/>
      <c r="F716" s="31"/>
      <c r="G716" s="28"/>
      <c r="H716" s="29"/>
      <c r="I716" s="31">
        <v>551.72</v>
      </c>
      <c r="J716" s="28"/>
      <c r="K716" s="32"/>
      <c r="Q716" s="2">
        <f t="shared" si="176"/>
        <v>551.72</v>
      </c>
      <c r="R716" s="31">
        <v>449.82</v>
      </c>
      <c r="S716" s="31"/>
      <c r="T716" s="43">
        <f t="shared" si="177"/>
        <v>449.82</v>
      </c>
    </row>
    <row r="717" ht="16.5" customHeight="1" spans="1:20">
      <c r="A717" s="30" t="s">
        <v>144</v>
      </c>
      <c r="B717" s="31"/>
      <c r="C717" s="31"/>
      <c r="D717" s="31">
        <v>0</v>
      </c>
      <c r="E717" s="32"/>
      <c r="F717" s="31"/>
      <c r="G717" s="28"/>
      <c r="H717" s="29"/>
      <c r="I717" s="31">
        <v>21.61</v>
      </c>
      <c r="J717" s="28"/>
      <c r="K717" s="32"/>
      <c r="Q717" s="2">
        <f t="shared" si="176"/>
        <v>21.61</v>
      </c>
      <c r="R717" s="31">
        <v>79.41</v>
      </c>
      <c r="S717" s="31"/>
      <c r="T717" s="43">
        <f t="shared" si="177"/>
        <v>79.41</v>
      </c>
    </row>
    <row r="718" ht="16.5" hidden="1" customHeight="1" spans="1:20">
      <c r="A718" s="44" t="s">
        <v>145</v>
      </c>
      <c r="B718" s="31"/>
      <c r="C718" s="31"/>
      <c r="D718" s="31">
        <v>0</v>
      </c>
      <c r="E718" s="32"/>
      <c r="F718" s="31"/>
      <c r="G718" s="28"/>
      <c r="H718" s="29"/>
      <c r="I718" s="31">
        <v>0</v>
      </c>
      <c r="J718" s="28"/>
      <c r="K718" s="32"/>
      <c r="Q718" s="2">
        <f t="shared" si="176"/>
        <v>0</v>
      </c>
      <c r="R718" s="31"/>
      <c r="S718" s="31"/>
      <c r="T718" s="43"/>
    </row>
    <row r="719" ht="16.5" customHeight="1" spans="1:20">
      <c r="A719" s="30" t="s">
        <v>672</v>
      </c>
      <c r="B719" s="31"/>
      <c r="C719" s="31"/>
      <c r="D719" s="31">
        <v>0</v>
      </c>
      <c r="E719" s="32"/>
      <c r="F719" s="31"/>
      <c r="G719" s="28"/>
      <c r="H719" s="29"/>
      <c r="I719" s="31">
        <v>1578.07</v>
      </c>
      <c r="J719" s="28"/>
      <c r="K719" s="32"/>
      <c r="Q719" s="2">
        <f t="shared" si="176"/>
        <v>1578.07</v>
      </c>
      <c r="R719" s="31">
        <v>2283.81</v>
      </c>
      <c r="S719" s="31"/>
      <c r="T719" s="43">
        <f t="shared" ref="T719:T723" si="178">R719+S719</f>
        <v>2283.81</v>
      </c>
    </row>
    <row r="720" ht="16.5" customHeight="1" spans="1:20">
      <c r="A720" s="30" t="s">
        <v>673</v>
      </c>
      <c r="B720" s="31"/>
      <c r="C720" s="31"/>
      <c r="D720" s="31">
        <v>0</v>
      </c>
      <c r="E720" s="32"/>
      <c r="F720" s="31"/>
      <c r="G720" s="28"/>
      <c r="H720" s="29"/>
      <c r="I720" s="31">
        <v>22589.29</v>
      </c>
      <c r="J720" s="28"/>
      <c r="K720" s="32"/>
      <c r="Q720" s="2">
        <f t="shared" si="176"/>
        <v>22589.29</v>
      </c>
      <c r="R720" s="31">
        <v>10.53</v>
      </c>
      <c r="S720" s="31">
        <v>5</v>
      </c>
      <c r="T720" s="43">
        <f t="shared" si="178"/>
        <v>15.53</v>
      </c>
    </row>
    <row r="721" ht="16.5" customHeight="1" spans="1:20">
      <c r="A721" s="30" t="s">
        <v>674</v>
      </c>
      <c r="B721" s="31"/>
      <c r="C721" s="31"/>
      <c r="D721" s="31">
        <v>0</v>
      </c>
      <c r="E721" s="32"/>
      <c r="F721" s="31"/>
      <c r="G721" s="28"/>
      <c r="H721" s="29"/>
      <c r="I721" s="31">
        <v>56.28</v>
      </c>
      <c r="J721" s="28"/>
      <c r="K721" s="32"/>
      <c r="Q721" s="2">
        <f t="shared" si="176"/>
        <v>56.28</v>
      </c>
      <c r="R721" s="31">
        <v>209.75</v>
      </c>
      <c r="S721" s="31">
        <v>30</v>
      </c>
      <c r="T721" s="43">
        <f t="shared" si="178"/>
        <v>239.75</v>
      </c>
    </row>
    <row r="722" ht="16.5" customHeight="1" spans="1:20">
      <c r="A722" s="30" t="s">
        <v>675</v>
      </c>
      <c r="B722" s="31"/>
      <c r="C722" s="31"/>
      <c r="D722" s="31">
        <v>0</v>
      </c>
      <c r="E722" s="32"/>
      <c r="F722" s="31"/>
      <c r="G722" s="28"/>
      <c r="H722" s="29"/>
      <c r="I722" s="31">
        <v>320</v>
      </c>
      <c r="J722" s="28"/>
      <c r="K722" s="32"/>
      <c r="Q722" s="2">
        <f t="shared" si="176"/>
        <v>320</v>
      </c>
      <c r="R722" s="31">
        <v>80</v>
      </c>
      <c r="S722" s="31"/>
      <c r="T722" s="43">
        <f t="shared" si="178"/>
        <v>80</v>
      </c>
    </row>
    <row r="723" ht="16.5" customHeight="1" spans="1:20">
      <c r="A723" s="30" t="s">
        <v>676</v>
      </c>
      <c r="B723" s="31"/>
      <c r="C723" s="31"/>
      <c r="D723" s="31">
        <v>0</v>
      </c>
      <c r="E723" s="32"/>
      <c r="F723" s="31"/>
      <c r="G723" s="28"/>
      <c r="H723" s="29"/>
      <c r="I723" s="31">
        <v>2</v>
      </c>
      <c r="J723" s="28"/>
      <c r="K723" s="32"/>
      <c r="Q723" s="2">
        <f t="shared" si="176"/>
        <v>2</v>
      </c>
      <c r="R723" s="31">
        <v>20</v>
      </c>
      <c r="S723" s="31"/>
      <c r="T723" s="43">
        <f t="shared" si="178"/>
        <v>20</v>
      </c>
    </row>
    <row r="724" ht="16.5" customHeight="1" spans="1:20">
      <c r="A724" s="30" t="s">
        <v>677</v>
      </c>
      <c r="B724" s="31"/>
      <c r="C724" s="31"/>
      <c r="D724" s="31">
        <v>0</v>
      </c>
      <c r="E724" s="32"/>
      <c r="F724" s="31"/>
      <c r="G724" s="28"/>
      <c r="H724" s="29"/>
      <c r="I724" s="31">
        <v>17.73</v>
      </c>
      <c r="J724" s="28"/>
      <c r="K724" s="32"/>
      <c r="Q724" s="2">
        <f t="shared" si="176"/>
        <v>17.73</v>
      </c>
      <c r="R724" s="31"/>
      <c r="S724" s="31"/>
      <c r="T724" s="43"/>
    </row>
    <row r="725" ht="16.5" customHeight="1" spans="1:20">
      <c r="A725" s="30" t="s">
        <v>678</v>
      </c>
      <c r="B725" s="31"/>
      <c r="C725" s="31"/>
      <c r="D725" s="31">
        <v>0</v>
      </c>
      <c r="E725" s="32"/>
      <c r="F725" s="31"/>
      <c r="G725" s="28"/>
      <c r="H725" s="29"/>
      <c r="I725" s="31">
        <v>38.38</v>
      </c>
      <c r="J725" s="28"/>
      <c r="K725" s="32"/>
      <c r="Q725" s="2">
        <f t="shared" si="176"/>
        <v>38.38</v>
      </c>
      <c r="R725" s="31"/>
      <c r="S725" s="31"/>
      <c r="T725" s="43"/>
    </row>
    <row r="726" ht="16.5" customHeight="1" spans="1:20">
      <c r="A726" s="30" t="s">
        <v>679</v>
      </c>
      <c r="B726" s="31"/>
      <c r="C726" s="31"/>
      <c r="D726" s="31">
        <v>0</v>
      </c>
      <c r="E726" s="32"/>
      <c r="F726" s="31"/>
      <c r="G726" s="28"/>
      <c r="H726" s="29"/>
      <c r="I726" s="31">
        <v>10</v>
      </c>
      <c r="J726" s="28"/>
      <c r="K726" s="32"/>
      <c r="Q726" s="2">
        <f t="shared" si="176"/>
        <v>10</v>
      </c>
      <c r="R726" s="31"/>
      <c r="S726" s="31"/>
      <c r="T726" s="43"/>
    </row>
    <row r="727" ht="16.5" hidden="1" customHeight="1" spans="1:20">
      <c r="A727" s="30" t="s">
        <v>680</v>
      </c>
      <c r="B727" s="31"/>
      <c r="C727" s="31"/>
      <c r="D727" s="31">
        <v>0</v>
      </c>
      <c r="E727" s="32"/>
      <c r="F727" s="31"/>
      <c r="G727" s="28"/>
      <c r="H727" s="29"/>
      <c r="I727" s="31">
        <v>0</v>
      </c>
      <c r="J727" s="28"/>
      <c r="K727" s="32"/>
      <c r="Q727" s="2">
        <f t="shared" si="176"/>
        <v>0</v>
      </c>
      <c r="R727" s="31"/>
      <c r="S727" s="31"/>
      <c r="T727" s="43"/>
    </row>
    <row r="728" ht="16.5" customHeight="1" spans="1:20">
      <c r="A728" s="30" t="s">
        <v>681</v>
      </c>
      <c r="B728" s="31"/>
      <c r="C728" s="31"/>
      <c r="D728" s="31">
        <v>0</v>
      </c>
      <c r="E728" s="32"/>
      <c r="F728" s="31"/>
      <c r="G728" s="28"/>
      <c r="H728" s="29"/>
      <c r="I728" s="31">
        <v>80.98</v>
      </c>
      <c r="J728" s="28"/>
      <c r="K728" s="32"/>
      <c r="Q728" s="2">
        <f t="shared" si="176"/>
        <v>80.98</v>
      </c>
      <c r="R728" s="31">
        <v>20</v>
      </c>
      <c r="S728" s="31">
        <v>30</v>
      </c>
      <c r="T728" s="43">
        <f t="shared" ref="T728:T730" si="179">R728+S728</f>
        <v>50</v>
      </c>
    </row>
    <row r="729" ht="16.5" hidden="1" customHeight="1" spans="1:20">
      <c r="A729" s="30" t="s">
        <v>682</v>
      </c>
      <c r="B729" s="31"/>
      <c r="C729" s="31"/>
      <c r="D729" s="31">
        <v>0</v>
      </c>
      <c r="E729" s="32"/>
      <c r="F729" s="31"/>
      <c r="G729" s="28"/>
      <c r="H729" s="29"/>
      <c r="I729" s="31">
        <v>0</v>
      </c>
      <c r="J729" s="28"/>
      <c r="K729" s="32"/>
      <c r="Q729" s="2">
        <f t="shared" si="176"/>
        <v>0</v>
      </c>
      <c r="R729" s="31"/>
      <c r="S729" s="31">
        <v>10</v>
      </c>
      <c r="T729" s="43">
        <f t="shared" si="179"/>
        <v>10</v>
      </c>
    </row>
    <row r="730" ht="16.5" customHeight="1" spans="1:20">
      <c r="A730" s="30" t="s">
        <v>683</v>
      </c>
      <c r="B730" s="31"/>
      <c r="C730" s="31"/>
      <c r="D730" s="31">
        <v>0</v>
      </c>
      <c r="E730" s="32"/>
      <c r="F730" s="31"/>
      <c r="G730" s="28"/>
      <c r="H730" s="29"/>
      <c r="I730" s="31">
        <v>46</v>
      </c>
      <c r="J730" s="28"/>
      <c r="K730" s="32"/>
      <c r="Q730" s="2">
        <f t="shared" si="176"/>
        <v>46</v>
      </c>
      <c r="R730" s="31">
        <v>10</v>
      </c>
      <c r="S730" s="31"/>
      <c r="T730" s="43">
        <f t="shared" si="179"/>
        <v>10</v>
      </c>
    </row>
    <row r="731" ht="16.5" hidden="1" customHeight="1" spans="1:20">
      <c r="A731" s="30" t="s">
        <v>684</v>
      </c>
      <c r="B731" s="31"/>
      <c r="C731" s="31"/>
      <c r="D731" s="31">
        <v>0</v>
      </c>
      <c r="E731" s="32"/>
      <c r="F731" s="31"/>
      <c r="G731" s="28"/>
      <c r="H731" s="29"/>
      <c r="I731" s="31">
        <v>0</v>
      </c>
      <c r="J731" s="28"/>
      <c r="K731" s="32"/>
      <c r="Q731" s="2">
        <f t="shared" si="176"/>
        <v>0</v>
      </c>
      <c r="R731" s="31"/>
      <c r="S731" s="31"/>
      <c r="T731" s="43"/>
    </row>
    <row r="732" ht="16.5" hidden="1" customHeight="1" spans="1:20">
      <c r="A732" s="30" t="s">
        <v>685</v>
      </c>
      <c r="B732" s="31"/>
      <c r="C732" s="31"/>
      <c r="D732" s="31">
        <v>0</v>
      </c>
      <c r="E732" s="32"/>
      <c r="F732" s="31"/>
      <c r="G732" s="28"/>
      <c r="H732" s="29"/>
      <c r="I732" s="31">
        <v>0</v>
      </c>
      <c r="J732" s="28"/>
      <c r="K732" s="32"/>
      <c r="Q732" s="2">
        <f t="shared" si="176"/>
        <v>0</v>
      </c>
      <c r="R732" s="31"/>
      <c r="S732" s="31"/>
      <c r="T732" s="43"/>
    </row>
    <row r="733" ht="16.5" customHeight="1" spans="1:20">
      <c r="A733" s="30" t="s">
        <v>686</v>
      </c>
      <c r="B733" s="31"/>
      <c r="C733" s="31"/>
      <c r="D733" s="31">
        <v>0</v>
      </c>
      <c r="E733" s="32"/>
      <c r="F733" s="31"/>
      <c r="G733" s="28"/>
      <c r="H733" s="29"/>
      <c r="I733" s="31">
        <v>48</v>
      </c>
      <c r="J733" s="28"/>
      <c r="K733" s="32"/>
      <c r="Q733" s="2">
        <f t="shared" si="176"/>
        <v>48</v>
      </c>
      <c r="R733" s="31"/>
      <c r="S733" s="31">
        <v>190</v>
      </c>
      <c r="T733" s="43">
        <f>R733+S733</f>
        <v>190</v>
      </c>
    </row>
    <row r="734" ht="16.5" hidden="1" customHeight="1" spans="1:20">
      <c r="A734" s="30" t="s">
        <v>687</v>
      </c>
      <c r="B734" s="31"/>
      <c r="C734" s="31"/>
      <c r="D734" s="31">
        <v>0</v>
      </c>
      <c r="E734" s="32"/>
      <c r="F734" s="31"/>
      <c r="G734" s="28"/>
      <c r="H734" s="29"/>
      <c r="I734" s="31">
        <v>0</v>
      </c>
      <c r="J734" s="28"/>
      <c r="K734" s="32"/>
      <c r="Q734" s="2">
        <f t="shared" si="176"/>
        <v>0</v>
      </c>
      <c r="R734" s="31"/>
      <c r="S734" s="31"/>
      <c r="T734" s="43"/>
    </row>
    <row r="735" ht="16.5" hidden="1" customHeight="1" spans="1:20">
      <c r="A735" s="30" t="s">
        <v>688</v>
      </c>
      <c r="B735" s="31"/>
      <c r="C735" s="31"/>
      <c r="D735" s="31">
        <v>0</v>
      </c>
      <c r="E735" s="32"/>
      <c r="F735" s="31"/>
      <c r="G735" s="28"/>
      <c r="H735" s="29"/>
      <c r="I735" s="31">
        <v>0</v>
      </c>
      <c r="J735" s="28"/>
      <c r="K735" s="32"/>
      <c r="Q735" s="2">
        <f t="shared" si="176"/>
        <v>0</v>
      </c>
      <c r="R735" s="31">
        <v>4.5</v>
      </c>
      <c r="S735" s="31"/>
      <c r="T735" s="43">
        <f t="shared" ref="T735:T742" si="180">R735+S735</f>
        <v>4.5</v>
      </c>
    </row>
    <row r="736" ht="16.5" hidden="1" customHeight="1" spans="1:20">
      <c r="A736" s="30" t="s">
        <v>665</v>
      </c>
      <c r="B736" s="31"/>
      <c r="C736" s="31"/>
      <c r="D736" s="31">
        <v>0</v>
      </c>
      <c r="E736" s="32"/>
      <c r="F736" s="31"/>
      <c r="G736" s="28"/>
      <c r="H736" s="29"/>
      <c r="I736" s="31">
        <v>0</v>
      </c>
      <c r="J736" s="28"/>
      <c r="K736" s="32"/>
      <c r="Q736" s="2">
        <f t="shared" si="176"/>
        <v>0</v>
      </c>
      <c r="R736" s="31"/>
      <c r="S736" s="31"/>
      <c r="T736" s="43"/>
    </row>
    <row r="737" ht="16.5" hidden="1" customHeight="1" spans="1:20">
      <c r="A737" s="30" t="s">
        <v>689</v>
      </c>
      <c r="B737" s="31"/>
      <c r="C737" s="31"/>
      <c r="D737" s="31">
        <v>0</v>
      </c>
      <c r="E737" s="32"/>
      <c r="F737" s="31"/>
      <c r="G737" s="28"/>
      <c r="H737" s="29"/>
      <c r="I737" s="31">
        <v>0</v>
      </c>
      <c r="J737" s="28"/>
      <c r="K737" s="32"/>
      <c r="Q737" s="2">
        <f t="shared" si="176"/>
        <v>0</v>
      </c>
      <c r="R737" s="31"/>
      <c r="S737" s="31"/>
      <c r="T737" s="43"/>
    </row>
    <row r="738" ht="16.5" customHeight="1" spans="1:20">
      <c r="A738" s="30" t="s">
        <v>690</v>
      </c>
      <c r="B738" s="31"/>
      <c r="C738" s="31"/>
      <c r="D738" s="31">
        <v>0</v>
      </c>
      <c r="E738" s="32"/>
      <c r="F738" s="31"/>
      <c r="G738" s="28"/>
      <c r="H738" s="29"/>
      <c r="I738" s="31">
        <v>10</v>
      </c>
      <c r="J738" s="28"/>
      <c r="K738" s="32"/>
      <c r="Q738" s="2">
        <f t="shared" si="176"/>
        <v>10</v>
      </c>
      <c r="R738" s="31"/>
      <c r="S738" s="31"/>
      <c r="T738" s="43"/>
    </row>
    <row r="739" ht="16.5" customHeight="1" spans="1:20">
      <c r="A739" s="30" t="s">
        <v>691</v>
      </c>
      <c r="B739" s="31"/>
      <c r="C739" s="31"/>
      <c r="D739" s="31">
        <v>0</v>
      </c>
      <c r="E739" s="32"/>
      <c r="F739" s="31"/>
      <c r="G739" s="28"/>
      <c r="H739" s="29"/>
      <c r="I739" s="31">
        <v>4342.31</v>
      </c>
      <c r="J739" s="28"/>
      <c r="K739" s="32"/>
      <c r="Q739" s="2">
        <f t="shared" si="176"/>
        <v>4342.31</v>
      </c>
      <c r="R739" s="31">
        <v>311.96</v>
      </c>
      <c r="S739" s="31">
        <v>611</v>
      </c>
      <c r="T739" s="43">
        <f t="shared" si="180"/>
        <v>922.96</v>
      </c>
    </row>
    <row r="740" ht="16.5" customHeight="1" spans="1:20">
      <c r="A740" s="30" t="s">
        <v>692</v>
      </c>
      <c r="B740" s="31">
        <v>4390</v>
      </c>
      <c r="C740" s="31">
        <v>600</v>
      </c>
      <c r="D740" s="31">
        <v>530</v>
      </c>
      <c r="E740" s="32">
        <f>D740/C740*100</f>
        <v>88.3333333333333</v>
      </c>
      <c r="F740" s="31">
        <v>455</v>
      </c>
      <c r="G740" s="28">
        <f>D740-F740</f>
        <v>75</v>
      </c>
      <c r="H740" s="29">
        <f>G740/F740*100</f>
        <v>16.4835164835165</v>
      </c>
      <c r="I740" s="31">
        <f>SUM(I741:I749)</f>
        <v>594.51</v>
      </c>
      <c r="J740" s="28">
        <f>I740-B740</f>
        <v>-3795.49</v>
      </c>
      <c r="K740" s="32">
        <f>J740/B740*100</f>
        <v>-86.4576309794989</v>
      </c>
      <c r="L740" s="49"/>
      <c r="Q740" s="2">
        <f t="shared" si="176"/>
        <v>2412.37921883735</v>
      </c>
      <c r="R740" s="31">
        <f>SUM(R741:R749)</f>
        <v>7958.49</v>
      </c>
      <c r="S740" s="31">
        <f>SUM(S741:S749)</f>
        <v>666</v>
      </c>
      <c r="T740" s="43">
        <f t="shared" si="180"/>
        <v>8624.49</v>
      </c>
    </row>
    <row r="741" ht="16.5" customHeight="1" spans="1:20">
      <c r="A741" s="30" t="s">
        <v>143</v>
      </c>
      <c r="B741" s="31"/>
      <c r="C741" s="31"/>
      <c r="D741" s="31">
        <v>0</v>
      </c>
      <c r="E741" s="32"/>
      <c r="F741" s="31"/>
      <c r="G741" s="28"/>
      <c r="H741" s="29"/>
      <c r="I741" s="31">
        <v>130.74</v>
      </c>
      <c r="J741" s="28"/>
      <c r="K741" s="32"/>
      <c r="Q741" s="2">
        <f t="shared" si="176"/>
        <v>130.74</v>
      </c>
      <c r="R741" s="31">
        <v>91.21</v>
      </c>
      <c r="S741" s="31"/>
      <c r="T741" s="43">
        <f t="shared" si="180"/>
        <v>91.21</v>
      </c>
    </row>
    <row r="742" ht="16.5" customHeight="1" spans="1:20">
      <c r="A742" s="30" t="s">
        <v>144</v>
      </c>
      <c r="B742" s="31"/>
      <c r="C742" s="31"/>
      <c r="D742" s="31">
        <v>0</v>
      </c>
      <c r="E742" s="32"/>
      <c r="F742" s="31"/>
      <c r="G742" s="28"/>
      <c r="H742" s="29"/>
      <c r="I742" s="31">
        <v>89.77</v>
      </c>
      <c r="J742" s="28"/>
      <c r="K742" s="32"/>
      <c r="Q742" s="2">
        <f t="shared" si="176"/>
        <v>89.77</v>
      </c>
      <c r="R742" s="31">
        <v>99.44</v>
      </c>
      <c r="S742" s="31"/>
      <c r="T742" s="43">
        <f t="shared" si="180"/>
        <v>99.44</v>
      </c>
    </row>
    <row r="743" ht="16.5" hidden="1" customHeight="1" spans="1:20">
      <c r="A743" s="44" t="s">
        <v>145</v>
      </c>
      <c r="B743" s="31"/>
      <c r="C743" s="31"/>
      <c r="D743" s="31">
        <v>0</v>
      </c>
      <c r="E743" s="32"/>
      <c r="F743" s="31"/>
      <c r="G743" s="28"/>
      <c r="H743" s="29"/>
      <c r="I743" s="31">
        <v>0</v>
      </c>
      <c r="J743" s="28"/>
      <c r="K743" s="32"/>
      <c r="Q743" s="2">
        <f t="shared" si="176"/>
        <v>0</v>
      </c>
      <c r="R743" s="31"/>
      <c r="S743" s="31"/>
      <c r="T743" s="43"/>
    </row>
    <row r="744" ht="16.5" customHeight="1" spans="1:20">
      <c r="A744" s="30" t="s">
        <v>693</v>
      </c>
      <c r="B744" s="31"/>
      <c r="C744" s="31"/>
      <c r="D744" s="31">
        <v>0</v>
      </c>
      <c r="E744" s="32"/>
      <c r="F744" s="31"/>
      <c r="G744" s="28"/>
      <c r="H744" s="29"/>
      <c r="I744" s="31">
        <v>188</v>
      </c>
      <c r="J744" s="28"/>
      <c r="K744" s="32"/>
      <c r="Q744" s="2">
        <f t="shared" si="176"/>
        <v>188</v>
      </c>
      <c r="R744" s="31"/>
      <c r="S744" s="31"/>
      <c r="T744" s="43"/>
    </row>
    <row r="745" ht="16.5" hidden="1" customHeight="1" spans="1:20">
      <c r="A745" s="30" t="s">
        <v>694</v>
      </c>
      <c r="B745" s="31"/>
      <c r="C745" s="31"/>
      <c r="D745" s="31">
        <v>0</v>
      </c>
      <c r="E745" s="32"/>
      <c r="F745" s="31"/>
      <c r="G745" s="28"/>
      <c r="H745" s="29"/>
      <c r="I745" s="31">
        <v>0</v>
      </c>
      <c r="J745" s="28"/>
      <c r="K745" s="32"/>
      <c r="Q745" s="2">
        <f t="shared" si="176"/>
        <v>0</v>
      </c>
      <c r="R745" s="31"/>
      <c r="S745" s="31"/>
      <c r="T745" s="43"/>
    </row>
    <row r="746" ht="16.5" hidden="1" customHeight="1" spans="1:20">
      <c r="A746" s="30" t="s">
        <v>695</v>
      </c>
      <c r="B746" s="31"/>
      <c r="C746" s="31"/>
      <c r="D746" s="31">
        <v>0</v>
      </c>
      <c r="E746" s="32"/>
      <c r="F746" s="31"/>
      <c r="G746" s="28"/>
      <c r="H746" s="29"/>
      <c r="I746" s="31">
        <v>0</v>
      </c>
      <c r="J746" s="28"/>
      <c r="K746" s="32"/>
      <c r="Q746" s="2">
        <f t="shared" si="176"/>
        <v>0</v>
      </c>
      <c r="R746" s="31"/>
      <c r="S746" s="31"/>
      <c r="T746" s="43"/>
    </row>
    <row r="747" ht="16.5" hidden="1" customHeight="1" spans="1:20">
      <c r="A747" s="30" t="s">
        <v>696</v>
      </c>
      <c r="B747" s="31"/>
      <c r="C747" s="31"/>
      <c r="D747" s="31">
        <v>0</v>
      </c>
      <c r="E747" s="32"/>
      <c r="F747" s="31"/>
      <c r="G747" s="28"/>
      <c r="H747" s="29"/>
      <c r="I747" s="31">
        <v>0</v>
      </c>
      <c r="J747" s="28"/>
      <c r="K747" s="32"/>
      <c r="Q747" s="2">
        <f t="shared" si="176"/>
        <v>0</v>
      </c>
      <c r="R747" s="31"/>
      <c r="S747" s="31"/>
      <c r="T747" s="43"/>
    </row>
    <row r="748" ht="16.5" hidden="1" customHeight="1" spans="1:20">
      <c r="A748" s="30" t="s">
        <v>152</v>
      </c>
      <c r="B748" s="31"/>
      <c r="C748" s="31"/>
      <c r="D748" s="31">
        <v>0</v>
      </c>
      <c r="E748" s="32"/>
      <c r="F748" s="31"/>
      <c r="G748" s="28"/>
      <c r="H748" s="29"/>
      <c r="I748" s="31">
        <v>0</v>
      </c>
      <c r="J748" s="28"/>
      <c r="K748" s="32"/>
      <c r="Q748" s="2">
        <f t="shared" si="176"/>
        <v>0</v>
      </c>
      <c r="R748" s="31">
        <v>17.59</v>
      </c>
      <c r="S748" s="31"/>
      <c r="T748" s="43">
        <f t="shared" ref="T748:T750" si="181">R748+S748</f>
        <v>17.59</v>
      </c>
    </row>
    <row r="749" ht="16.5" customHeight="1" spans="1:20">
      <c r="A749" s="30" t="s">
        <v>697</v>
      </c>
      <c r="B749" s="31"/>
      <c r="C749" s="31"/>
      <c r="D749" s="31">
        <v>0</v>
      </c>
      <c r="E749" s="32"/>
      <c r="F749" s="31"/>
      <c r="G749" s="28"/>
      <c r="H749" s="29"/>
      <c r="I749" s="31">
        <f>7386-7200</f>
        <v>186</v>
      </c>
      <c r="J749" s="28"/>
      <c r="K749" s="32"/>
      <c r="Q749" s="2">
        <f t="shared" si="176"/>
        <v>186</v>
      </c>
      <c r="R749" s="31">
        <v>7750.25</v>
      </c>
      <c r="S749" s="31">
        <v>666</v>
      </c>
      <c r="T749" s="43">
        <f t="shared" si="181"/>
        <v>8416.25</v>
      </c>
    </row>
    <row r="750" ht="16.5" customHeight="1" spans="1:20">
      <c r="A750" s="30" t="s">
        <v>698</v>
      </c>
      <c r="B750" s="31">
        <v>33</v>
      </c>
      <c r="C750" s="31">
        <v>80</v>
      </c>
      <c r="D750" s="31">
        <v>25</v>
      </c>
      <c r="E750" s="32">
        <f>D750/C750*100</f>
        <v>31.25</v>
      </c>
      <c r="F750" s="31">
        <v>239</v>
      </c>
      <c r="G750" s="28">
        <f>D750-F750</f>
        <v>-214</v>
      </c>
      <c r="H750" s="29">
        <f>G750/F750*100</f>
        <v>-89.5397489539749</v>
      </c>
      <c r="I750" s="31">
        <f>SUM(I751:I755)</f>
        <v>52</v>
      </c>
      <c r="J750" s="28">
        <f>I750-B750</f>
        <v>19</v>
      </c>
      <c r="K750" s="32">
        <f>J750/B750*100</f>
        <v>57.5757575757576</v>
      </c>
      <c r="Q750" s="2">
        <f t="shared" si="176"/>
        <v>-5.71399137821728</v>
      </c>
      <c r="R750" s="31">
        <f>R755</f>
        <v>16</v>
      </c>
      <c r="S750" s="31">
        <f>S755</f>
        <v>56</v>
      </c>
      <c r="T750" s="43">
        <f t="shared" si="181"/>
        <v>72</v>
      </c>
    </row>
    <row r="751" ht="16.5" hidden="1" customHeight="1" spans="1:20">
      <c r="A751" s="30" t="s">
        <v>699</v>
      </c>
      <c r="B751" s="31"/>
      <c r="C751" s="31"/>
      <c r="D751" s="31">
        <v>0</v>
      </c>
      <c r="E751" s="32"/>
      <c r="F751" s="31"/>
      <c r="G751" s="28"/>
      <c r="H751" s="29"/>
      <c r="I751" s="31">
        <v>0</v>
      </c>
      <c r="J751" s="28"/>
      <c r="K751" s="32"/>
      <c r="Q751" s="2">
        <f t="shared" si="176"/>
        <v>0</v>
      </c>
      <c r="R751" s="31"/>
      <c r="S751" s="31"/>
      <c r="T751" s="43"/>
    </row>
    <row r="752" ht="16.5" hidden="1" customHeight="1" spans="1:20">
      <c r="A752" s="30" t="s">
        <v>700</v>
      </c>
      <c r="B752" s="31"/>
      <c r="C752" s="31"/>
      <c r="D752" s="31">
        <v>0</v>
      </c>
      <c r="E752" s="32"/>
      <c r="F752" s="31"/>
      <c r="G752" s="28"/>
      <c r="H752" s="29"/>
      <c r="I752" s="31">
        <v>0</v>
      </c>
      <c r="J752" s="28"/>
      <c r="K752" s="32"/>
      <c r="Q752" s="2">
        <f t="shared" si="176"/>
        <v>0</v>
      </c>
      <c r="R752" s="31"/>
      <c r="S752" s="31"/>
      <c r="T752" s="43"/>
    </row>
    <row r="753" ht="16.5" hidden="1" customHeight="1" spans="1:20">
      <c r="A753" s="30" t="s">
        <v>701</v>
      </c>
      <c r="B753" s="31"/>
      <c r="C753" s="31"/>
      <c r="D753" s="31">
        <v>0</v>
      </c>
      <c r="E753" s="32"/>
      <c r="F753" s="31"/>
      <c r="G753" s="28"/>
      <c r="H753" s="29"/>
      <c r="I753" s="31">
        <v>0</v>
      </c>
      <c r="J753" s="28"/>
      <c r="K753" s="32"/>
      <c r="Q753" s="2">
        <f t="shared" si="176"/>
        <v>0</v>
      </c>
      <c r="R753" s="31"/>
      <c r="S753" s="31"/>
      <c r="T753" s="43"/>
    </row>
    <row r="754" ht="16.5" hidden="1" customHeight="1" spans="1:20">
      <c r="A754" s="30" t="s">
        <v>702</v>
      </c>
      <c r="B754" s="31"/>
      <c r="C754" s="31"/>
      <c r="D754" s="31">
        <v>0</v>
      </c>
      <c r="E754" s="32"/>
      <c r="F754" s="31"/>
      <c r="G754" s="28"/>
      <c r="H754" s="29"/>
      <c r="I754" s="31">
        <v>0</v>
      </c>
      <c r="J754" s="28"/>
      <c r="K754" s="32"/>
      <c r="Q754" s="2">
        <f t="shared" si="176"/>
        <v>0</v>
      </c>
      <c r="R754" s="31"/>
      <c r="S754" s="31"/>
      <c r="T754" s="43"/>
    </row>
    <row r="755" ht="16.5" customHeight="1" spans="1:20">
      <c r="A755" s="30" t="s">
        <v>703</v>
      </c>
      <c r="B755" s="31"/>
      <c r="C755" s="31"/>
      <c r="D755" s="31">
        <v>0</v>
      </c>
      <c r="E755" s="32"/>
      <c r="F755" s="31"/>
      <c r="G755" s="28"/>
      <c r="H755" s="29"/>
      <c r="I755" s="31">
        <v>52</v>
      </c>
      <c r="J755" s="28"/>
      <c r="K755" s="32"/>
      <c r="Q755" s="2">
        <f t="shared" si="176"/>
        <v>52</v>
      </c>
      <c r="R755" s="31">
        <v>16</v>
      </c>
      <c r="S755" s="31">
        <v>56</v>
      </c>
      <c r="T755" s="43">
        <f t="shared" ref="T755:T761" si="182">R755+S755</f>
        <v>72</v>
      </c>
    </row>
    <row r="756" ht="16.5" customHeight="1" spans="1:20">
      <c r="A756" s="30" t="s">
        <v>704</v>
      </c>
      <c r="B756" s="31">
        <v>423</v>
      </c>
      <c r="C756" s="31">
        <f>423-300</f>
        <v>123</v>
      </c>
      <c r="D756" s="31">
        <v>55</v>
      </c>
      <c r="E756" s="32">
        <f t="shared" ref="E756:E760" si="183">D756/C756*100</f>
        <v>44.7154471544715</v>
      </c>
      <c r="F756" s="31">
        <v>-2833</v>
      </c>
      <c r="G756" s="28">
        <f t="shared" ref="G756:G760" si="184">D756-F756</f>
        <v>2888</v>
      </c>
      <c r="H756" s="29">
        <f t="shared" ref="H756:H760" si="185">G756/F756*100</f>
        <v>-101.941404871161</v>
      </c>
      <c r="I756" s="31">
        <v>9584</v>
      </c>
      <c r="J756" s="28">
        <f t="shared" ref="J756:J760" si="186">I756-B756</f>
        <v>9161</v>
      </c>
      <c r="K756" s="32">
        <f t="shared" ref="K756:K760" si="187">J756/B756*100</f>
        <v>2165.72104018913</v>
      </c>
      <c r="Q756" s="2">
        <f t="shared" si="176"/>
        <v>24342.4950824724</v>
      </c>
      <c r="R756" s="31">
        <v>8412.38</v>
      </c>
      <c r="S756" s="31"/>
      <c r="T756" s="43">
        <f t="shared" si="182"/>
        <v>8412.38</v>
      </c>
    </row>
    <row r="757" ht="16.5" customHeight="1" spans="1:20">
      <c r="A757" s="30" t="s">
        <v>705</v>
      </c>
      <c r="B757" s="31">
        <v>2</v>
      </c>
      <c r="C757" s="31">
        <v>0</v>
      </c>
      <c r="D757" s="31">
        <v>0</v>
      </c>
      <c r="E757" s="32"/>
      <c r="F757" s="31">
        <v>35</v>
      </c>
      <c r="G757" s="28"/>
      <c r="H757" s="29">
        <f t="shared" si="185"/>
        <v>0</v>
      </c>
      <c r="I757" s="31">
        <v>2</v>
      </c>
      <c r="J757" s="28"/>
      <c r="K757" s="32">
        <f t="shared" si="187"/>
        <v>0</v>
      </c>
      <c r="Q757" s="2">
        <f t="shared" si="176"/>
        <v>4</v>
      </c>
      <c r="R757" s="31">
        <v>0</v>
      </c>
      <c r="S757" s="31">
        <v>0</v>
      </c>
      <c r="T757" s="43">
        <f t="shared" si="182"/>
        <v>0</v>
      </c>
    </row>
    <row r="758" ht="16.5" customHeight="1" spans="1:20">
      <c r="A758" s="30" t="s">
        <v>706</v>
      </c>
      <c r="B758" s="31">
        <v>3300</v>
      </c>
      <c r="C758" s="31">
        <v>200</v>
      </c>
      <c r="D758" s="31">
        <v>77</v>
      </c>
      <c r="E758" s="32">
        <f t="shared" si="183"/>
        <v>38.5</v>
      </c>
      <c r="F758" s="31"/>
      <c r="G758" s="28">
        <f t="shared" si="184"/>
        <v>77</v>
      </c>
      <c r="H758" s="29"/>
      <c r="I758" s="31">
        <v>41.3</v>
      </c>
      <c r="J758" s="28">
        <f t="shared" si="186"/>
        <v>-3258.7</v>
      </c>
      <c r="K758" s="32">
        <f t="shared" si="187"/>
        <v>-98.7484848484848</v>
      </c>
      <c r="Q758" s="2">
        <f t="shared" si="176"/>
        <v>376.351515151516</v>
      </c>
      <c r="R758" s="31">
        <v>2683.31</v>
      </c>
      <c r="S758" s="31"/>
      <c r="T758" s="43">
        <f t="shared" si="182"/>
        <v>2683.31</v>
      </c>
    </row>
    <row r="759" s="2" customFormat="1" ht="16.5" customHeight="1" spans="1:20">
      <c r="A759" s="27" t="s">
        <v>707</v>
      </c>
      <c r="B759" s="28">
        <f t="shared" ref="B759:F759" si="188">B760+B782+B783+B793+B794+B799</f>
        <v>12935</v>
      </c>
      <c r="C759" s="28">
        <f t="shared" si="188"/>
        <v>16182</v>
      </c>
      <c r="D759" s="28">
        <f t="shared" si="188"/>
        <v>16126</v>
      </c>
      <c r="E759" s="32">
        <f t="shared" si="183"/>
        <v>99.6539364726239</v>
      </c>
      <c r="F759" s="28">
        <f t="shared" si="188"/>
        <v>46165</v>
      </c>
      <c r="G759" s="28">
        <f t="shared" si="184"/>
        <v>-30039</v>
      </c>
      <c r="H759" s="29">
        <f t="shared" si="185"/>
        <v>-65.0687750460306</v>
      </c>
      <c r="I759" s="28">
        <f>I760+I782+I783+I793+I794+I799</f>
        <v>31164.08</v>
      </c>
      <c r="J759" s="28">
        <f t="shared" si="186"/>
        <v>18229.08</v>
      </c>
      <c r="K759" s="32">
        <f t="shared" si="187"/>
        <v>140.92833397758</v>
      </c>
      <c r="Q759" s="2">
        <f t="shared" si="176"/>
        <v>64772.6734954042</v>
      </c>
      <c r="R759" s="28" t="e">
        <f>R760+R782+R783+#REF!+R793+R794+R799</f>
        <v>#REF!</v>
      </c>
      <c r="S759" s="28" t="e">
        <f>S760+S782+S783+#REF!+S793+S794+S799</f>
        <v>#REF!</v>
      </c>
      <c r="T759" s="43" t="e">
        <f t="shared" si="182"/>
        <v>#REF!</v>
      </c>
    </row>
    <row r="760" ht="16.5" customHeight="1" spans="1:20">
      <c r="A760" s="30" t="s">
        <v>708</v>
      </c>
      <c r="B760" s="31">
        <v>12198</v>
      </c>
      <c r="C760" s="31">
        <f>14500-18</f>
        <v>14482</v>
      </c>
      <c r="D760" s="31">
        <v>14449</v>
      </c>
      <c r="E760" s="32">
        <f t="shared" si="183"/>
        <v>99.7721309211435</v>
      </c>
      <c r="F760" s="31">
        <v>39487</v>
      </c>
      <c r="G760" s="28">
        <f t="shared" si="184"/>
        <v>-25038</v>
      </c>
      <c r="H760" s="29">
        <f t="shared" si="185"/>
        <v>-63.4082102970598</v>
      </c>
      <c r="I760" s="31">
        <f>SUM(I761:I781)</f>
        <v>30822.38</v>
      </c>
      <c r="J760" s="28">
        <f t="shared" si="186"/>
        <v>18624.38</v>
      </c>
      <c r="K760" s="32">
        <f t="shared" si="187"/>
        <v>152.683882603706</v>
      </c>
      <c r="Q760" s="2">
        <f t="shared" si="176"/>
        <v>65726.8078032278</v>
      </c>
      <c r="R760" s="31">
        <f>SUM(R761:R781)</f>
        <v>5926.78</v>
      </c>
      <c r="S760" s="31">
        <f>SUM(S761:S781)</f>
        <v>0</v>
      </c>
      <c r="T760" s="43">
        <f t="shared" si="182"/>
        <v>5926.78</v>
      </c>
    </row>
    <row r="761" ht="16.5" customHeight="1" spans="1:20">
      <c r="A761" s="44" t="s">
        <v>143</v>
      </c>
      <c r="B761" s="31"/>
      <c r="C761" s="31"/>
      <c r="D761" s="31">
        <v>0</v>
      </c>
      <c r="E761" s="32"/>
      <c r="F761" s="31"/>
      <c r="G761" s="28"/>
      <c r="H761" s="29"/>
      <c r="I761" s="31">
        <v>338.01</v>
      </c>
      <c r="J761" s="28"/>
      <c r="K761" s="32"/>
      <c r="Q761" s="2">
        <f t="shared" si="176"/>
        <v>338.01</v>
      </c>
      <c r="R761" s="31">
        <v>258.75</v>
      </c>
      <c r="S761" s="31"/>
      <c r="T761" s="43">
        <f t="shared" si="182"/>
        <v>258.75</v>
      </c>
    </row>
    <row r="762" ht="16.5" hidden="1" customHeight="1" spans="1:20">
      <c r="A762" s="30" t="s">
        <v>144</v>
      </c>
      <c r="B762" s="31"/>
      <c r="C762" s="31"/>
      <c r="D762" s="31">
        <v>0</v>
      </c>
      <c r="E762" s="32"/>
      <c r="F762" s="31"/>
      <c r="G762" s="28"/>
      <c r="H762" s="29"/>
      <c r="I762" s="31">
        <v>0</v>
      </c>
      <c r="J762" s="28"/>
      <c r="K762" s="32"/>
      <c r="Q762" s="2">
        <f t="shared" si="176"/>
        <v>0</v>
      </c>
      <c r="R762" s="31"/>
      <c r="S762" s="31"/>
      <c r="T762" s="43"/>
    </row>
    <row r="763" ht="16.5" hidden="1" customHeight="1" spans="1:20">
      <c r="A763" s="44" t="s">
        <v>145</v>
      </c>
      <c r="B763" s="31"/>
      <c r="C763" s="31"/>
      <c r="D763" s="31">
        <v>0</v>
      </c>
      <c r="E763" s="32"/>
      <c r="F763" s="31"/>
      <c r="G763" s="28"/>
      <c r="H763" s="29"/>
      <c r="I763" s="31">
        <v>0</v>
      </c>
      <c r="J763" s="28"/>
      <c r="K763" s="32"/>
      <c r="Q763" s="2">
        <f t="shared" si="176"/>
        <v>0</v>
      </c>
      <c r="R763" s="31"/>
      <c r="S763" s="31"/>
      <c r="T763" s="43"/>
    </row>
    <row r="764" ht="16.5" customHeight="1" spans="1:20">
      <c r="A764" s="44" t="s">
        <v>709</v>
      </c>
      <c r="B764" s="31"/>
      <c r="C764" s="31"/>
      <c r="D764" s="31">
        <v>0</v>
      </c>
      <c r="E764" s="32"/>
      <c r="F764" s="31"/>
      <c r="G764" s="28"/>
      <c r="H764" s="29"/>
      <c r="I764" s="31">
        <v>23000</v>
      </c>
      <c r="J764" s="28"/>
      <c r="K764" s="32"/>
      <c r="Q764" s="2">
        <f t="shared" si="176"/>
        <v>23000</v>
      </c>
      <c r="R764" s="31"/>
      <c r="S764" s="31"/>
      <c r="T764" s="43"/>
    </row>
    <row r="765" ht="16.5" customHeight="1" spans="1:20">
      <c r="A765" s="44" t="s">
        <v>710</v>
      </c>
      <c r="B765" s="31"/>
      <c r="C765" s="31"/>
      <c r="D765" s="31">
        <v>0</v>
      </c>
      <c r="E765" s="32"/>
      <c r="F765" s="31"/>
      <c r="G765" s="28"/>
      <c r="H765" s="29"/>
      <c r="I765" s="31">
        <v>2102.31</v>
      </c>
      <c r="J765" s="28"/>
      <c r="K765" s="32"/>
      <c r="Q765" s="2">
        <f t="shared" si="176"/>
        <v>2102.31</v>
      </c>
      <c r="R765" s="31"/>
      <c r="S765" s="31"/>
      <c r="T765" s="43"/>
    </row>
    <row r="766" ht="16.5" hidden="1" customHeight="1" spans="1:20">
      <c r="A766" s="44" t="s">
        <v>711</v>
      </c>
      <c r="B766" s="31"/>
      <c r="C766" s="31"/>
      <c r="D766" s="31">
        <v>0</v>
      </c>
      <c r="E766" s="32"/>
      <c r="F766" s="31"/>
      <c r="G766" s="28"/>
      <c r="H766" s="29"/>
      <c r="I766" s="31">
        <v>0</v>
      </c>
      <c r="J766" s="28"/>
      <c r="K766" s="32"/>
      <c r="Q766" s="2">
        <f t="shared" si="176"/>
        <v>0</v>
      </c>
      <c r="R766" s="31"/>
      <c r="S766" s="31"/>
      <c r="T766" s="43"/>
    </row>
    <row r="767" ht="16.5" customHeight="1" spans="1:20">
      <c r="A767" s="44" t="s">
        <v>712</v>
      </c>
      <c r="B767" s="31"/>
      <c r="C767" s="31"/>
      <c r="D767" s="31">
        <v>0</v>
      </c>
      <c r="E767" s="32"/>
      <c r="F767" s="31"/>
      <c r="G767" s="28"/>
      <c r="H767" s="29"/>
      <c r="I767" s="31">
        <v>70</v>
      </c>
      <c r="J767" s="28"/>
      <c r="K767" s="32"/>
      <c r="Q767" s="2">
        <f t="shared" si="176"/>
        <v>70</v>
      </c>
      <c r="R767" s="31"/>
      <c r="S767" s="31"/>
      <c r="T767" s="43"/>
    </row>
    <row r="768" ht="16.5" hidden="1" customHeight="1" spans="1:20">
      <c r="A768" s="44" t="s">
        <v>713</v>
      </c>
      <c r="B768" s="31"/>
      <c r="C768" s="31"/>
      <c r="D768" s="31">
        <v>0</v>
      </c>
      <c r="E768" s="32"/>
      <c r="F768" s="31"/>
      <c r="G768" s="28"/>
      <c r="H768" s="29"/>
      <c r="I768" s="31">
        <v>0</v>
      </c>
      <c r="J768" s="28"/>
      <c r="K768" s="32"/>
      <c r="Q768" s="2">
        <f t="shared" si="176"/>
        <v>0</v>
      </c>
      <c r="R768" s="31"/>
      <c r="S768" s="31"/>
      <c r="T768" s="43"/>
    </row>
    <row r="769" ht="16.5" customHeight="1" spans="1:20">
      <c r="A769" s="44" t="s">
        <v>714</v>
      </c>
      <c r="B769" s="31"/>
      <c r="C769" s="31"/>
      <c r="D769" s="31">
        <v>0</v>
      </c>
      <c r="E769" s="32"/>
      <c r="F769" s="31"/>
      <c r="G769" s="28"/>
      <c r="H769" s="29"/>
      <c r="I769" s="31">
        <v>894.41</v>
      </c>
      <c r="J769" s="28"/>
      <c r="K769" s="32"/>
      <c r="Q769" s="2">
        <f t="shared" si="176"/>
        <v>894.41</v>
      </c>
      <c r="R769" s="31"/>
      <c r="S769" s="31"/>
      <c r="T769" s="43"/>
    </row>
    <row r="770" ht="16.5" hidden="1" customHeight="1" spans="1:20">
      <c r="A770" s="44" t="s">
        <v>715</v>
      </c>
      <c r="B770" s="31"/>
      <c r="C770" s="31"/>
      <c r="D770" s="31">
        <v>0</v>
      </c>
      <c r="E770" s="32"/>
      <c r="F770" s="31"/>
      <c r="G770" s="28"/>
      <c r="H770" s="29"/>
      <c r="I770" s="31">
        <v>0</v>
      </c>
      <c r="J770" s="28"/>
      <c r="K770" s="32"/>
      <c r="Q770" s="2">
        <f t="shared" si="176"/>
        <v>0</v>
      </c>
      <c r="R770" s="31"/>
      <c r="S770" s="31"/>
      <c r="T770" s="43"/>
    </row>
    <row r="771" ht="16.5" hidden="1" customHeight="1" spans="1:20">
      <c r="A771" s="44" t="s">
        <v>716</v>
      </c>
      <c r="B771" s="31"/>
      <c r="C771" s="31"/>
      <c r="D771" s="31">
        <v>0</v>
      </c>
      <c r="E771" s="32"/>
      <c r="F771" s="31"/>
      <c r="G771" s="28"/>
      <c r="H771" s="29"/>
      <c r="I771" s="31">
        <v>0</v>
      </c>
      <c r="J771" s="28"/>
      <c r="K771" s="32"/>
      <c r="Q771" s="2">
        <f t="shared" si="176"/>
        <v>0</v>
      </c>
      <c r="R771" s="31"/>
      <c r="S771" s="31"/>
      <c r="T771" s="43"/>
    </row>
    <row r="772" ht="16.5" customHeight="1" spans="1:20">
      <c r="A772" s="44" t="s">
        <v>717</v>
      </c>
      <c r="B772" s="31"/>
      <c r="C772" s="31"/>
      <c r="D772" s="31">
        <v>0</v>
      </c>
      <c r="E772" s="32"/>
      <c r="F772" s="31"/>
      <c r="G772" s="28"/>
      <c r="H772" s="29"/>
      <c r="I772" s="31">
        <v>527.58</v>
      </c>
      <c r="J772" s="28"/>
      <c r="K772" s="32"/>
      <c r="Q772" s="2">
        <f t="shared" si="176"/>
        <v>527.58</v>
      </c>
      <c r="R772" s="31"/>
      <c r="S772" s="31"/>
      <c r="T772" s="43"/>
    </row>
    <row r="773" ht="16.5" hidden="1" customHeight="1" spans="1:20">
      <c r="A773" s="44" t="s">
        <v>718</v>
      </c>
      <c r="B773" s="31"/>
      <c r="C773" s="31"/>
      <c r="D773" s="31">
        <v>0</v>
      </c>
      <c r="E773" s="32"/>
      <c r="F773" s="31"/>
      <c r="G773" s="28"/>
      <c r="H773" s="29"/>
      <c r="I773" s="31">
        <v>0</v>
      </c>
      <c r="J773" s="28"/>
      <c r="K773" s="32"/>
      <c r="Q773" s="2">
        <f t="shared" si="176"/>
        <v>0</v>
      </c>
      <c r="R773" s="31"/>
      <c r="S773" s="31"/>
      <c r="T773" s="43"/>
    </row>
    <row r="774" ht="16.5" customHeight="1" spans="1:20">
      <c r="A774" s="44" t="s">
        <v>719</v>
      </c>
      <c r="B774" s="31"/>
      <c r="C774" s="31"/>
      <c r="D774" s="31">
        <v>0</v>
      </c>
      <c r="E774" s="32"/>
      <c r="F774" s="31"/>
      <c r="G774" s="28"/>
      <c r="H774" s="29"/>
      <c r="I774" s="31">
        <v>15</v>
      </c>
      <c r="J774" s="28"/>
      <c r="K774" s="32"/>
      <c r="Q774" s="2">
        <f t="shared" si="176"/>
        <v>15</v>
      </c>
      <c r="R774" s="31"/>
      <c r="S774" s="31"/>
      <c r="T774" s="43"/>
    </row>
    <row r="775" ht="16.5" hidden="1" customHeight="1" spans="1:20">
      <c r="A775" s="44" t="s">
        <v>720</v>
      </c>
      <c r="B775" s="31"/>
      <c r="C775" s="31"/>
      <c r="D775" s="31">
        <v>0</v>
      </c>
      <c r="E775" s="32"/>
      <c r="F775" s="31"/>
      <c r="G775" s="28"/>
      <c r="H775" s="29"/>
      <c r="I775" s="31">
        <v>0</v>
      </c>
      <c r="J775" s="28"/>
      <c r="K775" s="32"/>
      <c r="Q775" s="2">
        <f t="shared" si="176"/>
        <v>0</v>
      </c>
      <c r="R775" s="31"/>
      <c r="S775" s="31"/>
      <c r="T775" s="43"/>
    </row>
    <row r="776" ht="16.5" hidden="1" customHeight="1" spans="1:20">
      <c r="A776" s="44" t="s">
        <v>721</v>
      </c>
      <c r="B776" s="31"/>
      <c r="C776" s="31"/>
      <c r="D776" s="31">
        <v>0</v>
      </c>
      <c r="E776" s="32"/>
      <c r="F776" s="31"/>
      <c r="G776" s="28"/>
      <c r="H776" s="29"/>
      <c r="I776" s="31">
        <v>0</v>
      </c>
      <c r="J776" s="28"/>
      <c r="K776" s="32"/>
      <c r="Q776" s="2">
        <f t="shared" ref="Q776:Q839" si="189">B776+C776+D776+E776+G776+H776+I776+J776+K776</f>
        <v>0</v>
      </c>
      <c r="R776" s="31"/>
      <c r="S776" s="31"/>
      <c r="T776" s="43"/>
    </row>
    <row r="777" ht="16.5" hidden="1" customHeight="1" spans="1:20">
      <c r="A777" s="44" t="s">
        <v>722</v>
      </c>
      <c r="B777" s="31"/>
      <c r="C777" s="31"/>
      <c r="D777" s="31">
        <v>0</v>
      </c>
      <c r="E777" s="32"/>
      <c r="F777" s="31"/>
      <c r="G777" s="28"/>
      <c r="H777" s="29"/>
      <c r="I777" s="31">
        <v>0</v>
      </c>
      <c r="J777" s="28"/>
      <c r="K777" s="32"/>
      <c r="Q777" s="2">
        <f t="shared" si="189"/>
        <v>0</v>
      </c>
      <c r="R777" s="31"/>
      <c r="S777" s="31"/>
      <c r="T777" s="43"/>
    </row>
    <row r="778" ht="16.5" hidden="1" customHeight="1" spans="1:20">
      <c r="A778" s="44" t="s">
        <v>723</v>
      </c>
      <c r="B778" s="31"/>
      <c r="C778" s="31"/>
      <c r="D778" s="31">
        <v>0</v>
      </c>
      <c r="E778" s="32"/>
      <c r="F778" s="31"/>
      <c r="G778" s="28"/>
      <c r="H778" s="29"/>
      <c r="I778" s="31">
        <v>0</v>
      </c>
      <c r="J778" s="28"/>
      <c r="K778" s="32"/>
      <c r="Q778" s="2">
        <f t="shared" si="189"/>
        <v>0</v>
      </c>
      <c r="R778" s="31"/>
      <c r="S778" s="31"/>
      <c r="T778" s="43"/>
    </row>
    <row r="779" ht="16.5" customHeight="1" spans="1:20">
      <c r="A779" s="30" t="s">
        <v>724</v>
      </c>
      <c r="B779" s="31"/>
      <c r="C779" s="31"/>
      <c r="D779" s="31">
        <v>0</v>
      </c>
      <c r="E779" s="32"/>
      <c r="F779" s="31"/>
      <c r="G779" s="28"/>
      <c r="H779" s="29"/>
      <c r="I779" s="31">
        <v>180.11</v>
      </c>
      <c r="J779" s="28"/>
      <c r="K779" s="32"/>
      <c r="Q779" s="2">
        <f t="shared" si="189"/>
        <v>180.11</v>
      </c>
      <c r="R779" s="31">
        <v>278.4</v>
      </c>
      <c r="S779" s="31"/>
      <c r="T779" s="43">
        <f t="shared" ref="T779:T783" si="190">R779+S779</f>
        <v>278.4</v>
      </c>
    </row>
    <row r="780" ht="16.5" hidden="1" customHeight="1" spans="1:20">
      <c r="A780" s="30" t="s">
        <v>725</v>
      </c>
      <c r="B780" s="31"/>
      <c r="C780" s="31"/>
      <c r="D780" s="31">
        <v>0</v>
      </c>
      <c r="E780" s="32"/>
      <c r="F780" s="31"/>
      <c r="G780" s="28"/>
      <c r="H780" s="29"/>
      <c r="I780" s="31">
        <v>0</v>
      </c>
      <c r="J780" s="28"/>
      <c r="K780" s="32"/>
      <c r="Q780" s="2">
        <f t="shared" si="189"/>
        <v>0</v>
      </c>
      <c r="R780" s="31"/>
      <c r="S780" s="31"/>
      <c r="T780" s="43"/>
    </row>
    <row r="781" ht="16.5" customHeight="1" spans="1:20">
      <c r="A781" s="30" t="s">
        <v>726</v>
      </c>
      <c r="B781" s="31"/>
      <c r="C781" s="31"/>
      <c r="D781" s="31">
        <v>0</v>
      </c>
      <c r="E781" s="32"/>
      <c r="F781" s="31"/>
      <c r="G781" s="28"/>
      <c r="H781" s="29"/>
      <c r="I781" s="31">
        <v>3694.96</v>
      </c>
      <c r="J781" s="28"/>
      <c r="K781" s="32"/>
      <c r="Q781" s="2">
        <f t="shared" si="189"/>
        <v>3694.96</v>
      </c>
      <c r="R781" s="31">
        <v>5389.63</v>
      </c>
      <c r="S781" s="31"/>
      <c r="T781" s="43">
        <f t="shared" si="190"/>
        <v>5389.63</v>
      </c>
    </row>
    <row r="782" ht="16.5" hidden="1" customHeight="1" spans="1:20">
      <c r="A782" s="30" t="s">
        <v>727</v>
      </c>
      <c r="B782" s="31"/>
      <c r="C782" s="31"/>
      <c r="D782" s="31">
        <v>0</v>
      </c>
      <c r="E782" s="32" t="e">
        <f>D782/C782*100</f>
        <v>#DIV/0!</v>
      </c>
      <c r="F782" s="31"/>
      <c r="G782" s="28">
        <f>D782-F782</f>
        <v>0</v>
      </c>
      <c r="H782" s="29" t="e">
        <f>G782/F782*100</f>
        <v>#DIV/0!</v>
      </c>
      <c r="I782" s="31">
        <v>0</v>
      </c>
      <c r="J782" s="28">
        <f>I782-B782</f>
        <v>0</v>
      </c>
      <c r="K782" s="32" t="e">
        <f>J782/B782*100</f>
        <v>#DIV/0!</v>
      </c>
      <c r="Q782" s="2" t="e">
        <f t="shared" si="189"/>
        <v>#DIV/0!</v>
      </c>
      <c r="R782" s="31">
        <v>0</v>
      </c>
      <c r="S782" s="31">
        <v>0</v>
      </c>
      <c r="T782" s="43">
        <f t="shared" si="190"/>
        <v>0</v>
      </c>
    </row>
    <row r="783" ht="16.5" customHeight="1" spans="1:20">
      <c r="A783" s="30" t="s">
        <v>728</v>
      </c>
      <c r="B783" s="31">
        <v>500</v>
      </c>
      <c r="C783" s="31">
        <v>100</v>
      </c>
      <c r="D783" s="31">
        <v>87</v>
      </c>
      <c r="E783" s="32">
        <f>D783/C783*100</f>
        <v>87</v>
      </c>
      <c r="F783" s="31">
        <v>293</v>
      </c>
      <c r="G783" s="28">
        <f>D783-F783</f>
        <v>-206</v>
      </c>
      <c r="H783" s="29">
        <f>G783/F783*100</f>
        <v>-70.3071672354949</v>
      </c>
      <c r="I783" s="31">
        <f>SUM(I784:I792)</f>
        <v>341.7</v>
      </c>
      <c r="J783" s="28">
        <f>I783-B783</f>
        <v>-158.3</v>
      </c>
      <c r="K783" s="32">
        <f>J783/B783*100</f>
        <v>-31.66</v>
      </c>
      <c r="Q783" s="2">
        <f t="shared" si="189"/>
        <v>649.432832764505</v>
      </c>
      <c r="R783" s="31">
        <f>SUM(R787:R787)</f>
        <v>1725.93</v>
      </c>
      <c r="S783" s="31">
        <f>SUM(S787:S787)</f>
        <v>0</v>
      </c>
      <c r="T783" s="43">
        <f t="shared" si="190"/>
        <v>1725.93</v>
      </c>
    </row>
    <row r="784" ht="16.5" hidden="1" customHeight="1" spans="1:20">
      <c r="A784" s="44" t="s">
        <v>143</v>
      </c>
      <c r="B784" s="31"/>
      <c r="C784" s="31"/>
      <c r="D784" s="31">
        <v>0</v>
      </c>
      <c r="E784" s="32"/>
      <c r="F784" s="31"/>
      <c r="G784" s="28"/>
      <c r="H784" s="29"/>
      <c r="I784" s="31">
        <v>0</v>
      </c>
      <c r="J784" s="28"/>
      <c r="K784" s="32"/>
      <c r="Q784" s="2">
        <f t="shared" si="189"/>
        <v>0</v>
      </c>
      <c r="R784" s="31"/>
      <c r="S784" s="31"/>
      <c r="T784" s="43"/>
    </row>
    <row r="785" ht="16.5" hidden="1" customHeight="1" spans="1:20">
      <c r="A785" s="30" t="s">
        <v>144</v>
      </c>
      <c r="B785" s="31"/>
      <c r="C785" s="31"/>
      <c r="D785" s="31">
        <v>0</v>
      </c>
      <c r="E785" s="32"/>
      <c r="F785" s="31"/>
      <c r="G785" s="28"/>
      <c r="H785" s="29"/>
      <c r="I785" s="31">
        <v>0</v>
      </c>
      <c r="J785" s="28"/>
      <c r="K785" s="32"/>
      <c r="Q785" s="2">
        <f t="shared" si="189"/>
        <v>0</v>
      </c>
      <c r="R785" s="31"/>
      <c r="S785" s="31"/>
      <c r="T785" s="43"/>
    </row>
    <row r="786" ht="16.5" hidden="1" customHeight="1" spans="1:20">
      <c r="A786" s="44" t="s">
        <v>145</v>
      </c>
      <c r="B786" s="31"/>
      <c r="C786" s="31"/>
      <c r="D786" s="31">
        <v>0</v>
      </c>
      <c r="E786" s="32"/>
      <c r="F786" s="31"/>
      <c r="G786" s="28"/>
      <c r="H786" s="29"/>
      <c r="I786" s="31">
        <v>0</v>
      </c>
      <c r="J786" s="28"/>
      <c r="K786" s="32"/>
      <c r="Q786" s="2">
        <f t="shared" si="189"/>
        <v>0</v>
      </c>
      <c r="R786" s="31"/>
      <c r="S786" s="31"/>
      <c r="T786" s="43"/>
    </row>
    <row r="787" ht="16.5" hidden="1" customHeight="1" spans="1:20">
      <c r="A787" s="30" t="s">
        <v>729</v>
      </c>
      <c r="B787" s="31"/>
      <c r="C787" s="31"/>
      <c r="D787" s="31">
        <v>0</v>
      </c>
      <c r="E787" s="32"/>
      <c r="F787" s="31"/>
      <c r="G787" s="28"/>
      <c r="H787" s="29"/>
      <c r="I787" s="31">
        <v>0</v>
      </c>
      <c r="J787" s="28"/>
      <c r="K787" s="32"/>
      <c r="Q787" s="2">
        <f t="shared" si="189"/>
        <v>0</v>
      </c>
      <c r="R787" s="31">
        <v>1725.93</v>
      </c>
      <c r="S787" s="31"/>
      <c r="T787" s="43">
        <f>R787+S787</f>
        <v>1725.93</v>
      </c>
    </row>
    <row r="788" ht="16.5" hidden="1" customHeight="1" spans="1:20">
      <c r="A788" s="30" t="s">
        <v>730</v>
      </c>
      <c r="B788" s="31"/>
      <c r="C788" s="31"/>
      <c r="D788" s="31">
        <v>0</v>
      </c>
      <c r="E788" s="32"/>
      <c r="F788" s="31"/>
      <c r="G788" s="28"/>
      <c r="H788" s="29"/>
      <c r="I788" s="31">
        <v>0</v>
      </c>
      <c r="J788" s="28"/>
      <c r="K788" s="32"/>
      <c r="Q788" s="2">
        <f t="shared" si="189"/>
        <v>0</v>
      </c>
      <c r="R788" s="31"/>
      <c r="S788" s="31"/>
      <c r="T788" s="43"/>
    </row>
    <row r="789" ht="16.5" hidden="1" customHeight="1" spans="1:20">
      <c r="A789" s="30" t="s">
        <v>731</v>
      </c>
      <c r="B789" s="31"/>
      <c r="C789" s="31"/>
      <c r="D789" s="31">
        <v>0</v>
      </c>
      <c r="E789" s="32"/>
      <c r="F789" s="31"/>
      <c r="G789" s="28"/>
      <c r="H789" s="29"/>
      <c r="I789" s="31">
        <v>0</v>
      </c>
      <c r="J789" s="28"/>
      <c r="K789" s="32"/>
      <c r="Q789" s="2">
        <f t="shared" si="189"/>
        <v>0</v>
      </c>
      <c r="R789" s="31"/>
      <c r="S789" s="31"/>
      <c r="T789" s="43"/>
    </row>
    <row r="790" ht="16.5" hidden="1" customHeight="1" spans="1:20">
      <c r="A790" s="30" t="s">
        <v>732</v>
      </c>
      <c r="B790" s="31"/>
      <c r="C790" s="31"/>
      <c r="D790" s="31">
        <v>0</v>
      </c>
      <c r="E790" s="32"/>
      <c r="F790" s="31"/>
      <c r="G790" s="28"/>
      <c r="H790" s="29"/>
      <c r="I790" s="31">
        <v>0</v>
      </c>
      <c r="J790" s="28"/>
      <c r="K790" s="32"/>
      <c r="Q790" s="2">
        <f t="shared" si="189"/>
        <v>0</v>
      </c>
      <c r="R790" s="31"/>
      <c r="S790" s="31"/>
      <c r="T790" s="43"/>
    </row>
    <row r="791" ht="16.5" hidden="1" customHeight="1" spans="1:20">
      <c r="A791" s="30" t="s">
        <v>733</v>
      </c>
      <c r="B791" s="31"/>
      <c r="C791" s="31"/>
      <c r="D791" s="31">
        <v>0</v>
      </c>
      <c r="E791" s="32"/>
      <c r="F791" s="31"/>
      <c r="G791" s="28"/>
      <c r="H791" s="29"/>
      <c r="I791" s="31">
        <v>0</v>
      </c>
      <c r="J791" s="28"/>
      <c r="K791" s="32"/>
      <c r="Q791" s="2">
        <f t="shared" si="189"/>
        <v>0</v>
      </c>
      <c r="R791" s="31"/>
      <c r="S791" s="31"/>
      <c r="T791" s="43"/>
    </row>
    <row r="792" ht="16.5" customHeight="1" spans="1:20">
      <c r="A792" s="30" t="s">
        <v>734</v>
      </c>
      <c r="B792" s="31"/>
      <c r="C792" s="31"/>
      <c r="D792" s="31">
        <v>0</v>
      </c>
      <c r="E792" s="32"/>
      <c r="F792" s="31"/>
      <c r="G792" s="28"/>
      <c r="H792" s="29"/>
      <c r="I792" s="31">
        <v>341.7</v>
      </c>
      <c r="J792" s="28"/>
      <c r="K792" s="32"/>
      <c r="Q792" s="2">
        <f t="shared" si="189"/>
        <v>341.7</v>
      </c>
      <c r="R792" s="31"/>
      <c r="S792" s="31"/>
      <c r="T792" s="43"/>
    </row>
    <row r="793" ht="16.5" customHeight="1" spans="1:20">
      <c r="A793" s="30" t="s">
        <v>735</v>
      </c>
      <c r="B793" s="31">
        <v>30</v>
      </c>
      <c r="C793" s="31">
        <v>0</v>
      </c>
      <c r="D793" s="31">
        <v>0</v>
      </c>
      <c r="E793" s="32"/>
      <c r="F793" s="31"/>
      <c r="G793" s="28">
        <f>D793-F793</f>
        <v>0</v>
      </c>
      <c r="H793" s="29"/>
      <c r="I793" s="31">
        <v>0</v>
      </c>
      <c r="J793" s="28">
        <f>I793-B793</f>
        <v>-30</v>
      </c>
      <c r="K793" s="32">
        <f>J793/B793*100</f>
        <v>-100</v>
      </c>
      <c r="Q793" s="2">
        <f t="shared" si="189"/>
        <v>-100</v>
      </c>
      <c r="R793" s="31"/>
      <c r="S793" s="31"/>
      <c r="T793" s="43">
        <f t="shared" ref="T793:T802" si="191">R793+S793</f>
        <v>0</v>
      </c>
    </row>
    <row r="794" ht="16.5" customHeight="1" spans="1:20">
      <c r="A794" s="30" t="s">
        <v>736</v>
      </c>
      <c r="B794" s="31"/>
      <c r="C794" s="31"/>
      <c r="D794" s="31">
        <v>0</v>
      </c>
      <c r="E794" s="32"/>
      <c r="F794" s="31">
        <v>6067</v>
      </c>
      <c r="G794" s="28">
        <f>D794-F794</f>
        <v>-6067</v>
      </c>
      <c r="H794" s="29">
        <f>G794/F794*100</f>
        <v>-100</v>
      </c>
      <c r="I794" s="31">
        <f>SUM(I795:I798)</f>
        <v>0</v>
      </c>
      <c r="J794" s="28">
        <f>I794-B794</f>
        <v>0</v>
      </c>
      <c r="K794" s="32"/>
      <c r="Q794" s="2">
        <f t="shared" si="189"/>
        <v>-6167</v>
      </c>
      <c r="R794" s="31">
        <f>SUM(R798:R798)</f>
        <v>0</v>
      </c>
      <c r="S794" s="31">
        <f>SUM(S798:S798)</f>
        <v>165</v>
      </c>
      <c r="T794" s="43">
        <f t="shared" si="191"/>
        <v>165</v>
      </c>
    </row>
    <row r="795" ht="16.5" hidden="1" customHeight="1" spans="1:20">
      <c r="A795" s="30" t="s">
        <v>737</v>
      </c>
      <c r="B795" s="31"/>
      <c r="C795" s="31"/>
      <c r="D795" s="31">
        <v>0</v>
      </c>
      <c r="E795" s="32"/>
      <c r="F795" s="31"/>
      <c r="G795" s="28"/>
      <c r="H795" s="29"/>
      <c r="I795" s="31">
        <v>0</v>
      </c>
      <c r="J795" s="28"/>
      <c r="K795" s="32"/>
      <c r="Q795" s="2">
        <f t="shared" si="189"/>
        <v>0</v>
      </c>
      <c r="R795" s="31"/>
      <c r="S795" s="31"/>
      <c r="T795" s="43"/>
    </row>
    <row r="796" ht="16.5" hidden="1" customHeight="1" spans="1:20">
      <c r="A796" s="30" t="s">
        <v>738</v>
      </c>
      <c r="B796" s="31"/>
      <c r="C796" s="31"/>
      <c r="D796" s="31">
        <v>0</v>
      </c>
      <c r="E796" s="32"/>
      <c r="F796" s="31"/>
      <c r="G796" s="28"/>
      <c r="H796" s="29"/>
      <c r="I796" s="31"/>
      <c r="J796" s="28"/>
      <c r="K796" s="32"/>
      <c r="Q796" s="2">
        <f t="shared" si="189"/>
        <v>0</v>
      </c>
      <c r="R796" s="31"/>
      <c r="S796" s="31"/>
      <c r="T796" s="43"/>
    </row>
    <row r="797" ht="16.5" hidden="1" customHeight="1" spans="1:20">
      <c r="A797" s="30" t="s">
        <v>739</v>
      </c>
      <c r="B797" s="31"/>
      <c r="C797" s="31"/>
      <c r="D797" s="31">
        <v>0</v>
      </c>
      <c r="E797" s="32"/>
      <c r="F797" s="31"/>
      <c r="G797" s="28"/>
      <c r="H797" s="29"/>
      <c r="I797" s="31">
        <v>0</v>
      </c>
      <c r="J797" s="28"/>
      <c r="K797" s="32"/>
      <c r="Q797" s="2">
        <f t="shared" si="189"/>
        <v>0</v>
      </c>
      <c r="R797" s="31"/>
      <c r="S797" s="31"/>
      <c r="T797" s="43"/>
    </row>
    <row r="798" ht="16.5" hidden="1" customHeight="1" spans="1:20">
      <c r="A798" s="30" t="s">
        <v>740</v>
      </c>
      <c r="B798" s="31"/>
      <c r="C798" s="31"/>
      <c r="D798" s="31">
        <v>0</v>
      </c>
      <c r="E798" s="32"/>
      <c r="F798" s="31"/>
      <c r="G798" s="28"/>
      <c r="H798" s="29"/>
      <c r="I798" s="31">
        <v>0</v>
      </c>
      <c r="J798" s="28"/>
      <c r="K798" s="32"/>
      <c r="Q798" s="2">
        <f t="shared" si="189"/>
        <v>0</v>
      </c>
      <c r="R798" s="31"/>
      <c r="S798" s="31">
        <v>165</v>
      </c>
      <c r="T798" s="43">
        <f t="shared" si="191"/>
        <v>165</v>
      </c>
    </row>
    <row r="799" ht="16.5" customHeight="1" spans="1:20">
      <c r="A799" s="30" t="s">
        <v>741</v>
      </c>
      <c r="B799" s="31">
        <v>207</v>
      </c>
      <c r="C799" s="31">
        <v>1600</v>
      </c>
      <c r="D799" s="31">
        <v>1590</v>
      </c>
      <c r="E799" s="32">
        <f t="shared" ref="E799:E801" si="192">D799/C799*100</f>
        <v>99.375</v>
      </c>
      <c r="F799" s="31">
        <f>-59+377</f>
        <v>318</v>
      </c>
      <c r="G799" s="28">
        <f t="shared" ref="G799:G801" si="193">D799-F799</f>
        <v>1272</v>
      </c>
      <c r="H799" s="29">
        <f t="shared" ref="H799:H801" si="194">G799/F799*100</f>
        <v>400</v>
      </c>
      <c r="I799" s="31">
        <v>0</v>
      </c>
      <c r="J799" s="28">
        <f t="shared" ref="J799:J801" si="195">I799-B799</f>
        <v>-207</v>
      </c>
      <c r="K799" s="32">
        <f t="shared" ref="K799:K801" si="196">J799/B799*100</f>
        <v>-100</v>
      </c>
      <c r="L799" s="49"/>
      <c r="Q799" s="2">
        <f t="shared" si="189"/>
        <v>4861.375</v>
      </c>
      <c r="R799" s="31">
        <v>40811</v>
      </c>
      <c r="S799" s="31"/>
      <c r="T799" s="43">
        <f t="shared" si="191"/>
        <v>40811</v>
      </c>
    </row>
    <row r="800" s="2" customFormat="1" ht="16.5" customHeight="1" spans="1:20">
      <c r="A800" s="27" t="s">
        <v>742</v>
      </c>
      <c r="B800" s="28">
        <f t="shared" ref="B800:F800" si="197">B801+B811+B827+B832+B843+B849+B857</f>
        <v>31636</v>
      </c>
      <c r="C800" s="28">
        <f t="shared" si="197"/>
        <v>45024</v>
      </c>
      <c r="D800" s="28">
        <f t="shared" si="197"/>
        <v>42424</v>
      </c>
      <c r="E800" s="32">
        <f t="shared" si="192"/>
        <v>94.225302061123</v>
      </c>
      <c r="F800" s="28">
        <f t="shared" si="197"/>
        <v>22959</v>
      </c>
      <c r="G800" s="28">
        <f t="shared" si="193"/>
        <v>19465</v>
      </c>
      <c r="H800" s="29">
        <f t="shared" si="194"/>
        <v>84.781567141426</v>
      </c>
      <c r="I800" s="28">
        <f>I801+I811+I827+I832+I843+I849+I857</f>
        <v>12362.29</v>
      </c>
      <c r="J800" s="28">
        <f t="shared" si="195"/>
        <v>-19273.71</v>
      </c>
      <c r="K800" s="32">
        <f t="shared" si="196"/>
        <v>-60.9233468200784</v>
      </c>
      <c r="Q800" s="2">
        <f t="shared" si="189"/>
        <v>131755.663522382</v>
      </c>
      <c r="R800" s="28">
        <f>R801+R811+R827+R832+R843+R849+R857</f>
        <v>14569.38</v>
      </c>
      <c r="S800" s="28">
        <f>S801+S811+S827+S832+S843+S849+S857</f>
        <v>3432</v>
      </c>
      <c r="T800" s="43">
        <f t="shared" si="191"/>
        <v>18001.38</v>
      </c>
    </row>
    <row r="801" ht="16.5" customHeight="1" spans="1:20">
      <c r="A801" s="30" t="s">
        <v>743</v>
      </c>
      <c r="B801" s="31">
        <v>171.5</v>
      </c>
      <c r="C801" s="31">
        <f>174+79</f>
        <v>253</v>
      </c>
      <c r="D801" s="31">
        <v>174</v>
      </c>
      <c r="E801" s="32">
        <f t="shared" si="192"/>
        <v>68.7747035573123</v>
      </c>
      <c r="F801" s="31">
        <v>329</v>
      </c>
      <c r="G801" s="28">
        <f t="shared" si="193"/>
        <v>-155</v>
      </c>
      <c r="H801" s="29">
        <f t="shared" si="194"/>
        <v>-47.112462006079</v>
      </c>
      <c r="I801" s="31">
        <f>SUM(I802:I810)</f>
        <v>182.97</v>
      </c>
      <c r="J801" s="28">
        <f t="shared" si="195"/>
        <v>11.47</v>
      </c>
      <c r="K801" s="32">
        <f t="shared" si="196"/>
        <v>6.68804664723032</v>
      </c>
      <c r="Q801" s="2">
        <f t="shared" si="189"/>
        <v>666.290288198464</v>
      </c>
      <c r="R801" s="31">
        <f>SUM(R802:R810)</f>
        <v>7751.97</v>
      </c>
      <c r="S801" s="31">
        <f>SUM(S802:S810)</f>
        <v>0</v>
      </c>
      <c r="T801" s="43">
        <f t="shared" si="191"/>
        <v>7751.97</v>
      </c>
    </row>
    <row r="802" ht="16.5" hidden="1" customHeight="1" spans="1:20">
      <c r="A802" s="30" t="s">
        <v>143</v>
      </c>
      <c r="B802" s="31"/>
      <c r="C802" s="31"/>
      <c r="D802" s="31">
        <v>0</v>
      </c>
      <c r="E802" s="32"/>
      <c r="F802" s="31"/>
      <c r="G802" s="28"/>
      <c r="H802" s="29"/>
      <c r="I802" s="31">
        <v>0</v>
      </c>
      <c r="J802" s="28"/>
      <c r="K802" s="32"/>
      <c r="Q802" s="2">
        <f t="shared" si="189"/>
        <v>0</v>
      </c>
      <c r="R802" s="31">
        <v>251.97</v>
      </c>
      <c r="S802" s="31"/>
      <c r="T802" s="43">
        <f t="shared" si="191"/>
        <v>251.97</v>
      </c>
    </row>
    <row r="803" ht="16.5" hidden="1" customHeight="1" spans="1:20">
      <c r="A803" s="30" t="s">
        <v>144</v>
      </c>
      <c r="B803" s="31"/>
      <c r="C803" s="31"/>
      <c r="D803" s="31">
        <v>0</v>
      </c>
      <c r="E803" s="32"/>
      <c r="F803" s="31"/>
      <c r="G803" s="28"/>
      <c r="H803" s="29"/>
      <c r="I803" s="31">
        <v>0</v>
      </c>
      <c r="J803" s="28"/>
      <c r="K803" s="32"/>
      <c r="Q803" s="2">
        <f t="shared" si="189"/>
        <v>0</v>
      </c>
      <c r="R803" s="31"/>
      <c r="S803" s="31"/>
      <c r="T803" s="43"/>
    </row>
    <row r="804" ht="16.5" hidden="1" customHeight="1" spans="1:20">
      <c r="A804" s="44" t="s">
        <v>145</v>
      </c>
      <c r="B804" s="31"/>
      <c r="C804" s="31"/>
      <c r="D804" s="31">
        <v>0</v>
      </c>
      <c r="E804" s="32"/>
      <c r="F804" s="31"/>
      <c r="G804" s="28"/>
      <c r="H804" s="29"/>
      <c r="I804" s="31">
        <v>0</v>
      </c>
      <c r="J804" s="28"/>
      <c r="K804" s="32"/>
      <c r="Q804" s="2">
        <f t="shared" si="189"/>
        <v>0</v>
      </c>
      <c r="R804" s="31"/>
      <c r="S804" s="31"/>
      <c r="T804" s="43"/>
    </row>
    <row r="805" ht="16.5" hidden="1" customHeight="1" spans="1:20">
      <c r="A805" s="30" t="s">
        <v>744</v>
      </c>
      <c r="B805" s="31"/>
      <c r="C805" s="31"/>
      <c r="D805" s="31">
        <v>0</v>
      </c>
      <c r="E805" s="32"/>
      <c r="F805" s="31"/>
      <c r="G805" s="28"/>
      <c r="H805" s="29"/>
      <c r="I805" s="31">
        <v>0</v>
      </c>
      <c r="J805" s="28"/>
      <c r="K805" s="32"/>
      <c r="Q805" s="2">
        <f t="shared" si="189"/>
        <v>0</v>
      </c>
      <c r="R805" s="31"/>
      <c r="S805" s="31"/>
      <c r="T805" s="43"/>
    </row>
    <row r="806" ht="16.5" hidden="1" customHeight="1" spans="1:20">
      <c r="A806" s="30" t="s">
        <v>745</v>
      </c>
      <c r="B806" s="31"/>
      <c r="C806" s="31"/>
      <c r="D806" s="31">
        <v>0</v>
      </c>
      <c r="E806" s="32"/>
      <c r="F806" s="31"/>
      <c r="G806" s="28"/>
      <c r="H806" s="29"/>
      <c r="I806" s="31">
        <v>0</v>
      </c>
      <c r="J806" s="28"/>
      <c r="K806" s="32"/>
      <c r="Q806" s="2">
        <f t="shared" si="189"/>
        <v>0</v>
      </c>
      <c r="R806" s="31"/>
      <c r="S806" s="31"/>
      <c r="T806" s="43"/>
    </row>
    <row r="807" ht="16.5" hidden="1" customHeight="1" spans="1:20">
      <c r="A807" s="30" t="s">
        <v>746</v>
      </c>
      <c r="B807" s="31"/>
      <c r="C807" s="31"/>
      <c r="D807" s="31">
        <v>0</v>
      </c>
      <c r="E807" s="32"/>
      <c r="F807" s="31"/>
      <c r="G807" s="28"/>
      <c r="H807" s="29"/>
      <c r="I807" s="31">
        <v>0</v>
      </c>
      <c r="J807" s="28"/>
      <c r="K807" s="32"/>
      <c r="Q807" s="2">
        <f t="shared" si="189"/>
        <v>0</v>
      </c>
      <c r="R807" s="31"/>
      <c r="S807" s="31"/>
      <c r="T807" s="43"/>
    </row>
    <row r="808" ht="16.5" hidden="1" customHeight="1" spans="1:20">
      <c r="A808" s="30" t="s">
        <v>747</v>
      </c>
      <c r="B808" s="31"/>
      <c r="C808" s="31"/>
      <c r="D808" s="31">
        <v>0</v>
      </c>
      <c r="E808" s="32"/>
      <c r="F808" s="31"/>
      <c r="G808" s="28"/>
      <c r="H808" s="29"/>
      <c r="I808" s="31">
        <v>0</v>
      </c>
      <c r="J808" s="28"/>
      <c r="K808" s="32"/>
      <c r="Q808" s="2">
        <f t="shared" si="189"/>
        <v>0</v>
      </c>
      <c r="R808" s="31"/>
      <c r="S808" s="31"/>
      <c r="T808" s="43"/>
    </row>
    <row r="809" ht="16.5" hidden="1" customHeight="1" spans="1:20">
      <c r="A809" s="30" t="s">
        <v>748</v>
      </c>
      <c r="B809" s="31"/>
      <c r="C809" s="31"/>
      <c r="D809" s="31">
        <v>0</v>
      </c>
      <c r="E809" s="32"/>
      <c r="F809" s="31"/>
      <c r="G809" s="28"/>
      <c r="H809" s="29"/>
      <c r="I809" s="31">
        <v>0</v>
      </c>
      <c r="J809" s="28"/>
      <c r="K809" s="32"/>
      <c r="Q809" s="2">
        <f t="shared" si="189"/>
        <v>0</v>
      </c>
      <c r="R809" s="31"/>
      <c r="S809" s="31"/>
      <c r="T809" s="43"/>
    </row>
    <row r="810" ht="16.5" customHeight="1" spans="1:20">
      <c r="A810" s="30" t="s">
        <v>749</v>
      </c>
      <c r="B810" s="31"/>
      <c r="C810" s="31"/>
      <c r="D810" s="31">
        <v>0</v>
      </c>
      <c r="E810" s="32"/>
      <c r="F810" s="31"/>
      <c r="G810" s="28"/>
      <c r="H810" s="29"/>
      <c r="I810" s="31">
        <v>182.97</v>
      </c>
      <c r="J810" s="28"/>
      <c r="K810" s="32"/>
      <c r="Q810" s="2">
        <f t="shared" si="189"/>
        <v>182.97</v>
      </c>
      <c r="R810" s="31">
        <v>7500</v>
      </c>
      <c r="S810" s="31">
        <v>0</v>
      </c>
      <c r="T810" s="43">
        <f t="shared" ref="T810:T812" si="198">R810+S810</f>
        <v>7500</v>
      </c>
    </row>
    <row r="811" ht="16.5" customHeight="1" spans="1:20">
      <c r="A811" s="30" t="s">
        <v>750</v>
      </c>
      <c r="B811" s="31">
        <v>1677.5</v>
      </c>
      <c r="C811" s="31">
        <v>6300</v>
      </c>
      <c r="D811" s="31">
        <v>5773</v>
      </c>
      <c r="E811" s="32">
        <f>D811/C811*100</f>
        <v>91.6349206349206</v>
      </c>
      <c r="F811" s="31">
        <v>2617</v>
      </c>
      <c r="G811" s="28">
        <f>D811-F811</f>
        <v>3156</v>
      </c>
      <c r="H811" s="29">
        <f>G811/F811*100</f>
        <v>120.596102407337</v>
      </c>
      <c r="I811" s="31">
        <f>SUM(I812:I826)</f>
        <v>1846.58</v>
      </c>
      <c r="J811" s="28">
        <f>I811-B811</f>
        <v>169.08</v>
      </c>
      <c r="K811" s="32">
        <f>J811/B811*100</f>
        <v>10.0792846497764</v>
      </c>
      <c r="Q811" s="2">
        <f t="shared" si="189"/>
        <v>19144.470307692</v>
      </c>
      <c r="R811" s="31">
        <f>SUM(R812:R826)</f>
        <v>1086.09</v>
      </c>
      <c r="S811" s="31">
        <f>SUM(S812:S826)</f>
        <v>0</v>
      </c>
      <c r="T811" s="43">
        <f t="shared" si="198"/>
        <v>1086.09</v>
      </c>
    </row>
    <row r="812" ht="16.5" customHeight="1" spans="1:20">
      <c r="A812" s="30" t="s">
        <v>143</v>
      </c>
      <c r="B812" s="31"/>
      <c r="C812" s="31"/>
      <c r="D812" s="31">
        <v>0</v>
      </c>
      <c r="E812" s="32"/>
      <c r="F812" s="31"/>
      <c r="G812" s="28"/>
      <c r="H812" s="29"/>
      <c r="I812" s="31">
        <v>1039.79</v>
      </c>
      <c r="J812" s="28"/>
      <c r="K812" s="32"/>
      <c r="Q812" s="2">
        <f t="shared" si="189"/>
        <v>1039.79</v>
      </c>
      <c r="R812" s="31">
        <v>1079.57</v>
      </c>
      <c r="S812" s="31"/>
      <c r="T812" s="43">
        <f t="shared" si="198"/>
        <v>1079.57</v>
      </c>
    </row>
    <row r="813" ht="16.5" customHeight="1" spans="1:20">
      <c r="A813" s="30" t="s">
        <v>144</v>
      </c>
      <c r="B813" s="31"/>
      <c r="C813" s="31"/>
      <c r="D813" s="31">
        <v>0</v>
      </c>
      <c r="E813" s="32"/>
      <c r="F813" s="31"/>
      <c r="G813" s="28"/>
      <c r="H813" s="29"/>
      <c r="I813" s="31">
        <v>321.35</v>
      </c>
      <c r="J813" s="28"/>
      <c r="K813" s="32"/>
      <c r="Q813" s="2">
        <f t="shared" si="189"/>
        <v>321.35</v>
      </c>
      <c r="R813" s="31"/>
      <c r="S813" s="31"/>
      <c r="T813" s="43"/>
    </row>
    <row r="814" ht="16.5" hidden="1" customHeight="1" spans="1:20">
      <c r="A814" s="44" t="s">
        <v>145</v>
      </c>
      <c r="B814" s="31"/>
      <c r="C814" s="31"/>
      <c r="D814" s="31">
        <v>0</v>
      </c>
      <c r="E814" s="32"/>
      <c r="F814" s="31"/>
      <c r="G814" s="28"/>
      <c r="H814" s="29"/>
      <c r="I814" s="31">
        <v>0</v>
      </c>
      <c r="J814" s="28"/>
      <c r="K814" s="32"/>
      <c r="Q814" s="2">
        <f t="shared" si="189"/>
        <v>0</v>
      </c>
      <c r="R814" s="31"/>
      <c r="S814" s="31"/>
      <c r="T814" s="43"/>
    </row>
    <row r="815" ht="16.5" hidden="1" customHeight="1" spans="1:20">
      <c r="A815" s="30" t="s">
        <v>751</v>
      </c>
      <c r="B815" s="31"/>
      <c r="C815" s="31"/>
      <c r="D815" s="31">
        <v>0</v>
      </c>
      <c r="E815" s="32"/>
      <c r="F815" s="31"/>
      <c r="G815" s="28"/>
      <c r="H815" s="29"/>
      <c r="I815" s="31">
        <v>0</v>
      </c>
      <c r="J815" s="28"/>
      <c r="K815" s="32"/>
      <c r="Q815" s="2">
        <f t="shared" si="189"/>
        <v>0</v>
      </c>
      <c r="R815" s="31"/>
      <c r="S815" s="31"/>
      <c r="T815" s="43"/>
    </row>
    <row r="816" ht="16.5" hidden="1" customHeight="1" spans="1:20">
      <c r="A816" s="30" t="s">
        <v>752</v>
      </c>
      <c r="B816" s="31"/>
      <c r="C816" s="31"/>
      <c r="D816" s="31">
        <v>0</v>
      </c>
      <c r="E816" s="32"/>
      <c r="F816" s="31"/>
      <c r="G816" s="28"/>
      <c r="H816" s="29"/>
      <c r="I816" s="31">
        <v>0</v>
      </c>
      <c r="J816" s="28"/>
      <c r="K816" s="32"/>
      <c r="Q816" s="2">
        <f t="shared" si="189"/>
        <v>0</v>
      </c>
      <c r="R816" s="31"/>
      <c r="S816" s="31"/>
      <c r="T816" s="43"/>
    </row>
    <row r="817" ht="16.5" hidden="1" customHeight="1" spans="1:20">
      <c r="A817" s="30" t="s">
        <v>753</v>
      </c>
      <c r="B817" s="31"/>
      <c r="C817" s="31"/>
      <c r="D817" s="31">
        <v>0</v>
      </c>
      <c r="E817" s="32"/>
      <c r="F817" s="31"/>
      <c r="G817" s="28"/>
      <c r="H817" s="29"/>
      <c r="I817" s="31">
        <v>0</v>
      </c>
      <c r="J817" s="28"/>
      <c r="K817" s="32"/>
      <c r="Q817" s="2">
        <f t="shared" si="189"/>
        <v>0</v>
      </c>
      <c r="R817" s="31"/>
      <c r="S817" s="31"/>
      <c r="T817" s="43"/>
    </row>
    <row r="818" ht="16.5" hidden="1" customHeight="1" spans="1:20">
      <c r="A818" s="30" t="s">
        <v>754</v>
      </c>
      <c r="B818" s="31"/>
      <c r="C818" s="31"/>
      <c r="D818" s="31">
        <v>0</v>
      </c>
      <c r="E818" s="32"/>
      <c r="F818" s="31"/>
      <c r="G818" s="28"/>
      <c r="H818" s="29"/>
      <c r="I818" s="31">
        <v>0</v>
      </c>
      <c r="J818" s="28"/>
      <c r="K818" s="32"/>
      <c r="Q818" s="2">
        <f t="shared" si="189"/>
        <v>0</v>
      </c>
      <c r="R818" s="31"/>
      <c r="S818" s="31"/>
      <c r="T818" s="43"/>
    </row>
    <row r="819" ht="16.5" hidden="1" customHeight="1" spans="1:20">
      <c r="A819" s="30" t="s">
        <v>755</v>
      </c>
      <c r="B819" s="31"/>
      <c r="C819" s="31"/>
      <c r="D819" s="31">
        <v>0</v>
      </c>
      <c r="E819" s="32"/>
      <c r="F819" s="31"/>
      <c r="G819" s="28"/>
      <c r="H819" s="29"/>
      <c r="I819" s="31">
        <v>0</v>
      </c>
      <c r="J819" s="28"/>
      <c r="K819" s="32"/>
      <c r="Q819" s="2">
        <f t="shared" si="189"/>
        <v>0</v>
      </c>
      <c r="R819" s="31"/>
      <c r="S819" s="31"/>
      <c r="T819" s="43"/>
    </row>
    <row r="820" ht="16.5" hidden="1" customHeight="1" spans="1:20">
      <c r="A820" s="30" t="s">
        <v>756</v>
      </c>
      <c r="B820" s="31"/>
      <c r="C820" s="31"/>
      <c r="D820" s="31">
        <v>0</v>
      </c>
      <c r="E820" s="32"/>
      <c r="F820" s="31"/>
      <c r="G820" s="28"/>
      <c r="H820" s="29"/>
      <c r="I820" s="31">
        <v>0</v>
      </c>
      <c r="J820" s="28"/>
      <c r="K820" s="32"/>
      <c r="Q820" s="2">
        <f t="shared" si="189"/>
        <v>0</v>
      </c>
      <c r="R820" s="31"/>
      <c r="S820" s="31"/>
      <c r="T820" s="43"/>
    </row>
    <row r="821" ht="16.5" hidden="1" customHeight="1" spans="1:20">
      <c r="A821" s="30" t="s">
        <v>757</v>
      </c>
      <c r="B821" s="31"/>
      <c r="C821" s="31"/>
      <c r="D821" s="31">
        <v>0</v>
      </c>
      <c r="E821" s="32"/>
      <c r="F821" s="31"/>
      <c r="G821" s="28"/>
      <c r="H821" s="29"/>
      <c r="I821" s="31">
        <v>0</v>
      </c>
      <c r="J821" s="28"/>
      <c r="K821" s="32"/>
      <c r="Q821" s="2">
        <f t="shared" si="189"/>
        <v>0</v>
      </c>
      <c r="R821" s="31"/>
      <c r="S821" s="31"/>
      <c r="T821" s="43"/>
    </row>
    <row r="822" ht="16.5" hidden="1" customHeight="1" spans="1:20">
      <c r="A822" s="30" t="s">
        <v>758</v>
      </c>
      <c r="B822" s="31"/>
      <c r="C822" s="31"/>
      <c r="D822" s="31">
        <v>0</v>
      </c>
      <c r="E822" s="32"/>
      <c r="F822" s="31"/>
      <c r="G822" s="28"/>
      <c r="H822" s="29"/>
      <c r="I822" s="31">
        <v>0</v>
      </c>
      <c r="J822" s="28"/>
      <c r="K822" s="32"/>
      <c r="Q822" s="2">
        <f t="shared" si="189"/>
        <v>0</v>
      </c>
      <c r="R822" s="31"/>
      <c r="S822" s="31"/>
      <c r="T822" s="43"/>
    </row>
    <row r="823" ht="16.5" hidden="1" customHeight="1" spans="1:20">
      <c r="A823" s="30" t="s">
        <v>759</v>
      </c>
      <c r="B823" s="31"/>
      <c r="C823" s="31"/>
      <c r="D823" s="31">
        <v>0</v>
      </c>
      <c r="E823" s="32"/>
      <c r="F823" s="31"/>
      <c r="G823" s="28"/>
      <c r="H823" s="29"/>
      <c r="I823" s="31">
        <v>0</v>
      </c>
      <c r="J823" s="28"/>
      <c r="K823" s="32"/>
      <c r="Q823" s="2">
        <f t="shared" si="189"/>
        <v>0</v>
      </c>
      <c r="R823" s="31"/>
      <c r="S823" s="31"/>
      <c r="T823" s="43"/>
    </row>
    <row r="824" ht="16.5" hidden="1" customHeight="1" spans="1:20">
      <c r="A824" s="30" t="s">
        <v>760</v>
      </c>
      <c r="B824" s="31"/>
      <c r="C824" s="31"/>
      <c r="D824" s="31">
        <v>0</v>
      </c>
      <c r="E824" s="32"/>
      <c r="F824" s="31"/>
      <c r="G824" s="28"/>
      <c r="H824" s="29"/>
      <c r="I824" s="31">
        <v>0</v>
      </c>
      <c r="J824" s="28"/>
      <c r="K824" s="32"/>
      <c r="Q824" s="2">
        <f t="shared" si="189"/>
        <v>0</v>
      </c>
      <c r="R824" s="31"/>
      <c r="S824" s="31"/>
      <c r="T824" s="43"/>
    </row>
    <row r="825" ht="16.5" hidden="1" customHeight="1" spans="1:20">
      <c r="A825" s="30" t="s">
        <v>761</v>
      </c>
      <c r="B825" s="31"/>
      <c r="C825" s="31"/>
      <c r="D825" s="31">
        <v>0</v>
      </c>
      <c r="E825" s="32"/>
      <c r="F825" s="31"/>
      <c r="G825" s="28"/>
      <c r="H825" s="29"/>
      <c r="I825" s="31">
        <v>0</v>
      </c>
      <c r="J825" s="28"/>
      <c r="K825" s="32"/>
      <c r="Q825" s="2">
        <f t="shared" si="189"/>
        <v>0</v>
      </c>
      <c r="R825" s="31"/>
      <c r="S825" s="31"/>
      <c r="T825" s="43"/>
    </row>
    <row r="826" ht="16.5" customHeight="1" spans="1:20">
      <c r="A826" s="30" t="s">
        <v>762</v>
      </c>
      <c r="B826" s="31"/>
      <c r="C826" s="31"/>
      <c r="D826" s="31">
        <v>0</v>
      </c>
      <c r="E826" s="32"/>
      <c r="F826" s="31"/>
      <c r="G826" s="28"/>
      <c r="H826" s="29"/>
      <c r="I826" s="31">
        <v>485.44</v>
      </c>
      <c r="J826" s="28"/>
      <c r="K826" s="32"/>
      <c r="Q826" s="2">
        <f t="shared" si="189"/>
        <v>485.44</v>
      </c>
      <c r="R826" s="31">
        <v>6.52</v>
      </c>
      <c r="S826" s="31"/>
      <c r="T826" s="43">
        <f t="shared" ref="T826:T828" si="199">R826+S826</f>
        <v>6.52</v>
      </c>
    </row>
    <row r="827" ht="16.5" customHeight="1" spans="1:20">
      <c r="A827" s="30" t="s">
        <v>763</v>
      </c>
      <c r="B827" s="31">
        <v>56</v>
      </c>
      <c r="C827" s="31">
        <v>56</v>
      </c>
      <c r="D827" s="31">
        <v>-682</v>
      </c>
      <c r="E827" s="32">
        <f>D827/C827*100</f>
        <v>-1217.85714285714</v>
      </c>
      <c r="F827" s="31">
        <v>54</v>
      </c>
      <c r="G827" s="28">
        <f>D827-F827</f>
        <v>-736</v>
      </c>
      <c r="H827" s="29">
        <f>G827/F827*100</f>
        <v>-1362.96296296296</v>
      </c>
      <c r="I827" s="31">
        <f>SUM(I828:I831)</f>
        <v>53.01</v>
      </c>
      <c r="J827" s="28">
        <f>I827-B827</f>
        <v>-2.99</v>
      </c>
      <c r="K827" s="32">
        <f>J827/B827*100</f>
        <v>-5.33928571428572</v>
      </c>
      <c r="Q827" s="2">
        <f t="shared" si="189"/>
        <v>-3842.13939153439</v>
      </c>
      <c r="R827" s="31">
        <f>SUM(R828:R828)</f>
        <v>56.24</v>
      </c>
      <c r="S827" s="31">
        <f>SUM(S828:S828)</f>
        <v>0</v>
      </c>
      <c r="T827" s="43">
        <f t="shared" si="199"/>
        <v>56.24</v>
      </c>
    </row>
    <row r="828" ht="16.5" hidden="1" customHeight="1" spans="1:20">
      <c r="A828" s="30" t="s">
        <v>143</v>
      </c>
      <c r="B828" s="31"/>
      <c r="C828" s="31"/>
      <c r="D828" s="31">
        <v>0</v>
      </c>
      <c r="E828" s="32"/>
      <c r="F828" s="31"/>
      <c r="G828" s="28"/>
      <c r="H828" s="29"/>
      <c r="I828" s="31">
        <v>0</v>
      </c>
      <c r="J828" s="28"/>
      <c r="K828" s="32"/>
      <c r="Q828" s="2">
        <f t="shared" si="189"/>
        <v>0</v>
      </c>
      <c r="R828" s="31">
        <v>56.24</v>
      </c>
      <c r="S828" s="31"/>
      <c r="T828" s="43">
        <f t="shared" si="199"/>
        <v>56.24</v>
      </c>
    </row>
    <row r="829" ht="16.5" customHeight="1" spans="1:20">
      <c r="A829" s="30" t="s">
        <v>144</v>
      </c>
      <c r="B829" s="31"/>
      <c r="C829" s="31"/>
      <c r="D829" s="31">
        <v>0</v>
      </c>
      <c r="E829" s="32"/>
      <c r="F829" s="31"/>
      <c r="G829" s="28"/>
      <c r="H829" s="29"/>
      <c r="I829" s="31">
        <v>5.53</v>
      </c>
      <c r="J829" s="28"/>
      <c r="K829" s="32"/>
      <c r="Q829" s="2">
        <f t="shared" si="189"/>
        <v>5.53</v>
      </c>
      <c r="R829" s="31"/>
      <c r="S829" s="31"/>
      <c r="T829" s="43"/>
    </row>
    <row r="830" ht="16.5" hidden="1" customHeight="1" spans="1:20">
      <c r="A830" s="44" t="s">
        <v>145</v>
      </c>
      <c r="B830" s="31"/>
      <c r="C830" s="31"/>
      <c r="D830" s="31">
        <v>0</v>
      </c>
      <c r="E830" s="32"/>
      <c r="F830" s="31"/>
      <c r="G830" s="28"/>
      <c r="H830" s="29"/>
      <c r="I830" s="31">
        <v>0</v>
      </c>
      <c r="J830" s="28"/>
      <c r="K830" s="32"/>
      <c r="Q830" s="2">
        <f t="shared" si="189"/>
        <v>0</v>
      </c>
      <c r="R830" s="31"/>
      <c r="S830" s="31"/>
      <c r="T830" s="43"/>
    </row>
    <row r="831" ht="16.5" customHeight="1" spans="1:20">
      <c r="A831" s="30" t="s">
        <v>764</v>
      </c>
      <c r="B831" s="31"/>
      <c r="C831" s="31"/>
      <c r="D831" s="31">
        <v>0</v>
      </c>
      <c r="E831" s="32"/>
      <c r="F831" s="31"/>
      <c r="G831" s="28"/>
      <c r="H831" s="29"/>
      <c r="I831" s="31">
        <v>47.48</v>
      </c>
      <c r="J831" s="28"/>
      <c r="K831" s="32"/>
      <c r="Q831" s="2">
        <f t="shared" si="189"/>
        <v>47.48</v>
      </c>
      <c r="R831" s="31"/>
      <c r="S831" s="31"/>
      <c r="T831" s="43"/>
    </row>
    <row r="832" ht="16.5" customHeight="1" spans="1:20">
      <c r="A832" s="30" t="s">
        <v>765</v>
      </c>
      <c r="B832" s="31">
        <v>2008</v>
      </c>
      <c r="C832" s="31">
        <v>2500</v>
      </c>
      <c r="D832" s="31">
        <v>2405</v>
      </c>
      <c r="E832" s="32">
        <f>D832/C832*100</f>
        <v>96.2</v>
      </c>
      <c r="F832" s="31">
        <v>2195</v>
      </c>
      <c r="G832" s="28">
        <f>D832-F832</f>
        <v>210</v>
      </c>
      <c r="H832" s="29">
        <f>G832/F832*100</f>
        <v>9.56719817767654</v>
      </c>
      <c r="I832" s="31">
        <f>SUM(I833:I842)</f>
        <v>2407.85</v>
      </c>
      <c r="J832" s="28">
        <f>I832-B832</f>
        <v>399.85</v>
      </c>
      <c r="K832" s="32">
        <f>J832/B832*100</f>
        <v>19.9128486055777</v>
      </c>
      <c r="Q832" s="2">
        <f t="shared" si="189"/>
        <v>10056.3800467833</v>
      </c>
      <c r="R832" s="31">
        <f>SUM(R833:R842)</f>
        <v>2366.03</v>
      </c>
      <c r="S832" s="31">
        <f>SUM(S833:S842)</f>
        <v>241</v>
      </c>
      <c r="T832" s="43">
        <f t="shared" ref="T832:T834" si="200">R832+S832</f>
        <v>2607.03</v>
      </c>
    </row>
    <row r="833" ht="16.5" customHeight="1" spans="1:20">
      <c r="A833" s="30" t="s">
        <v>143</v>
      </c>
      <c r="B833" s="31"/>
      <c r="C833" s="31"/>
      <c r="D833" s="31">
        <v>0</v>
      </c>
      <c r="E833" s="32"/>
      <c r="F833" s="31"/>
      <c r="G833" s="28"/>
      <c r="H833" s="29"/>
      <c r="I833" s="31">
        <v>1259.41</v>
      </c>
      <c r="J833" s="28"/>
      <c r="K833" s="32"/>
      <c r="Q833" s="2">
        <f t="shared" si="189"/>
        <v>1259.41</v>
      </c>
      <c r="R833" s="31">
        <v>848.64</v>
      </c>
      <c r="S833" s="31">
        <v>206</v>
      </c>
      <c r="T833" s="43">
        <f t="shared" si="200"/>
        <v>1054.64</v>
      </c>
    </row>
    <row r="834" ht="16.5" customHeight="1" spans="1:20">
      <c r="A834" s="30" t="s">
        <v>144</v>
      </c>
      <c r="B834" s="31"/>
      <c r="C834" s="31"/>
      <c r="D834" s="31">
        <v>0</v>
      </c>
      <c r="E834" s="32"/>
      <c r="F834" s="31"/>
      <c r="G834" s="28"/>
      <c r="H834" s="29"/>
      <c r="I834" s="31">
        <v>487.5</v>
      </c>
      <c r="J834" s="28"/>
      <c r="K834" s="32"/>
      <c r="Q834" s="2">
        <f t="shared" si="189"/>
        <v>487.5</v>
      </c>
      <c r="R834" s="31">
        <v>1123</v>
      </c>
      <c r="S834" s="31"/>
      <c r="T834" s="43">
        <f t="shared" si="200"/>
        <v>1123</v>
      </c>
    </row>
    <row r="835" ht="16.5" hidden="1" customHeight="1" spans="1:20">
      <c r="A835" s="44" t="s">
        <v>145</v>
      </c>
      <c r="B835" s="31"/>
      <c r="C835" s="31"/>
      <c r="D835" s="31">
        <v>0</v>
      </c>
      <c r="E835" s="32"/>
      <c r="F835" s="31"/>
      <c r="G835" s="28"/>
      <c r="H835" s="29"/>
      <c r="I835" s="31">
        <v>0</v>
      </c>
      <c r="J835" s="28"/>
      <c r="K835" s="32"/>
      <c r="Q835" s="2">
        <f t="shared" si="189"/>
        <v>0</v>
      </c>
      <c r="R835" s="31"/>
      <c r="S835" s="31"/>
      <c r="T835" s="43"/>
    </row>
    <row r="836" ht="16.5" hidden="1" customHeight="1" spans="1:20">
      <c r="A836" s="44" t="s">
        <v>766</v>
      </c>
      <c r="B836" s="31"/>
      <c r="C836" s="31"/>
      <c r="D836" s="31">
        <v>0</v>
      </c>
      <c r="E836" s="32"/>
      <c r="F836" s="31"/>
      <c r="G836" s="28"/>
      <c r="H836" s="29"/>
      <c r="I836" s="31">
        <v>0</v>
      </c>
      <c r="J836" s="28"/>
      <c r="K836" s="32"/>
      <c r="Q836" s="2">
        <f t="shared" si="189"/>
        <v>0</v>
      </c>
      <c r="R836" s="31"/>
      <c r="S836" s="31"/>
      <c r="T836" s="43"/>
    </row>
    <row r="837" ht="16.5" hidden="1" customHeight="1" spans="1:20">
      <c r="A837" s="30" t="s">
        <v>767</v>
      </c>
      <c r="B837" s="31"/>
      <c r="C837" s="31"/>
      <c r="D837" s="31">
        <v>0</v>
      </c>
      <c r="E837" s="32"/>
      <c r="F837" s="31"/>
      <c r="G837" s="28"/>
      <c r="H837" s="29"/>
      <c r="I837" s="31">
        <v>0</v>
      </c>
      <c r="J837" s="28"/>
      <c r="K837" s="32"/>
      <c r="Q837" s="2">
        <f t="shared" si="189"/>
        <v>0</v>
      </c>
      <c r="R837" s="31">
        <v>16</v>
      </c>
      <c r="S837" s="31"/>
      <c r="T837" s="43">
        <f t="shared" ref="T837:T845" si="201">R837+S837</f>
        <v>16</v>
      </c>
    </row>
    <row r="838" ht="16.5" hidden="1" customHeight="1" spans="1:20">
      <c r="A838" s="30" t="s">
        <v>768</v>
      </c>
      <c r="B838" s="31"/>
      <c r="C838" s="31"/>
      <c r="D838" s="31">
        <v>0</v>
      </c>
      <c r="E838" s="32"/>
      <c r="F838" s="31"/>
      <c r="G838" s="28"/>
      <c r="H838" s="29"/>
      <c r="I838" s="31">
        <v>0</v>
      </c>
      <c r="J838" s="28"/>
      <c r="K838" s="32"/>
      <c r="Q838" s="2">
        <f t="shared" si="189"/>
        <v>0</v>
      </c>
      <c r="R838" s="31"/>
      <c r="S838" s="31"/>
      <c r="T838" s="43"/>
    </row>
    <row r="839" ht="16.5" hidden="1" customHeight="1" spans="1:20">
      <c r="A839" s="30" t="s">
        <v>769</v>
      </c>
      <c r="B839" s="31"/>
      <c r="C839" s="31"/>
      <c r="D839" s="31">
        <v>0</v>
      </c>
      <c r="E839" s="32"/>
      <c r="F839" s="31"/>
      <c r="G839" s="28"/>
      <c r="H839" s="29"/>
      <c r="I839" s="31">
        <v>0</v>
      </c>
      <c r="J839" s="28"/>
      <c r="K839" s="32"/>
      <c r="Q839" s="2">
        <f t="shared" si="189"/>
        <v>0</v>
      </c>
      <c r="R839" s="31"/>
      <c r="S839" s="31"/>
      <c r="T839" s="43"/>
    </row>
    <row r="840" ht="16.5" customHeight="1" spans="1:20">
      <c r="A840" s="30" t="s">
        <v>770</v>
      </c>
      <c r="B840" s="31"/>
      <c r="C840" s="31"/>
      <c r="D840" s="31">
        <v>0</v>
      </c>
      <c r="E840" s="32"/>
      <c r="F840" s="31"/>
      <c r="G840" s="28"/>
      <c r="H840" s="29"/>
      <c r="I840" s="31">
        <v>50</v>
      </c>
      <c r="J840" s="28"/>
      <c r="K840" s="32"/>
      <c r="Q840" s="2">
        <f t="shared" ref="Q840:Q903" si="202">B840+C840+D840+E840+G840+H840+I840+J840+K840</f>
        <v>50</v>
      </c>
      <c r="R840" s="31">
        <v>101</v>
      </c>
      <c r="S840" s="31"/>
      <c r="T840" s="43">
        <f t="shared" si="201"/>
        <v>101</v>
      </c>
    </row>
    <row r="841" ht="16.5" customHeight="1" spans="1:20">
      <c r="A841" s="30" t="s">
        <v>152</v>
      </c>
      <c r="B841" s="31"/>
      <c r="C841" s="31"/>
      <c r="D841" s="31">
        <v>0</v>
      </c>
      <c r="E841" s="32"/>
      <c r="F841" s="31"/>
      <c r="G841" s="28"/>
      <c r="H841" s="29"/>
      <c r="I841" s="31">
        <v>187.8</v>
      </c>
      <c r="J841" s="28"/>
      <c r="K841" s="32"/>
      <c r="Q841" s="2">
        <f t="shared" si="202"/>
        <v>187.8</v>
      </c>
      <c r="R841" s="31"/>
      <c r="S841" s="31"/>
      <c r="T841" s="43"/>
    </row>
    <row r="842" ht="16.5" customHeight="1" spans="1:20">
      <c r="A842" s="30" t="s">
        <v>771</v>
      </c>
      <c r="B842" s="31"/>
      <c r="C842" s="31"/>
      <c r="D842" s="31">
        <v>0</v>
      </c>
      <c r="E842" s="32"/>
      <c r="F842" s="31"/>
      <c r="G842" s="28"/>
      <c r="H842" s="29"/>
      <c r="I842" s="31">
        <v>423.14</v>
      </c>
      <c r="J842" s="28"/>
      <c r="K842" s="32"/>
      <c r="Q842" s="2">
        <f t="shared" si="202"/>
        <v>423.14</v>
      </c>
      <c r="R842" s="31">
        <v>277.39</v>
      </c>
      <c r="S842" s="31">
        <v>35</v>
      </c>
      <c r="T842" s="43">
        <f t="shared" si="201"/>
        <v>312.39</v>
      </c>
    </row>
    <row r="843" ht="16.5" customHeight="1" spans="1:20">
      <c r="A843" s="30" t="s">
        <v>772</v>
      </c>
      <c r="B843" s="31">
        <v>1431</v>
      </c>
      <c r="C843" s="31">
        <v>2000</v>
      </c>
      <c r="D843" s="31">
        <v>1106</v>
      </c>
      <c r="E843" s="32">
        <f>D843/C843*100</f>
        <v>55.3</v>
      </c>
      <c r="F843" s="31">
        <v>1252</v>
      </c>
      <c r="G843" s="28">
        <f>D843-F843</f>
        <v>-146</v>
      </c>
      <c r="H843" s="29">
        <f>G843/F843*100</f>
        <v>-11.6613418530351</v>
      </c>
      <c r="I843" s="31">
        <f>SUM(I844:I848)</f>
        <v>335.65</v>
      </c>
      <c r="J843" s="28">
        <f>I843-B843</f>
        <v>-1095.35</v>
      </c>
      <c r="K843" s="32">
        <f>J843/B843*100</f>
        <v>-76.5443745632425</v>
      </c>
      <c r="Q843" s="2">
        <f t="shared" si="202"/>
        <v>3598.39428358372</v>
      </c>
      <c r="R843" s="31">
        <f>SUM(R844:R845)</f>
        <v>349.05</v>
      </c>
      <c r="S843" s="31">
        <f>SUM(S844:S845)</f>
        <v>31</v>
      </c>
      <c r="T843" s="43">
        <f t="shared" si="201"/>
        <v>380.05</v>
      </c>
    </row>
    <row r="844" ht="16.5" customHeight="1" spans="1:20">
      <c r="A844" s="44" t="s">
        <v>143</v>
      </c>
      <c r="B844" s="31"/>
      <c r="C844" s="31"/>
      <c r="D844" s="31">
        <v>0</v>
      </c>
      <c r="E844" s="32"/>
      <c r="F844" s="31"/>
      <c r="G844" s="28"/>
      <c r="H844" s="29"/>
      <c r="I844" s="31">
        <v>304.68</v>
      </c>
      <c r="J844" s="28"/>
      <c r="K844" s="32"/>
      <c r="Q844" s="2">
        <f t="shared" si="202"/>
        <v>304.68</v>
      </c>
      <c r="R844" s="31">
        <v>300.65</v>
      </c>
      <c r="S844" s="31">
        <v>31</v>
      </c>
      <c r="T844" s="43">
        <f t="shared" si="201"/>
        <v>331.65</v>
      </c>
    </row>
    <row r="845" ht="16.5" customHeight="1" spans="1:20">
      <c r="A845" s="44" t="s">
        <v>144</v>
      </c>
      <c r="B845" s="31"/>
      <c r="C845" s="31"/>
      <c r="D845" s="31">
        <v>0</v>
      </c>
      <c r="E845" s="32"/>
      <c r="F845" s="31"/>
      <c r="G845" s="28"/>
      <c r="H845" s="29"/>
      <c r="I845" s="31">
        <v>30.97</v>
      </c>
      <c r="J845" s="28"/>
      <c r="K845" s="32"/>
      <c r="Q845" s="2">
        <f t="shared" si="202"/>
        <v>30.97</v>
      </c>
      <c r="R845" s="31">
        <v>48.4</v>
      </c>
      <c r="S845" s="31"/>
      <c r="T845" s="43">
        <f t="shared" si="201"/>
        <v>48.4</v>
      </c>
    </row>
    <row r="846" ht="16.5" hidden="1" customHeight="1" spans="1:20">
      <c r="A846" s="44" t="s">
        <v>145</v>
      </c>
      <c r="B846" s="31"/>
      <c r="C846" s="31"/>
      <c r="D846" s="31">
        <v>0</v>
      </c>
      <c r="E846" s="32"/>
      <c r="F846" s="31"/>
      <c r="G846" s="28"/>
      <c r="H846" s="29"/>
      <c r="I846" s="31">
        <v>0</v>
      </c>
      <c r="J846" s="28"/>
      <c r="K846" s="32"/>
      <c r="Q846" s="2">
        <f t="shared" si="202"/>
        <v>0</v>
      </c>
      <c r="R846" s="31"/>
      <c r="S846" s="31"/>
      <c r="T846" s="43"/>
    </row>
    <row r="847" ht="16.5" hidden="1" customHeight="1" spans="1:20">
      <c r="A847" s="44" t="s">
        <v>773</v>
      </c>
      <c r="B847" s="31"/>
      <c r="C847" s="31"/>
      <c r="D847" s="31">
        <v>0</v>
      </c>
      <c r="E847" s="32"/>
      <c r="F847" s="31"/>
      <c r="G847" s="28"/>
      <c r="H847" s="29"/>
      <c r="I847" s="31">
        <v>0</v>
      </c>
      <c r="J847" s="28"/>
      <c r="K847" s="32"/>
      <c r="Q847" s="2">
        <f t="shared" si="202"/>
        <v>0</v>
      </c>
      <c r="R847" s="31"/>
      <c r="S847" s="31"/>
      <c r="T847" s="43"/>
    </row>
    <row r="848" ht="16.5" hidden="1" customHeight="1" spans="1:20">
      <c r="A848" s="44" t="s">
        <v>774</v>
      </c>
      <c r="B848" s="31"/>
      <c r="C848" s="31"/>
      <c r="D848" s="31">
        <v>0</v>
      </c>
      <c r="E848" s="32"/>
      <c r="F848" s="31"/>
      <c r="G848" s="28"/>
      <c r="H848" s="29"/>
      <c r="I848" s="31">
        <v>0</v>
      </c>
      <c r="J848" s="28"/>
      <c r="K848" s="32"/>
      <c r="Q848" s="2">
        <f t="shared" si="202"/>
        <v>0</v>
      </c>
      <c r="R848" s="31"/>
      <c r="S848" s="31"/>
      <c r="T848" s="43"/>
    </row>
    <row r="849" ht="16.5" customHeight="1" spans="1:20">
      <c r="A849" s="30" t="s">
        <v>775</v>
      </c>
      <c r="B849" s="31">
        <v>4676</v>
      </c>
      <c r="C849" s="31">
        <v>1676</v>
      </c>
      <c r="D849" s="31">
        <v>1409</v>
      </c>
      <c r="E849" s="32">
        <f>D849/C849*100</f>
        <v>84.0692124105012</v>
      </c>
      <c r="F849" s="31">
        <v>20646</v>
      </c>
      <c r="G849" s="28">
        <f>D849-F849</f>
        <v>-19237</v>
      </c>
      <c r="H849" s="28">
        <f>G849/F849*100</f>
        <v>-93.1754334980141</v>
      </c>
      <c r="I849" s="31">
        <f>SUM(I850:I856)</f>
        <v>1301</v>
      </c>
      <c r="J849" s="28">
        <f>I849-B849</f>
        <v>-3375</v>
      </c>
      <c r="K849" s="32">
        <f>J849/B849*100</f>
        <v>-72.1770744225834</v>
      </c>
      <c r="Q849" s="2">
        <f t="shared" si="202"/>
        <v>-13631.2832955101</v>
      </c>
      <c r="R849" s="31">
        <f>SUM(R850:R856)</f>
        <v>0</v>
      </c>
      <c r="S849" s="31">
        <f>SUM(S850:S856)</f>
        <v>3160</v>
      </c>
      <c r="T849" s="43">
        <f>R849+S849</f>
        <v>3160</v>
      </c>
    </row>
    <row r="850" ht="16.5" hidden="1" customHeight="1" spans="1:20">
      <c r="A850" s="44" t="s">
        <v>143</v>
      </c>
      <c r="B850" s="31"/>
      <c r="C850" s="31"/>
      <c r="D850" s="31">
        <v>0</v>
      </c>
      <c r="E850" s="32"/>
      <c r="F850" s="31"/>
      <c r="G850" s="28"/>
      <c r="H850" s="29"/>
      <c r="I850" s="31">
        <v>0</v>
      </c>
      <c r="J850" s="28"/>
      <c r="K850" s="32"/>
      <c r="Q850" s="2">
        <f t="shared" si="202"/>
        <v>0</v>
      </c>
      <c r="R850" s="31"/>
      <c r="S850" s="31">
        <v>3000</v>
      </c>
      <c r="T850" s="43">
        <f>R850+S850</f>
        <v>3000</v>
      </c>
    </row>
    <row r="851" ht="16.5" hidden="1" customHeight="1" spans="1:20">
      <c r="A851" s="44" t="s">
        <v>144</v>
      </c>
      <c r="B851" s="31"/>
      <c r="C851" s="31"/>
      <c r="D851" s="31">
        <v>0</v>
      </c>
      <c r="E851" s="32"/>
      <c r="F851" s="31"/>
      <c r="G851" s="28"/>
      <c r="H851" s="29"/>
      <c r="I851" s="31">
        <v>0</v>
      </c>
      <c r="J851" s="28"/>
      <c r="K851" s="32"/>
      <c r="Q851" s="2">
        <f t="shared" si="202"/>
        <v>0</v>
      </c>
      <c r="R851" s="31"/>
      <c r="S851" s="31"/>
      <c r="T851" s="43"/>
    </row>
    <row r="852" ht="16.5" hidden="1" customHeight="1" spans="1:20">
      <c r="A852" s="44" t="s">
        <v>145</v>
      </c>
      <c r="B852" s="31"/>
      <c r="C852" s="31"/>
      <c r="D852" s="31">
        <v>0</v>
      </c>
      <c r="E852" s="32"/>
      <c r="F852" s="31"/>
      <c r="G852" s="28"/>
      <c r="H852" s="29"/>
      <c r="I852" s="31">
        <v>0</v>
      </c>
      <c r="J852" s="28"/>
      <c r="K852" s="32"/>
      <c r="Q852" s="2">
        <f t="shared" si="202"/>
        <v>0</v>
      </c>
      <c r="R852" s="31"/>
      <c r="S852" s="31"/>
      <c r="T852" s="43"/>
    </row>
    <row r="853" ht="16.5" hidden="1" customHeight="1" spans="1:20">
      <c r="A853" s="44" t="s">
        <v>776</v>
      </c>
      <c r="B853" s="31"/>
      <c r="C853" s="31"/>
      <c r="D853" s="31">
        <v>0</v>
      </c>
      <c r="E853" s="32"/>
      <c r="F853" s="31"/>
      <c r="G853" s="28"/>
      <c r="H853" s="29"/>
      <c r="I853" s="31">
        <v>0</v>
      </c>
      <c r="J853" s="28"/>
      <c r="K853" s="32"/>
      <c r="Q853" s="2">
        <f t="shared" si="202"/>
        <v>0</v>
      </c>
      <c r="R853" s="31"/>
      <c r="S853" s="31"/>
      <c r="T853" s="43"/>
    </row>
    <row r="854" ht="16.5" customHeight="1" spans="1:20">
      <c r="A854" s="30" t="s">
        <v>777</v>
      </c>
      <c r="B854" s="31"/>
      <c r="C854" s="31"/>
      <c r="D854" s="31">
        <v>0</v>
      </c>
      <c r="E854" s="32"/>
      <c r="F854" s="31"/>
      <c r="G854" s="28"/>
      <c r="H854" s="29"/>
      <c r="I854" s="31">
        <v>1231</v>
      </c>
      <c r="J854" s="28"/>
      <c r="K854" s="32"/>
      <c r="Q854" s="2">
        <f t="shared" si="202"/>
        <v>1231</v>
      </c>
      <c r="R854" s="31"/>
      <c r="S854" s="31"/>
      <c r="T854" s="43"/>
    </row>
    <row r="855" ht="16.5" hidden="1" customHeight="1" spans="1:20">
      <c r="A855" s="30" t="s">
        <v>778</v>
      </c>
      <c r="B855" s="31"/>
      <c r="C855" s="31"/>
      <c r="D855" s="31">
        <v>0</v>
      </c>
      <c r="E855" s="32"/>
      <c r="F855" s="31"/>
      <c r="G855" s="28"/>
      <c r="H855" s="29"/>
      <c r="I855" s="31">
        <v>0</v>
      </c>
      <c r="J855" s="28"/>
      <c r="K855" s="32"/>
      <c r="Q855" s="2">
        <f t="shared" si="202"/>
        <v>0</v>
      </c>
      <c r="R855" s="31"/>
      <c r="S855" s="31"/>
      <c r="T855" s="43"/>
    </row>
    <row r="856" ht="16.5" customHeight="1" spans="1:20">
      <c r="A856" s="30" t="s">
        <v>779</v>
      </c>
      <c r="B856" s="31"/>
      <c r="C856" s="31"/>
      <c r="D856" s="31">
        <v>0</v>
      </c>
      <c r="E856" s="32"/>
      <c r="F856" s="31"/>
      <c r="G856" s="28"/>
      <c r="H856" s="29"/>
      <c r="I856" s="31">
        <v>70</v>
      </c>
      <c r="J856" s="28"/>
      <c r="K856" s="32"/>
      <c r="Q856" s="2">
        <f t="shared" si="202"/>
        <v>70</v>
      </c>
      <c r="R856" s="31"/>
      <c r="S856" s="31">
        <v>160</v>
      </c>
      <c r="T856" s="43">
        <f>R856+S856</f>
        <v>160</v>
      </c>
    </row>
    <row r="857" ht="16.5" customHeight="1" spans="1:20">
      <c r="A857" s="30" t="s">
        <v>780</v>
      </c>
      <c r="B857" s="31">
        <v>21616</v>
      </c>
      <c r="C857" s="31">
        <v>32239</v>
      </c>
      <c r="D857" s="31">
        <v>32239</v>
      </c>
      <c r="E857" s="32">
        <f>D857/C857*100</f>
        <v>100</v>
      </c>
      <c r="F857" s="31">
        <v>-4134</v>
      </c>
      <c r="G857" s="28">
        <f>D857-F857</f>
        <v>36373</v>
      </c>
      <c r="H857" s="29">
        <f>G857/F857*100</f>
        <v>-879.850024189647</v>
      </c>
      <c r="I857" s="31">
        <f>SUM(I858:I862)</f>
        <v>6235.23</v>
      </c>
      <c r="J857" s="28">
        <f>I857-B857</f>
        <v>-15380.77</v>
      </c>
      <c r="K857" s="32">
        <f>J857/B857*100</f>
        <v>-71.1545614359733</v>
      </c>
      <c r="Q857" s="2">
        <f t="shared" si="202"/>
        <v>112470.455414374</v>
      </c>
      <c r="R857" s="31">
        <v>2960</v>
      </c>
      <c r="S857" s="31"/>
      <c r="T857" s="43">
        <f>R857+S857</f>
        <v>2960</v>
      </c>
    </row>
    <row r="858" s="3" customFormat="1" ht="16.5" hidden="1" customHeight="1" spans="1:20">
      <c r="A858" s="30" t="s">
        <v>781</v>
      </c>
      <c r="B858" s="31"/>
      <c r="C858" s="31"/>
      <c r="D858" s="31">
        <v>0</v>
      </c>
      <c r="E858" s="32"/>
      <c r="F858" s="31"/>
      <c r="G858" s="28"/>
      <c r="H858" s="29"/>
      <c r="I858" s="31">
        <v>0</v>
      </c>
      <c r="J858" s="28"/>
      <c r="K858" s="32"/>
      <c r="Q858" s="2">
        <f t="shared" si="202"/>
        <v>0</v>
      </c>
      <c r="R858" s="31"/>
      <c r="S858" s="31"/>
      <c r="T858" s="43"/>
    </row>
    <row r="859" s="3" customFormat="1" ht="16.5" hidden="1" customHeight="1" spans="1:20">
      <c r="A859" s="30" t="s">
        <v>782</v>
      </c>
      <c r="B859" s="31"/>
      <c r="C859" s="31"/>
      <c r="D859" s="31">
        <v>0</v>
      </c>
      <c r="E859" s="32"/>
      <c r="F859" s="31"/>
      <c r="G859" s="28"/>
      <c r="H859" s="29"/>
      <c r="I859" s="31">
        <v>0</v>
      </c>
      <c r="J859" s="28"/>
      <c r="K859" s="32"/>
      <c r="Q859" s="2">
        <f t="shared" si="202"/>
        <v>0</v>
      </c>
      <c r="R859" s="31"/>
      <c r="S859" s="31"/>
      <c r="T859" s="43"/>
    </row>
    <row r="860" s="3" customFormat="1" ht="16.5" hidden="1" customHeight="1" spans="1:20">
      <c r="A860" s="30" t="s">
        <v>783</v>
      </c>
      <c r="B860" s="31"/>
      <c r="C860" s="31"/>
      <c r="D860" s="31">
        <v>0</v>
      </c>
      <c r="E860" s="32"/>
      <c r="F860" s="31"/>
      <c r="G860" s="28"/>
      <c r="H860" s="29"/>
      <c r="I860" s="31">
        <v>0</v>
      </c>
      <c r="J860" s="28"/>
      <c r="K860" s="32"/>
      <c r="Q860" s="2">
        <f t="shared" si="202"/>
        <v>0</v>
      </c>
      <c r="R860" s="31"/>
      <c r="S860" s="31"/>
      <c r="T860" s="43"/>
    </row>
    <row r="861" s="3" customFormat="1" ht="16.5" hidden="1" customHeight="1" spans="1:20">
      <c r="A861" s="30" t="s">
        <v>784</v>
      </c>
      <c r="B861" s="31"/>
      <c r="C861" s="31"/>
      <c r="D861" s="31">
        <v>0</v>
      </c>
      <c r="E861" s="32"/>
      <c r="F861" s="31"/>
      <c r="G861" s="28"/>
      <c r="H861" s="29"/>
      <c r="I861" s="31">
        <v>0</v>
      </c>
      <c r="J861" s="28"/>
      <c r="K861" s="32"/>
      <c r="Q861" s="2">
        <f t="shared" si="202"/>
        <v>0</v>
      </c>
      <c r="R861" s="31"/>
      <c r="S861" s="31"/>
      <c r="T861" s="43"/>
    </row>
    <row r="862" s="3" customFormat="1" ht="16.5" customHeight="1" spans="1:20">
      <c r="A862" s="30" t="s">
        <v>785</v>
      </c>
      <c r="B862" s="31"/>
      <c r="C862" s="31"/>
      <c r="D862" s="31">
        <v>0</v>
      </c>
      <c r="E862" s="32"/>
      <c r="F862" s="31"/>
      <c r="G862" s="28"/>
      <c r="H862" s="29"/>
      <c r="I862" s="31">
        <v>6235.23</v>
      </c>
      <c r="J862" s="28"/>
      <c r="K862" s="32"/>
      <c r="Q862" s="2">
        <f t="shared" si="202"/>
        <v>6235.23</v>
      </c>
      <c r="R862" s="31"/>
      <c r="S862" s="31"/>
      <c r="T862" s="43"/>
    </row>
    <row r="863" s="2" customFormat="1" ht="16.5" customHeight="1" spans="1:20">
      <c r="A863" s="27" t="s">
        <v>786</v>
      </c>
      <c r="B863" s="28">
        <f t="shared" ref="B863:F863" si="203">B864+B874+B875</f>
        <v>2305</v>
      </c>
      <c r="C863" s="28">
        <f t="shared" si="203"/>
        <v>3993</v>
      </c>
      <c r="D863" s="28">
        <f t="shared" si="203"/>
        <v>3935</v>
      </c>
      <c r="E863" s="32">
        <f>D863/C863*100</f>
        <v>98.5474580515903</v>
      </c>
      <c r="F863" s="28">
        <f t="shared" si="203"/>
        <v>835</v>
      </c>
      <c r="G863" s="28">
        <f>D863-F863</f>
        <v>3100</v>
      </c>
      <c r="H863" s="29">
        <f>G863/F863*100</f>
        <v>371.25748502994</v>
      </c>
      <c r="I863" s="28">
        <f>I864+I874+I875</f>
        <v>2027.08</v>
      </c>
      <c r="J863" s="28">
        <f>I863-B863</f>
        <v>-277.92</v>
      </c>
      <c r="K863" s="32">
        <f>J863/B863*100</f>
        <v>-12.0572668112798</v>
      </c>
      <c r="Q863" s="2">
        <f t="shared" si="202"/>
        <v>15539.9076762703</v>
      </c>
      <c r="R863" s="28">
        <f>R864+R874+R875</f>
        <v>2512.08</v>
      </c>
      <c r="S863" s="28">
        <f>S864+S874+S875</f>
        <v>5</v>
      </c>
      <c r="T863" s="43">
        <f t="shared" ref="T863:T866" si="204">R863+S863</f>
        <v>2517.08</v>
      </c>
    </row>
    <row r="864" s="2" customFormat="1" ht="16.5" customHeight="1" spans="1:20">
      <c r="A864" s="44" t="s">
        <v>787</v>
      </c>
      <c r="B864" s="31">
        <v>1804</v>
      </c>
      <c r="C864" s="31">
        <v>2600</v>
      </c>
      <c r="D864" s="31">
        <v>2579</v>
      </c>
      <c r="E864" s="32">
        <f>D864/C864*100</f>
        <v>99.1923076923077</v>
      </c>
      <c r="F864" s="31">
        <v>797</v>
      </c>
      <c r="G864" s="28">
        <f>D864-F864</f>
        <v>1782</v>
      </c>
      <c r="H864" s="29">
        <f>G864/F864*100</f>
        <v>223.588456712673</v>
      </c>
      <c r="I864" s="31">
        <f>SUM(I865:I873)</f>
        <v>811.08</v>
      </c>
      <c r="J864" s="28">
        <f>I864-B864</f>
        <v>-992.92</v>
      </c>
      <c r="K864" s="32">
        <f>J864/B864*100</f>
        <v>-55.039911308204</v>
      </c>
      <c r="Q864" s="2">
        <f t="shared" si="202"/>
        <v>8850.90085309678</v>
      </c>
      <c r="R864" s="31">
        <f>SUM(R865:R873)</f>
        <v>1046.08</v>
      </c>
      <c r="S864" s="31">
        <f>SUM(S865:S873)</f>
        <v>5</v>
      </c>
      <c r="T864" s="43">
        <f t="shared" si="204"/>
        <v>1051.08</v>
      </c>
    </row>
    <row r="865" s="2" customFormat="1" ht="16.5" customHeight="1" spans="1:20">
      <c r="A865" s="44" t="s">
        <v>143</v>
      </c>
      <c r="B865" s="31"/>
      <c r="C865" s="31"/>
      <c r="D865" s="31">
        <v>0</v>
      </c>
      <c r="E865" s="32"/>
      <c r="F865" s="31"/>
      <c r="G865" s="28"/>
      <c r="H865" s="29"/>
      <c r="I865" s="31">
        <v>244.03</v>
      </c>
      <c r="J865" s="28"/>
      <c r="K865" s="32"/>
      <c r="Q865" s="2">
        <f t="shared" si="202"/>
        <v>244.03</v>
      </c>
      <c r="R865" s="31">
        <v>236.95</v>
      </c>
      <c r="S865" s="31"/>
      <c r="T865" s="43">
        <f t="shared" si="204"/>
        <v>236.95</v>
      </c>
    </row>
    <row r="866" s="2" customFormat="1" ht="16.5" customHeight="1" spans="1:20">
      <c r="A866" s="44" t="s">
        <v>144</v>
      </c>
      <c r="B866" s="31"/>
      <c r="C866" s="31"/>
      <c r="D866" s="31">
        <v>0</v>
      </c>
      <c r="E866" s="32"/>
      <c r="F866" s="31"/>
      <c r="G866" s="28"/>
      <c r="H866" s="29"/>
      <c r="I866" s="31">
        <v>3.26</v>
      </c>
      <c r="J866" s="28"/>
      <c r="K866" s="32"/>
      <c r="Q866" s="2">
        <f t="shared" si="202"/>
        <v>3.26</v>
      </c>
      <c r="R866" s="31">
        <v>25.83</v>
      </c>
      <c r="S866" s="31">
        <v>5</v>
      </c>
      <c r="T866" s="43">
        <f t="shared" si="204"/>
        <v>30.83</v>
      </c>
    </row>
    <row r="867" s="2" customFormat="1" ht="16.5" hidden="1" customHeight="1" spans="1:20">
      <c r="A867" s="44" t="s">
        <v>145</v>
      </c>
      <c r="B867" s="31"/>
      <c r="C867" s="31"/>
      <c r="D867" s="31">
        <v>0</v>
      </c>
      <c r="E867" s="32"/>
      <c r="F867" s="31"/>
      <c r="G867" s="28"/>
      <c r="H867" s="29"/>
      <c r="I867" s="31">
        <v>0</v>
      </c>
      <c r="J867" s="28"/>
      <c r="K867" s="32"/>
      <c r="Q867" s="2">
        <f t="shared" si="202"/>
        <v>0</v>
      </c>
      <c r="R867" s="31"/>
      <c r="S867" s="31"/>
      <c r="T867" s="43"/>
    </row>
    <row r="868" s="2" customFormat="1" ht="16.5" hidden="1" customHeight="1" spans="1:20">
      <c r="A868" s="44" t="s">
        <v>788</v>
      </c>
      <c r="B868" s="31"/>
      <c r="C868" s="31"/>
      <c r="D868" s="31">
        <v>0</v>
      </c>
      <c r="E868" s="32"/>
      <c r="F868" s="31"/>
      <c r="G868" s="28"/>
      <c r="H868" s="29"/>
      <c r="I868" s="31">
        <v>0</v>
      </c>
      <c r="J868" s="28"/>
      <c r="K868" s="32"/>
      <c r="Q868" s="2">
        <f t="shared" si="202"/>
        <v>0</v>
      </c>
      <c r="R868" s="31"/>
      <c r="S868" s="31"/>
      <c r="T868" s="43"/>
    </row>
    <row r="869" s="2" customFormat="1" ht="16.5" hidden="1" customHeight="1" spans="1:20">
      <c r="A869" s="44" t="s">
        <v>789</v>
      </c>
      <c r="B869" s="31"/>
      <c r="C869" s="31"/>
      <c r="D869" s="31">
        <v>0</v>
      </c>
      <c r="E869" s="32"/>
      <c r="F869" s="31"/>
      <c r="G869" s="28"/>
      <c r="H869" s="29"/>
      <c r="I869" s="31">
        <v>0</v>
      </c>
      <c r="J869" s="28"/>
      <c r="K869" s="32"/>
      <c r="Q869" s="2">
        <f t="shared" si="202"/>
        <v>0</v>
      </c>
      <c r="R869" s="31"/>
      <c r="S869" s="31"/>
      <c r="T869" s="43"/>
    </row>
    <row r="870" s="2" customFormat="1" ht="16.5" hidden="1" customHeight="1" spans="1:20">
      <c r="A870" s="44" t="s">
        <v>790</v>
      </c>
      <c r="B870" s="31"/>
      <c r="C870" s="31"/>
      <c r="D870" s="31">
        <v>0</v>
      </c>
      <c r="E870" s="32"/>
      <c r="F870" s="31"/>
      <c r="G870" s="28"/>
      <c r="H870" s="29"/>
      <c r="I870" s="31">
        <v>0</v>
      </c>
      <c r="J870" s="28"/>
      <c r="K870" s="32"/>
      <c r="Q870" s="2">
        <f t="shared" si="202"/>
        <v>0</v>
      </c>
      <c r="R870" s="31"/>
      <c r="S870" s="31"/>
      <c r="T870" s="43"/>
    </row>
    <row r="871" s="2" customFormat="1" ht="16.5" customHeight="1" spans="1:20">
      <c r="A871" s="44" t="s">
        <v>791</v>
      </c>
      <c r="B871" s="31"/>
      <c r="C871" s="31"/>
      <c r="D871" s="31">
        <v>0</v>
      </c>
      <c r="E871" s="32"/>
      <c r="F871" s="31"/>
      <c r="G871" s="28"/>
      <c r="H871" s="29"/>
      <c r="I871" s="31">
        <v>243</v>
      </c>
      <c r="J871" s="28"/>
      <c r="K871" s="32"/>
      <c r="Q871" s="2">
        <f t="shared" si="202"/>
        <v>243</v>
      </c>
      <c r="R871" s="31"/>
      <c r="S871" s="31"/>
      <c r="T871" s="43"/>
    </row>
    <row r="872" s="2" customFormat="1" ht="16.5" hidden="1" customHeight="1" spans="1:20">
      <c r="A872" s="44" t="s">
        <v>152</v>
      </c>
      <c r="B872" s="31"/>
      <c r="C872" s="31"/>
      <c r="D872" s="31">
        <v>0</v>
      </c>
      <c r="E872" s="32"/>
      <c r="F872" s="31"/>
      <c r="G872" s="28"/>
      <c r="H872" s="29"/>
      <c r="I872" s="31">
        <v>0</v>
      </c>
      <c r="J872" s="28"/>
      <c r="K872" s="32"/>
      <c r="Q872" s="2">
        <f t="shared" si="202"/>
        <v>0</v>
      </c>
      <c r="R872" s="31"/>
      <c r="S872" s="31"/>
      <c r="T872" s="43"/>
    </row>
    <row r="873" s="2" customFormat="1" ht="16.5" customHeight="1" spans="1:20">
      <c r="A873" s="44" t="s">
        <v>792</v>
      </c>
      <c r="B873" s="31"/>
      <c r="C873" s="31"/>
      <c r="D873" s="31">
        <v>0</v>
      </c>
      <c r="E873" s="32"/>
      <c r="F873" s="31"/>
      <c r="G873" s="28"/>
      <c r="H873" s="29"/>
      <c r="I873" s="31">
        <v>320.79</v>
      </c>
      <c r="J873" s="28"/>
      <c r="K873" s="32"/>
      <c r="Q873" s="2">
        <f t="shared" si="202"/>
        <v>320.79</v>
      </c>
      <c r="R873" s="31">
        <v>783.3</v>
      </c>
      <c r="S873" s="31">
        <v>0</v>
      </c>
      <c r="T873" s="43">
        <f t="shared" ref="T873:T881" si="205">R873+S873</f>
        <v>783.3</v>
      </c>
    </row>
    <row r="874" s="2" customFormat="1" ht="16.5" customHeight="1" spans="1:20">
      <c r="A874" s="44" t="s">
        <v>793</v>
      </c>
      <c r="B874" s="31">
        <v>501</v>
      </c>
      <c r="C874" s="31">
        <f>1500-107</f>
        <v>1393</v>
      </c>
      <c r="D874" s="31">
        <v>1356</v>
      </c>
      <c r="E874" s="32">
        <f t="shared" ref="E874:E878" si="206">D874/C874*100</f>
        <v>97.3438621679828</v>
      </c>
      <c r="F874" s="31">
        <v>38</v>
      </c>
      <c r="G874" s="28">
        <f t="shared" ref="G874:G877" si="207">D874-F874</f>
        <v>1318</v>
      </c>
      <c r="H874" s="29">
        <f t="shared" ref="H874:H877" si="208">G874/F874*100</f>
        <v>3468.42105263158</v>
      </c>
      <c r="I874" s="31">
        <v>1216</v>
      </c>
      <c r="J874" s="28">
        <f t="shared" ref="J874:J878" si="209">I874-B874</f>
        <v>715</v>
      </c>
      <c r="K874" s="32">
        <f t="shared" ref="K874:K876" si="210">J874/B874*100</f>
        <v>142.714570858283</v>
      </c>
      <c r="Q874" s="2">
        <f t="shared" si="202"/>
        <v>10207.4794856578</v>
      </c>
      <c r="R874" s="31"/>
      <c r="S874" s="31"/>
      <c r="T874" s="43">
        <f t="shared" si="205"/>
        <v>0</v>
      </c>
    </row>
    <row r="875" s="2" customFormat="1" ht="16.5" hidden="1" customHeight="1" spans="1:20">
      <c r="A875" s="44" t="s">
        <v>794</v>
      </c>
      <c r="B875" s="31"/>
      <c r="C875" s="31"/>
      <c r="D875" s="31">
        <v>0</v>
      </c>
      <c r="E875" s="32" t="e">
        <f t="shared" si="206"/>
        <v>#DIV/0!</v>
      </c>
      <c r="F875" s="31"/>
      <c r="G875" s="28">
        <f t="shared" si="207"/>
        <v>0</v>
      </c>
      <c r="H875" s="29" t="e">
        <f t="shared" si="208"/>
        <v>#DIV/0!</v>
      </c>
      <c r="I875" s="31">
        <v>0</v>
      </c>
      <c r="J875" s="28">
        <f t="shared" si="209"/>
        <v>0</v>
      </c>
      <c r="K875" s="32" t="e">
        <f t="shared" si="210"/>
        <v>#DIV/0!</v>
      </c>
      <c r="Q875" s="2" t="e">
        <f t="shared" si="202"/>
        <v>#DIV/0!</v>
      </c>
      <c r="R875" s="31">
        <v>1466</v>
      </c>
      <c r="S875" s="31"/>
      <c r="T875" s="43">
        <f t="shared" si="205"/>
        <v>1466</v>
      </c>
    </row>
    <row r="876" s="2" customFormat="1" ht="16.5" customHeight="1" spans="1:20">
      <c r="A876" s="27" t="s">
        <v>795</v>
      </c>
      <c r="B876" s="28">
        <f t="shared" ref="B876:F876" si="211">B877+B878+B881+B887+B888</f>
        <v>13230</v>
      </c>
      <c r="C876" s="28">
        <f t="shared" si="211"/>
        <v>6117</v>
      </c>
      <c r="D876" s="28">
        <f t="shared" si="211"/>
        <v>5924</v>
      </c>
      <c r="E876" s="32">
        <f t="shared" si="206"/>
        <v>96.8448585908125</v>
      </c>
      <c r="F876" s="28">
        <f t="shared" si="211"/>
        <v>8864</v>
      </c>
      <c r="G876" s="28">
        <f t="shared" si="207"/>
        <v>-2940</v>
      </c>
      <c r="H876" s="29">
        <f t="shared" si="208"/>
        <v>-33.1678700361011</v>
      </c>
      <c r="I876" s="28">
        <f>I877+I878+I881+I887+I888</f>
        <v>2871</v>
      </c>
      <c r="J876" s="28">
        <f t="shared" si="209"/>
        <v>-10359</v>
      </c>
      <c r="K876" s="32">
        <f t="shared" si="210"/>
        <v>-78.2993197278912</v>
      </c>
      <c r="Q876" s="2">
        <f t="shared" si="202"/>
        <v>14828.3776688268</v>
      </c>
      <c r="R876" s="28">
        <f>R877+R878+R881+R887+R888</f>
        <v>195</v>
      </c>
      <c r="S876" s="28">
        <f>S877+S878+S881+S887+S888</f>
        <v>12</v>
      </c>
      <c r="T876" s="43">
        <f t="shared" si="205"/>
        <v>207</v>
      </c>
    </row>
    <row r="877" s="2" customFormat="1" ht="16.5" customHeight="1" spans="1:20">
      <c r="A877" s="30" t="s">
        <v>796</v>
      </c>
      <c r="B877" s="31"/>
      <c r="C877" s="31">
        <v>100</v>
      </c>
      <c r="D877" s="31">
        <v>100</v>
      </c>
      <c r="E877" s="32">
        <f t="shared" si="206"/>
        <v>100</v>
      </c>
      <c r="F877" s="31">
        <v>100</v>
      </c>
      <c r="G877" s="28">
        <f t="shared" si="207"/>
        <v>0</v>
      </c>
      <c r="H877" s="29">
        <f t="shared" si="208"/>
        <v>0</v>
      </c>
      <c r="I877" s="31"/>
      <c r="J877" s="28">
        <f t="shared" si="209"/>
        <v>0</v>
      </c>
      <c r="K877" s="32"/>
      <c r="Q877" s="2">
        <f t="shared" si="202"/>
        <v>300</v>
      </c>
      <c r="R877" s="31"/>
      <c r="S877" s="31"/>
      <c r="T877" s="43">
        <f t="shared" si="205"/>
        <v>0</v>
      </c>
    </row>
    <row r="878" s="2" customFormat="1" ht="16.5" customHeight="1" spans="1:20">
      <c r="A878" s="30" t="s">
        <v>797</v>
      </c>
      <c r="B878" s="31"/>
      <c r="C878" s="31">
        <v>30</v>
      </c>
      <c r="D878" s="31">
        <v>30</v>
      </c>
      <c r="E878" s="32">
        <f t="shared" si="206"/>
        <v>100</v>
      </c>
      <c r="F878" s="31"/>
      <c r="G878" s="28"/>
      <c r="H878" s="29"/>
      <c r="I878" s="31">
        <f>SUM(I879:I880)</f>
        <v>0</v>
      </c>
      <c r="J878" s="28">
        <f t="shared" si="209"/>
        <v>0</v>
      </c>
      <c r="K878" s="32"/>
      <c r="Q878" s="2">
        <f t="shared" si="202"/>
        <v>160</v>
      </c>
      <c r="R878" s="31">
        <f>SUM(R879:R880)</f>
        <v>0</v>
      </c>
      <c r="S878" s="31">
        <f>SUM(S879:S880)</f>
        <v>7</v>
      </c>
      <c r="T878" s="43">
        <f t="shared" si="205"/>
        <v>7</v>
      </c>
    </row>
    <row r="879" s="2" customFormat="1" ht="16.5" hidden="1" customHeight="1" spans="1:20">
      <c r="A879" s="30" t="s">
        <v>798</v>
      </c>
      <c r="B879" s="31"/>
      <c r="C879" s="31"/>
      <c r="D879" s="31">
        <v>0</v>
      </c>
      <c r="E879" s="32"/>
      <c r="F879" s="31"/>
      <c r="G879" s="28"/>
      <c r="H879" s="29"/>
      <c r="I879" s="31"/>
      <c r="J879" s="28"/>
      <c r="K879" s="32"/>
      <c r="Q879" s="2">
        <f t="shared" si="202"/>
        <v>0</v>
      </c>
      <c r="R879" s="31"/>
      <c r="S879" s="31">
        <v>5</v>
      </c>
      <c r="T879" s="43">
        <f t="shared" si="205"/>
        <v>5</v>
      </c>
    </row>
    <row r="880" s="2" customFormat="1" ht="16.5" hidden="1" customHeight="1" spans="1:20">
      <c r="A880" s="30" t="s">
        <v>799</v>
      </c>
      <c r="B880" s="31"/>
      <c r="C880" s="31"/>
      <c r="D880" s="31">
        <v>0</v>
      </c>
      <c r="E880" s="32"/>
      <c r="F880" s="31"/>
      <c r="G880" s="28"/>
      <c r="H880" s="29"/>
      <c r="I880" s="31"/>
      <c r="J880" s="28"/>
      <c r="K880" s="32"/>
      <c r="Q880" s="2">
        <f t="shared" si="202"/>
        <v>0</v>
      </c>
      <c r="R880" s="31"/>
      <c r="S880" s="31">
        <v>2</v>
      </c>
      <c r="T880" s="43">
        <f t="shared" si="205"/>
        <v>2</v>
      </c>
    </row>
    <row r="881" s="2" customFormat="1" ht="16.5" customHeight="1" spans="1:20">
      <c r="A881" s="30" t="s">
        <v>800</v>
      </c>
      <c r="B881" s="31">
        <v>12230</v>
      </c>
      <c r="C881" s="31">
        <f>6230-243</f>
        <v>5987</v>
      </c>
      <c r="D881" s="31">
        <v>5794</v>
      </c>
      <c r="E881" s="32">
        <f>D881/C881*100</f>
        <v>96.7763487556372</v>
      </c>
      <c r="F881" s="31">
        <v>8764</v>
      </c>
      <c r="G881" s="28">
        <f>D881-F881</f>
        <v>-2970</v>
      </c>
      <c r="H881" s="29">
        <f>G881/F881*100</f>
        <v>-33.888635326335</v>
      </c>
      <c r="I881" s="31">
        <f>SUM(I882:I886)</f>
        <v>2871</v>
      </c>
      <c r="J881" s="28">
        <f>I881-B881</f>
        <v>-9359</v>
      </c>
      <c r="K881" s="32">
        <f>J881/B881*100</f>
        <v>-76.5249386753884</v>
      </c>
      <c r="Q881" s="2">
        <f t="shared" si="202"/>
        <v>14539.3627747539</v>
      </c>
      <c r="R881" s="31">
        <f>R886</f>
        <v>20</v>
      </c>
      <c r="S881" s="31">
        <f>S886</f>
        <v>5</v>
      </c>
      <c r="T881" s="43">
        <f t="shared" si="205"/>
        <v>25</v>
      </c>
    </row>
    <row r="882" s="2" customFormat="1" ht="16.5" hidden="1" customHeight="1" spans="1:20">
      <c r="A882" s="30" t="s">
        <v>801</v>
      </c>
      <c r="B882" s="31"/>
      <c r="C882" s="31"/>
      <c r="D882" s="31">
        <v>0</v>
      </c>
      <c r="E882" s="32"/>
      <c r="F882" s="31"/>
      <c r="G882" s="28"/>
      <c r="H882" s="29"/>
      <c r="I882" s="31">
        <v>0</v>
      </c>
      <c r="J882" s="28"/>
      <c r="K882" s="32"/>
      <c r="Q882" s="2">
        <f t="shared" si="202"/>
        <v>0</v>
      </c>
      <c r="R882" s="31"/>
      <c r="S882" s="31"/>
      <c r="T882" s="43"/>
    </row>
    <row r="883" s="2" customFormat="1" ht="16.5" customHeight="1" spans="1:20">
      <c r="A883" s="30" t="s">
        <v>802</v>
      </c>
      <c r="B883" s="31"/>
      <c r="C883" s="31"/>
      <c r="D883" s="31">
        <v>0</v>
      </c>
      <c r="E883" s="32"/>
      <c r="F883" s="31"/>
      <c r="G883" s="28"/>
      <c r="H883" s="29"/>
      <c r="I883" s="31">
        <v>2426.27</v>
      </c>
      <c r="J883" s="28"/>
      <c r="K883" s="32"/>
      <c r="Q883" s="2">
        <f t="shared" si="202"/>
        <v>2426.27</v>
      </c>
      <c r="R883" s="31"/>
      <c r="S883" s="31"/>
      <c r="T883" s="43"/>
    </row>
    <row r="884" s="2" customFormat="1" ht="16.5" hidden="1" customHeight="1" spans="1:20">
      <c r="A884" s="30" t="s">
        <v>803</v>
      </c>
      <c r="B884" s="31"/>
      <c r="C884" s="31"/>
      <c r="D884" s="31">
        <v>0</v>
      </c>
      <c r="E884" s="32"/>
      <c r="F884" s="31"/>
      <c r="G884" s="28"/>
      <c r="H884" s="29"/>
      <c r="I884" s="31">
        <v>0</v>
      </c>
      <c r="J884" s="28"/>
      <c r="K884" s="32"/>
      <c r="Q884" s="2">
        <f t="shared" si="202"/>
        <v>0</v>
      </c>
      <c r="R884" s="31"/>
      <c r="S884" s="31"/>
      <c r="T884" s="43"/>
    </row>
    <row r="885" s="2" customFormat="1" ht="16.5" hidden="1" customHeight="1" spans="1:20">
      <c r="A885" s="30" t="s">
        <v>804</v>
      </c>
      <c r="B885" s="31"/>
      <c r="C885" s="31"/>
      <c r="D885" s="31">
        <v>0</v>
      </c>
      <c r="E885" s="32"/>
      <c r="F885" s="31"/>
      <c r="G885" s="28"/>
      <c r="H885" s="29"/>
      <c r="I885" s="31">
        <v>0</v>
      </c>
      <c r="J885" s="28"/>
      <c r="K885" s="32"/>
      <c r="Q885" s="2">
        <f t="shared" si="202"/>
        <v>0</v>
      </c>
      <c r="R885" s="31"/>
      <c r="S885" s="31"/>
      <c r="T885" s="43"/>
    </row>
    <row r="886" s="2" customFormat="1" ht="16.5" customHeight="1" spans="1:20">
      <c r="A886" s="30" t="s">
        <v>805</v>
      </c>
      <c r="B886" s="31"/>
      <c r="C886" s="31"/>
      <c r="D886" s="31">
        <v>0</v>
      </c>
      <c r="E886" s="32"/>
      <c r="F886" s="31"/>
      <c r="G886" s="28"/>
      <c r="H886" s="29"/>
      <c r="I886" s="31">
        <v>444.73</v>
      </c>
      <c r="J886" s="28"/>
      <c r="K886" s="32"/>
      <c r="Q886" s="2">
        <f t="shared" si="202"/>
        <v>444.73</v>
      </c>
      <c r="R886" s="31">
        <v>20</v>
      </c>
      <c r="S886" s="31">
        <v>5</v>
      </c>
      <c r="T886" s="43">
        <f t="shared" ref="T886:T893" si="212">R886+S886</f>
        <v>25</v>
      </c>
    </row>
    <row r="887" s="2" customFormat="1" ht="16.5" hidden="1" customHeight="1" spans="1:20">
      <c r="A887" s="30" t="s">
        <v>806</v>
      </c>
      <c r="B887" s="31"/>
      <c r="C887" s="31"/>
      <c r="D887" s="31">
        <v>0</v>
      </c>
      <c r="E887" s="32" t="e">
        <f t="shared" ref="E887:E890" si="213">D887/C887*100</f>
        <v>#DIV/0!</v>
      </c>
      <c r="F887" s="31"/>
      <c r="G887" s="28"/>
      <c r="H887" s="29" t="e">
        <f t="shared" ref="H887:H890" si="214">G887/F887*100</f>
        <v>#DIV/0!</v>
      </c>
      <c r="I887" s="31">
        <v>0</v>
      </c>
      <c r="J887" s="28"/>
      <c r="K887" s="32" t="e">
        <f t="shared" ref="K887:K890" si="215">J887/B887*100</f>
        <v>#DIV/0!</v>
      </c>
      <c r="Q887" s="2" t="e">
        <f t="shared" si="202"/>
        <v>#DIV/0!</v>
      </c>
      <c r="R887" s="31"/>
      <c r="S887" s="31"/>
      <c r="T887" s="43">
        <f t="shared" si="212"/>
        <v>0</v>
      </c>
    </row>
    <row r="888" s="2" customFormat="1" ht="16.5" customHeight="1" spans="1:20">
      <c r="A888" s="30" t="s">
        <v>807</v>
      </c>
      <c r="B888" s="31">
        <v>1000</v>
      </c>
      <c r="C888" s="31">
        <v>0</v>
      </c>
      <c r="D888" s="31">
        <v>0</v>
      </c>
      <c r="E888" s="32"/>
      <c r="F888" s="31"/>
      <c r="G888" s="28">
        <f t="shared" ref="G888:G890" si="216">D888-F888</f>
        <v>0</v>
      </c>
      <c r="H888" s="29"/>
      <c r="I888" s="31">
        <v>0</v>
      </c>
      <c r="J888" s="28">
        <f t="shared" ref="J888:J890" si="217">I888-B888</f>
        <v>-1000</v>
      </c>
      <c r="K888" s="32">
        <f t="shared" si="215"/>
        <v>-100</v>
      </c>
      <c r="Q888" s="2">
        <f t="shared" si="202"/>
        <v>-100</v>
      </c>
      <c r="R888" s="31">
        <v>175</v>
      </c>
      <c r="S888" s="31"/>
      <c r="T888" s="43">
        <f t="shared" si="212"/>
        <v>175</v>
      </c>
    </row>
    <row r="889" s="2" customFormat="1" ht="16.5" customHeight="1" spans="1:20">
      <c r="A889" s="27" t="s">
        <v>808</v>
      </c>
      <c r="B889" s="28">
        <f t="shared" ref="B889:F889" si="218">B890+B905+B912</f>
        <v>6806</v>
      </c>
      <c r="C889" s="28">
        <f t="shared" si="218"/>
        <v>4260</v>
      </c>
      <c r="D889" s="28">
        <f t="shared" si="218"/>
        <v>4189</v>
      </c>
      <c r="E889" s="32">
        <f t="shared" si="213"/>
        <v>98.3333333333333</v>
      </c>
      <c r="F889" s="28">
        <f t="shared" si="218"/>
        <v>2936</v>
      </c>
      <c r="G889" s="28">
        <f t="shared" si="216"/>
        <v>1253</v>
      </c>
      <c r="H889" s="29">
        <f t="shared" si="214"/>
        <v>42.6771117166213</v>
      </c>
      <c r="I889" s="28">
        <f>I890+I905+I912</f>
        <v>11757.46</v>
      </c>
      <c r="J889" s="28">
        <f t="shared" si="217"/>
        <v>4951.46</v>
      </c>
      <c r="K889" s="32">
        <f t="shared" si="215"/>
        <v>72.7513958272113</v>
      </c>
      <c r="Q889" s="2">
        <f t="shared" si="202"/>
        <v>33430.6818408772</v>
      </c>
      <c r="R889" s="28">
        <f>R890+R905+R912</f>
        <v>4296.34</v>
      </c>
      <c r="S889" s="28">
        <f>S890+S905+S912</f>
        <v>954</v>
      </c>
      <c r="T889" s="43">
        <f t="shared" si="212"/>
        <v>5250.34</v>
      </c>
    </row>
    <row r="890" s="2" customFormat="1" ht="16.5" customHeight="1" spans="1:20">
      <c r="A890" s="30" t="s">
        <v>809</v>
      </c>
      <c r="B890" s="31">
        <v>6419.5</v>
      </c>
      <c r="C890" s="31">
        <f>5420-1000-542-20</f>
        <v>3858</v>
      </c>
      <c r="D890" s="31">
        <v>3806</v>
      </c>
      <c r="E890" s="32">
        <f t="shared" si="213"/>
        <v>98.6521513737688</v>
      </c>
      <c r="F890" s="31">
        <v>2321</v>
      </c>
      <c r="G890" s="28">
        <f t="shared" si="216"/>
        <v>1485</v>
      </c>
      <c r="H890" s="29">
        <f t="shared" si="214"/>
        <v>63.9810426540284</v>
      </c>
      <c r="I890" s="31">
        <f>SUM(I891:I904)</f>
        <v>11538.93</v>
      </c>
      <c r="J890" s="28">
        <f t="shared" si="217"/>
        <v>5119.43</v>
      </c>
      <c r="K890" s="32">
        <f t="shared" si="215"/>
        <v>79.7481112236156</v>
      </c>
      <c r="Q890" s="2">
        <f t="shared" si="202"/>
        <v>32469.2413052514</v>
      </c>
      <c r="R890" s="31">
        <f>SUM(R891:R904)</f>
        <v>3257.14</v>
      </c>
      <c r="S890" s="31">
        <f>SUM(S891:S904)</f>
        <v>954</v>
      </c>
      <c r="T890" s="43">
        <f t="shared" si="212"/>
        <v>4211.14</v>
      </c>
    </row>
    <row r="891" s="2" customFormat="1" ht="16.5" customHeight="1" spans="1:20">
      <c r="A891" s="30" t="s">
        <v>143</v>
      </c>
      <c r="B891" s="31"/>
      <c r="C891" s="31"/>
      <c r="D891" s="31">
        <v>0</v>
      </c>
      <c r="E891" s="32"/>
      <c r="F891" s="31"/>
      <c r="G891" s="28"/>
      <c r="H891" s="29"/>
      <c r="I891" s="31">
        <v>1417.93</v>
      </c>
      <c r="J891" s="28"/>
      <c r="K891" s="32"/>
      <c r="Q891" s="2">
        <f t="shared" si="202"/>
        <v>1417.93</v>
      </c>
      <c r="R891" s="31">
        <v>1177.94</v>
      </c>
      <c r="S891" s="31">
        <v>167</v>
      </c>
      <c r="T891" s="43">
        <f t="shared" si="212"/>
        <v>1344.94</v>
      </c>
    </row>
    <row r="892" s="2" customFormat="1" ht="16.5" hidden="1" customHeight="1" spans="1:20">
      <c r="A892" s="30" t="s">
        <v>144</v>
      </c>
      <c r="B892" s="31"/>
      <c r="C892" s="31"/>
      <c r="D892" s="31">
        <v>0</v>
      </c>
      <c r="E892" s="32"/>
      <c r="F892" s="31"/>
      <c r="G892" s="28"/>
      <c r="H892" s="29"/>
      <c r="I892" s="31">
        <v>0</v>
      </c>
      <c r="J892" s="28"/>
      <c r="K892" s="32"/>
      <c r="Q892" s="2">
        <f t="shared" si="202"/>
        <v>0</v>
      </c>
      <c r="R892" s="31">
        <v>160</v>
      </c>
      <c r="S892" s="31">
        <v>196</v>
      </c>
      <c r="T892" s="43">
        <f t="shared" si="212"/>
        <v>356</v>
      </c>
    </row>
    <row r="893" s="2" customFormat="1" ht="16.5" hidden="1" customHeight="1" spans="1:20">
      <c r="A893" s="30" t="s">
        <v>145</v>
      </c>
      <c r="B893" s="31"/>
      <c r="C893" s="31"/>
      <c r="D893" s="31">
        <v>0</v>
      </c>
      <c r="E893" s="32"/>
      <c r="F893" s="31"/>
      <c r="G893" s="28"/>
      <c r="H893" s="29"/>
      <c r="I893" s="31">
        <v>0</v>
      </c>
      <c r="J893" s="28"/>
      <c r="K893" s="32"/>
      <c r="Q893" s="2">
        <f t="shared" si="202"/>
        <v>0</v>
      </c>
      <c r="R893" s="31"/>
      <c r="S893" s="31">
        <v>17</v>
      </c>
      <c r="T893" s="43">
        <f t="shared" si="212"/>
        <v>17</v>
      </c>
    </row>
    <row r="894" s="2" customFormat="1" ht="16.5" hidden="1" customHeight="1" spans="1:20">
      <c r="A894" s="30" t="s">
        <v>810</v>
      </c>
      <c r="B894" s="31"/>
      <c r="C894" s="31"/>
      <c r="D894" s="31">
        <v>0</v>
      </c>
      <c r="E894" s="32"/>
      <c r="F894" s="31"/>
      <c r="G894" s="28"/>
      <c r="H894" s="29"/>
      <c r="I894" s="31">
        <v>0</v>
      </c>
      <c r="J894" s="28"/>
      <c r="K894" s="32"/>
      <c r="Q894" s="2">
        <f t="shared" si="202"/>
        <v>0</v>
      </c>
      <c r="R894" s="31"/>
      <c r="S894" s="31"/>
      <c r="T894" s="43"/>
    </row>
    <row r="895" s="2" customFormat="1" ht="16.5" customHeight="1" spans="1:20">
      <c r="A895" s="30" t="s">
        <v>811</v>
      </c>
      <c r="B895" s="31"/>
      <c r="C895" s="31"/>
      <c r="D895" s="31">
        <v>0</v>
      </c>
      <c r="E895" s="32"/>
      <c r="F895" s="31"/>
      <c r="G895" s="28"/>
      <c r="H895" s="29"/>
      <c r="I895" s="31">
        <v>8479.68</v>
      </c>
      <c r="J895" s="28"/>
      <c r="K895" s="32"/>
      <c r="Q895" s="2">
        <f t="shared" si="202"/>
        <v>8479.68</v>
      </c>
      <c r="R895" s="31"/>
      <c r="S895" s="31"/>
      <c r="T895" s="43"/>
    </row>
    <row r="896" s="2" customFormat="1" ht="16.5" hidden="1" customHeight="1" spans="1:20">
      <c r="A896" s="30" t="s">
        <v>812</v>
      </c>
      <c r="B896" s="31"/>
      <c r="C896" s="31"/>
      <c r="D896" s="31">
        <v>0</v>
      </c>
      <c r="E896" s="32"/>
      <c r="F896" s="31"/>
      <c r="G896" s="28"/>
      <c r="H896" s="29"/>
      <c r="I896" s="31">
        <v>0</v>
      </c>
      <c r="J896" s="28"/>
      <c r="K896" s="32"/>
      <c r="Q896" s="2">
        <f t="shared" si="202"/>
        <v>0</v>
      </c>
      <c r="R896" s="31"/>
      <c r="S896" s="31"/>
      <c r="T896" s="43"/>
    </row>
    <row r="897" s="2" customFormat="1" ht="16.5" hidden="1" customHeight="1" spans="1:20">
      <c r="A897" s="30" t="s">
        <v>813</v>
      </c>
      <c r="B897" s="31"/>
      <c r="C897" s="31"/>
      <c r="D897" s="31">
        <v>0</v>
      </c>
      <c r="E897" s="32"/>
      <c r="F897" s="31"/>
      <c r="G897" s="28"/>
      <c r="H897" s="29"/>
      <c r="I897" s="31">
        <v>0</v>
      </c>
      <c r="J897" s="28"/>
      <c r="K897" s="32"/>
      <c r="Q897" s="2">
        <f t="shared" si="202"/>
        <v>0</v>
      </c>
      <c r="R897" s="31"/>
      <c r="S897" s="31"/>
      <c r="T897" s="43"/>
    </row>
    <row r="898" s="2" customFormat="1" ht="16.5" hidden="1" customHeight="1" spans="1:20">
      <c r="A898" s="30" t="s">
        <v>814</v>
      </c>
      <c r="B898" s="31"/>
      <c r="C898" s="31"/>
      <c r="D898" s="31">
        <v>0</v>
      </c>
      <c r="E898" s="32"/>
      <c r="F898" s="31"/>
      <c r="G898" s="28"/>
      <c r="H898" s="29"/>
      <c r="I898" s="31">
        <v>0</v>
      </c>
      <c r="J898" s="28"/>
      <c r="K898" s="32"/>
      <c r="Q898" s="2">
        <f t="shared" si="202"/>
        <v>0</v>
      </c>
      <c r="R898" s="31"/>
      <c r="S898" s="31"/>
      <c r="T898" s="43"/>
    </row>
    <row r="899" s="2" customFormat="1" ht="16.5" hidden="1" customHeight="1" spans="1:20">
      <c r="A899" s="30" t="s">
        <v>815</v>
      </c>
      <c r="B899" s="31"/>
      <c r="C899" s="31"/>
      <c r="D899" s="31">
        <v>0</v>
      </c>
      <c r="E899" s="32"/>
      <c r="F899" s="31"/>
      <c r="G899" s="28"/>
      <c r="H899" s="29"/>
      <c r="I899" s="31">
        <v>0</v>
      </c>
      <c r="J899" s="28"/>
      <c r="K899" s="32"/>
      <c r="Q899" s="2">
        <f t="shared" si="202"/>
        <v>0</v>
      </c>
      <c r="R899" s="31"/>
      <c r="S899" s="31"/>
      <c r="T899" s="43"/>
    </row>
    <row r="900" s="2" customFormat="1" ht="16.5" hidden="1" customHeight="1" spans="1:20">
      <c r="A900" s="30" t="s">
        <v>816</v>
      </c>
      <c r="B900" s="31"/>
      <c r="C900" s="31"/>
      <c r="D900" s="31">
        <v>0</v>
      </c>
      <c r="E900" s="32"/>
      <c r="F900" s="31"/>
      <c r="G900" s="28"/>
      <c r="H900" s="29"/>
      <c r="I900" s="31">
        <v>0</v>
      </c>
      <c r="J900" s="28"/>
      <c r="K900" s="32"/>
      <c r="Q900" s="2">
        <f t="shared" si="202"/>
        <v>0</v>
      </c>
      <c r="R900" s="31"/>
      <c r="S900" s="31"/>
      <c r="T900" s="43"/>
    </row>
    <row r="901" s="2" customFormat="1" ht="16.5" customHeight="1" spans="1:20">
      <c r="A901" s="30" t="s">
        <v>817</v>
      </c>
      <c r="B901" s="31"/>
      <c r="C901" s="31"/>
      <c r="D901" s="31">
        <v>0</v>
      </c>
      <c r="E901" s="32"/>
      <c r="F901" s="31"/>
      <c r="G901" s="28"/>
      <c r="H901" s="29"/>
      <c r="I901" s="31">
        <v>164.91</v>
      </c>
      <c r="J901" s="28"/>
      <c r="K901" s="32"/>
      <c r="Q901" s="2">
        <f t="shared" si="202"/>
        <v>164.91</v>
      </c>
      <c r="R901" s="31"/>
      <c r="S901" s="31"/>
      <c r="T901" s="43"/>
    </row>
    <row r="902" s="2" customFormat="1" ht="16.5" hidden="1" customHeight="1" spans="1:20">
      <c r="A902" s="30" t="s">
        <v>818</v>
      </c>
      <c r="B902" s="31"/>
      <c r="C902" s="31"/>
      <c r="D902" s="31">
        <v>0</v>
      </c>
      <c r="E902" s="32"/>
      <c r="F902" s="31"/>
      <c r="G902" s="28"/>
      <c r="H902" s="29"/>
      <c r="I902" s="31">
        <v>0</v>
      </c>
      <c r="J902" s="28"/>
      <c r="K902" s="32"/>
      <c r="Q902" s="2">
        <f t="shared" si="202"/>
        <v>0</v>
      </c>
      <c r="R902" s="31"/>
      <c r="S902" s="31"/>
      <c r="T902" s="43"/>
    </row>
    <row r="903" s="2" customFormat="1" ht="16.5" customHeight="1" spans="1:20">
      <c r="A903" s="30" t="s">
        <v>152</v>
      </c>
      <c r="B903" s="31"/>
      <c r="C903" s="31"/>
      <c r="D903" s="31">
        <v>0</v>
      </c>
      <c r="E903" s="32"/>
      <c r="F903" s="31"/>
      <c r="G903" s="28"/>
      <c r="H903" s="29"/>
      <c r="I903" s="31">
        <v>825.71</v>
      </c>
      <c r="J903" s="28"/>
      <c r="K903" s="32"/>
      <c r="Q903" s="2">
        <f t="shared" si="202"/>
        <v>825.71</v>
      </c>
      <c r="R903" s="31">
        <v>447.2</v>
      </c>
      <c r="S903" s="31">
        <v>574</v>
      </c>
      <c r="T903" s="43">
        <f t="shared" ref="T903:T906" si="219">R903+S903</f>
        <v>1021.2</v>
      </c>
    </row>
    <row r="904" s="2" customFormat="1" ht="16.5" customHeight="1" spans="1:20">
      <c r="A904" s="30" t="s">
        <v>819</v>
      </c>
      <c r="B904" s="31"/>
      <c r="C904" s="31"/>
      <c r="D904" s="31">
        <v>0</v>
      </c>
      <c r="E904" s="32"/>
      <c r="F904" s="31"/>
      <c r="G904" s="28"/>
      <c r="H904" s="29"/>
      <c r="I904" s="31">
        <v>650.7</v>
      </c>
      <c r="J904" s="28"/>
      <c r="K904" s="32"/>
      <c r="Q904" s="2">
        <f t="shared" ref="Q904:Q967" si="220">B904+C904+D904+E904+G904+H904+I904+J904+K904</f>
        <v>650.7</v>
      </c>
      <c r="R904" s="31">
        <v>1472</v>
      </c>
      <c r="S904" s="31"/>
      <c r="T904" s="43">
        <f t="shared" si="219"/>
        <v>1472</v>
      </c>
    </row>
    <row r="905" s="2" customFormat="1" ht="16.5" customHeight="1" spans="1:20">
      <c r="A905" s="30" t="s">
        <v>820</v>
      </c>
      <c r="B905" s="31">
        <v>386.5</v>
      </c>
      <c r="C905" s="31">
        <f>560-200</f>
        <v>360</v>
      </c>
      <c r="D905" s="31">
        <v>341</v>
      </c>
      <c r="E905" s="32">
        <f>D905/C905*100</f>
        <v>94.7222222222222</v>
      </c>
      <c r="F905" s="31">
        <v>615</v>
      </c>
      <c r="G905" s="28">
        <f>D905-F905</f>
        <v>-274</v>
      </c>
      <c r="H905" s="29">
        <f>G905/F905*100</f>
        <v>-44.5528455284553</v>
      </c>
      <c r="I905" s="31">
        <f>SUM(I906:I911)</f>
        <v>218.53</v>
      </c>
      <c r="J905" s="28">
        <f>I905-B905</f>
        <v>-167.97</v>
      </c>
      <c r="K905" s="32">
        <f>J905/B905*100</f>
        <v>-43.4592496765847</v>
      </c>
      <c r="Q905" s="2">
        <f t="shared" si="220"/>
        <v>870.770127017182</v>
      </c>
      <c r="R905" s="31">
        <f>SUM(R906:R911)</f>
        <v>440.2</v>
      </c>
      <c r="S905" s="31">
        <f>SUM(S906:S911)</f>
        <v>0</v>
      </c>
      <c r="T905" s="43">
        <f t="shared" si="219"/>
        <v>440.2</v>
      </c>
    </row>
    <row r="906" s="2" customFormat="1" ht="16.5" customHeight="1" spans="1:20">
      <c r="A906" s="30" t="s">
        <v>143</v>
      </c>
      <c r="B906" s="31"/>
      <c r="C906" s="31"/>
      <c r="D906" s="31">
        <v>0</v>
      </c>
      <c r="E906" s="32"/>
      <c r="F906" s="31"/>
      <c r="G906" s="28"/>
      <c r="H906" s="29"/>
      <c r="I906" s="31">
        <v>0.96</v>
      </c>
      <c r="J906" s="28"/>
      <c r="K906" s="32"/>
      <c r="Q906" s="2">
        <f t="shared" si="220"/>
        <v>0.96</v>
      </c>
      <c r="R906" s="31">
        <v>0.66</v>
      </c>
      <c r="S906" s="31"/>
      <c r="T906" s="43">
        <f t="shared" si="219"/>
        <v>0.66</v>
      </c>
    </row>
    <row r="907" s="2" customFormat="1" ht="16.5" hidden="1" customHeight="1" spans="1:20">
      <c r="A907" s="30" t="s">
        <v>144</v>
      </c>
      <c r="B907" s="31"/>
      <c r="C907" s="31"/>
      <c r="D907" s="31">
        <v>0</v>
      </c>
      <c r="E907" s="32"/>
      <c r="F907" s="31"/>
      <c r="G907" s="28"/>
      <c r="H907" s="29"/>
      <c r="I907" s="31">
        <v>0</v>
      </c>
      <c r="J907" s="28"/>
      <c r="K907" s="32"/>
      <c r="Q907" s="2">
        <f t="shared" si="220"/>
        <v>0</v>
      </c>
      <c r="R907" s="31"/>
      <c r="S907" s="31"/>
      <c r="T907" s="43"/>
    </row>
    <row r="908" s="2" customFormat="1" ht="16.5" hidden="1" customHeight="1" spans="1:20">
      <c r="A908" s="30" t="s">
        <v>145</v>
      </c>
      <c r="B908" s="31"/>
      <c r="C908" s="31"/>
      <c r="D908" s="31">
        <v>0</v>
      </c>
      <c r="E908" s="32"/>
      <c r="F908" s="31"/>
      <c r="G908" s="28"/>
      <c r="H908" s="29"/>
      <c r="I908" s="31">
        <v>0</v>
      </c>
      <c r="J908" s="28"/>
      <c r="K908" s="32"/>
      <c r="Q908" s="2">
        <f t="shared" si="220"/>
        <v>0</v>
      </c>
      <c r="R908" s="31"/>
      <c r="S908" s="31"/>
      <c r="T908" s="43"/>
    </row>
    <row r="909" s="2" customFormat="1" ht="16.5" customHeight="1" spans="1:20">
      <c r="A909" s="30" t="s">
        <v>821</v>
      </c>
      <c r="B909" s="31"/>
      <c r="C909" s="31"/>
      <c r="D909" s="31">
        <v>0</v>
      </c>
      <c r="E909" s="32"/>
      <c r="F909" s="31"/>
      <c r="G909" s="28"/>
      <c r="H909" s="29"/>
      <c r="I909" s="31">
        <v>137.57</v>
      </c>
      <c r="J909" s="28"/>
      <c r="K909" s="32"/>
      <c r="Q909" s="2">
        <f t="shared" si="220"/>
        <v>137.57</v>
      </c>
      <c r="R909" s="31">
        <v>34.25</v>
      </c>
      <c r="S909" s="31"/>
      <c r="T909" s="43">
        <f t="shared" ref="T909:T917" si="221">R909+S909</f>
        <v>34.25</v>
      </c>
    </row>
    <row r="910" s="2" customFormat="1" ht="16.5" customHeight="1" spans="1:20">
      <c r="A910" s="30" t="s">
        <v>822</v>
      </c>
      <c r="B910" s="31"/>
      <c r="C910" s="31"/>
      <c r="D910" s="31">
        <v>0</v>
      </c>
      <c r="E910" s="32"/>
      <c r="F910" s="31"/>
      <c r="G910" s="28"/>
      <c r="H910" s="29"/>
      <c r="I910" s="31">
        <v>80</v>
      </c>
      <c r="J910" s="28"/>
      <c r="K910" s="32"/>
      <c r="Q910" s="2">
        <f t="shared" si="220"/>
        <v>80</v>
      </c>
      <c r="R910" s="31">
        <v>100</v>
      </c>
      <c r="S910" s="31"/>
      <c r="T910" s="43">
        <f t="shared" si="221"/>
        <v>100</v>
      </c>
    </row>
    <row r="911" s="2" customFormat="1" ht="16.5" hidden="1" customHeight="1" spans="1:20">
      <c r="A911" s="30" t="s">
        <v>823</v>
      </c>
      <c r="B911" s="31"/>
      <c r="C911" s="31"/>
      <c r="D911" s="31">
        <v>0</v>
      </c>
      <c r="E911" s="32"/>
      <c r="F911" s="31"/>
      <c r="G911" s="28"/>
      <c r="H911" s="29"/>
      <c r="I911" s="31">
        <v>0</v>
      </c>
      <c r="J911" s="28"/>
      <c r="K911" s="32"/>
      <c r="Q911" s="2">
        <f t="shared" si="220"/>
        <v>0</v>
      </c>
      <c r="R911" s="31">
        <v>305.29</v>
      </c>
      <c r="S911" s="31"/>
      <c r="T911" s="43">
        <f t="shared" si="221"/>
        <v>305.29</v>
      </c>
    </row>
    <row r="912" s="2" customFormat="1" ht="16.5" customHeight="1" spans="1:20">
      <c r="A912" s="30" t="s">
        <v>824</v>
      </c>
      <c r="B912" s="31"/>
      <c r="C912" s="31">
        <v>42</v>
      </c>
      <c r="D912" s="31">
        <v>42</v>
      </c>
      <c r="E912" s="32">
        <f t="shared" ref="E912:E914" si="222">D912/C912*100</f>
        <v>100</v>
      </c>
      <c r="F912" s="31"/>
      <c r="G912" s="28">
        <f t="shared" ref="G912:G914" si="223">D912-F912</f>
        <v>42</v>
      </c>
      <c r="H912" s="29"/>
      <c r="I912" s="31">
        <v>0</v>
      </c>
      <c r="J912" s="28">
        <f t="shared" ref="J912:J914" si="224">I912-B912</f>
        <v>0</v>
      </c>
      <c r="K912" s="32"/>
      <c r="Q912" s="2">
        <f t="shared" si="220"/>
        <v>226</v>
      </c>
      <c r="R912" s="31">
        <v>599</v>
      </c>
      <c r="S912" s="31"/>
      <c r="T912" s="43">
        <f t="shared" si="221"/>
        <v>599</v>
      </c>
    </row>
    <row r="913" s="2" customFormat="1" ht="16.5" customHeight="1" spans="1:20">
      <c r="A913" s="27" t="s">
        <v>825</v>
      </c>
      <c r="B913" s="28">
        <f t="shared" ref="B913:F913" si="225">B914+B924+B928</f>
        <v>30073</v>
      </c>
      <c r="C913" s="28">
        <f t="shared" si="225"/>
        <v>25735</v>
      </c>
      <c r="D913" s="28">
        <f t="shared" si="225"/>
        <v>25526</v>
      </c>
      <c r="E913" s="32">
        <f t="shared" si="222"/>
        <v>99.1878764328735</v>
      </c>
      <c r="F913" s="28">
        <f t="shared" si="225"/>
        <v>19369</v>
      </c>
      <c r="G913" s="28">
        <f t="shared" si="223"/>
        <v>6157</v>
      </c>
      <c r="H913" s="29">
        <f t="shared" ref="H913:H914" si="226">G913/F913*100</f>
        <v>31.7879085136042</v>
      </c>
      <c r="I913" s="28">
        <f>I914+I924+I928</f>
        <v>22917.66</v>
      </c>
      <c r="J913" s="28">
        <f t="shared" si="224"/>
        <v>-7155.34</v>
      </c>
      <c r="K913" s="32">
        <f t="shared" ref="K913:K914" si="227">J913/B913*100</f>
        <v>-23.7932364579523</v>
      </c>
      <c r="Q913" s="2">
        <f t="shared" si="220"/>
        <v>103360.502548489</v>
      </c>
      <c r="R913" s="28">
        <f>R914+R924+R928</f>
        <v>53952.97</v>
      </c>
      <c r="S913" s="28">
        <f>S914+S924+S928</f>
        <v>1156</v>
      </c>
      <c r="T913" s="43">
        <f t="shared" si="221"/>
        <v>55108.97</v>
      </c>
    </row>
    <row r="914" s="2" customFormat="1" ht="16.5" customHeight="1" spans="1:20">
      <c r="A914" s="30" t="s">
        <v>826</v>
      </c>
      <c r="B914" s="31">
        <v>9711</v>
      </c>
      <c r="C914" s="31">
        <f>9711-338-100</f>
        <v>9273</v>
      </c>
      <c r="D914" s="31">
        <v>9171</v>
      </c>
      <c r="E914" s="32">
        <f t="shared" si="222"/>
        <v>98.9000323519896</v>
      </c>
      <c r="F914" s="31">
        <v>2307</v>
      </c>
      <c r="G914" s="28">
        <f t="shared" si="223"/>
        <v>6864</v>
      </c>
      <c r="H914" s="29">
        <f t="shared" si="226"/>
        <v>297.529258777633</v>
      </c>
      <c r="I914" s="31">
        <f>SUM(I915:I923)</f>
        <v>4202.42</v>
      </c>
      <c r="J914" s="28">
        <f t="shared" si="224"/>
        <v>-5508.58</v>
      </c>
      <c r="K914" s="32">
        <f t="shared" si="227"/>
        <v>-56.72515703841</v>
      </c>
      <c r="Q914" s="2">
        <f t="shared" si="220"/>
        <v>34052.5441340912</v>
      </c>
      <c r="R914" s="31">
        <f>SUM(R915:R923)</f>
        <v>37432.52</v>
      </c>
      <c r="S914" s="31">
        <f>SUM(S915:S923)</f>
        <v>15</v>
      </c>
      <c r="T914" s="43">
        <f t="shared" si="221"/>
        <v>37447.52</v>
      </c>
    </row>
    <row r="915" s="2" customFormat="1" ht="16.5" hidden="1" customHeight="1" spans="1:20">
      <c r="A915" s="30" t="s">
        <v>827</v>
      </c>
      <c r="B915" s="31"/>
      <c r="C915" s="31"/>
      <c r="D915" s="31">
        <v>0</v>
      </c>
      <c r="E915" s="32"/>
      <c r="F915" s="31"/>
      <c r="G915" s="28"/>
      <c r="H915" s="29"/>
      <c r="I915" s="31">
        <v>0</v>
      </c>
      <c r="J915" s="28"/>
      <c r="K915" s="32"/>
      <c r="Q915" s="2">
        <f t="shared" si="220"/>
        <v>0</v>
      </c>
      <c r="R915" s="31"/>
      <c r="S915" s="31">
        <v>15</v>
      </c>
      <c r="T915" s="43">
        <f t="shared" si="221"/>
        <v>15</v>
      </c>
    </row>
    <row r="916" s="2" customFormat="1" ht="16.5" customHeight="1" spans="1:20">
      <c r="A916" s="30" t="s">
        <v>828</v>
      </c>
      <c r="B916" s="31"/>
      <c r="C916" s="31"/>
      <c r="D916" s="31">
        <v>0</v>
      </c>
      <c r="E916" s="32"/>
      <c r="F916" s="31"/>
      <c r="G916" s="28"/>
      <c r="H916" s="29"/>
      <c r="I916" s="31">
        <v>684.57</v>
      </c>
      <c r="J916" s="28"/>
      <c r="K916" s="32"/>
      <c r="Q916" s="2">
        <f t="shared" si="220"/>
        <v>684.57</v>
      </c>
      <c r="R916" s="31">
        <v>33549.52</v>
      </c>
      <c r="S916" s="31"/>
      <c r="T916" s="43">
        <f t="shared" si="221"/>
        <v>33549.52</v>
      </c>
    </row>
    <row r="917" s="2" customFormat="1" ht="16.5" customHeight="1" spans="1:20">
      <c r="A917" s="30" t="s">
        <v>829</v>
      </c>
      <c r="B917" s="31"/>
      <c r="C917" s="31"/>
      <c r="D917" s="31">
        <v>0</v>
      </c>
      <c r="E917" s="32"/>
      <c r="F917" s="31"/>
      <c r="G917" s="28"/>
      <c r="H917" s="29"/>
      <c r="I917" s="31">
        <v>35</v>
      </c>
      <c r="J917" s="28"/>
      <c r="K917" s="32"/>
      <c r="Q917" s="2">
        <f t="shared" si="220"/>
        <v>35</v>
      </c>
      <c r="R917" s="31">
        <v>540</v>
      </c>
      <c r="S917" s="31"/>
      <c r="T917" s="43">
        <f t="shared" si="221"/>
        <v>540</v>
      </c>
    </row>
    <row r="918" s="2" customFormat="1" ht="16.5" hidden="1" customHeight="1" spans="1:20">
      <c r="A918" s="30" t="s">
        <v>830</v>
      </c>
      <c r="B918" s="31"/>
      <c r="C918" s="31"/>
      <c r="D918" s="31">
        <v>0</v>
      </c>
      <c r="E918" s="32"/>
      <c r="F918" s="31"/>
      <c r="G918" s="28"/>
      <c r="H918" s="29"/>
      <c r="I918" s="31">
        <v>0</v>
      </c>
      <c r="J918" s="28"/>
      <c r="K918" s="32"/>
      <c r="Q918" s="2">
        <f t="shared" si="220"/>
        <v>0</v>
      </c>
      <c r="R918" s="31"/>
      <c r="S918" s="31"/>
      <c r="T918" s="43"/>
    </row>
    <row r="919" s="2" customFormat="1" ht="16.5" hidden="1" customHeight="1" spans="1:20">
      <c r="A919" s="30" t="s">
        <v>831</v>
      </c>
      <c r="B919" s="31"/>
      <c r="C919" s="31"/>
      <c r="D919" s="31">
        <v>0</v>
      </c>
      <c r="E919" s="32"/>
      <c r="F919" s="31"/>
      <c r="G919" s="28"/>
      <c r="H919" s="29"/>
      <c r="I919" s="31">
        <v>0</v>
      </c>
      <c r="J919" s="28"/>
      <c r="K919" s="32"/>
      <c r="Q919" s="2">
        <f t="shared" si="220"/>
        <v>0</v>
      </c>
      <c r="R919" s="31"/>
      <c r="S919" s="31"/>
      <c r="T919" s="43"/>
    </row>
    <row r="920" s="2" customFormat="1" ht="16.5" customHeight="1" spans="1:20">
      <c r="A920" s="30" t="s">
        <v>832</v>
      </c>
      <c r="B920" s="31"/>
      <c r="C920" s="31"/>
      <c r="D920" s="31">
        <v>0</v>
      </c>
      <c r="E920" s="32"/>
      <c r="F920" s="31"/>
      <c r="G920" s="28"/>
      <c r="H920" s="29"/>
      <c r="I920" s="31">
        <v>2858.54</v>
      </c>
      <c r="J920" s="28"/>
      <c r="K920" s="32"/>
      <c r="Q920" s="2">
        <f t="shared" si="220"/>
        <v>2858.54</v>
      </c>
      <c r="R920" s="31">
        <v>2726</v>
      </c>
      <c r="S920" s="31"/>
      <c r="T920" s="43">
        <f t="shared" ref="T920:T925" si="228">R920+S920</f>
        <v>2726</v>
      </c>
    </row>
    <row r="921" s="2" customFormat="1" ht="16.5" hidden="1" customHeight="1" spans="1:20">
      <c r="A921" s="30" t="s">
        <v>833</v>
      </c>
      <c r="B921" s="31"/>
      <c r="C921" s="31"/>
      <c r="D921" s="31">
        <v>0</v>
      </c>
      <c r="E921" s="32"/>
      <c r="F921" s="31"/>
      <c r="G921" s="28"/>
      <c r="H921" s="29"/>
      <c r="I921" s="31">
        <v>0</v>
      </c>
      <c r="J921" s="28"/>
      <c r="K921" s="32"/>
      <c r="Q921" s="2">
        <f t="shared" si="220"/>
        <v>0</v>
      </c>
      <c r="R921" s="31"/>
      <c r="S921" s="31"/>
      <c r="T921" s="43"/>
    </row>
    <row r="922" s="2" customFormat="1" ht="16.5" hidden="1" customHeight="1" spans="1:20">
      <c r="A922" s="30" t="s">
        <v>834</v>
      </c>
      <c r="B922" s="31"/>
      <c r="C922" s="31"/>
      <c r="D922" s="31">
        <v>0</v>
      </c>
      <c r="E922" s="32"/>
      <c r="F922" s="31"/>
      <c r="G922" s="28"/>
      <c r="H922" s="29"/>
      <c r="I922" s="31">
        <v>0</v>
      </c>
      <c r="J922" s="28"/>
      <c r="K922" s="32"/>
      <c r="Q922" s="2">
        <f t="shared" si="220"/>
        <v>0</v>
      </c>
      <c r="R922" s="31"/>
      <c r="S922" s="31"/>
      <c r="T922" s="43"/>
    </row>
    <row r="923" s="2" customFormat="1" ht="16.5" customHeight="1" spans="1:20">
      <c r="A923" s="30" t="s">
        <v>835</v>
      </c>
      <c r="B923" s="31"/>
      <c r="C923" s="31"/>
      <c r="D923" s="31">
        <v>0</v>
      </c>
      <c r="E923" s="32"/>
      <c r="F923" s="31"/>
      <c r="G923" s="28"/>
      <c r="H923" s="29"/>
      <c r="I923" s="31">
        <v>624.31</v>
      </c>
      <c r="J923" s="28"/>
      <c r="K923" s="32"/>
      <c r="Q923" s="2">
        <f t="shared" si="220"/>
        <v>624.31</v>
      </c>
      <c r="R923" s="31">
        <v>617</v>
      </c>
      <c r="S923" s="31"/>
      <c r="T923" s="43">
        <f t="shared" si="228"/>
        <v>617</v>
      </c>
    </row>
    <row r="924" s="2" customFormat="1" ht="16.5" customHeight="1" spans="1:20">
      <c r="A924" s="30" t="s">
        <v>836</v>
      </c>
      <c r="B924" s="31">
        <v>15117</v>
      </c>
      <c r="C924" s="31">
        <f>15117-2000+100</f>
        <v>13217</v>
      </c>
      <c r="D924" s="31">
        <v>13172</v>
      </c>
      <c r="E924" s="32">
        <f>D924/C924*100</f>
        <v>99.6595293939623</v>
      </c>
      <c r="F924" s="31">
        <v>13921</v>
      </c>
      <c r="G924" s="28">
        <f>D924-F924</f>
        <v>-749</v>
      </c>
      <c r="H924" s="29">
        <f>G924/F924*100</f>
        <v>-5.38036060627828</v>
      </c>
      <c r="I924" s="31">
        <f>SUM(I925:I927)</f>
        <v>16774.48</v>
      </c>
      <c r="J924" s="28">
        <f>I924-B924</f>
        <v>1657.48</v>
      </c>
      <c r="K924" s="32">
        <f>J924/B924*100</f>
        <v>10.9643447774029</v>
      </c>
      <c r="Q924" s="2">
        <f t="shared" si="220"/>
        <v>59294.2035135651</v>
      </c>
      <c r="R924" s="31">
        <f>R925</f>
        <v>11266.29</v>
      </c>
      <c r="S924" s="31">
        <f>S925</f>
        <v>1141</v>
      </c>
      <c r="T924" s="43">
        <f t="shared" si="228"/>
        <v>12407.29</v>
      </c>
    </row>
    <row r="925" s="2" customFormat="1" ht="16.5" customHeight="1" spans="1:20">
      <c r="A925" s="44" t="s">
        <v>837</v>
      </c>
      <c r="B925" s="31"/>
      <c r="C925" s="31"/>
      <c r="D925" s="31">
        <v>0</v>
      </c>
      <c r="E925" s="32"/>
      <c r="F925" s="31"/>
      <c r="G925" s="28"/>
      <c r="H925" s="29"/>
      <c r="I925" s="31">
        <v>16774.48</v>
      </c>
      <c r="J925" s="28"/>
      <c r="K925" s="32"/>
      <c r="Q925" s="2">
        <f t="shared" si="220"/>
        <v>16774.48</v>
      </c>
      <c r="R925" s="31">
        <v>11266.29</v>
      </c>
      <c r="S925" s="31">
        <v>1141</v>
      </c>
      <c r="T925" s="43">
        <f t="shared" si="228"/>
        <v>12407.29</v>
      </c>
    </row>
    <row r="926" s="2" customFormat="1" ht="16.5" hidden="1" customHeight="1" spans="1:20">
      <c r="A926" s="44" t="s">
        <v>838</v>
      </c>
      <c r="B926" s="31"/>
      <c r="C926" s="31"/>
      <c r="D926" s="31">
        <v>0</v>
      </c>
      <c r="E926" s="32"/>
      <c r="F926" s="31"/>
      <c r="G926" s="28"/>
      <c r="H926" s="29"/>
      <c r="I926" s="31">
        <v>0</v>
      </c>
      <c r="J926" s="28"/>
      <c r="K926" s="32"/>
      <c r="Q926" s="2">
        <f t="shared" si="220"/>
        <v>0</v>
      </c>
      <c r="R926" s="31"/>
      <c r="S926" s="31"/>
      <c r="T926" s="43"/>
    </row>
    <row r="927" s="2" customFormat="1" ht="16.5" hidden="1" customHeight="1" spans="1:20">
      <c r="A927" s="44" t="s">
        <v>839</v>
      </c>
      <c r="B927" s="31"/>
      <c r="C927" s="31"/>
      <c r="D927" s="31">
        <v>0</v>
      </c>
      <c r="E927" s="32"/>
      <c r="F927" s="31"/>
      <c r="G927" s="28"/>
      <c r="H927" s="29"/>
      <c r="I927" s="31">
        <v>0</v>
      </c>
      <c r="J927" s="28"/>
      <c r="K927" s="32"/>
      <c r="Q927" s="2">
        <f t="shared" si="220"/>
        <v>0</v>
      </c>
      <c r="R927" s="31"/>
      <c r="S927" s="31"/>
      <c r="T927" s="43"/>
    </row>
    <row r="928" s="2" customFormat="1" ht="16.5" customHeight="1" spans="1:20">
      <c r="A928" s="30" t="s">
        <v>840</v>
      </c>
      <c r="B928" s="31">
        <v>5245</v>
      </c>
      <c r="C928" s="31">
        <v>3245</v>
      </c>
      <c r="D928" s="31">
        <v>3183</v>
      </c>
      <c r="E928" s="32">
        <f t="shared" ref="E928:E933" si="229">D928/C928*100</f>
        <v>98.0893682588598</v>
      </c>
      <c r="F928" s="31">
        <v>3141</v>
      </c>
      <c r="G928" s="28">
        <f t="shared" ref="G928:G933" si="230">D928-F928</f>
        <v>42</v>
      </c>
      <c r="H928" s="29">
        <f t="shared" ref="H928:H933" si="231">G928/F928*100</f>
        <v>1.33715377268386</v>
      </c>
      <c r="I928" s="31">
        <f>SUM(I929:I931)</f>
        <v>1940.76</v>
      </c>
      <c r="J928" s="28">
        <f t="shared" ref="J928:J933" si="232">I928-B928</f>
        <v>-3304.24</v>
      </c>
      <c r="K928" s="32">
        <f t="shared" ref="K928:K933" si="233">J928/B928*100</f>
        <v>-62.9979027645376</v>
      </c>
      <c r="Q928" s="2">
        <f t="shared" si="220"/>
        <v>10387.948619267</v>
      </c>
      <c r="R928" s="31">
        <f>SUM(R929:R931)</f>
        <v>5254.16</v>
      </c>
      <c r="S928" s="31">
        <f>SUM(S929:S931)</f>
        <v>0</v>
      </c>
      <c r="T928" s="43">
        <f t="shared" ref="T928:T934" si="234">R928+S928</f>
        <v>5254.16</v>
      </c>
    </row>
    <row r="929" s="2" customFormat="1" ht="16.5" hidden="1" customHeight="1" spans="1:20">
      <c r="A929" s="30" t="s">
        <v>841</v>
      </c>
      <c r="B929" s="31"/>
      <c r="C929" s="31"/>
      <c r="D929" s="31">
        <v>0</v>
      </c>
      <c r="E929" s="32"/>
      <c r="F929" s="31"/>
      <c r="G929" s="28"/>
      <c r="H929" s="29"/>
      <c r="I929" s="31">
        <v>0</v>
      </c>
      <c r="J929" s="28"/>
      <c r="K929" s="32"/>
      <c r="Q929" s="2">
        <f t="shared" si="220"/>
        <v>0</v>
      </c>
      <c r="R929" s="31">
        <v>2704.16</v>
      </c>
      <c r="S929" s="31"/>
      <c r="T929" s="43">
        <f t="shared" si="234"/>
        <v>2704.16</v>
      </c>
    </row>
    <row r="930" s="2" customFormat="1" ht="16.5" customHeight="1" spans="1:20">
      <c r="A930" s="30" t="s">
        <v>842</v>
      </c>
      <c r="B930" s="31"/>
      <c r="C930" s="31"/>
      <c r="D930" s="31">
        <v>0</v>
      </c>
      <c r="E930" s="32"/>
      <c r="F930" s="31"/>
      <c r="G930" s="28"/>
      <c r="H930" s="29"/>
      <c r="I930" s="31">
        <v>1455.46</v>
      </c>
      <c r="J930" s="28"/>
      <c r="K930" s="32"/>
      <c r="Q930" s="2">
        <f t="shared" si="220"/>
        <v>1455.46</v>
      </c>
      <c r="R930" s="31"/>
      <c r="S930" s="31"/>
      <c r="T930" s="43"/>
    </row>
    <row r="931" s="2" customFormat="1" ht="16.5" customHeight="1" spans="1:20">
      <c r="A931" s="30" t="s">
        <v>843</v>
      </c>
      <c r="B931" s="31"/>
      <c r="C931" s="31"/>
      <c r="D931" s="31">
        <v>0</v>
      </c>
      <c r="E931" s="32"/>
      <c r="F931" s="31"/>
      <c r="G931" s="28"/>
      <c r="H931" s="29"/>
      <c r="I931" s="31">
        <v>485.3</v>
      </c>
      <c r="J931" s="28"/>
      <c r="K931" s="32"/>
      <c r="Q931" s="2">
        <f t="shared" si="220"/>
        <v>485.3</v>
      </c>
      <c r="R931" s="31">
        <v>2550</v>
      </c>
      <c r="S931" s="31"/>
      <c r="T931" s="43">
        <f t="shared" si="234"/>
        <v>2550</v>
      </c>
    </row>
    <row r="932" s="2" customFormat="1" ht="16.5" customHeight="1" spans="1:20">
      <c r="A932" s="27" t="s">
        <v>844</v>
      </c>
      <c r="B932" s="28">
        <f t="shared" ref="B932:F932" si="235">B933+B951+B952+B958</f>
        <v>919</v>
      </c>
      <c r="C932" s="28">
        <f t="shared" si="235"/>
        <v>10</v>
      </c>
      <c r="D932" s="28">
        <f t="shared" si="235"/>
        <v>10</v>
      </c>
      <c r="E932" s="32">
        <f t="shared" si="229"/>
        <v>100</v>
      </c>
      <c r="F932" s="28">
        <f t="shared" si="235"/>
        <v>469</v>
      </c>
      <c r="G932" s="28">
        <f t="shared" si="230"/>
        <v>-459</v>
      </c>
      <c r="H932" s="29">
        <f t="shared" si="231"/>
        <v>-97.8678038379531</v>
      </c>
      <c r="I932" s="28">
        <f>I933+I951+I952+I958</f>
        <v>900.87</v>
      </c>
      <c r="J932" s="28">
        <f t="shared" si="232"/>
        <v>-18.13</v>
      </c>
      <c r="K932" s="32">
        <f t="shared" si="233"/>
        <v>-1.9727965179543</v>
      </c>
      <c r="Q932" s="2">
        <f t="shared" si="220"/>
        <v>1362.89939964409</v>
      </c>
      <c r="R932" s="28" t="e">
        <f>R933+#REF!+R951+R952+R958</f>
        <v>#REF!</v>
      </c>
      <c r="S932" s="28" t="e">
        <f>S933+#REF!+S951+S952+S958</f>
        <v>#REF!</v>
      </c>
      <c r="T932" s="43" t="e">
        <f t="shared" si="234"/>
        <v>#REF!</v>
      </c>
    </row>
    <row r="933" ht="16.5" customHeight="1" spans="1:20">
      <c r="A933" s="30" t="s">
        <v>845</v>
      </c>
      <c r="B933" s="31">
        <v>437</v>
      </c>
      <c r="C933" s="31">
        <v>10</v>
      </c>
      <c r="D933" s="31">
        <v>10</v>
      </c>
      <c r="E933" s="32">
        <f t="shared" si="229"/>
        <v>100</v>
      </c>
      <c r="F933" s="31">
        <v>44</v>
      </c>
      <c r="G933" s="28">
        <f t="shared" si="230"/>
        <v>-34</v>
      </c>
      <c r="H933" s="29">
        <f t="shared" si="231"/>
        <v>-77.2727272727273</v>
      </c>
      <c r="I933" s="31">
        <f>SUM(I934:I950)</f>
        <v>408.57</v>
      </c>
      <c r="J933" s="28">
        <f t="shared" si="232"/>
        <v>-28.43</v>
      </c>
      <c r="K933" s="32">
        <f t="shared" si="233"/>
        <v>-6.50572082379863</v>
      </c>
      <c r="Q933" s="2">
        <f t="shared" si="220"/>
        <v>819.361551903474</v>
      </c>
      <c r="R933" s="31">
        <f>SUM(R934:R950)</f>
        <v>805</v>
      </c>
      <c r="S933" s="31">
        <f>SUM(S934:S950)</f>
        <v>0</v>
      </c>
      <c r="T933" s="43">
        <f t="shared" si="234"/>
        <v>805</v>
      </c>
    </row>
    <row r="934" s="2" customFormat="1" ht="16.5" hidden="1" customHeight="1" spans="1:20">
      <c r="A934" s="30" t="s">
        <v>143</v>
      </c>
      <c r="B934" s="31"/>
      <c r="C934" s="31"/>
      <c r="D934" s="31">
        <v>0</v>
      </c>
      <c r="E934" s="32"/>
      <c r="F934" s="31"/>
      <c r="G934" s="28"/>
      <c r="H934" s="29"/>
      <c r="I934" s="31">
        <v>0</v>
      </c>
      <c r="J934" s="28"/>
      <c r="K934" s="32"/>
      <c r="Q934" s="2">
        <f t="shared" si="220"/>
        <v>0</v>
      </c>
      <c r="R934" s="31">
        <v>15</v>
      </c>
      <c r="S934" s="31"/>
      <c r="T934" s="43">
        <f t="shared" si="234"/>
        <v>15</v>
      </c>
    </row>
    <row r="935" s="2" customFormat="1" ht="16.5" hidden="1" customHeight="1" spans="1:20">
      <c r="A935" s="30" t="s">
        <v>144</v>
      </c>
      <c r="B935" s="31"/>
      <c r="C935" s="31"/>
      <c r="D935" s="31">
        <v>0</v>
      </c>
      <c r="E935" s="32"/>
      <c r="F935" s="31"/>
      <c r="G935" s="28"/>
      <c r="H935" s="29"/>
      <c r="I935" s="31">
        <v>0</v>
      </c>
      <c r="J935" s="28"/>
      <c r="K935" s="32"/>
      <c r="Q935" s="2">
        <f t="shared" si="220"/>
        <v>0</v>
      </c>
      <c r="R935" s="31"/>
      <c r="S935" s="31"/>
      <c r="T935" s="43"/>
    </row>
    <row r="936" s="2" customFormat="1" ht="16.5" hidden="1" customHeight="1" spans="1:20">
      <c r="A936" s="30" t="s">
        <v>145</v>
      </c>
      <c r="B936" s="31"/>
      <c r="C936" s="31"/>
      <c r="D936" s="31">
        <v>0</v>
      </c>
      <c r="E936" s="32"/>
      <c r="F936" s="31"/>
      <c r="G936" s="28"/>
      <c r="H936" s="29"/>
      <c r="I936" s="31">
        <v>0</v>
      </c>
      <c r="J936" s="28"/>
      <c r="K936" s="32"/>
      <c r="Q936" s="2">
        <f t="shared" si="220"/>
        <v>0</v>
      </c>
      <c r="R936" s="31"/>
      <c r="S936" s="31"/>
      <c r="T936" s="43"/>
    </row>
    <row r="937" s="2" customFormat="1" ht="16.5" hidden="1" customHeight="1" spans="1:20">
      <c r="A937" s="44" t="s">
        <v>846</v>
      </c>
      <c r="B937" s="31"/>
      <c r="C937" s="31"/>
      <c r="D937" s="31">
        <v>0</v>
      </c>
      <c r="E937" s="32"/>
      <c r="F937" s="31"/>
      <c r="G937" s="28"/>
      <c r="H937" s="29"/>
      <c r="I937" s="31">
        <v>0</v>
      </c>
      <c r="J937" s="28"/>
      <c r="K937" s="32"/>
      <c r="Q937" s="2">
        <f t="shared" si="220"/>
        <v>0</v>
      </c>
      <c r="R937" s="31"/>
      <c r="S937" s="31"/>
      <c r="T937" s="43"/>
    </row>
    <row r="938" s="2" customFormat="1" ht="16.5" hidden="1" customHeight="1" spans="1:20">
      <c r="A938" s="44" t="s">
        <v>847</v>
      </c>
      <c r="B938" s="31"/>
      <c r="C938" s="31"/>
      <c r="D938" s="31">
        <v>0</v>
      </c>
      <c r="E938" s="32"/>
      <c r="F938" s="31"/>
      <c r="G938" s="28"/>
      <c r="H938" s="29"/>
      <c r="I938" s="31">
        <v>0</v>
      </c>
      <c r="J938" s="28"/>
      <c r="K938" s="32"/>
      <c r="Q938" s="2">
        <f t="shared" si="220"/>
        <v>0</v>
      </c>
      <c r="R938" s="31"/>
      <c r="S938" s="31"/>
      <c r="T938" s="43"/>
    </row>
    <row r="939" s="2" customFormat="1" ht="16.5" customHeight="1" spans="1:20">
      <c r="A939" s="44" t="s">
        <v>848</v>
      </c>
      <c r="B939" s="31"/>
      <c r="C939" s="31"/>
      <c r="D939" s="31">
        <v>0</v>
      </c>
      <c r="E939" s="32"/>
      <c r="F939" s="31"/>
      <c r="G939" s="28"/>
      <c r="H939" s="29"/>
      <c r="I939" s="31">
        <v>6.17</v>
      </c>
      <c r="J939" s="28"/>
      <c r="K939" s="32"/>
      <c r="Q939" s="2">
        <f t="shared" si="220"/>
        <v>6.17</v>
      </c>
      <c r="R939" s="31"/>
      <c r="S939" s="31"/>
      <c r="T939" s="43"/>
    </row>
    <row r="940" s="2" customFormat="1" ht="16.5" hidden="1" customHeight="1" spans="1:20">
      <c r="A940" s="44" t="s">
        <v>849</v>
      </c>
      <c r="B940" s="31"/>
      <c r="C940" s="31"/>
      <c r="D940" s="31">
        <v>0</v>
      </c>
      <c r="E940" s="32"/>
      <c r="F940" s="31"/>
      <c r="G940" s="28"/>
      <c r="H940" s="29"/>
      <c r="I940" s="31">
        <v>0</v>
      </c>
      <c r="J940" s="28"/>
      <c r="K940" s="32"/>
      <c r="Q940" s="2">
        <f t="shared" si="220"/>
        <v>0</v>
      </c>
      <c r="R940" s="31"/>
      <c r="S940" s="31"/>
      <c r="T940" s="43"/>
    </row>
    <row r="941" s="2" customFormat="1" ht="16.5" hidden="1" customHeight="1" spans="1:20">
      <c r="A941" s="44" t="s">
        <v>850</v>
      </c>
      <c r="B941" s="31"/>
      <c r="C941" s="31"/>
      <c r="D941" s="31">
        <v>0</v>
      </c>
      <c r="E941" s="32"/>
      <c r="F941" s="31"/>
      <c r="G941" s="28"/>
      <c r="H941" s="29"/>
      <c r="I941" s="31">
        <v>0</v>
      </c>
      <c r="J941" s="28"/>
      <c r="K941" s="32"/>
      <c r="Q941" s="2">
        <f t="shared" si="220"/>
        <v>0</v>
      </c>
      <c r="R941" s="31"/>
      <c r="S941" s="31"/>
      <c r="T941" s="43"/>
    </row>
    <row r="942" s="2" customFormat="1" ht="16.5" hidden="1" customHeight="1" spans="1:20">
      <c r="A942" s="44" t="s">
        <v>851</v>
      </c>
      <c r="B942" s="31"/>
      <c r="C942" s="31"/>
      <c r="D942" s="31">
        <v>0</v>
      </c>
      <c r="E942" s="32"/>
      <c r="F942" s="31"/>
      <c r="G942" s="28"/>
      <c r="H942" s="29"/>
      <c r="I942" s="31">
        <v>0</v>
      </c>
      <c r="J942" s="28"/>
      <c r="K942" s="32"/>
      <c r="Q942" s="2">
        <f t="shared" si="220"/>
        <v>0</v>
      </c>
      <c r="R942" s="31"/>
      <c r="S942" s="31"/>
      <c r="T942" s="43"/>
    </row>
    <row r="943" s="2" customFormat="1" ht="16.5" hidden="1" customHeight="1" spans="1:20">
      <c r="A943" s="44" t="s">
        <v>852</v>
      </c>
      <c r="B943" s="31"/>
      <c r="C943" s="31"/>
      <c r="D943" s="31">
        <v>0</v>
      </c>
      <c r="E943" s="32"/>
      <c r="F943" s="31"/>
      <c r="G943" s="28"/>
      <c r="H943" s="29"/>
      <c r="I943" s="31">
        <v>0</v>
      </c>
      <c r="J943" s="28"/>
      <c r="K943" s="32"/>
      <c r="Q943" s="2">
        <f t="shared" si="220"/>
        <v>0</v>
      </c>
      <c r="R943" s="31"/>
      <c r="S943" s="31"/>
      <c r="T943" s="43"/>
    </row>
    <row r="944" s="2" customFormat="1" ht="16.5" hidden="1" customHeight="1" spans="1:20">
      <c r="A944" s="44" t="s">
        <v>853</v>
      </c>
      <c r="B944" s="31"/>
      <c r="C944" s="31"/>
      <c r="D944" s="31">
        <v>0</v>
      </c>
      <c r="E944" s="32"/>
      <c r="F944" s="31"/>
      <c r="G944" s="28"/>
      <c r="H944" s="29"/>
      <c r="I944" s="31">
        <v>0</v>
      </c>
      <c r="J944" s="28"/>
      <c r="K944" s="32"/>
      <c r="Q944" s="2">
        <f t="shared" si="220"/>
        <v>0</v>
      </c>
      <c r="R944" s="31"/>
      <c r="S944" s="31"/>
      <c r="T944" s="43"/>
    </row>
    <row r="945" s="2" customFormat="1" ht="16.5" hidden="1" customHeight="1" spans="1:20">
      <c r="A945" s="44" t="s">
        <v>854</v>
      </c>
      <c r="B945" s="31"/>
      <c r="C945" s="31"/>
      <c r="D945" s="31">
        <v>0</v>
      </c>
      <c r="E945" s="32"/>
      <c r="F945" s="31"/>
      <c r="G945" s="28"/>
      <c r="H945" s="29"/>
      <c r="I945" s="31">
        <v>0</v>
      </c>
      <c r="J945" s="28"/>
      <c r="K945" s="32"/>
      <c r="Q945" s="2">
        <f t="shared" si="220"/>
        <v>0</v>
      </c>
      <c r="R945" s="31"/>
      <c r="S945" s="31"/>
      <c r="T945" s="43"/>
    </row>
    <row r="946" s="2" customFormat="1" ht="16.5" hidden="1" customHeight="1" spans="1:20">
      <c r="A946" s="44" t="s">
        <v>855</v>
      </c>
      <c r="B946" s="31"/>
      <c r="C946" s="31"/>
      <c r="D946" s="31">
        <v>0</v>
      </c>
      <c r="E946" s="32"/>
      <c r="F946" s="31"/>
      <c r="G946" s="28"/>
      <c r="H946" s="29"/>
      <c r="I946" s="31">
        <v>0</v>
      </c>
      <c r="J946" s="28"/>
      <c r="K946" s="32"/>
      <c r="Q946" s="2">
        <f t="shared" si="220"/>
        <v>0</v>
      </c>
      <c r="R946" s="31"/>
      <c r="S946" s="31"/>
      <c r="T946" s="43"/>
    </row>
    <row r="947" s="2" customFormat="1" ht="16.5" hidden="1" customHeight="1" spans="1:20">
      <c r="A947" s="44" t="s">
        <v>856</v>
      </c>
      <c r="B947" s="31"/>
      <c r="C947" s="31"/>
      <c r="D947" s="31">
        <v>0</v>
      </c>
      <c r="E947" s="32"/>
      <c r="F947" s="31"/>
      <c r="G947" s="28"/>
      <c r="H947" s="29"/>
      <c r="I947" s="31">
        <v>0</v>
      </c>
      <c r="J947" s="28"/>
      <c r="K947" s="32"/>
      <c r="Q947" s="2">
        <f t="shared" si="220"/>
        <v>0</v>
      </c>
      <c r="R947" s="31"/>
      <c r="S947" s="31"/>
      <c r="T947" s="43"/>
    </row>
    <row r="948" s="2" customFormat="1" ht="16.5" hidden="1" customHeight="1" spans="1:20">
      <c r="A948" s="44" t="s">
        <v>857</v>
      </c>
      <c r="B948" s="31"/>
      <c r="C948" s="31"/>
      <c r="D948" s="31">
        <v>0</v>
      </c>
      <c r="E948" s="32"/>
      <c r="F948" s="31"/>
      <c r="G948" s="28"/>
      <c r="H948" s="29"/>
      <c r="I948" s="31">
        <v>0</v>
      </c>
      <c r="J948" s="28"/>
      <c r="K948" s="32"/>
      <c r="Q948" s="2">
        <f t="shared" si="220"/>
        <v>0</v>
      </c>
      <c r="R948" s="31"/>
      <c r="S948" s="31"/>
      <c r="T948" s="43"/>
    </row>
    <row r="949" s="2" customFormat="1" ht="16.5" customHeight="1" spans="1:20">
      <c r="A949" s="44" t="s">
        <v>152</v>
      </c>
      <c r="B949" s="31"/>
      <c r="C949" s="31"/>
      <c r="D949" s="31">
        <v>0</v>
      </c>
      <c r="E949" s="32"/>
      <c r="F949" s="31"/>
      <c r="G949" s="28"/>
      <c r="H949" s="29"/>
      <c r="I949" s="31">
        <v>2.4</v>
      </c>
      <c r="J949" s="28"/>
      <c r="K949" s="32"/>
      <c r="Q949" s="2">
        <f t="shared" si="220"/>
        <v>2.4</v>
      </c>
      <c r="R949" s="31"/>
      <c r="S949" s="31"/>
      <c r="T949" s="43"/>
    </row>
    <row r="950" s="2" customFormat="1" ht="16.5" customHeight="1" spans="1:20">
      <c r="A950" s="44" t="s">
        <v>858</v>
      </c>
      <c r="B950" s="31"/>
      <c r="C950" s="31"/>
      <c r="D950" s="31">
        <v>0</v>
      </c>
      <c r="E950" s="32"/>
      <c r="F950" s="31"/>
      <c r="G950" s="28"/>
      <c r="H950" s="29"/>
      <c r="I950" s="31">
        <v>400</v>
      </c>
      <c r="J950" s="28"/>
      <c r="K950" s="32"/>
      <c r="Q950" s="2">
        <f t="shared" si="220"/>
        <v>400</v>
      </c>
      <c r="R950" s="31">
        <v>790</v>
      </c>
      <c r="S950" s="31"/>
      <c r="T950" s="43">
        <f t="shared" ref="T950:T952" si="236">R950+S950</f>
        <v>790</v>
      </c>
    </row>
    <row r="951" ht="16.5" hidden="1" customHeight="1" spans="1:20">
      <c r="A951" s="30" t="s">
        <v>859</v>
      </c>
      <c r="B951" s="31"/>
      <c r="C951" s="31"/>
      <c r="D951" s="31">
        <v>0</v>
      </c>
      <c r="E951" s="32" t="e">
        <f>D951/C951*100</f>
        <v>#DIV/0!</v>
      </c>
      <c r="F951" s="31"/>
      <c r="G951" s="28">
        <f>D951-F951</f>
        <v>0</v>
      </c>
      <c r="H951" s="29" t="e">
        <f>G951/F951*100</f>
        <v>#DIV/0!</v>
      </c>
      <c r="I951" s="31"/>
      <c r="J951" s="28">
        <f>I951-B951</f>
        <v>0</v>
      </c>
      <c r="K951" s="32" t="e">
        <f>J951/B951*100</f>
        <v>#DIV/0!</v>
      </c>
      <c r="Q951" s="2" t="e">
        <f t="shared" si="220"/>
        <v>#DIV/0!</v>
      </c>
      <c r="R951" s="31">
        <v>0</v>
      </c>
      <c r="S951" s="31">
        <v>0</v>
      </c>
      <c r="T951" s="43">
        <f t="shared" si="236"/>
        <v>0</v>
      </c>
    </row>
    <row r="952" ht="16.5" customHeight="1" spans="1:20">
      <c r="A952" s="30" t="s">
        <v>860</v>
      </c>
      <c r="B952" s="31">
        <v>37</v>
      </c>
      <c r="C952" s="31"/>
      <c r="D952" s="31"/>
      <c r="E952" s="32"/>
      <c r="F952" s="31">
        <v>20</v>
      </c>
      <c r="G952" s="28">
        <f>D952-F952</f>
        <v>-20</v>
      </c>
      <c r="H952" s="29">
        <f>G952/F952*100</f>
        <v>-100</v>
      </c>
      <c r="I952" s="31">
        <f>SUM(I953:I957)</f>
        <v>57</v>
      </c>
      <c r="J952" s="28">
        <f>I952-B952</f>
        <v>20</v>
      </c>
      <c r="K952" s="32">
        <f>J952/B952*100</f>
        <v>54.0540540540541</v>
      </c>
      <c r="Q952" s="2">
        <f t="shared" si="220"/>
        <v>48.0540540540541</v>
      </c>
      <c r="R952" s="31"/>
      <c r="S952" s="31"/>
      <c r="T952" s="43">
        <f t="shared" si="236"/>
        <v>0</v>
      </c>
    </row>
    <row r="953" ht="16.5" hidden="1" customHeight="1" spans="1:20">
      <c r="A953" s="30" t="s">
        <v>861</v>
      </c>
      <c r="B953" s="31"/>
      <c r="C953" s="31"/>
      <c r="D953" s="31">
        <v>0</v>
      </c>
      <c r="E953" s="32"/>
      <c r="F953" s="31"/>
      <c r="G953" s="28"/>
      <c r="H953" s="29"/>
      <c r="I953" s="31">
        <v>0</v>
      </c>
      <c r="J953" s="28"/>
      <c r="K953" s="32"/>
      <c r="Q953" s="2">
        <f t="shared" si="220"/>
        <v>0</v>
      </c>
      <c r="R953" s="31"/>
      <c r="S953" s="31"/>
      <c r="T953" s="43"/>
    </row>
    <row r="954" ht="16.5" hidden="1" customHeight="1" spans="1:20">
      <c r="A954" s="30" t="s">
        <v>862</v>
      </c>
      <c r="B954" s="31"/>
      <c r="C954" s="31"/>
      <c r="D954" s="31">
        <v>0</v>
      </c>
      <c r="E954" s="32"/>
      <c r="F954" s="31"/>
      <c r="G954" s="28"/>
      <c r="H954" s="29"/>
      <c r="I954" s="31">
        <v>0</v>
      </c>
      <c r="J954" s="28"/>
      <c r="K954" s="32"/>
      <c r="Q954" s="2">
        <f t="shared" si="220"/>
        <v>0</v>
      </c>
      <c r="R954" s="31"/>
      <c r="S954" s="31"/>
      <c r="T954" s="43"/>
    </row>
    <row r="955" ht="16.5" hidden="1" customHeight="1" spans="1:20">
      <c r="A955" s="30" t="s">
        <v>863</v>
      </c>
      <c r="B955" s="31"/>
      <c r="C955" s="31"/>
      <c r="D955" s="31">
        <v>0</v>
      </c>
      <c r="E955" s="32"/>
      <c r="F955" s="31"/>
      <c r="G955" s="28"/>
      <c r="H955" s="29"/>
      <c r="I955" s="31">
        <v>0</v>
      </c>
      <c r="J955" s="28"/>
      <c r="K955" s="32"/>
      <c r="Q955" s="2">
        <f t="shared" si="220"/>
        <v>0</v>
      </c>
      <c r="R955" s="31"/>
      <c r="S955" s="31"/>
      <c r="T955" s="43"/>
    </row>
    <row r="956" ht="16.5" hidden="1" customHeight="1" spans="1:20">
      <c r="A956" s="30" t="s">
        <v>864</v>
      </c>
      <c r="B956" s="31"/>
      <c r="C956" s="31"/>
      <c r="D956" s="31">
        <v>0</v>
      </c>
      <c r="E956" s="32"/>
      <c r="F956" s="31"/>
      <c r="G956" s="28"/>
      <c r="H956" s="29"/>
      <c r="I956" s="31">
        <v>0</v>
      </c>
      <c r="J956" s="28"/>
      <c r="K956" s="32"/>
      <c r="Q956" s="2">
        <f t="shared" si="220"/>
        <v>0</v>
      </c>
      <c r="R956" s="31"/>
      <c r="S956" s="31"/>
      <c r="T956" s="43"/>
    </row>
    <row r="957" ht="16.5" customHeight="1" spans="1:20">
      <c r="A957" s="30" t="s">
        <v>865</v>
      </c>
      <c r="B957" s="31"/>
      <c r="C957" s="31"/>
      <c r="D957" s="31">
        <v>0</v>
      </c>
      <c r="E957" s="32"/>
      <c r="F957" s="31"/>
      <c r="G957" s="28"/>
      <c r="H957" s="29"/>
      <c r="I957" s="31">
        <v>57</v>
      </c>
      <c r="J957" s="28"/>
      <c r="K957" s="32"/>
      <c r="Q957" s="2">
        <f t="shared" si="220"/>
        <v>57</v>
      </c>
      <c r="R957" s="31"/>
      <c r="S957" s="31"/>
      <c r="T957" s="43"/>
    </row>
    <row r="958" ht="16.5" customHeight="1" spans="1:20">
      <c r="A958" s="30" t="s">
        <v>866</v>
      </c>
      <c r="B958" s="31">
        <v>445</v>
      </c>
      <c r="C958" s="31"/>
      <c r="D958" s="31"/>
      <c r="E958" s="32"/>
      <c r="F958" s="31">
        <v>405</v>
      </c>
      <c r="G958" s="28">
        <f t="shared" ref="G958:G960" si="237">D958-F958</f>
        <v>-405</v>
      </c>
      <c r="H958" s="29">
        <f t="shared" ref="H958:H960" si="238">G958/F958*100</f>
        <v>-100</v>
      </c>
      <c r="I958" s="31">
        <v>435.3</v>
      </c>
      <c r="J958" s="28">
        <f t="shared" ref="J958:J960" si="239">I958-B958</f>
        <v>-9.69999999999999</v>
      </c>
      <c r="K958" s="32">
        <f t="shared" ref="K958:K960" si="240">J958/B958*100</f>
        <v>-2.17977528089887</v>
      </c>
      <c r="Q958" s="2">
        <f t="shared" si="220"/>
        <v>363.420224719101</v>
      </c>
      <c r="R958" s="31">
        <v>429.07</v>
      </c>
      <c r="S958" s="31">
        <v>0</v>
      </c>
      <c r="T958" s="43">
        <f t="shared" ref="T958:T962" si="241">R958+S958</f>
        <v>429.07</v>
      </c>
    </row>
    <row r="959" s="2" customFormat="1" ht="16.5" customHeight="1" spans="1:20">
      <c r="A959" s="27" t="s">
        <v>867</v>
      </c>
      <c r="B959" s="28">
        <f t="shared" ref="B959:F959" si="242">B960+B970+B977+B978+B991+B992+B993</f>
        <v>6900.5</v>
      </c>
      <c r="C959" s="28">
        <f t="shared" si="242"/>
        <v>2833</v>
      </c>
      <c r="D959" s="28">
        <f t="shared" si="242"/>
        <v>2765</v>
      </c>
      <c r="E959" s="32">
        <f t="shared" ref="E958:E960" si="243">D959/C959*100</f>
        <v>97.5997176138369</v>
      </c>
      <c r="F959" s="28">
        <f t="shared" si="242"/>
        <v>3787</v>
      </c>
      <c r="G959" s="28">
        <f t="shared" si="237"/>
        <v>-1022</v>
      </c>
      <c r="H959" s="29">
        <f t="shared" si="238"/>
        <v>-26.9870609981516</v>
      </c>
      <c r="I959" s="28">
        <f>I960+I970+I977+I978+I991+I992+I993</f>
        <v>2810.76</v>
      </c>
      <c r="J959" s="28">
        <f t="shared" si="239"/>
        <v>-4089.74</v>
      </c>
      <c r="K959" s="32">
        <f t="shared" si="240"/>
        <v>-59.2672994710528</v>
      </c>
      <c r="Q959" s="2">
        <f t="shared" si="220"/>
        <v>10208.8653571446</v>
      </c>
      <c r="R959" s="28" t="e">
        <f>R960+R970+#REF!+R977+R978+R991+R992+R993</f>
        <v>#REF!</v>
      </c>
      <c r="S959" s="28" t="e">
        <f>S960+S970+#REF!+S977+S978+S991+S992+S993</f>
        <v>#REF!</v>
      </c>
      <c r="T959" s="43" t="e">
        <f t="shared" si="241"/>
        <v>#REF!</v>
      </c>
    </row>
    <row r="960" ht="16.5" customHeight="1" spans="1:20">
      <c r="A960" s="30" t="s">
        <v>868</v>
      </c>
      <c r="B960" s="31">
        <v>1172</v>
      </c>
      <c r="C960" s="31">
        <v>1000</v>
      </c>
      <c r="D960" s="31">
        <v>979</v>
      </c>
      <c r="E960" s="32">
        <f t="shared" si="243"/>
        <v>97.9</v>
      </c>
      <c r="F960" s="31">
        <v>855</v>
      </c>
      <c r="G960" s="28">
        <f t="shared" si="237"/>
        <v>124</v>
      </c>
      <c r="H960" s="29">
        <f t="shared" si="238"/>
        <v>14.5029239766082</v>
      </c>
      <c r="I960" s="31">
        <f>SUM(I961:I969)</f>
        <v>1363.48</v>
      </c>
      <c r="J960" s="28">
        <f t="shared" si="239"/>
        <v>191.48</v>
      </c>
      <c r="K960" s="32">
        <f t="shared" si="240"/>
        <v>16.3378839590444</v>
      </c>
      <c r="Q960" s="2">
        <f t="shared" si="220"/>
        <v>4958.70080793565</v>
      </c>
      <c r="R960" s="31">
        <f>SUM(R961:R969)</f>
        <v>864.57</v>
      </c>
      <c r="S960" s="31">
        <f>SUM(S961:S969)</f>
        <v>0</v>
      </c>
      <c r="T960" s="43">
        <f t="shared" si="241"/>
        <v>864.57</v>
      </c>
    </row>
    <row r="961" ht="16.5" customHeight="1" spans="1:20">
      <c r="A961" s="44" t="s">
        <v>143</v>
      </c>
      <c r="B961" s="31"/>
      <c r="C961" s="31"/>
      <c r="D961" s="31">
        <v>0</v>
      </c>
      <c r="E961" s="32"/>
      <c r="F961" s="31"/>
      <c r="G961" s="28"/>
      <c r="H961" s="29"/>
      <c r="I961" s="31">
        <v>607.7</v>
      </c>
      <c r="J961" s="28"/>
      <c r="K961" s="32"/>
      <c r="Q961" s="2">
        <f t="shared" si="220"/>
        <v>607.7</v>
      </c>
      <c r="R961" s="31">
        <v>459.15</v>
      </c>
      <c r="S961" s="31"/>
      <c r="T961" s="43">
        <f t="shared" si="241"/>
        <v>459.15</v>
      </c>
    </row>
    <row r="962" ht="16.5" hidden="1" customHeight="1" spans="1:20">
      <c r="A962" s="30" t="s">
        <v>144</v>
      </c>
      <c r="B962" s="31"/>
      <c r="C962" s="31"/>
      <c r="D962" s="31">
        <v>0</v>
      </c>
      <c r="E962" s="32"/>
      <c r="F962" s="31"/>
      <c r="G962" s="28"/>
      <c r="H962" s="29"/>
      <c r="I962" s="31">
        <v>0</v>
      </c>
      <c r="J962" s="28"/>
      <c r="K962" s="32"/>
      <c r="Q962" s="2">
        <f t="shared" si="220"/>
        <v>0</v>
      </c>
      <c r="R962" s="31">
        <v>187.5</v>
      </c>
      <c r="S962" s="31"/>
      <c r="T962" s="43">
        <f t="shared" si="241"/>
        <v>187.5</v>
      </c>
    </row>
    <row r="963" ht="16.5" hidden="1" customHeight="1" spans="1:20">
      <c r="A963" s="30" t="s">
        <v>145</v>
      </c>
      <c r="B963" s="31"/>
      <c r="C963" s="31"/>
      <c r="D963" s="31">
        <v>0</v>
      </c>
      <c r="E963" s="32"/>
      <c r="F963" s="31"/>
      <c r="G963" s="28"/>
      <c r="H963" s="29"/>
      <c r="I963" s="31">
        <v>0</v>
      </c>
      <c r="J963" s="28"/>
      <c r="K963" s="32"/>
      <c r="Q963" s="2">
        <f t="shared" si="220"/>
        <v>0</v>
      </c>
      <c r="R963" s="31"/>
      <c r="S963" s="31"/>
      <c r="T963" s="43"/>
    </row>
    <row r="964" ht="16.5" hidden="1" customHeight="1" spans="1:20">
      <c r="A964" s="30" t="s">
        <v>869</v>
      </c>
      <c r="B964" s="31"/>
      <c r="C964" s="31"/>
      <c r="D964" s="31">
        <v>0</v>
      </c>
      <c r="E964" s="32"/>
      <c r="F964" s="31"/>
      <c r="G964" s="28"/>
      <c r="H964" s="29"/>
      <c r="I964" s="31">
        <v>0</v>
      </c>
      <c r="J964" s="28"/>
      <c r="K964" s="32"/>
      <c r="Q964" s="2">
        <f t="shared" si="220"/>
        <v>0</v>
      </c>
      <c r="R964" s="31"/>
      <c r="S964" s="31"/>
      <c r="T964" s="43"/>
    </row>
    <row r="965" ht="16.5" hidden="1" customHeight="1" spans="1:20">
      <c r="A965" s="30" t="s">
        <v>870</v>
      </c>
      <c r="B965" s="31"/>
      <c r="C965" s="31"/>
      <c r="D965" s="31">
        <v>0</v>
      </c>
      <c r="E965" s="32"/>
      <c r="F965" s="31"/>
      <c r="G965" s="28"/>
      <c r="H965" s="29"/>
      <c r="I965" s="31">
        <v>0</v>
      </c>
      <c r="J965" s="28"/>
      <c r="K965" s="32"/>
      <c r="Q965" s="2">
        <f t="shared" si="220"/>
        <v>0</v>
      </c>
      <c r="R965" s="31"/>
      <c r="S965" s="31"/>
      <c r="T965" s="43"/>
    </row>
    <row r="966" ht="16.5" hidden="1" customHeight="1" spans="1:20">
      <c r="A966" s="30" t="s">
        <v>871</v>
      </c>
      <c r="B966" s="31"/>
      <c r="C966" s="31"/>
      <c r="D966" s="31">
        <v>0</v>
      </c>
      <c r="E966" s="32"/>
      <c r="F966" s="31"/>
      <c r="G966" s="28"/>
      <c r="H966" s="29"/>
      <c r="I966" s="31">
        <v>0</v>
      </c>
      <c r="J966" s="28"/>
      <c r="K966" s="32"/>
      <c r="Q966" s="2">
        <f t="shared" si="220"/>
        <v>0</v>
      </c>
      <c r="R966" s="31"/>
      <c r="S966" s="31"/>
      <c r="T966" s="43"/>
    </row>
    <row r="967" ht="16.5" customHeight="1" spans="1:20">
      <c r="A967" s="30" t="s">
        <v>872</v>
      </c>
      <c r="B967" s="31"/>
      <c r="C967" s="31"/>
      <c r="D967" s="31">
        <v>0</v>
      </c>
      <c r="E967" s="32"/>
      <c r="F967" s="31"/>
      <c r="G967" s="28"/>
      <c r="H967" s="29"/>
      <c r="I967" s="31">
        <v>304.1</v>
      </c>
      <c r="J967" s="28"/>
      <c r="K967" s="32"/>
      <c r="Q967" s="2">
        <f t="shared" si="220"/>
        <v>304.1</v>
      </c>
      <c r="R967" s="31"/>
      <c r="S967" s="31"/>
      <c r="T967" s="43"/>
    </row>
    <row r="968" ht="16.5" hidden="1" customHeight="1" spans="1:20">
      <c r="A968" s="30" t="s">
        <v>152</v>
      </c>
      <c r="B968" s="31"/>
      <c r="C968" s="31"/>
      <c r="D968" s="31">
        <v>0</v>
      </c>
      <c r="E968" s="32"/>
      <c r="F968" s="31"/>
      <c r="G968" s="28"/>
      <c r="H968" s="29"/>
      <c r="I968" s="31">
        <v>0</v>
      </c>
      <c r="J968" s="28"/>
      <c r="K968" s="32"/>
      <c r="Q968" s="2">
        <f t="shared" ref="Q968:Q1015" si="244">B968+C968+D968+E968+G968+H968+I968+J968+K968</f>
        <v>0</v>
      </c>
      <c r="R968" s="31"/>
      <c r="S968" s="31"/>
      <c r="T968" s="43"/>
    </row>
    <row r="969" ht="16.5" customHeight="1" spans="1:20">
      <c r="A969" s="30" t="s">
        <v>873</v>
      </c>
      <c r="B969" s="31"/>
      <c r="C969" s="31"/>
      <c r="D969" s="31">
        <v>0</v>
      </c>
      <c r="E969" s="32"/>
      <c r="F969" s="31"/>
      <c r="G969" s="28"/>
      <c r="H969" s="29"/>
      <c r="I969" s="31">
        <v>451.68</v>
      </c>
      <c r="J969" s="28"/>
      <c r="K969" s="32"/>
      <c r="Q969" s="2">
        <f t="shared" si="244"/>
        <v>451.68</v>
      </c>
      <c r="R969" s="31">
        <v>217.92</v>
      </c>
      <c r="S969" s="31">
        <v>0</v>
      </c>
      <c r="T969" s="43">
        <f t="shared" ref="T969:T971" si="245">R969+S969</f>
        <v>217.92</v>
      </c>
    </row>
    <row r="970" ht="16.5" customHeight="1" spans="1:20">
      <c r="A970" s="30" t="s">
        <v>874</v>
      </c>
      <c r="B970" s="31">
        <v>4175</v>
      </c>
      <c r="C970" s="31">
        <f>400-4+10</f>
        <v>406</v>
      </c>
      <c r="D970" s="31">
        <v>386</v>
      </c>
      <c r="E970" s="32">
        <f>D970/C970*100</f>
        <v>95.0738916256158</v>
      </c>
      <c r="F970" s="31">
        <f>3258+41</f>
        <v>3299</v>
      </c>
      <c r="G970" s="28">
        <f>D970-F970</f>
        <v>-2913</v>
      </c>
      <c r="H970" s="29">
        <f>G970/F970*100</f>
        <v>-88.299484692331</v>
      </c>
      <c r="I970" s="31">
        <f>SUM(I971:I976)</f>
        <v>500</v>
      </c>
      <c r="J970" s="28">
        <f>I970-B970</f>
        <v>-3675</v>
      </c>
      <c r="K970" s="32">
        <f>J970/B970*100</f>
        <v>-88.0239520958084</v>
      </c>
      <c r="Q970" s="2">
        <f t="shared" si="244"/>
        <v>-1202.24954516252</v>
      </c>
      <c r="R970" s="31">
        <f>SUM(R971:R976)</f>
        <v>4905.71</v>
      </c>
      <c r="S970" s="31">
        <f>SUM(S971:S976)</f>
        <v>108</v>
      </c>
      <c r="T970" s="43">
        <f t="shared" si="245"/>
        <v>5013.71</v>
      </c>
    </row>
    <row r="971" ht="16.5" hidden="1" customHeight="1" spans="1:20">
      <c r="A971" s="44" t="s">
        <v>143</v>
      </c>
      <c r="B971" s="31"/>
      <c r="C971" s="31"/>
      <c r="D971" s="31">
        <v>0</v>
      </c>
      <c r="E971" s="32"/>
      <c r="F971" s="31"/>
      <c r="G971" s="28"/>
      <c r="H971" s="29"/>
      <c r="I971" s="31">
        <v>0</v>
      </c>
      <c r="J971" s="28"/>
      <c r="K971" s="32"/>
      <c r="Q971" s="2">
        <f t="shared" si="244"/>
        <v>0</v>
      </c>
      <c r="R971" s="31"/>
      <c r="S971" s="31">
        <v>93</v>
      </c>
      <c r="T971" s="43">
        <f t="shared" si="245"/>
        <v>93</v>
      </c>
    </row>
    <row r="972" ht="16.5" hidden="1" customHeight="1" spans="1:20">
      <c r="A972" s="30" t="s">
        <v>144</v>
      </c>
      <c r="B972" s="31"/>
      <c r="C972" s="31"/>
      <c r="D972" s="31">
        <v>0</v>
      </c>
      <c r="E972" s="32"/>
      <c r="F972" s="31"/>
      <c r="G972" s="28"/>
      <c r="H972" s="29"/>
      <c r="I972" s="31">
        <v>0</v>
      </c>
      <c r="J972" s="28"/>
      <c r="K972" s="32"/>
      <c r="Q972" s="2">
        <f t="shared" si="244"/>
        <v>0</v>
      </c>
      <c r="R972" s="31"/>
      <c r="S972" s="31"/>
      <c r="T972" s="43"/>
    </row>
    <row r="973" ht="16.5" hidden="1" customHeight="1" spans="1:20">
      <c r="A973" s="30" t="s">
        <v>145</v>
      </c>
      <c r="B973" s="31"/>
      <c r="C973" s="31"/>
      <c r="D973" s="31">
        <v>0</v>
      </c>
      <c r="E973" s="32"/>
      <c r="F973" s="31"/>
      <c r="G973" s="28"/>
      <c r="H973" s="29"/>
      <c r="I973" s="31">
        <v>0</v>
      </c>
      <c r="J973" s="28"/>
      <c r="K973" s="32"/>
      <c r="Q973" s="2">
        <f t="shared" si="244"/>
        <v>0</v>
      </c>
      <c r="R973" s="31"/>
      <c r="S973" s="31"/>
      <c r="T973" s="43"/>
    </row>
    <row r="974" ht="16.5" hidden="1" customHeight="1" spans="1:20">
      <c r="A974" s="30" t="s">
        <v>875</v>
      </c>
      <c r="B974" s="31"/>
      <c r="C974" s="31"/>
      <c r="D974" s="31">
        <v>0</v>
      </c>
      <c r="E974" s="32"/>
      <c r="F974" s="31"/>
      <c r="G974" s="28"/>
      <c r="H974" s="29"/>
      <c r="I974" s="31">
        <v>0</v>
      </c>
      <c r="J974" s="28"/>
      <c r="K974" s="32"/>
      <c r="Q974" s="2">
        <f t="shared" si="244"/>
        <v>0</v>
      </c>
      <c r="R974" s="31">
        <v>4874.48</v>
      </c>
      <c r="S974" s="31"/>
      <c r="T974" s="43">
        <f t="shared" ref="T974:T980" si="246">R974+S974</f>
        <v>4874.48</v>
      </c>
    </row>
    <row r="975" ht="16.5" hidden="1" customHeight="1" spans="1:20">
      <c r="A975" s="30" t="s">
        <v>152</v>
      </c>
      <c r="B975" s="31"/>
      <c r="C975" s="31"/>
      <c r="D975" s="31">
        <v>0</v>
      </c>
      <c r="E975" s="32"/>
      <c r="F975" s="31"/>
      <c r="G975" s="28"/>
      <c r="H975" s="29"/>
      <c r="I975" s="31">
        <v>0</v>
      </c>
      <c r="J975" s="28"/>
      <c r="K975" s="32"/>
      <c r="Q975" s="2">
        <f t="shared" si="244"/>
        <v>0</v>
      </c>
      <c r="R975" s="31"/>
      <c r="S975" s="31"/>
      <c r="T975" s="43"/>
    </row>
    <row r="976" ht="16.5" customHeight="1" spans="1:20">
      <c r="A976" s="30" t="s">
        <v>876</v>
      </c>
      <c r="B976" s="31"/>
      <c r="C976" s="31"/>
      <c r="D976" s="31">
        <v>0</v>
      </c>
      <c r="E976" s="32"/>
      <c r="F976" s="31"/>
      <c r="G976" s="28"/>
      <c r="H976" s="29"/>
      <c r="I976" s="31">
        <v>500</v>
      </c>
      <c r="J976" s="28"/>
      <c r="K976" s="32"/>
      <c r="Q976" s="2">
        <f t="shared" si="244"/>
        <v>500</v>
      </c>
      <c r="R976" s="31">
        <v>31.23</v>
      </c>
      <c r="S976" s="31">
        <v>15</v>
      </c>
      <c r="T976" s="43">
        <f t="shared" si="246"/>
        <v>46.23</v>
      </c>
    </row>
    <row r="977" ht="16.5" customHeight="1" spans="1:20">
      <c r="A977" s="30" t="s">
        <v>877</v>
      </c>
      <c r="B977" s="31"/>
      <c r="C977" s="31"/>
      <c r="D977" s="31">
        <v>0</v>
      </c>
      <c r="E977" s="32"/>
      <c r="F977" s="31"/>
      <c r="G977" s="28">
        <f>D977-F977</f>
        <v>0</v>
      </c>
      <c r="H977" s="29"/>
      <c r="I977" s="31">
        <v>10</v>
      </c>
      <c r="J977" s="28">
        <f>I977-B977</f>
        <v>10</v>
      </c>
      <c r="K977" s="32"/>
      <c r="Q977" s="2">
        <f t="shared" si="244"/>
        <v>20</v>
      </c>
      <c r="R977" s="31"/>
      <c r="S977" s="31"/>
      <c r="T977" s="43">
        <f t="shared" si="246"/>
        <v>0</v>
      </c>
    </row>
    <row r="978" ht="16.5" customHeight="1" spans="1:20">
      <c r="A978" s="30" t="s">
        <v>878</v>
      </c>
      <c r="B978" s="31">
        <v>289.5</v>
      </c>
      <c r="C978" s="31">
        <f>290-50</f>
        <v>240</v>
      </c>
      <c r="D978" s="31">
        <v>228</v>
      </c>
      <c r="E978" s="32">
        <f>D978/C978*100</f>
        <v>95</v>
      </c>
      <c r="F978" s="31">
        <v>237</v>
      </c>
      <c r="G978" s="28">
        <f>D978-F978</f>
        <v>-9</v>
      </c>
      <c r="H978" s="29">
        <f>G978/F978*100</f>
        <v>-3.79746835443038</v>
      </c>
      <c r="I978" s="31">
        <f>SUM(I979:I990)</f>
        <v>174.93</v>
      </c>
      <c r="J978" s="28">
        <f>I978-B978</f>
        <v>-114.57</v>
      </c>
      <c r="K978" s="32">
        <f>J978/B978*100</f>
        <v>-39.5751295336788</v>
      </c>
      <c r="Q978" s="2">
        <f t="shared" si="244"/>
        <v>860.487402111891</v>
      </c>
      <c r="R978" s="31">
        <f>SUM(R979:R990)</f>
        <v>225.31</v>
      </c>
      <c r="S978" s="31">
        <f>SUM(S979:S990)</f>
        <v>0</v>
      </c>
      <c r="T978" s="43">
        <f t="shared" si="246"/>
        <v>225.31</v>
      </c>
    </row>
    <row r="979" ht="16.5" customHeight="1" spans="1:20">
      <c r="A979" s="44" t="s">
        <v>143</v>
      </c>
      <c r="B979" s="31"/>
      <c r="C979" s="31"/>
      <c r="D979" s="31">
        <v>0</v>
      </c>
      <c r="E979" s="32"/>
      <c r="F979" s="31"/>
      <c r="G979" s="28"/>
      <c r="H979" s="29"/>
      <c r="I979" s="31">
        <v>156.63</v>
      </c>
      <c r="J979" s="28"/>
      <c r="K979" s="32"/>
      <c r="Q979" s="2">
        <f t="shared" si="244"/>
        <v>156.63</v>
      </c>
      <c r="R979" s="31">
        <v>174.31</v>
      </c>
      <c r="S979" s="31"/>
      <c r="T979" s="43">
        <f t="shared" si="246"/>
        <v>174.31</v>
      </c>
    </row>
    <row r="980" ht="16.5" customHeight="1" spans="1:20">
      <c r="A980" s="30" t="s">
        <v>144</v>
      </c>
      <c r="B980" s="31"/>
      <c r="C980" s="31"/>
      <c r="D980" s="31">
        <v>0</v>
      </c>
      <c r="E980" s="32"/>
      <c r="F980" s="31"/>
      <c r="G980" s="28"/>
      <c r="H980" s="29"/>
      <c r="I980" s="31">
        <v>18.3</v>
      </c>
      <c r="J980" s="28"/>
      <c r="K980" s="32"/>
      <c r="Q980" s="2">
        <f t="shared" si="244"/>
        <v>18.3</v>
      </c>
      <c r="R980" s="31">
        <v>5</v>
      </c>
      <c r="S980" s="31"/>
      <c r="T980" s="43">
        <f t="shared" si="246"/>
        <v>5</v>
      </c>
    </row>
    <row r="981" ht="16.5" hidden="1" customHeight="1" spans="1:20">
      <c r="A981" s="30" t="s">
        <v>145</v>
      </c>
      <c r="B981" s="31"/>
      <c r="C981" s="31"/>
      <c r="D981" s="31">
        <v>0</v>
      </c>
      <c r="E981" s="32"/>
      <c r="F981" s="31"/>
      <c r="G981" s="28"/>
      <c r="H981" s="29"/>
      <c r="I981" s="31">
        <v>0</v>
      </c>
      <c r="J981" s="28"/>
      <c r="K981" s="32"/>
      <c r="Q981" s="2">
        <f t="shared" si="244"/>
        <v>0</v>
      </c>
      <c r="R981" s="31"/>
      <c r="S981" s="31"/>
      <c r="T981" s="43"/>
    </row>
    <row r="982" ht="16.5" hidden="1" customHeight="1" spans="1:20">
      <c r="A982" s="30" t="s">
        <v>879</v>
      </c>
      <c r="B982" s="31"/>
      <c r="C982" s="31"/>
      <c r="D982" s="31">
        <v>0</v>
      </c>
      <c r="E982" s="32"/>
      <c r="F982" s="31"/>
      <c r="G982" s="28"/>
      <c r="H982" s="29"/>
      <c r="I982" s="31">
        <v>0</v>
      </c>
      <c r="J982" s="28"/>
      <c r="K982" s="32"/>
      <c r="Q982" s="2">
        <f t="shared" si="244"/>
        <v>0</v>
      </c>
      <c r="R982" s="31">
        <v>17</v>
      </c>
      <c r="S982" s="31"/>
      <c r="T982" s="43">
        <f t="shared" ref="T982:T987" si="247">R982+S982</f>
        <v>17</v>
      </c>
    </row>
    <row r="983" ht="16.5" hidden="1" customHeight="1" spans="1:20">
      <c r="A983" s="30" t="s">
        <v>880</v>
      </c>
      <c r="B983" s="31"/>
      <c r="C983" s="31"/>
      <c r="D983" s="31">
        <v>0</v>
      </c>
      <c r="E983" s="32"/>
      <c r="F983" s="31"/>
      <c r="G983" s="28"/>
      <c r="H983" s="29"/>
      <c r="I983" s="31">
        <v>0</v>
      </c>
      <c r="J983" s="28"/>
      <c r="K983" s="32"/>
      <c r="Q983" s="2">
        <f t="shared" si="244"/>
        <v>0</v>
      </c>
      <c r="R983" s="31">
        <v>10</v>
      </c>
      <c r="S983" s="31"/>
      <c r="T983" s="43">
        <f t="shared" si="247"/>
        <v>10</v>
      </c>
    </row>
    <row r="984" ht="16.5" hidden="1" customHeight="1" spans="1:20">
      <c r="A984" s="30" t="s">
        <v>881</v>
      </c>
      <c r="B984" s="31"/>
      <c r="C984" s="31"/>
      <c r="D984" s="31">
        <v>0</v>
      </c>
      <c r="E984" s="32"/>
      <c r="F984" s="31"/>
      <c r="G984" s="28"/>
      <c r="H984" s="29"/>
      <c r="I984" s="31">
        <v>0</v>
      </c>
      <c r="J984" s="28"/>
      <c r="K984" s="32"/>
      <c r="Q984" s="2">
        <f t="shared" si="244"/>
        <v>0</v>
      </c>
      <c r="R984" s="31"/>
      <c r="S984" s="31"/>
      <c r="T984" s="43"/>
    </row>
    <row r="985" ht="16.5" hidden="1" customHeight="1" spans="1:20">
      <c r="A985" s="30" t="s">
        <v>882</v>
      </c>
      <c r="B985" s="31"/>
      <c r="C985" s="31"/>
      <c r="D985" s="31">
        <v>0</v>
      </c>
      <c r="E985" s="32"/>
      <c r="F985" s="31"/>
      <c r="G985" s="28"/>
      <c r="H985" s="29"/>
      <c r="I985" s="31">
        <v>0</v>
      </c>
      <c r="J985" s="28"/>
      <c r="K985" s="32"/>
      <c r="Q985" s="2">
        <f t="shared" si="244"/>
        <v>0</v>
      </c>
      <c r="R985" s="31"/>
      <c r="S985" s="31"/>
      <c r="T985" s="43"/>
    </row>
    <row r="986" ht="16.5" hidden="1" customHeight="1" spans="1:20">
      <c r="A986" s="30" t="s">
        <v>883</v>
      </c>
      <c r="B986" s="31"/>
      <c r="C986" s="31"/>
      <c r="D986" s="31">
        <v>0</v>
      </c>
      <c r="E986" s="32"/>
      <c r="F986" s="31"/>
      <c r="G986" s="28"/>
      <c r="H986" s="29"/>
      <c r="I986" s="31">
        <v>0</v>
      </c>
      <c r="J986" s="28"/>
      <c r="K986" s="32"/>
      <c r="Q986" s="2">
        <f t="shared" si="244"/>
        <v>0</v>
      </c>
      <c r="R986" s="31"/>
      <c r="S986" s="31"/>
      <c r="T986" s="43"/>
    </row>
    <row r="987" ht="16.5" hidden="1" customHeight="1" spans="1:20">
      <c r="A987" s="30" t="s">
        <v>884</v>
      </c>
      <c r="B987" s="31"/>
      <c r="C987" s="31"/>
      <c r="D987" s="31">
        <v>0</v>
      </c>
      <c r="E987" s="32"/>
      <c r="F987" s="31"/>
      <c r="G987" s="28"/>
      <c r="H987" s="29"/>
      <c r="I987" s="31">
        <v>0</v>
      </c>
      <c r="J987" s="28"/>
      <c r="K987" s="32"/>
      <c r="Q987" s="2">
        <f t="shared" si="244"/>
        <v>0</v>
      </c>
      <c r="R987" s="31">
        <v>7</v>
      </c>
      <c r="S987" s="31"/>
      <c r="T987" s="43">
        <f t="shared" si="247"/>
        <v>7</v>
      </c>
    </row>
    <row r="988" ht="16.5" hidden="1" customHeight="1" spans="1:20">
      <c r="A988" s="30" t="s">
        <v>885</v>
      </c>
      <c r="B988" s="31"/>
      <c r="C988" s="31"/>
      <c r="D988" s="31">
        <v>0</v>
      </c>
      <c r="E988" s="32"/>
      <c r="F988" s="31"/>
      <c r="G988" s="28"/>
      <c r="H988" s="29"/>
      <c r="I988" s="31">
        <v>0</v>
      </c>
      <c r="J988" s="28"/>
      <c r="K988" s="32"/>
      <c r="Q988" s="2">
        <f t="shared" si="244"/>
        <v>0</v>
      </c>
      <c r="R988" s="31"/>
      <c r="S988" s="31"/>
      <c r="T988" s="43"/>
    </row>
    <row r="989" ht="16.5" hidden="1" customHeight="1" spans="1:20">
      <c r="A989" s="30" t="s">
        <v>886</v>
      </c>
      <c r="B989" s="31"/>
      <c r="C989" s="31"/>
      <c r="D989" s="31">
        <v>0</v>
      </c>
      <c r="E989" s="32"/>
      <c r="F989" s="31"/>
      <c r="G989" s="28"/>
      <c r="H989" s="29"/>
      <c r="I989" s="31">
        <v>0</v>
      </c>
      <c r="J989" s="28"/>
      <c r="K989" s="32"/>
      <c r="Q989" s="2">
        <f t="shared" si="244"/>
        <v>0</v>
      </c>
      <c r="R989" s="31"/>
      <c r="S989" s="31"/>
      <c r="T989" s="43"/>
    </row>
    <row r="990" ht="16.5" hidden="1" customHeight="1" spans="1:20">
      <c r="A990" s="30" t="s">
        <v>887</v>
      </c>
      <c r="B990" s="31"/>
      <c r="C990" s="31"/>
      <c r="D990" s="31">
        <v>0</v>
      </c>
      <c r="E990" s="32"/>
      <c r="F990" s="31"/>
      <c r="G990" s="28"/>
      <c r="H990" s="29"/>
      <c r="I990" s="31">
        <v>0</v>
      </c>
      <c r="J990" s="28"/>
      <c r="K990" s="32"/>
      <c r="Q990" s="2">
        <f t="shared" si="244"/>
        <v>0</v>
      </c>
      <c r="R990" s="31">
        <v>12</v>
      </c>
      <c r="S990" s="31">
        <v>0</v>
      </c>
      <c r="T990" s="43">
        <f t="shared" ref="T990:T1002" si="248">R990+S990</f>
        <v>12</v>
      </c>
    </row>
    <row r="991" ht="16.5" customHeight="1" spans="1:20">
      <c r="A991" s="30" t="s">
        <v>888</v>
      </c>
      <c r="B991" s="31">
        <v>876.5</v>
      </c>
      <c r="C991" s="31">
        <f>277-50</f>
        <v>227</v>
      </c>
      <c r="D991" s="31">
        <v>215</v>
      </c>
      <c r="E991" s="32">
        <f t="shared" ref="E991:E1002" si="249">D991/C991*100</f>
        <v>94.7136563876652</v>
      </c>
      <c r="F991" s="31">
        <v>-703</v>
      </c>
      <c r="G991" s="28">
        <f t="shared" ref="G991:G995" si="250">D991-F991</f>
        <v>918</v>
      </c>
      <c r="H991" s="29">
        <f t="shared" ref="H991:H1002" si="251">G991/F991*100</f>
        <v>-130.583214793741</v>
      </c>
      <c r="I991" s="31">
        <v>112</v>
      </c>
      <c r="J991" s="28">
        <f t="shared" ref="J991:J1002" si="252">I991-B991</f>
        <v>-764.5</v>
      </c>
      <c r="K991" s="32">
        <f t="shared" ref="K991:K999" si="253">J991/B991*100</f>
        <v>-87.2219053051911</v>
      </c>
      <c r="Q991" s="2">
        <f t="shared" si="244"/>
        <v>1460.90853628873</v>
      </c>
      <c r="R991" s="31"/>
      <c r="S991" s="31"/>
      <c r="T991" s="43">
        <f t="shared" si="248"/>
        <v>0</v>
      </c>
    </row>
    <row r="992" ht="16.5" customHeight="1" spans="1:20">
      <c r="A992" s="30" t="s">
        <v>889</v>
      </c>
      <c r="B992" s="31"/>
      <c r="C992" s="31">
        <v>500</v>
      </c>
      <c r="D992" s="31">
        <v>497</v>
      </c>
      <c r="E992" s="32">
        <f t="shared" si="249"/>
        <v>99.4</v>
      </c>
      <c r="F992" s="31"/>
      <c r="G992" s="28">
        <f t="shared" si="250"/>
        <v>497</v>
      </c>
      <c r="H992" s="29"/>
      <c r="I992" s="31">
        <v>0</v>
      </c>
      <c r="J992" s="28">
        <f t="shared" si="252"/>
        <v>0</v>
      </c>
      <c r="K992" s="32"/>
      <c r="Q992" s="2">
        <f t="shared" si="244"/>
        <v>1593.4</v>
      </c>
      <c r="R992" s="31"/>
      <c r="S992" s="31"/>
      <c r="T992" s="43">
        <f t="shared" si="248"/>
        <v>0</v>
      </c>
    </row>
    <row r="993" ht="16.5" customHeight="1" spans="1:20">
      <c r="A993" s="30" t="s">
        <v>890</v>
      </c>
      <c r="B993" s="31">
        <v>387.5</v>
      </c>
      <c r="C993" s="31">
        <v>460</v>
      </c>
      <c r="D993" s="31">
        <v>460</v>
      </c>
      <c r="E993" s="32">
        <f t="shared" si="249"/>
        <v>100</v>
      </c>
      <c r="F993" s="31">
        <v>99</v>
      </c>
      <c r="G993" s="28">
        <f t="shared" si="250"/>
        <v>361</v>
      </c>
      <c r="H993" s="29">
        <f t="shared" si="251"/>
        <v>364.646464646465</v>
      </c>
      <c r="I993" s="31">
        <v>650.35</v>
      </c>
      <c r="J993" s="28">
        <f t="shared" si="252"/>
        <v>262.85</v>
      </c>
      <c r="K993" s="32">
        <f t="shared" si="253"/>
        <v>67.8322580645161</v>
      </c>
      <c r="Q993" s="2">
        <f t="shared" si="244"/>
        <v>3114.17872271098</v>
      </c>
      <c r="R993" s="31"/>
      <c r="S993" s="31"/>
      <c r="T993" s="43">
        <f t="shared" si="248"/>
        <v>0</v>
      </c>
    </row>
    <row r="994" s="2" customFormat="1" ht="16.5" customHeight="1" spans="1:20">
      <c r="A994" s="27" t="s">
        <v>891</v>
      </c>
      <c r="B994" s="28">
        <v>10000</v>
      </c>
      <c r="C994" s="28"/>
      <c r="D994" s="28"/>
      <c r="E994" s="32"/>
      <c r="F994" s="28"/>
      <c r="G994" s="28">
        <f t="shared" si="250"/>
        <v>0</v>
      </c>
      <c r="H994" s="29"/>
      <c r="I994" s="28">
        <v>9810</v>
      </c>
      <c r="J994" s="28">
        <f t="shared" si="252"/>
        <v>-190</v>
      </c>
      <c r="K994" s="32">
        <f t="shared" si="253"/>
        <v>-1.9</v>
      </c>
      <c r="Q994" s="2">
        <f t="shared" si="244"/>
        <v>19618.1</v>
      </c>
      <c r="R994" s="28">
        <v>6000</v>
      </c>
      <c r="S994" s="28">
        <v>870</v>
      </c>
      <c r="T994" s="43">
        <f t="shared" si="248"/>
        <v>6870</v>
      </c>
    </row>
    <row r="995" s="2" customFormat="1" ht="16.5" customHeight="1" spans="1:20">
      <c r="A995" s="27" t="s">
        <v>892</v>
      </c>
      <c r="B995" s="28">
        <f t="shared" ref="B995:F995" si="254">B996+B997</f>
        <v>33026.5</v>
      </c>
      <c r="C995" s="28">
        <f t="shared" si="254"/>
        <v>36</v>
      </c>
      <c r="D995" s="28">
        <f t="shared" si="254"/>
        <v>36</v>
      </c>
      <c r="E995" s="32">
        <f t="shared" si="249"/>
        <v>100</v>
      </c>
      <c r="F995" s="28">
        <f t="shared" si="254"/>
        <v>1241</v>
      </c>
      <c r="G995" s="28">
        <f t="shared" si="250"/>
        <v>-1205</v>
      </c>
      <c r="H995" s="29">
        <f t="shared" si="251"/>
        <v>-97.09911361805</v>
      </c>
      <c r="I995" s="28">
        <f>I996+I997</f>
        <v>47127</v>
      </c>
      <c r="J995" s="28">
        <f t="shared" si="252"/>
        <v>14100.5</v>
      </c>
      <c r="K995" s="32">
        <f t="shared" si="253"/>
        <v>42.694502899187</v>
      </c>
      <c r="Q995" s="2">
        <f t="shared" si="244"/>
        <v>93166.5953892811</v>
      </c>
      <c r="R995" s="28">
        <f>R996+R997</f>
        <v>10000</v>
      </c>
      <c r="S995" s="28">
        <f>S996+S997</f>
        <v>16517</v>
      </c>
      <c r="T995" s="43">
        <f t="shared" si="248"/>
        <v>26517</v>
      </c>
    </row>
    <row r="996" ht="16.5" customHeight="1" spans="1:20">
      <c r="A996" s="30" t="s">
        <v>893</v>
      </c>
      <c r="B996" s="31">
        <v>32696</v>
      </c>
      <c r="C996" s="31"/>
      <c r="D996" s="31"/>
      <c r="E996" s="32"/>
      <c r="F996" s="31"/>
      <c r="G996" s="28"/>
      <c r="H996" s="29"/>
      <c r="I996" s="31">
        <v>47067</v>
      </c>
      <c r="J996" s="28">
        <f t="shared" si="252"/>
        <v>14371</v>
      </c>
      <c r="K996" s="32">
        <f t="shared" si="253"/>
        <v>43.9533887937362</v>
      </c>
      <c r="Q996" s="2">
        <f t="shared" si="244"/>
        <v>94177.9533887937</v>
      </c>
      <c r="R996" s="31">
        <v>10000</v>
      </c>
      <c r="S996" s="31">
        <v>16517</v>
      </c>
      <c r="T996" s="43">
        <f t="shared" si="248"/>
        <v>26517</v>
      </c>
    </row>
    <row r="997" ht="16.5" customHeight="1" spans="1:20">
      <c r="A997" s="30" t="s">
        <v>894</v>
      </c>
      <c r="B997" s="31">
        <v>330.5</v>
      </c>
      <c r="C997" s="31">
        <v>36</v>
      </c>
      <c r="D997" s="31">
        <v>36</v>
      </c>
      <c r="E997" s="32">
        <f t="shared" si="249"/>
        <v>100</v>
      </c>
      <c r="F997" s="31">
        <v>1241</v>
      </c>
      <c r="G997" s="28"/>
      <c r="H997" s="29">
        <f t="shared" si="251"/>
        <v>0</v>
      </c>
      <c r="I997" s="31">
        <v>60</v>
      </c>
      <c r="J997" s="28">
        <f t="shared" si="252"/>
        <v>-270.5</v>
      </c>
      <c r="K997" s="32">
        <f t="shared" si="253"/>
        <v>-81.8456883509834</v>
      </c>
      <c r="Q997" s="2">
        <f t="shared" si="244"/>
        <v>210.154311649017</v>
      </c>
      <c r="R997" s="31"/>
      <c r="S997" s="31"/>
      <c r="T997" s="43">
        <f t="shared" si="248"/>
        <v>0</v>
      </c>
    </row>
    <row r="998" s="2" customFormat="1" ht="16.5" customHeight="1" spans="1:20">
      <c r="A998" s="50" t="s">
        <v>895</v>
      </c>
      <c r="B998" s="51">
        <f t="shared" ref="B998:F998" si="255">B999</f>
        <v>28119</v>
      </c>
      <c r="C998" s="51">
        <f t="shared" si="255"/>
        <v>24268</v>
      </c>
      <c r="D998" s="51">
        <f t="shared" si="255"/>
        <v>24268</v>
      </c>
      <c r="E998" s="32">
        <f t="shared" si="249"/>
        <v>100</v>
      </c>
      <c r="F998" s="51">
        <f t="shared" si="255"/>
        <v>27872</v>
      </c>
      <c r="G998" s="28">
        <f t="shared" ref="G998:G1002" si="256">D998-F998</f>
        <v>-3604</v>
      </c>
      <c r="H998" s="29">
        <f t="shared" si="251"/>
        <v>-12.9305396096441</v>
      </c>
      <c r="I998" s="51">
        <f>I999</f>
        <v>29900</v>
      </c>
      <c r="J998" s="28">
        <f t="shared" si="252"/>
        <v>1781</v>
      </c>
      <c r="K998" s="32">
        <f t="shared" si="253"/>
        <v>6.333795654184</v>
      </c>
      <c r="Q998" s="2">
        <f t="shared" si="244"/>
        <v>104825.403256045</v>
      </c>
      <c r="R998" s="51">
        <f>R999</f>
        <v>19193</v>
      </c>
      <c r="S998" s="51">
        <f>S999</f>
        <v>9000</v>
      </c>
      <c r="T998" s="43">
        <f t="shared" si="248"/>
        <v>28193</v>
      </c>
    </row>
    <row r="999" ht="16.5" customHeight="1" spans="1:20">
      <c r="A999" s="52" t="s">
        <v>896</v>
      </c>
      <c r="B999" s="53">
        <v>28119</v>
      </c>
      <c r="C999" s="53">
        <v>24268</v>
      </c>
      <c r="D999" s="31">
        <v>24268</v>
      </c>
      <c r="E999" s="32">
        <f t="shared" si="249"/>
        <v>100</v>
      </c>
      <c r="F999" s="54">
        <v>27872</v>
      </c>
      <c r="G999" s="28">
        <f t="shared" si="256"/>
        <v>-3604</v>
      </c>
      <c r="H999" s="29">
        <f t="shared" si="251"/>
        <v>-12.9305396096441</v>
      </c>
      <c r="I999" s="31">
        <v>29900</v>
      </c>
      <c r="J999" s="28">
        <f t="shared" si="252"/>
        <v>1781</v>
      </c>
      <c r="K999" s="32">
        <f t="shared" si="253"/>
        <v>6.333795654184</v>
      </c>
      <c r="Q999" s="2">
        <f t="shared" si="244"/>
        <v>104825.403256045</v>
      </c>
      <c r="R999" s="31">
        <v>19193</v>
      </c>
      <c r="S999" s="31">
        <v>9000</v>
      </c>
      <c r="T999" s="43">
        <f t="shared" si="248"/>
        <v>28193</v>
      </c>
    </row>
    <row r="1000" s="4" customFormat="1" ht="16.5" customHeight="1" spans="1:20">
      <c r="A1000" s="50" t="s">
        <v>897</v>
      </c>
      <c r="B1000" s="28">
        <f t="shared" ref="B1000:F1000" si="257">B1001</f>
        <v>0</v>
      </c>
      <c r="C1000" s="28">
        <f t="shared" si="257"/>
        <v>151</v>
      </c>
      <c r="D1000" s="28">
        <f t="shared" si="257"/>
        <v>151</v>
      </c>
      <c r="E1000" s="32">
        <f t="shared" si="249"/>
        <v>100</v>
      </c>
      <c r="F1000" s="28">
        <f t="shared" si="257"/>
        <v>73</v>
      </c>
      <c r="G1000" s="28">
        <f t="shared" si="256"/>
        <v>78</v>
      </c>
      <c r="H1000" s="29">
        <f t="shared" si="251"/>
        <v>106.849315068493</v>
      </c>
      <c r="I1000" s="28">
        <f>I1001</f>
        <v>200</v>
      </c>
      <c r="J1000" s="28">
        <f t="shared" si="252"/>
        <v>200</v>
      </c>
      <c r="K1000" s="32"/>
      <c r="Q1000" s="2">
        <f t="shared" si="244"/>
        <v>986.849315068493</v>
      </c>
      <c r="R1000" s="28">
        <f>R1001</f>
        <v>80</v>
      </c>
      <c r="S1000" s="28">
        <f>S1001</f>
        <v>0</v>
      </c>
      <c r="T1000" s="43">
        <f t="shared" si="248"/>
        <v>80</v>
      </c>
    </row>
    <row r="1001" ht="16.5" customHeight="1" spans="1:20">
      <c r="A1001" s="52" t="s">
        <v>898</v>
      </c>
      <c r="B1001" s="53"/>
      <c r="C1001" s="53">
        <v>151</v>
      </c>
      <c r="D1001" s="31">
        <v>151</v>
      </c>
      <c r="E1001" s="32">
        <f t="shared" si="249"/>
        <v>100</v>
      </c>
      <c r="F1001" s="54">
        <v>73</v>
      </c>
      <c r="G1001" s="28">
        <f t="shared" si="256"/>
        <v>78</v>
      </c>
      <c r="H1001" s="29">
        <f t="shared" si="251"/>
        <v>106.849315068493</v>
      </c>
      <c r="I1001" s="31">
        <v>200</v>
      </c>
      <c r="J1001" s="28">
        <f t="shared" si="252"/>
        <v>200</v>
      </c>
      <c r="K1001" s="32"/>
      <c r="Q1001" s="2">
        <f t="shared" si="244"/>
        <v>986.849315068493</v>
      </c>
      <c r="R1001" s="31">
        <v>80</v>
      </c>
      <c r="S1001" s="31"/>
      <c r="T1001" s="43">
        <f t="shared" si="248"/>
        <v>80</v>
      </c>
    </row>
    <row r="1002" s="4" customFormat="1" ht="16.5" customHeight="1" spans="1:20">
      <c r="A1002" s="55" t="s">
        <v>899</v>
      </c>
      <c r="B1002" s="28">
        <f t="shared" ref="B1002:F1002" si="258">B1000+B998+B995+B994+B959+B932+B913+B889+B876+B863+B800+B759+B666+B647+B603+B532+B425+B368+B324+B287+B220+B204+B7</f>
        <v>905518</v>
      </c>
      <c r="C1002" s="28">
        <f t="shared" si="258"/>
        <v>818849</v>
      </c>
      <c r="D1002" s="28">
        <f t="shared" si="258"/>
        <v>793276</v>
      </c>
      <c r="E1002" s="29">
        <f t="shared" si="249"/>
        <v>96.8769577785404</v>
      </c>
      <c r="F1002" s="28">
        <f t="shared" si="258"/>
        <v>804300</v>
      </c>
      <c r="G1002" s="28">
        <f t="shared" si="256"/>
        <v>-11024</v>
      </c>
      <c r="H1002" s="29">
        <f t="shared" si="251"/>
        <v>-1.37063284843964</v>
      </c>
      <c r="I1002" s="28">
        <f>I1000+I998+I995+I994+I959+I932+I913+I889+I876+I863+I800+I759+I666+I647+I603+I532+I425+I368+I324+I287+I220+I204+I7</f>
        <v>960914.6</v>
      </c>
      <c r="J1002" s="28">
        <f t="shared" si="252"/>
        <v>55396.6000000001</v>
      </c>
      <c r="K1002" s="32">
        <f>J1002/B1002*100</f>
        <v>6.11766966531865</v>
      </c>
      <c r="Q1002" s="2">
        <f t="shared" si="244"/>
        <v>3523031.8239946</v>
      </c>
      <c r="R1002" s="28" t="e">
        <f>R1000+R998+R995+R994+R959+R932+R913+R889+R876+R863+R800+R759+R666+R647+R603+R532+R425+R368+R324+R287+R220+R204+R7</f>
        <v>#REF!</v>
      </c>
      <c r="S1002" s="28" t="e">
        <f>S1000+S998+S995+S994+S959+S932+S913+S889+S876+S863+S800+S759+S666+S647+S603+S532+S425+S368+S324+S287+S220+S204+S7</f>
        <v>#REF!</v>
      </c>
      <c r="T1002" s="43" t="e">
        <f t="shared" si="248"/>
        <v>#REF!</v>
      </c>
    </row>
    <row r="1003" ht="16.5" customHeight="1" spans="1:20">
      <c r="A1003" s="50" t="s">
        <v>900</v>
      </c>
      <c r="B1003" s="28">
        <f>B1004+B1005+B1006+B1007+B1008+B1011+B1012+B1013</f>
        <v>52854</v>
      </c>
      <c r="C1003" s="28">
        <f>C1004+C1005+C1006+C1007+C1008+C1011+C1012+C1013</f>
        <v>90535</v>
      </c>
      <c r="D1003" s="28">
        <f>D1004+D1005+D1006+D1007+D1008+D1011+D1012+D1013</f>
        <v>213589</v>
      </c>
      <c r="E1003" s="28"/>
      <c r="F1003" s="28"/>
      <c r="G1003" s="28"/>
      <c r="H1003" s="28"/>
      <c r="I1003" s="28">
        <f>I1004+I1005+I1006+I1007+I1008+I1011+I1012+I1013</f>
        <v>61861.34</v>
      </c>
      <c r="J1003" s="28"/>
      <c r="K1003" s="28"/>
      <c r="Q1003" s="2">
        <f t="shared" si="244"/>
        <v>418839.34</v>
      </c>
      <c r="R1003" s="64" t="e">
        <f>R1008+R1011+#REF!+#REF!+R1012+R1013+R1004+R1005+R1006</f>
        <v>#REF!</v>
      </c>
      <c r="S1003" s="64" t="e">
        <f>S1008+S1011+#REF!+#REF!+S1012+S1013+S1004+S1005+S1006</f>
        <v>#REF!</v>
      </c>
      <c r="T1003" s="65"/>
    </row>
    <row r="1004" ht="16.5" customHeight="1" spans="1:20">
      <c r="A1004" s="52" t="s">
        <v>901</v>
      </c>
      <c r="B1004" s="28"/>
      <c r="C1004" s="28"/>
      <c r="D1004" s="28"/>
      <c r="E1004" s="28"/>
      <c r="F1004" s="28"/>
      <c r="G1004" s="28"/>
      <c r="H1004" s="28"/>
      <c r="I1004" s="28"/>
      <c r="J1004" s="28"/>
      <c r="K1004" s="61"/>
      <c r="Q1004" s="2">
        <v>1</v>
      </c>
      <c r="R1004" s="64"/>
      <c r="S1004" s="64"/>
      <c r="T1004" s="65"/>
    </row>
    <row r="1005" ht="16.5" customHeight="1" spans="1:20">
      <c r="A1005" s="52" t="s">
        <v>902</v>
      </c>
      <c r="B1005" s="28">
        <v>22316</v>
      </c>
      <c r="C1005" s="28">
        <f>74239-19274</f>
        <v>54965</v>
      </c>
      <c r="D1005" s="28">
        <f>23620-17340+30698+17228-1221</f>
        <v>52985</v>
      </c>
      <c r="E1005" s="28"/>
      <c r="F1005" s="28"/>
      <c r="G1005" s="28"/>
      <c r="H1005" s="28"/>
      <c r="I1005" s="28">
        <f>24209+7200</f>
        <v>31409</v>
      </c>
      <c r="J1005" s="28"/>
      <c r="K1005" s="61"/>
      <c r="Q1005" s="2">
        <f t="shared" si="244"/>
        <v>161675</v>
      </c>
      <c r="R1005" s="64"/>
      <c r="S1005" s="64"/>
      <c r="T1005" s="65"/>
    </row>
    <row r="1006" ht="16.5" customHeight="1" spans="1:20">
      <c r="A1006" s="52" t="s">
        <v>903</v>
      </c>
      <c r="B1006" s="28"/>
      <c r="C1006" s="28"/>
      <c r="D1006" s="28"/>
      <c r="E1006" s="28"/>
      <c r="F1006" s="28"/>
      <c r="G1006" s="28"/>
      <c r="H1006" s="28"/>
      <c r="I1006" s="28"/>
      <c r="J1006" s="28"/>
      <c r="K1006" s="61"/>
      <c r="Q1006" s="2">
        <v>1</v>
      </c>
      <c r="R1006" s="64"/>
      <c r="S1006" s="64"/>
      <c r="T1006" s="65"/>
    </row>
    <row r="1007" ht="16.5" customHeight="1" spans="1:20">
      <c r="A1007" s="52" t="s">
        <v>904</v>
      </c>
      <c r="B1007" s="28"/>
      <c r="C1007" s="28"/>
      <c r="D1007" s="28"/>
      <c r="E1007" s="28"/>
      <c r="F1007" s="28"/>
      <c r="G1007" s="28"/>
      <c r="H1007" s="28"/>
      <c r="I1007" s="28"/>
      <c r="J1007" s="28"/>
      <c r="K1007" s="61"/>
      <c r="Q1007" s="2">
        <v>1</v>
      </c>
      <c r="R1007" s="64"/>
      <c r="S1007" s="64"/>
      <c r="T1007" s="65"/>
    </row>
    <row r="1008" ht="16.5" customHeight="1" spans="1:20">
      <c r="A1008" s="56" t="s">
        <v>905</v>
      </c>
      <c r="B1008" s="31">
        <f>B1009+B1010</f>
        <v>30538</v>
      </c>
      <c r="C1008" s="31">
        <f>C1009+C1010</f>
        <v>35570</v>
      </c>
      <c r="D1008" s="31">
        <f>D1009+D1010</f>
        <v>35570</v>
      </c>
      <c r="E1008" s="31"/>
      <c r="F1008" s="31"/>
      <c r="G1008" s="31"/>
      <c r="H1008" s="31"/>
      <c r="I1008" s="31">
        <f>I1009+I1010</f>
        <v>30452.34</v>
      </c>
      <c r="J1008" s="31"/>
      <c r="K1008" s="54"/>
      <c r="Q1008" s="2">
        <f t="shared" si="244"/>
        <v>132130.34</v>
      </c>
      <c r="R1008" s="66"/>
      <c r="S1008" s="66"/>
      <c r="T1008" s="65"/>
    </row>
    <row r="1009" ht="16.5" customHeight="1" spans="1:20">
      <c r="A1009" s="56" t="s">
        <v>906</v>
      </c>
      <c r="B1009" s="31">
        <v>2216</v>
      </c>
      <c r="C1009" s="31">
        <v>2249</v>
      </c>
      <c r="D1009" s="31">
        <v>2249</v>
      </c>
      <c r="E1009" s="57"/>
      <c r="F1009" s="31"/>
      <c r="G1009" s="31"/>
      <c r="H1009" s="54"/>
      <c r="I1009" s="31">
        <v>5106</v>
      </c>
      <c r="J1009" s="31"/>
      <c r="K1009" s="54"/>
      <c r="Q1009" s="2">
        <f t="shared" si="244"/>
        <v>11820</v>
      </c>
      <c r="R1009" s="66"/>
      <c r="S1009" s="66"/>
      <c r="T1009" s="65"/>
    </row>
    <row r="1010" ht="16.5" customHeight="1" spans="1:20">
      <c r="A1010" s="52" t="s">
        <v>907</v>
      </c>
      <c r="B1010" s="31">
        <v>28322</v>
      </c>
      <c r="C1010" s="31">
        <v>33321</v>
      </c>
      <c r="D1010" s="31">
        <v>33321</v>
      </c>
      <c r="E1010" s="57"/>
      <c r="F1010" s="54"/>
      <c r="G1010" s="31"/>
      <c r="H1010" s="54"/>
      <c r="I1010" s="31">
        <v>25346.34</v>
      </c>
      <c r="J1010" s="31"/>
      <c r="K1010" s="54"/>
      <c r="Q1010" s="2">
        <f t="shared" si="244"/>
        <v>120310.34</v>
      </c>
      <c r="R1010" s="66"/>
      <c r="S1010" s="66"/>
      <c r="T1010" s="65"/>
    </row>
    <row r="1011" ht="16.5" customHeight="1" spans="1:20">
      <c r="A1011" s="58" t="s">
        <v>908</v>
      </c>
      <c r="B1011" s="31"/>
      <c r="C1011" s="31"/>
      <c r="D1011" s="31"/>
      <c r="E1011" s="31"/>
      <c r="F1011" s="31"/>
      <c r="G1011" s="31"/>
      <c r="H1011" s="31"/>
      <c r="I1011" s="31"/>
      <c r="J1011" s="31"/>
      <c r="K1011" s="54"/>
      <c r="Q1011" s="2">
        <v>1</v>
      </c>
      <c r="R1011" s="66"/>
      <c r="S1011" s="66"/>
      <c r="T1011" s="65"/>
    </row>
    <row r="1012" s="2" customFormat="1" ht="16.5" customHeight="1" spans="1:20">
      <c r="A1012" s="52" t="s">
        <v>909</v>
      </c>
      <c r="B1012" s="31"/>
      <c r="C1012" s="31"/>
      <c r="D1012" s="31"/>
      <c r="E1012" s="57"/>
      <c r="F1012" s="54"/>
      <c r="G1012" s="31"/>
      <c r="H1012" s="54"/>
      <c r="I1012" s="62"/>
      <c r="J1012" s="31"/>
      <c r="K1012" s="31"/>
      <c r="Q1012" s="2">
        <v>1</v>
      </c>
      <c r="R1012" s="67"/>
      <c r="S1012" s="67"/>
      <c r="T1012" s="65"/>
    </row>
    <row r="1013" ht="16.5" customHeight="1" spans="1:20">
      <c r="A1013" s="58" t="s">
        <v>910</v>
      </c>
      <c r="B1013" s="31"/>
      <c r="C1013" s="31"/>
      <c r="D1013" s="31">
        <v>125034</v>
      </c>
      <c r="E1013" s="57"/>
      <c r="F1013" s="54"/>
      <c r="G1013" s="31"/>
      <c r="H1013" s="54"/>
      <c r="I1013" s="62"/>
      <c r="J1013" s="31"/>
      <c r="K1013" s="31"/>
      <c r="Q1013" s="2">
        <f t="shared" si="244"/>
        <v>125034</v>
      </c>
      <c r="R1013" s="67"/>
      <c r="S1013" s="67"/>
      <c r="T1013" s="65"/>
    </row>
    <row r="1014" ht="16.5" customHeight="1" spans="1:20">
      <c r="A1014" s="50" t="s">
        <v>911</v>
      </c>
      <c r="B1014" s="28">
        <v>98686</v>
      </c>
      <c r="C1014" s="28">
        <v>98686</v>
      </c>
      <c r="D1014" s="28">
        <v>98686</v>
      </c>
      <c r="E1014" s="28"/>
      <c r="F1014" s="28"/>
      <c r="G1014" s="28"/>
      <c r="H1014" s="28"/>
      <c r="I1014" s="28">
        <v>182385</v>
      </c>
      <c r="J1014" s="28"/>
      <c r="K1014" s="61"/>
      <c r="Q1014" s="2">
        <f t="shared" si="244"/>
        <v>478443</v>
      </c>
      <c r="R1014" s="64"/>
      <c r="S1014" s="64"/>
      <c r="T1014" s="65"/>
    </row>
    <row r="1015" ht="16.5" customHeight="1" spans="1:20">
      <c r="A1015" s="20" t="s">
        <v>912</v>
      </c>
      <c r="B1015" s="28">
        <f>B1002+B1003+B1014</f>
        <v>1057058</v>
      </c>
      <c r="C1015" s="28">
        <f>C1002+C1003+C1014</f>
        <v>1008070</v>
      </c>
      <c r="D1015" s="28">
        <f>D1002+D1003+D1014</f>
        <v>1105551</v>
      </c>
      <c r="E1015" s="28"/>
      <c r="F1015" s="28"/>
      <c r="G1015" s="28"/>
      <c r="H1015" s="28"/>
      <c r="I1015" s="28">
        <f>I1002+I1003+I1014</f>
        <v>1205160.94</v>
      </c>
      <c r="J1015" s="28"/>
      <c r="K1015" s="61"/>
      <c r="Q1015" s="2">
        <f t="shared" si="244"/>
        <v>4375839.94</v>
      </c>
      <c r="R1015" s="64"/>
      <c r="S1015" s="64"/>
      <c r="T1015" s="65"/>
    </row>
    <row r="1016" hidden="1" spans="3:20">
      <c r="C1016" s="59"/>
      <c r="D1016" s="59"/>
      <c r="I1016" s="63"/>
      <c r="R1016" s="68"/>
      <c r="S1016" s="68"/>
      <c r="T1016" s="37"/>
    </row>
    <row r="1017" hidden="1" spans="2:20">
      <c r="B1017" s="11">
        <f>B1015-'市级一般公共预算收入 '!B131</f>
        <v>0</v>
      </c>
      <c r="C1017" s="11">
        <f>C1015-'市级一般公共预算收入 '!C131</f>
        <v>0.463807000080124</v>
      </c>
      <c r="D1017" s="11">
        <f>D1015-'市级一般公共预算收入 '!D131</f>
        <v>0.367939999792725</v>
      </c>
      <c r="I1017" s="8"/>
      <c r="R1017" s="37"/>
      <c r="S1017" s="37"/>
      <c r="T1017" s="37"/>
    </row>
    <row r="1018" hidden="1" spans="2:19">
      <c r="B1018" s="60"/>
      <c r="C1018" s="60"/>
      <c r="D1018" s="60"/>
      <c r="E1018" s="60">
        <f>E1015-全市一般公共预算收入!E131</f>
        <v>0</v>
      </c>
      <c r="F1018" s="60">
        <f>F1015-全市一般公共预算收入!F131</f>
        <v>0</v>
      </c>
      <c r="G1018" s="60">
        <f>G1015-全市一般公共预算收入!G131</f>
        <v>0</v>
      </c>
      <c r="H1018" s="60">
        <f>H1015-全市一般公共预算收入!H131</f>
        <v>0</v>
      </c>
      <c r="I1018" s="60"/>
      <c r="R1018" s="63"/>
      <c r="S1018" s="63"/>
    </row>
    <row r="1019" hidden="1" spans="3:3">
      <c r="C1019" s="59"/>
    </row>
    <row r="1020" hidden="1"/>
    <row r="1021" hidden="1" spans="3:4">
      <c r="C1021" s="59"/>
      <c r="D1021" s="59"/>
    </row>
    <row r="1022" hidden="1" spans="3:3">
      <c r="C1022" s="59"/>
    </row>
  </sheetData>
  <autoFilter ref="Q1:Q1022">
    <filterColumn colId="0">
      <filters>
        <filter val="54146.56943"/>
        <filter val="10889.10884"/>
        <filter val="1103.495036"/>
        <filter val="89.1"/>
        <filter val="19.2"/>
        <filter val="15.3"/>
        <filter val="131.3"/>
        <filter val="485.3"/>
        <filter val="779.3"/>
        <filter val="66587.92174"/>
        <filter val="159.5"/>
        <filter val="899.5"/>
        <filter val="45.6"/>
        <filter val="69.6"/>
        <filter val="341.7"/>
        <filter val="541.8"/>
        <filter val="13151.2"/>
        <filter val="37678.85653"/>
        <filter val="45571.95155"/>
        <filter val="11387.58765"/>
        <filter val="11812.13437"/>
        <filter val="100"/>
        <filter val="500"/>
        <filter val="-100"/>
        <filter val="2500"/>
        <filter val="1"/>
        <filter val="2"/>
        <filter val="3"/>
        <filter val="4"/>
        <filter val="5"/>
        <filter val="6"/>
        <filter val="38434.94827"/>
        <filter val="8"/>
        <filter val="1691.205149"/>
        <filter val="23636.08629"/>
        <filter val="110"/>
        <filter val="860.4874021"/>
        <filter val="21912"/>
        <filter val="114"/>
        <filter val="4330.590348"/>
        <filter val="330154.749"/>
        <filter val="520"/>
        <filter val="1121"/>
        <filter val="122"/>
        <filter val="1522"/>
        <filter val="5120.381632"/>
        <filter val="18004.72038"/>
        <filter val="819.3615519"/>
        <filter val="-138"/>
        <filter val="150"/>
        <filter val="294170.16"/>
        <filter val="158"/>
        <filter val="160"/>
        <filter val="11564"/>
        <filter val="1362.8994"/>
        <filter val="-80"/>
        <filter val="10056.38005"/>
        <filter val="186"/>
        <filter val="188"/>
        <filter val="34052.54413"/>
        <filter val="104825.4033"/>
        <filter val="-1514.544575"/>
        <filter val="35479.84813"/>
        <filter val="36570.10114"/>
        <filter val="10371.56715"/>
        <filter val="18145.49565"/>
        <filter val="-5.713991378"/>
        <filter val="1052.478571"/>
        <filter val="5397.321128"/>
        <filter val="93166.59539"/>
        <filter val="3569.196192"/>
        <filter val="3263.02"/>
        <filter val="5041.491313"/>
        <filter val="2323.358133"/>
        <filter val="1455.03"/>
        <filter val="3598.394284"/>
        <filter val="132130.34"/>
        <filter val="315754.4276"/>
        <filter val="1578.07"/>
        <filter val="2491.08"/>
        <filter val="2.1"/>
        <filter val="181397.0641"/>
        <filter val="2.4"/>
        <filter val="6.5"/>
        <filter val="156.5"/>
        <filter val="272.7"/>
        <filter val="912.7"/>
        <filter val="456.8"/>
        <filter val="6521.038529"/>
        <filter val="2412.379219"/>
        <filter val="10387.94862"/>
        <filter val="200"/>
        <filter val="307.01"/>
        <filter val="338.01"/>
        <filter val="551.01"/>
        <filter val="41.02"/>
        <filter val="122.02"/>
        <filter val="564.02"/>
        <filter val="203"/>
        <filter val="-203"/>
        <filter val="210.03"/>
        <filter val="244.03"/>
        <filter val="279.04"/>
        <filter val="120310.34"/>
        <filter val="62.05"/>
        <filter val="424.05"/>
        <filter val="103360.5025"/>
        <filter val="86.06"/>
        <filter val="224.07"/>
        <filter val="594.07"/>
        <filter val="298.08"/>
        <filter val="455.08"/>
        <filter val="5015.979289"/>
        <filter val="180.11"/>
        <filter val="361.11"/>
        <filter val="1259.41"/>
        <filter val="1932.42"/>
        <filter val="102.13"/>
        <filter val="388.13"/>
        <filter val="26.14"/>
        <filter val="423.14"/>
        <filter val="138.15"/>
        <filter val="1019.46"/>
        <filter val="1455.46"/>
        <filter val="1.17"/>
        <filter val="6.17"/>
        <filter val="1823.48"/>
        <filter val="5059.48"/>
        <filter val="143.19"/>
        <filter val="10207.47949"/>
        <filter val="1007.31"/>
        <filter val="1844.31"/>
        <filter val="2102.31"/>
        <filter val="4342.31"/>
        <filter val="80.22"/>
        <filter val="5106.299393"/>
        <filter val="8.24"/>
        <filter val="18.24"/>
        <filter val="140.25"/>
        <filter val="3011.35"/>
        <filter val="226"/>
        <filter val="3.26"/>
        <filter val="11.26"/>
        <filter val="66.26"/>
        <filter val="1460.908536"/>
        <filter val="287.26"/>
        <filter val="10208.86536"/>
        <filter val="40.27"/>
        <filter val="354.27"/>
        <filter val="3.28"/>
        <filter val="56.28"/>
        <filter val="703.28"/>
        <filter val="78.29"/>
        <filter val="707.29"/>
        <filter val="1231"/>
        <filter val="22.31"/>
        <filter val="451.31"/>
        <filter val="624.31"/>
        <filter val="25.32"/>
        <filter val="277.32"/>
        <filter val="278.32"/>
        <filter val="622.32"/>
        <filter val="4281.23"/>
        <filter val="1409606.373"/>
        <filter val="6235.23"/>
        <filter val="78.34"/>
        <filter val="120.35"/>
        <filter val="146.35"/>
        <filter val="192.35"/>
        <filter val="321.35"/>
        <filter val="1777.25"/>
        <filter val="5604.25"/>
        <filter val="3.36"/>
        <filter val="163.36"/>
        <filter val="346.36"/>
        <filter val="418.36"/>
        <filter val="470.36"/>
        <filter val="299.37"/>
        <filter val="769.37"/>
        <filter val="1581.27"/>
        <filter val="2426.27"/>
        <filter val="38.38"/>
        <filter val="107.38"/>
        <filter val="634.38"/>
        <filter val="697.38"/>
        <filter val="4.39"/>
        <filter val="12.39"/>
        <filter val="366.39"/>
        <filter val="50.41"/>
        <filter val="894.41"/>
        <filter val="44.42"/>
        <filter val="7531.823802"/>
        <filter val="104.42"/>
        <filter val="243"/>
        <filter val="41.43"/>
        <filter val="485.44"/>
        <filter val="1066.15"/>
        <filter val="159.46"/>
        <filter val="4980.16"/>
        <filter val="0.47"/>
        <filter val="6.47"/>
        <filter val="57.47"/>
        <filter val="47.48"/>
        <filter val="350.48"/>
        <filter val="532.48"/>
        <filter val="1187.308"/>
        <filter val="683.49"/>
        <filter val="718.49"/>
        <filter val="250"/>
        <filter val="211.52"/>
        <filter val="5.53"/>
        <filter val="210.53"/>
        <filter val="798.53"/>
        <filter val="2934.84"/>
        <filter val="137.57"/>
        <filter val="306.57"/>
        <filter val="684.57"/>
        <filter val="2427.87"/>
        <filter val="527.58"/>
        <filter val="1364.88"/>
        <filter val="2551.88"/>
        <filter val="5777.88"/>
        <filter val="7272.88"/>
        <filter val="3531.89"/>
        <filter val="21.61"/>
        <filter val="2639.097421"/>
        <filter val="2117.771601"/>
        <filter val="347.61"/>
        <filter val="4241.71"/>
        <filter val="986.8493151"/>
        <filter val="662"/>
        <filter val="25.62"/>
        <filter val="-3842.139392"/>
        <filter val="1000.72"/>
        <filter val="376.3515152"/>
        <filter val="616.5251152"/>
        <filter val="156.63"/>
        <filter val="264"/>
        <filter val="174.65"/>
        <filter val="4311.76"/>
        <filter val="267"/>
        <filter val="304.68"/>
        <filter val="438.68"/>
        <filter val="451.68"/>
        <filter val="2.69"/>
        <filter val="426.69"/>
        <filter val="1039.79"/>
        <filter val="1271"/>
        <filter val="2.71"/>
        <filter val="825.71"/>
        <filter val="2.72"/>
        <filter val="1246.528302"/>
        <filter val="551.72"/>
        <filter val="5.73"/>
        <filter val="17.73"/>
        <filter val="128.73"/>
        <filter val="444.73"/>
        <filter val="5105.63"/>
        <filter val="130.74"/>
        <filter val="5698.89934"/>
        <filter val="22.75"/>
        <filter val="118.75"/>
        <filter val="161675"/>
        <filter val="13.76"/>
        <filter val="1168.66"/>
        <filter val="1290.66"/>
        <filter val="2588.66"/>
        <filter val="7144.66"/>
        <filter val="89.77"/>
        <filter val="2176.67"/>
        <filter val="2456.67"/>
        <filter val="58.78"/>
        <filter val="2728.68"/>
        <filter val="8479.68"/>
        <filter val="320.79"/>
        <filter val="710.79"/>
        <filter val="280"/>
        <filter val="7115.51"/>
        <filter val="1174.52"/>
        <filter val="124.83"/>
        <filter val="735.83"/>
        <filter val="1708.53"/>
        <filter val="3762.53"/>
        <filter val="4359.53"/>
        <filter val="1246.54"/>
        <filter val="1327.54"/>
        <filter val="2858.54"/>
        <filter val="100.85"/>
        <filter val="325.86"/>
        <filter val="484.86"/>
        <filter val="1988.56"/>
        <filter val="682.87"/>
        <filter val="5392.57"/>
        <filter val="7317.57"/>
        <filter val="326.88"/>
        <filter val="929.88"/>
        <filter val="257.89"/>
        <filter val="164.91"/>
        <filter val="39.92"/>
        <filter val="68.92"/>
        <filter val="13557.17212"/>
        <filter val="501.93"/>
        <filter val="613.94"/>
        <filter val="131755.6635"/>
        <filter val="64772.6735"/>
        <filter val="296"/>
        <filter val="0.96"/>
        <filter val="848.96"/>
        <filter val="30.97"/>
        <filter val="182.97"/>
        <filter val="223.97"/>
        <filter val="356.97"/>
        <filter val="14828.37767"/>
        <filter val="14539.36277"/>
        <filter val="80.98"/>
        <filter val="3791.892258"/>
        <filter val="133.98"/>
        <filter val="211.98"/>
        <filter val="377.98"/>
        <filter val="473.99"/>
        <filter val="631.99"/>
        <filter val="4861.375"/>
        <filter val="89455.57732"/>
        <filter val="247711.0414"/>
        <filter val="4174.299065"/>
        <filter val="5998.901625"/>
        <filter val="16965.23246"/>
        <filter val="5366.32031"/>
        <filter val="1127.92"/>
        <filter val="1417.93"/>
        <filter val="-13631.2833"/>
        <filter val="112470.4554"/>
        <filter val="6490.95"/>
        <filter val="2342.144776"/>
        <filter val="3694.96"/>
        <filter val="5337.97"/>
        <filter val="1010.98"/>
        <filter val="#DIV/0!"/>
        <filter val="1934.586942"/>
        <filter val="10368.13"/>
        <filter val="48.05405405"/>
        <filter val="4554.656346"/>
        <filter val="2468.568087"/>
        <filter val="22589.29"/>
        <filter val="37.3"/>
        <filter val="23623.13"/>
        <filter val="113.4"/>
        <filter val="1593.4"/>
        <filter val="277.5"/>
        <filter val="487.5"/>
        <filter val="3.6"/>
        <filter val="97.6"/>
        <filter val="607.7"/>
        <filter val="187.8"/>
        <filter val="13.9"/>
        <filter val="1573.9"/>
        <filter val="6733.925511"/>
        <filter val="3114.178723"/>
        <filter val="5763.702014"/>
        <filter val="418839.34"/>
        <filter val="7048.058268"/>
        <filter val="300"/>
        <filter val="20824.32"/>
        <filter val="3523031.824"/>
        <filter val="28518.22745"/>
        <filter val="306"/>
        <filter val="16774.48"/>
        <filter val="21928.39"/>
        <filter val="16945.80303"/>
        <filter val="24342.49508"/>
        <filter val="649.4328328"/>
        <filter val="320"/>
        <filter val="-325"/>
        <filter val="329"/>
        <filter val="16123.24301"/>
        <filter val="62729.12904"/>
        <filter val="870.770127"/>
        <filter val="499.8815331"/>
        <filter val="4950.762312"/>
        <filter val="4380.719683"/>
        <filter val="17663.95"/>
        <filter val="356"/>
        <filter val="43601.90072"/>
        <filter val="4020.674473"/>
        <filter val="766"/>
        <filter val="1372"/>
        <filter val="666.2902882"/>
        <filter val="1374"/>
        <filter val="10990.27342"/>
        <filter val="794.913396"/>
        <filter val="5078.931945"/>
        <filter val="396"/>
        <filter val="94177.95339"/>
        <filter val="61662.84813"/>
        <filter val="15166.64"/>
        <filter val="15669.64"/>
        <filter val="2192.847757"/>
        <filter val="10975.21749"/>
        <filter val="3127.461816"/>
        <filter val="20742.86"/>
        <filter val="12335.48965"/>
        <filter val="34450.02647"/>
        <filter val="15539.90768"/>
        <filter val="8276.603665"/>
        <filter val="65726.8078"/>
        <filter val="304.1"/>
        <filter val="19144.47031"/>
        <filter val="338.2"/>
        <filter val="70459.86962"/>
        <filter val="18.3"/>
        <filter val="410.3"/>
        <filter val="518.4"/>
        <filter val="8.5"/>
        <filter val="10.5"/>
        <filter val="30.5"/>
        <filter val="94.5"/>
        <filter val="4060.5"/>
        <filter val="110.6"/>
        <filter val="260.6"/>
        <filter val="20.7"/>
        <filter val="60.7"/>
        <filter val="650.7"/>
        <filter val="114.8"/>
        <filter val="460.9"/>
        <filter val="19618.1"/>
        <filter val="-1202.249545"/>
        <filter val="17644.5"/>
        <filter val="400"/>
        <filter val="1000"/>
        <filter val="23000"/>
        <filter val="113913.424"/>
        <filter val="135350.1029"/>
        <filter val="10"/>
        <filter val="59294.20351"/>
        <filter val="12"/>
        <filter val="13"/>
        <filter val="14"/>
        <filter val="15"/>
        <filter val="415"/>
        <filter val="19"/>
        <filter val="20"/>
        <filter val="11820"/>
        <filter val="21"/>
        <filter val="407.5384615"/>
        <filter val="210.1543116"/>
        <filter val="215034.6039"/>
        <filter val="30"/>
        <filter val="832"/>
        <filter val="551.4080842"/>
        <filter val="125034"/>
        <filter val="4375839.94"/>
        <filter val="35"/>
        <filter val="837"/>
        <filter val="363.4202247"/>
        <filter val="478443"/>
        <filter val="165196.3004"/>
        <filter val="46"/>
        <filter val="48"/>
        <filter val="49"/>
        <filter val="53403.77519"/>
        <filter val="50"/>
        <filter val="52"/>
        <filter val="36101.21885"/>
        <filter val="57"/>
        <filter val="4958.700808"/>
        <filter val="59"/>
        <filter val="60"/>
        <filter val="1861"/>
        <filter val="1800.63171"/>
        <filter val="462"/>
        <filter val="63"/>
        <filter val="65"/>
        <filter val="732.5823755"/>
        <filter val="1578.21807"/>
        <filter val="70"/>
        <filter val="2080.760563"/>
        <filter val="78"/>
        <filter val="4816.960009"/>
        <filter val="395.8888889"/>
        <filter val="80"/>
        <filter val="8850.900853"/>
        <filter val="487"/>
        <filter val="1234603.297"/>
        <filter val="-945.2467478"/>
        <filter val="90"/>
        <filter val="95"/>
        <filter val="1391.543455"/>
        <filter val="34773.3542"/>
        <filter val="33430.68184"/>
        <filter val="8382.746559"/>
        <filter val="5652.226484"/>
        <filter val="60365.6555"/>
        <filter val="29289.07325"/>
        <filter val="2588.158929"/>
        <filter val="-534.650251"/>
        <filter val="32469.24131"/>
        <filter val="8363.767763"/>
        <filter val="204928.9505"/>
      </filters>
    </filterColumn>
    <extLst/>
  </autoFilter>
  <mergeCells count="16">
    <mergeCell ref="A2:K2"/>
    <mergeCell ref="C3:F3"/>
    <mergeCell ref="B4:H4"/>
    <mergeCell ref="I4:K4"/>
    <mergeCell ref="G5:H5"/>
    <mergeCell ref="J5:K5"/>
    <mergeCell ref="A4:A6"/>
    <mergeCell ref="B5:B6"/>
    <mergeCell ref="C5:C6"/>
    <mergeCell ref="D5:D6"/>
    <mergeCell ref="E5:E6"/>
    <mergeCell ref="F5:F6"/>
    <mergeCell ref="I5:I6"/>
    <mergeCell ref="R5:R6"/>
    <mergeCell ref="S5:S6"/>
    <mergeCell ref="T4:T6"/>
  </mergeCells>
  <printOptions horizontalCentered="1"/>
  <pageMargins left="0.471527777777778" right="0.471527777777778" top="0.747916666666667" bottom="0.629166666666667" header="0.313888888888889" footer="0.432638888888889"/>
  <pageSetup paperSize="9" scale="71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全市一般公共预算收入</vt:lpstr>
      <vt:lpstr>全市一般公共预算支出</vt:lpstr>
      <vt:lpstr>市级一般公共预算收入 </vt:lpstr>
      <vt:lpstr>市级一般公共预算支出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吴海妮</dc:creator>
  <cp:lastModifiedBy>杨炽</cp:lastModifiedBy>
  <dcterms:created xsi:type="dcterms:W3CDTF">2018-12-30T09:38:00Z</dcterms:created>
  <cp:lastPrinted>2020-11-12T16:34:00Z</cp:lastPrinted>
  <dcterms:modified xsi:type="dcterms:W3CDTF">2023-03-07T01:19:15Z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14</vt:lpwstr>
  </property>
  <property fmtid="{D5CDD505-2E9C-101B-9397-08002B2CF9AE}" pid="4" name="ICV">
    <vt:lpwstr>64277F27A6484F8AB7CF1AD579853E38</vt:lpwstr>
  </property>
</Properties>
</file>