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工作\2020年8月13日之前\政府信息公开\2020年预算公开\玉林市财政局关于做好2020年玉林市市直部门预算公开工作的通知\"/>
    </mc:Choice>
  </mc:AlternateContent>
  <bookViews>
    <workbookView xWindow="240" yWindow="60" windowWidth="21840" windowHeight="12315" tabRatio="939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0">'1.财政拨款收支总表'!$A$1:$G$34</definedName>
    <definedName name="_xlnm.Print_Area" localSheetId="1">'2.一般公共预算支出表'!$A$1:$G$35</definedName>
    <definedName name="_xlnm.Print_Area" localSheetId="2">'3.一般公共预算基本支出表'!$A$1:$E$40</definedName>
    <definedName name="_xlnm.Print_Area" localSheetId="3">'4.“三公”经费预算情况表'!$A$1:$H$11</definedName>
    <definedName name="_xlnm.Print_Area" localSheetId="4">'5.政府性基金预算拨款支出预算表'!$A$1:$R$12</definedName>
    <definedName name="_xlnm.Print_Area" localSheetId="5">'6.部门收支总表'!$A$1:$F$23</definedName>
    <definedName name="_xlnm.Print_Area" localSheetId="6">'7.部门收入总表'!$A$1:$AC$30</definedName>
    <definedName name="_xlnm.Print_Area" localSheetId="7">'8.部门支出总表'!$A$1:$R$98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52511"/>
</workbook>
</file>

<file path=xl/calcChain.xml><?xml version="1.0" encoding="utf-8"?>
<calcChain xmlns="http://schemas.openxmlformats.org/spreadsheetml/2006/main">
  <c r="G6" i="7" l="1"/>
  <c r="F7" i="7"/>
  <c r="F8" i="7"/>
  <c r="G8" i="7" s="1"/>
  <c r="F9" i="7"/>
  <c r="G9" i="7" s="1"/>
  <c r="F10" i="7"/>
  <c r="G10" i="7" s="1"/>
  <c r="F6" i="7"/>
  <c r="H26" i="4"/>
  <c r="H27" i="4"/>
  <c r="H28" i="4"/>
  <c r="H29" i="4"/>
  <c r="H30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31" i="4"/>
  <c r="H32" i="4"/>
  <c r="H33" i="4"/>
  <c r="H7" i="4"/>
  <c r="E15" i="19"/>
  <c r="B14" i="19"/>
  <c r="AC9" i="23"/>
  <c r="AC10" i="23"/>
  <c r="AC11" i="23"/>
  <c r="AC12" i="23"/>
  <c r="I7" i="15"/>
  <c r="G7" i="15" s="1"/>
  <c r="I8" i="15"/>
  <c r="G8" i="15" s="1"/>
  <c r="K7" i="15"/>
  <c r="K8" i="15"/>
  <c r="N7" i="15"/>
  <c r="N8" i="15"/>
  <c r="F9" i="15"/>
  <c r="G9" i="15"/>
  <c r="H9" i="15"/>
  <c r="I9" i="15"/>
  <c r="J9" i="15"/>
  <c r="K9" i="15"/>
  <c r="L9" i="15"/>
  <c r="M9" i="15"/>
  <c r="N9" i="15"/>
  <c r="C9" i="23"/>
  <c r="C10" i="23"/>
  <c r="C11" i="23"/>
  <c r="C12" i="23"/>
  <c r="C35" i="6"/>
  <c r="C19" i="6" s="1"/>
  <c r="E35" i="6"/>
  <c r="E19" i="6" s="1"/>
  <c r="E6" i="6" s="1"/>
  <c r="C6" i="6" s="1"/>
  <c r="E7" i="19"/>
  <c r="E5" i="19" s="1"/>
  <c r="B5" i="19"/>
  <c r="B7" i="19"/>
  <c r="F7" i="5"/>
  <c r="E6" i="4"/>
  <c r="E34" i="4" s="1"/>
  <c r="H34" i="4" s="1"/>
  <c r="G7" i="5"/>
  <c r="B7" i="4"/>
  <c r="B6" i="4" s="1"/>
  <c r="B34" i="4" s="1"/>
  <c r="F6" i="4"/>
  <c r="F34" i="4" s="1"/>
  <c r="G6" i="4"/>
  <c r="G34" i="4" s="1"/>
  <c r="D28" i="4"/>
  <c r="C8" i="23"/>
  <c r="D8" i="23" s="1"/>
  <c r="E8" i="23" s="1"/>
  <c r="F8" i="23" s="1"/>
  <c r="G8" i="23" s="1"/>
  <c r="H8" i="23" s="1"/>
  <c r="I8" i="23" s="1"/>
  <c r="J8" i="23" s="1"/>
  <c r="K8" i="23" s="1"/>
  <c r="L8" i="23" s="1"/>
  <c r="M8" i="23" s="1"/>
  <c r="N8" i="23" s="1"/>
  <c r="O8" i="23" s="1"/>
  <c r="P8" i="23" s="1"/>
  <c r="Q8" i="23" s="1"/>
  <c r="R8" i="23" s="1"/>
  <c r="S8" i="23" s="1"/>
  <c r="T8" i="23" s="1"/>
  <c r="U8" i="23" s="1"/>
  <c r="V8" i="23" s="1"/>
  <c r="W8" i="23" s="1"/>
  <c r="X8" i="23" s="1"/>
  <c r="Y8" i="23" s="1"/>
  <c r="Z8" i="23" s="1"/>
  <c r="AA8" i="23" s="1"/>
  <c r="AB8" i="23" s="1"/>
  <c r="AC8" i="23" s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9" i="4"/>
  <c r="D30" i="4"/>
  <c r="D31" i="4"/>
  <c r="D32" i="4"/>
  <c r="D33" i="4"/>
  <c r="B12" i="23" l="1"/>
  <c r="B11" i="23"/>
  <c r="E7" i="5"/>
  <c r="F7" i="15"/>
  <c r="B9" i="23"/>
  <c r="F8" i="15"/>
  <c r="B10" i="23"/>
  <c r="B17" i="19"/>
  <c r="D6" i="4"/>
  <c r="D34" i="4"/>
</calcChain>
</file>

<file path=xl/sharedStrings.xml><?xml version="1.0" encoding="utf-8"?>
<sst xmlns="http://schemas.openxmlformats.org/spreadsheetml/2006/main" count="821" uniqueCount="320">
  <si>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</si>
  <si>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</si>
  <si>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</si>
  <si>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</si>
  <si>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</si>
  <si>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</si>
  <si>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</si>
  <si>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</si>
  <si>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</si>
  <si>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</si>
  <si>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</si>
  <si>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</si>
  <si>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</si>
  <si>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</si>
  <si>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</si>
  <si>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</si>
  <si>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</si>
  <si>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</si>
  <si>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</si>
  <si>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</si>
  <si>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</si>
  <si>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</si>
  <si>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</si>
  <si>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</si>
  <si>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</si>
  <si>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</si>
  <si>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</si>
  <si>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</si>
  <si>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</si>
  <si>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</si>
  <si>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</si>
  <si>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</si>
  <si>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</si>
  <si>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</si>
  <si>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</si>
  <si>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</si>
  <si>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</si>
  <si>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</si>
  <si>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</si>
  <si>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</si>
  <si>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</si>
  <si>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</si>
  <si>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</si>
  <si>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</si>
  <si>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</si>
  <si>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</si>
  <si>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</si>
  <si>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</si>
  <si>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</si>
  <si>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</si>
  <si>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</si>
  <si>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</si>
  <si>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</si>
  <si>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</si>
  <si>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</si>
  <si>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</si>
  <si>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</si>
  <si>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</si>
  <si>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</si>
  <si>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</si>
  <si>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</si>
  <si>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</si>
  <si>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</si>
  <si>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</si>
  <si>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</si>
  <si>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</si>
  <si>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</si>
  <si>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</si>
  <si>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</si>
  <si>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</si>
  <si>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</si>
  <si>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</si>
  <si>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</si>
  <si>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</si>
  <si>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</si>
  <si>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</si>
  <si>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</si>
  <si>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</si>
  <si>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</si>
  <si>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</si>
  <si>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</si>
  <si>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</si>
  <si>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</si>
  <si>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</si>
  <si>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</si>
  <si>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</si>
  <si>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</si>
  <si>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</si>
  <si>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</si>
  <si>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</si>
  <si>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</si>
  <si>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</si>
  <si>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</si>
  <si>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</si>
  <si>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</si>
  <si>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</si>
  <si>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</si>
  <si>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</si>
  <si>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</si>
  <si>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</si>
  <si>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</si>
  <si>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</si>
  <si>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</si>
  <si>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</si>
  <si>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</si>
  <si>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</si>
  <si>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</si>
  <si>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</si>
  <si>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</si>
  <si>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</si>
  <si>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</si>
  <si>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</si>
  <si>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</si>
  <si>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</si>
  <si>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</si>
  <si>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</si>
  <si>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</si>
  <si>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</si>
  <si>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</si>
  <si>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</si>
  <si>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</si>
  <si>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</si>
  <si>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</si>
  <si>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</si>
  <si>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</si>
  <si>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</si>
  <si>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</si>
  <si>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</si>
  <si>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</si>
  <si>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</si>
  <si>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</si>
  <si>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</si>
  <si>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</si>
  <si>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</si>
  <si>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</si>
  <si>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</si>
  <si>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</si>
  <si>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</si>
  <si>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</si>
  <si>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</si>
  <si>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</si>
  <si>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</si>
  <si>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</si>
  <si>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</si>
  <si>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</si>
  <si>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</si>
  <si>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</si>
  <si>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</si>
  <si>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</si>
  <si>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</si>
  <si>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</si>
  <si>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</si>
  <si>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</si>
  <si>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</si>
  <si>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</si>
  <si>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</si>
  <si>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</si>
  <si>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</si>
  <si>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</si>
  <si>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</si>
  <si>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</si>
  <si>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</si>
  <si>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</si>
  <si>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</si>
  <si>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</si>
  <si>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</si>
  <si>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</si>
  <si>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</si>
  <si>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</si>
  <si>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</si>
  <si>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</si>
  <si>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</si>
  <si>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</si>
  <si>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</si>
  <si>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</si>
  <si>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</si>
  <si>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</si>
  <si>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</si>
  <si>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</si>
  <si>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</si>
  <si>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</si>
  <si>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</si>
  <si>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</si>
  <si>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</si>
  <si>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</si>
  <si>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</si>
  <si>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</si>
  <si>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</si>
  <si>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</si>
  <si>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</si>
  <si>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</si>
  <si>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</si>
  <si>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</si>
  <si>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</si>
  <si>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201</t>
  </si>
  <si>
    <t>一般公共服务支出</t>
  </si>
  <si>
    <t>03</t>
  </si>
  <si>
    <t xml:space="preserve">  政府办公厅（室）及相关机构事务</t>
  </si>
  <si>
    <t xml:space="preserve">  </t>
  </si>
  <si>
    <t>01</t>
  </si>
  <si>
    <t xml:space="preserve">    行政运行</t>
  </si>
  <si>
    <t>50</t>
  </si>
  <si>
    <t xml:space="preserve">    事业运行</t>
  </si>
  <si>
    <t>06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</si>
  <si>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</si>
  <si>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</si>
  <si>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</si>
  <si>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</si>
  <si>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</si>
  <si>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</si>
  <si>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</si>
  <si>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</si>
  <si>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</si>
  <si>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</si>
  <si>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</si>
  <si>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</si>
  <si>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02</t>
  </si>
  <si>
    <t xml:space="preserve">    事业单位医疗</t>
  </si>
  <si>
    <t xml:space="preserve">    公务员医疗补助</t>
  </si>
  <si>
    <t>99</t>
  </si>
  <si>
    <t xml:space="preserve">    其他行政事业单位医疗支出</t>
  </si>
  <si>
    <t>212</t>
  </si>
  <si>
    <t>城乡社区支出</t>
  </si>
  <si>
    <t xml:space="preserve">  城乡社区管理事务</t>
  </si>
  <si>
    <t>07</t>
  </si>
  <si>
    <t xml:space="preserve">    市政公用行业市场监管</t>
  </si>
  <si>
    <t xml:space="preserve">    其他城乡社区管理事务支出</t>
  </si>
  <si>
    <t>215</t>
  </si>
  <si>
    <t>资源勘探工业信息等支出</t>
  </si>
  <si>
    <t xml:space="preserve">  建筑业</t>
  </si>
  <si>
    <t xml:space="preserve">    其他建筑业支出</t>
  </si>
  <si>
    <t>221</t>
  </si>
  <si>
    <t>住房保障支出</t>
  </si>
  <si>
    <t xml:space="preserve">  保障性安居工程支出</t>
  </si>
  <si>
    <t xml:space="preserve">    农村危房改造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</si>
  <si>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</si>
  <si>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</si>
  <si>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</si>
  <si>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</si>
  <si>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</si>
  <si>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</si>
  <si>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</si>
  <si>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</si>
  <si>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</si>
  <si>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</si>
  <si>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</si>
  <si>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</si>
  <si>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</si>
  <si>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</si>
  <si>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</si>
  <si>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</si>
  <si>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</si>
  <si>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</si>
  <si>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</si>
  <si>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</si>
  <si>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</si>
  <si>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</si>
  <si>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</si>
  <si>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</si>
  <si>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</si>
  <si>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</si>
  <si>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</si>
  <si>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</si>
  <si>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</si>
  <si>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</si>
  <si>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</si>
  <si>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</si>
  <si>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</si>
  <si>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</si>
  <si>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</si>
  <si>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</si>
  <si>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303</t>
  </si>
  <si>
    <t>建设部门</t>
  </si>
  <si>
    <t xml:space="preserve">  303003</t>
  </si>
  <si>
    <t xml:space="preserve">  玉林市墙体材料改革办公室</t>
  </si>
  <si>
    <t>229</t>
  </si>
  <si>
    <t>04</t>
  </si>
  <si>
    <t xml:space="preserve">    </t>
  </si>
  <si>
    <t xml:space="preserve">    其他政府性基金安排的支出</t>
  </si>
  <si>
    <t xml:space="preserve">  303009</t>
  </si>
  <si>
    <t xml:space="preserve">  玉林市房屋征收补偿办公室</t>
  </si>
  <si>
    <t>08</t>
  </si>
  <si>
    <t>10</t>
  </si>
  <si>
    <t xml:space="preserve">    棚户区改造支出</t>
  </si>
  <si>
    <t xml:space="preserve">  玉林市住房和城乡规划建设局</t>
  </si>
  <si>
    <t xml:space="preserve">    玉林市住房和城乡规划建设局</t>
  </si>
  <si>
    <t xml:space="preserve">    玉林市墙体材料改革办公室</t>
  </si>
  <si>
    <t xml:space="preserve">  玉林市建筑安装工程劳动保险费用管理办公室</t>
  </si>
  <si>
    <t xml:space="preserve">    玉林市建筑安装工程劳动保险费用管理办公室</t>
  </si>
  <si>
    <t xml:space="preserve">  玉林市建设工程质量安全监督站</t>
  </si>
  <si>
    <t xml:space="preserve">    玉林市建设工程质量安全监督站</t>
  </si>
  <si>
    <t xml:space="preserve">  玉林市城市公用事业管理处</t>
  </si>
  <si>
    <t xml:space="preserve">    玉林市城市公用事业管理处</t>
  </si>
  <si>
    <t xml:space="preserve">  玉林市燃气管理办公室</t>
  </si>
  <si>
    <t xml:space="preserve">    玉林市燃气管理办公室</t>
  </si>
  <si>
    <t xml:space="preserve">    玉林市房屋征收补偿办公室</t>
  </si>
  <si>
    <t xml:space="preserve">  玉林市建设标准工程造价管理站</t>
  </si>
  <si>
    <t xml:space="preserve">    玉林市建设标准工程造价管理站</t>
  </si>
  <si>
    <t xml:space="preserve">  玉林市人防执法监察支队</t>
  </si>
  <si>
    <t xml:space="preserve">    玉林市人防执法监察支队</t>
  </si>
  <si>
    <t xml:space="preserve">  玉林市人防指挥信息保障中心</t>
  </si>
  <si>
    <t xml:space="preserve">    玉林市人防指挥信息保障中心</t>
  </si>
  <si>
    <t xml:space="preserve">  303001</t>
  </si>
  <si>
    <t>211</t>
  </si>
  <si>
    <t xml:space="preserve">    水体</t>
  </si>
  <si>
    <t xml:space="preserve">    一般行政管理事务</t>
  </si>
  <si>
    <t xml:space="preserve">    棚户区改造</t>
  </si>
  <si>
    <t xml:space="preserve">    其他保障性安居工程支出</t>
  </si>
  <si>
    <t xml:space="preserve">  303004</t>
  </si>
  <si>
    <t xml:space="preserve">  303005</t>
  </si>
  <si>
    <t xml:space="preserve">  303007</t>
  </si>
  <si>
    <t xml:space="preserve">  303008</t>
  </si>
  <si>
    <t xml:space="preserve">    征地和拆迁补偿支出</t>
  </si>
  <si>
    <t xml:space="preserve">  303019</t>
  </si>
  <si>
    <t xml:space="preserve">  303021</t>
  </si>
  <si>
    <t xml:space="preserve">  303022</t>
  </si>
  <si>
    <t>机构改革，预算经费增加</t>
    <phoneticPr fontId="3" type="noConversion"/>
  </si>
  <si>
    <t>机构改革，车辆总编制数减少，预算经费减少</t>
    <phoneticPr fontId="3" type="noConversion"/>
  </si>
  <si>
    <t>机构改革，车辆总编制数减少，预算经费减少</t>
    <phoneticPr fontId="3" type="noConversion"/>
  </si>
  <si>
    <t>机构改革，接待预算经费增加及车辆总编制数减少，预算经费减少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</si>
</sst>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7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184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178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78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49" fontId="10" fillId="0" borderId="8" xfId="1230" applyNumberFormat="1" applyFont="1" applyFill="1" applyBorder="1" applyAlignment="1">
      <alignment vertical="center"/>
    </xf>
    <xf numFmtId="49" fontId="10" fillId="0" borderId="17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0" fontId="115" fillId="0" borderId="0" xfId="1238" applyFill="1" applyAlignment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49" fontId="7" fillId="48" borderId="8" xfId="1238" applyNumberFormat="1" applyFont="1" applyFill="1" applyBorder="1" applyAlignment="1">
      <alignment horizontal="center" vertical="center" wrapText="1"/>
    </xf>
    <xf numFmtId="3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8" xfId="1238" applyFont="1" applyFill="1" applyBorder="1" applyAlignment="1">
      <alignment horizontal="left" vertical="center" wrapText="1"/>
    </xf>
    <xf numFmtId="0" fontId="14" fillId="0" borderId="8" xfId="1238" applyFont="1" applyFill="1" applyBorder="1" applyAlignment="1">
      <alignment horizontal="center" vertical="center" wrapText="1"/>
    </xf>
    <xf numFmtId="0" fontId="14" fillId="0" borderId="8" xfId="1238" applyFont="1" applyFill="1" applyBorder="1" applyAlignment="1">
      <alignment horizontal="right" vertical="center" wrapText="1"/>
    </xf>
    <xf numFmtId="0" fontId="7" fillId="0" borderId="26" xfId="1238" applyFont="1" applyFill="1" applyBorder="1" applyAlignment="1">
      <alignment horizontal="center" vertical="center" wrapText="1"/>
    </xf>
    <xf numFmtId="0" fontId="7" fillId="0" borderId="27" xfId="1238" applyFont="1" applyFill="1" applyBorder="1" applyAlignment="1">
      <alignment horizontal="center" vertical="center" wrapText="1"/>
    </xf>
    <xf numFmtId="0" fontId="7" fillId="0" borderId="27" xfId="1238" applyFont="1" applyBorder="1" applyAlignment="1">
      <alignment horizontal="center" vertical="center" wrapText="1"/>
    </xf>
    <xf numFmtId="0" fontId="7" fillId="0" borderId="28" xfId="1238" applyFont="1" applyBorder="1" applyAlignment="1">
      <alignment horizontal="center" vertical="center" wrapText="1"/>
    </xf>
    <xf numFmtId="0" fontId="7" fillId="0" borderId="29" xfId="1238" applyFont="1" applyFill="1" applyBorder="1" applyAlignment="1">
      <alignment vertical="center" wrapText="1"/>
    </xf>
    <xf numFmtId="0" fontId="7" fillId="0" borderId="30" xfId="1238" applyFont="1" applyFill="1" applyBorder="1" applyAlignment="1">
      <alignment vertical="center" wrapText="1"/>
    </xf>
    <xf numFmtId="0" fontId="7" fillId="0" borderId="29" xfId="1238" applyFont="1" applyFill="1" applyBorder="1" applyAlignment="1">
      <alignment horizontal="left" vertical="center" wrapText="1"/>
    </xf>
    <xf numFmtId="0" fontId="23" fillId="0" borderId="29" xfId="1238" applyFont="1" applyFill="1" applyBorder="1" applyAlignment="1">
      <alignment vertical="center" wrapText="1"/>
    </xf>
    <xf numFmtId="0" fontId="7" fillId="0" borderId="29" xfId="1238" applyFont="1" applyFill="1" applyBorder="1" applyAlignment="1">
      <alignment horizontal="center" vertical="center" wrapText="1"/>
    </xf>
    <xf numFmtId="0" fontId="7" fillId="0" borderId="30" xfId="1238" applyFont="1" applyFill="1" applyBorder="1" applyAlignment="1">
      <alignment horizontal="center" vertical="center" wrapText="1"/>
    </xf>
    <xf numFmtId="0" fontId="14" fillId="0" borderId="29" xfId="1238" applyFont="1" applyFill="1" applyBorder="1" applyAlignment="1">
      <alignment horizontal="center" vertical="center" wrapText="1"/>
    </xf>
    <xf numFmtId="0" fontId="14" fillId="0" borderId="30" xfId="1238" applyFont="1" applyFill="1" applyBorder="1" applyAlignment="1">
      <alignment horizontal="center" vertical="center" wrapText="1"/>
    </xf>
    <xf numFmtId="0" fontId="7" fillId="0" borderId="29" xfId="1238" applyFont="1" applyBorder="1" applyAlignment="1">
      <alignment vertical="center" wrapText="1"/>
    </xf>
    <xf numFmtId="0" fontId="7" fillId="48" borderId="30" xfId="1238" applyFont="1" applyFill="1" applyBorder="1" applyAlignment="1">
      <alignment vertical="center" wrapText="1"/>
    </xf>
    <xf numFmtId="0" fontId="14" fillId="0" borderId="31" xfId="1238" applyFont="1" applyFill="1" applyBorder="1" applyAlignment="1">
      <alignment horizontal="center" vertical="center" wrapText="1"/>
    </xf>
    <xf numFmtId="178" fontId="14" fillId="0" borderId="32" xfId="1238" applyNumberFormat="1" applyFont="1" applyFill="1" applyBorder="1" applyAlignment="1" applyProtection="1">
      <alignment horizontal="right" vertical="center" wrapText="1"/>
    </xf>
    <xf numFmtId="0" fontId="7" fillId="0" borderId="32" xfId="1238" applyFont="1" applyFill="1" applyBorder="1" applyAlignment="1">
      <alignment horizontal="center" vertical="center" wrapText="1"/>
    </xf>
    <xf numFmtId="0" fontId="14" fillId="0" borderId="32" xfId="1238" applyFont="1" applyFill="1" applyBorder="1" applyAlignment="1">
      <alignment horizontal="center" vertical="center" wrapText="1"/>
    </xf>
    <xf numFmtId="0" fontId="7" fillId="0" borderId="33" xfId="1238" applyFont="1" applyFill="1" applyBorder="1" applyAlignment="1">
      <alignment horizontal="center" vertical="center" wrapText="1"/>
    </xf>
    <xf numFmtId="0" fontId="7" fillId="0" borderId="8" xfId="1230" applyFont="1" applyBorder="1" applyAlignment="1">
      <alignment horizontal="center" vertical="center" wrapText="1"/>
    </xf>
    <xf numFmtId="10" fontId="2" fillId="0" borderId="0" xfId="1122" applyNumberFormat="1"/>
    <xf numFmtId="10" fontId="2" fillId="0" borderId="0" xfId="1122" applyNumberFormat="1" applyFill="1"/>
    <xf numFmtId="178" fontId="116" fillId="0" borderId="8" xfId="1230" applyNumberFormat="1" applyFont="1" applyFill="1" applyBorder="1" applyAlignment="1">
      <alignment horizontal="right" vertical="center"/>
    </xf>
    <xf numFmtId="4" fontId="2" fillId="0" borderId="8" xfId="1230" applyNumberFormat="1" applyFont="1" applyFill="1" applyBorder="1"/>
    <xf numFmtId="0" fontId="2" fillId="0" borderId="8" xfId="1230" applyFont="1" applyFill="1" applyBorder="1"/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 wrapText="1"/>
    </xf>
    <xf numFmtId="0" fontId="7" fillId="0" borderId="1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4" xfId="1230" applyFont="1" applyBorder="1" applyAlignment="1">
      <alignment horizontal="center" vertical="center" wrapText="1"/>
    </xf>
    <xf numFmtId="0" fontId="8" fillId="0" borderId="0" xfId="1230" applyFont="1" applyAlignment="1">
      <alignment horizontal="center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5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0" borderId="24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23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showZeros="0" zoomScaleNormal="100" workbookViewId="0">
      <selection activeCell="E29" sqref="E29"/>
    </sheetView>
  </sheetViews>
  <sheetFormatPr defaultRowHeight="14.25"/>
  <cols>
    <col min="1" max="1" width="25.5" style="1" customWidth="1"/>
    <col min="2" max="2" width="11.375" style="1" customWidth="1"/>
    <col min="3" max="3" width="27.75" style="1" customWidth="1"/>
    <col min="4" max="4" width="10.875" style="1" customWidth="1"/>
    <col min="5" max="5" width="17.625" style="1" customWidth="1"/>
    <col min="6" max="6" width="23.625" style="1" customWidth="1"/>
    <col min="7" max="7" width="18" style="1" customWidth="1"/>
    <col min="8" max="8" width="9" style="130"/>
    <col min="9" max="16384" width="9" style="1"/>
  </cols>
  <sheetData>
    <row r="1" spans="1:8" ht="14.25" customHeight="1">
      <c r="A1" s="8" t="s">
        <v>0</v>
      </c>
      <c r="G1" s="71" t="s">
        <v>179</v>
      </c>
    </row>
    <row r="2" spans="1:8" ht="28.5" customHeight="1">
      <c r="A2" s="135" t="s">
        <v>60</v>
      </c>
      <c r="B2" s="135"/>
      <c r="C2" s="135"/>
      <c r="D2" s="135"/>
      <c r="E2" s="135"/>
      <c r="F2" s="135"/>
    </row>
    <row r="3" spans="1:8" ht="22.5" customHeight="1">
      <c r="A3" s="8"/>
      <c r="B3" s="8"/>
      <c r="C3" s="8"/>
      <c r="D3" s="8"/>
      <c r="E3" s="8"/>
      <c r="G3" s="70" t="s">
        <v>70</v>
      </c>
    </row>
    <row r="4" spans="1:8" ht="14.25" customHeight="1">
      <c r="A4" s="136" t="s">
        <v>71</v>
      </c>
      <c r="B4" s="136"/>
      <c r="C4" s="137" t="s">
        <v>72</v>
      </c>
      <c r="D4" s="138"/>
      <c r="E4" s="138"/>
      <c r="F4" s="138"/>
      <c r="G4" s="139"/>
    </row>
    <row r="5" spans="1:8" ht="14.25" customHeight="1">
      <c r="A5" s="9" t="s">
        <v>73</v>
      </c>
      <c r="B5" s="9" t="s">
        <v>74</v>
      </c>
      <c r="C5" s="9" t="s">
        <v>73</v>
      </c>
      <c r="D5" s="9" t="s">
        <v>75</v>
      </c>
      <c r="E5" s="10" t="s">
        <v>76</v>
      </c>
      <c r="F5" s="9" t="s">
        <v>77</v>
      </c>
      <c r="G5" s="69" t="s">
        <v>178</v>
      </c>
    </row>
    <row r="6" spans="1:8" s="79" customFormat="1" ht="14.25" customHeight="1">
      <c r="A6" s="77" t="s">
        <v>78</v>
      </c>
      <c r="B6" s="78">
        <f>SUM(B7:B8)</f>
        <v>3138.08</v>
      </c>
      <c r="C6" s="77" t="s">
        <v>79</v>
      </c>
      <c r="D6" s="78">
        <f>E6+F6</f>
        <v>3138.08</v>
      </c>
      <c r="E6" s="78">
        <f>SUM(E7:E33)</f>
        <v>2809.08</v>
      </c>
      <c r="F6" s="78">
        <f>SUM(F7:F33)</f>
        <v>329</v>
      </c>
      <c r="G6" s="78">
        <f>SUM(G7:G33)</f>
        <v>0</v>
      </c>
      <c r="H6" s="131"/>
    </row>
    <row r="7" spans="1:8" s="79" customFormat="1" ht="14.25" customHeight="1">
      <c r="A7" s="77" t="s">
        <v>83</v>
      </c>
      <c r="B7" s="78">
        <f>3402.78-593.7</f>
        <v>2809.08</v>
      </c>
      <c r="C7" s="80" t="s">
        <v>34</v>
      </c>
      <c r="D7" s="78">
        <f t="shared" ref="D7:D33" si="0">E7+F7</f>
        <v>199.06</v>
      </c>
      <c r="E7" s="78">
        <v>199.06</v>
      </c>
      <c r="F7" s="78">
        <v>0</v>
      </c>
      <c r="G7" s="81">
        <v>0</v>
      </c>
      <c r="H7" s="131">
        <f>E7/3138.08</f>
        <v>6.3433691939020043E-2</v>
      </c>
    </row>
    <row r="8" spans="1:8" s="79" customFormat="1" ht="14.25" customHeight="1">
      <c r="A8" s="77" t="s">
        <v>84</v>
      </c>
      <c r="B8" s="78">
        <v>329</v>
      </c>
      <c r="C8" s="80" t="s">
        <v>35</v>
      </c>
      <c r="D8" s="78">
        <f t="shared" si="0"/>
        <v>0</v>
      </c>
      <c r="E8" s="78">
        <v>0</v>
      </c>
      <c r="F8" s="78">
        <v>0</v>
      </c>
      <c r="G8" s="81">
        <v>0</v>
      </c>
      <c r="H8" s="131">
        <f t="shared" ref="H8:H34" si="1">E8/3138.08</f>
        <v>0</v>
      </c>
    </row>
    <row r="9" spans="1:8" s="79" customFormat="1">
      <c r="A9" s="77" t="s">
        <v>167</v>
      </c>
      <c r="B9" s="82">
        <v>0</v>
      </c>
      <c r="C9" s="80" t="s">
        <v>36</v>
      </c>
      <c r="D9" s="78">
        <f t="shared" si="0"/>
        <v>0</v>
      </c>
      <c r="E9" s="78"/>
      <c r="F9" s="78">
        <v>0</v>
      </c>
      <c r="G9" s="81">
        <v>0</v>
      </c>
      <c r="H9" s="131">
        <f t="shared" si="1"/>
        <v>0</v>
      </c>
    </row>
    <row r="10" spans="1:8" s="79" customFormat="1">
      <c r="A10" s="77" t="s">
        <v>80</v>
      </c>
      <c r="B10" s="78">
        <v>0</v>
      </c>
      <c r="C10" s="80" t="s">
        <v>37</v>
      </c>
      <c r="D10" s="78">
        <f t="shared" si="0"/>
        <v>0</v>
      </c>
      <c r="E10" s="78">
        <v>0</v>
      </c>
      <c r="F10" s="78">
        <v>0</v>
      </c>
      <c r="G10" s="81">
        <v>0</v>
      </c>
      <c r="H10" s="131">
        <f t="shared" si="1"/>
        <v>0</v>
      </c>
    </row>
    <row r="11" spans="1:8" s="79" customFormat="1">
      <c r="A11" s="77" t="s">
        <v>85</v>
      </c>
      <c r="B11" s="78">
        <v>0</v>
      </c>
      <c r="C11" s="80" t="s">
        <v>38</v>
      </c>
      <c r="D11" s="78">
        <f t="shared" si="0"/>
        <v>0</v>
      </c>
      <c r="E11" s="78">
        <v>0</v>
      </c>
      <c r="F11" s="78">
        <v>0</v>
      </c>
      <c r="G11" s="81">
        <v>0</v>
      </c>
      <c r="H11" s="131">
        <f t="shared" si="1"/>
        <v>0</v>
      </c>
    </row>
    <row r="12" spans="1:8" s="79" customFormat="1">
      <c r="A12" s="77" t="s">
        <v>86</v>
      </c>
      <c r="B12" s="78">
        <v>0</v>
      </c>
      <c r="C12" s="80" t="s">
        <v>39</v>
      </c>
      <c r="D12" s="78">
        <f t="shared" si="0"/>
        <v>0</v>
      </c>
      <c r="E12" s="78">
        <v>0</v>
      </c>
      <c r="F12" s="78">
        <v>0</v>
      </c>
      <c r="G12" s="81">
        <v>0</v>
      </c>
      <c r="H12" s="131">
        <f t="shared" si="1"/>
        <v>0</v>
      </c>
    </row>
    <row r="13" spans="1:8" s="79" customFormat="1">
      <c r="A13" s="77" t="s">
        <v>168</v>
      </c>
      <c r="B13" s="82">
        <v>0</v>
      </c>
      <c r="C13" s="83" t="s">
        <v>175</v>
      </c>
      <c r="D13" s="78">
        <f t="shared" si="0"/>
        <v>0</v>
      </c>
      <c r="E13" s="78">
        <v>0</v>
      </c>
      <c r="F13" s="78">
        <v>0</v>
      </c>
      <c r="G13" s="81">
        <v>0</v>
      </c>
      <c r="H13" s="131">
        <f t="shared" si="1"/>
        <v>0</v>
      </c>
    </row>
    <row r="14" spans="1:8" s="79" customFormat="1">
      <c r="A14" s="84"/>
      <c r="B14" s="78"/>
      <c r="C14" s="80" t="s">
        <v>40</v>
      </c>
      <c r="D14" s="78">
        <f t="shared" si="0"/>
        <v>319.48</v>
      </c>
      <c r="E14" s="78">
        <v>319.48</v>
      </c>
      <c r="F14" s="78">
        <v>0</v>
      </c>
      <c r="G14" s="81">
        <v>0</v>
      </c>
      <c r="H14" s="131">
        <f t="shared" si="1"/>
        <v>0.10180747463417122</v>
      </c>
    </row>
    <row r="15" spans="1:8" s="79" customFormat="1">
      <c r="A15" s="85"/>
      <c r="B15" s="78"/>
      <c r="C15" s="83" t="s">
        <v>176</v>
      </c>
      <c r="D15" s="78">
        <f t="shared" si="0"/>
        <v>143.58000000000001</v>
      </c>
      <c r="E15" s="78">
        <v>143.58000000000001</v>
      </c>
      <c r="F15" s="78">
        <v>0</v>
      </c>
      <c r="G15" s="81">
        <v>0</v>
      </c>
      <c r="H15" s="131">
        <f t="shared" si="1"/>
        <v>4.5754091673889774E-2</v>
      </c>
    </row>
    <row r="16" spans="1:8" s="79" customFormat="1">
      <c r="A16" s="85"/>
      <c r="B16" s="78"/>
      <c r="C16" s="80" t="s">
        <v>87</v>
      </c>
      <c r="D16" s="78">
        <f t="shared" si="0"/>
        <v>0</v>
      </c>
      <c r="E16" s="78">
        <v>0</v>
      </c>
      <c r="F16" s="78">
        <v>0</v>
      </c>
      <c r="G16" s="81">
        <v>0</v>
      </c>
      <c r="H16" s="131">
        <f t="shared" si="1"/>
        <v>0</v>
      </c>
    </row>
    <row r="17" spans="1:8" s="79" customFormat="1">
      <c r="A17" s="85"/>
      <c r="B17" s="78"/>
      <c r="C17" s="80" t="s">
        <v>88</v>
      </c>
      <c r="D17" s="78">
        <f t="shared" si="0"/>
        <v>1721.3</v>
      </c>
      <c r="E17" s="78">
        <v>1421.3</v>
      </c>
      <c r="F17" s="78">
        <v>300</v>
      </c>
      <c r="G17" s="81">
        <v>0</v>
      </c>
      <c r="H17" s="131">
        <f t="shared" si="1"/>
        <v>0.45292025697241622</v>
      </c>
    </row>
    <row r="18" spans="1:8" s="79" customFormat="1">
      <c r="A18" s="85"/>
      <c r="B18" s="78"/>
      <c r="C18" s="80" t="s">
        <v>89</v>
      </c>
      <c r="D18" s="78">
        <f t="shared" si="0"/>
        <v>0</v>
      </c>
      <c r="E18" s="78">
        <v>0</v>
      </c>
      <c r="F18" s="78">
        <v>0</v>
      </c>
      <c r="G18" s="81">
        <v>0</v>
      </c>
      <c r="H18" s="131">
        <f t="shared" si="1"/>
        <v>0</v>
      </c>
    </row>
    <row r="19" spans="1:8" s="79" customFormat="1">
      <c r="A19" s="85"/>
      <c r="B19" s="78"/>
      <c r="C19" s="80" t="s">
        <v>90</v>
      </c>
      <c r="D19" s="78">
        <f t="shared" si="0"/>
        <v>0</v>
      </c>
      <c r="E19" s="78">
        <v>0</v>
      </c>
      <c r="F19" s="78">
        <v>0</v>
      </c>
      <c r="G19" s="81">
        <v>0</v>
      </c>
      <c r="H19" s="131">
        <f t="shared" si="1"/>
        <v>0</v>
      </c>
    </row>
    <row r="20" spans="1:8" s="79" customFormat="1">
      <c r="A20" s="85"/>
      <c r="B20" s="78"/>
      <c r="C20" s="80" t="s">
        <v>91</v>
      </c>
      <c r="D20" s="78">
        <f t="shared" si="0"/>
        <v>56.24</v>
      </c>
      <c r="E20" s="78">
        <v>56.24</v>
      </c>
      <c r="F20" s="78">
        <v>0</v>
      </c>
      <c r="G20" s="81">
        <v>0</v>
      </c>
      <c r="H20" s="131">
        <f t="shared" si="1"/>
        <v>1.7921786570132055E-2</v>
      </c>
    </row>
    <row r="21" spans="1:8" s="79" customFormat="1">
      <c r="A21" s="85"/>
      <c r="B21" s="78"/>
      <c r="C21" s="80" t="s">
        <v>92</v>
      </c>
      <c r="D21" s="78">
        <f t="shared" si="0"/>
        <v>0</v>
      </c>
      <c r="E21" s="78">
        <v>0</v>
      </c>
      <c r="F21" s="78">
        <v>0</v>
      </c>
      <c r="G21" s="81">
        <v>0</v>
      </c>
      <c r="H21" s="131">
        <f t="shared" si="1"/>
        <v>0</v>
      </c>
    </row>
    <row r="22" spans="1:8" s="79" customFormat="1">
      <c r="A22" s="85"/>
      <c r="B22" s="78"/>
      <c r="C22" s="80" t="s">
        <v>93</v>
      </c>
      <c r="D22" s="78">
        <f t="shared" si="0"/>
        <v>0</v>
      </c>
      <c r="E22" s="78">
        <v>0</v>
      </c>
      <c r="F22" s="78">
        <v>0</v>
      </c>
      <c r="G22" s="81">
        <v>0</v>
      </c>
      <c r="H22" s="131">
        <f t="shared" si="1"/>
        <v>0</v>
      </c>
    </row>
    <row r="23" spans="1:8" s="79" customFormat="1">
      <c r="A23" s="85"/>
      <c r="B23" s="78"/>
      <c r="C23" s="80" t="s">
        <v>94</v>
      </c>
      <c r="D23" s="78">
        <f t="shared" si="0"/>
        <v>0</v>
      </c>
      <c r="E23" s="78">
        <v>0</v>
      </c>
      <c r="F23" s="78">
        <v>0</v>
      </c>
      <c r="G23" s="81">
        <v>0</v>
      </c>
      <c r="H23" s="131">
        <f t="shared" si="1"/>
        <v>0</v>
      </c>
    </row>
    <row r="24" spans="1:8" s="79" customFormat="1">
      <c r="A24" s="85"/>
      <c r="B24" s="78"/>
      <c r="C24" s="83" t="s">
        <v>177</v>
      </c>
      <c r="D24" s="78">
        <f t="shared" si="0"/>
        <v>0</v>
      </c>
      <c r="E24" s="78">
        <v>0</v>
      </c>
      <c r="F24" s="78">
        <v>0</v>
      </c>
      <c r="G24" s="81">
        <v>0</v>
      </c>
      <c r="H24" s="131">
        <f t="shared" si="1"/>
        <v>0</v>
      </c>
    </row>
    <row r="25" spans="1:8" s="79" customFormat="1">
      <c r="A25" s="85"/>
      <c r="B25" s="78"/>
      <c r="C25" s="80" t="s">
        <v>95</v>
      </c>
      <c r="D25" s="78">
        <f t="shared" si="0"/>
        <v>669.42</v>
      </c>
      <c r="E25" s="78">
        <v>669.42</v>
      </c>
      <c r="F25" s="78">
        <v>0</v>
      </c>
      <c r="G25" s="81">
        <v>0</v>
      </c>
      <c r="H25" s="131">
        <f t="shared" si="1"/>
        <v>0.2133215214398613</v>
      </c>
    </row>
    <row r="26" spans="1:8" s="79" customFormat="1">
      <c r="A26" s="85"/>
      <c r="B26" s="78"/>
      <c r="C26" s="80" t="s">
        <v>96</v>
      </c>
      <c r="D26" s="78">
        <f t="shared" si="0"/>
        <v>0</v>
      </c>
      <c r="E26" s="78">
        <v>0</v>
      </c>
      <c r="F26" s="78">
        <v>0</v>
      </c>
      <c r="G26" s="81">
        <v>0</v>
      </c>
      <c r="H26" s="131">
        <f t="shared" si="1"/>
        <v>0</v>
      </c>
    </row>
    <row r="27" spans="1:8" s="79" customFormat="1">
      <c r="A27" s="85"/>
      <c r="B27" s="78"/>
      <c r="C27" s="80" t="s">
        <v>97</v>
      </c>
      <c r="D27" s="78">
        <f t="shared" si="0"/>
        <v>0</v>
      </c>
      <c r="E27" s="78">
        <v>0</v>
      </c>
      <c r="F27" s="78">
        <v>0</v>
      </c>
      <c r="G27" s="81">
        <v>0</v>
      </c>
      <c r="H27" s="131">
        <f t="shared" si="1"/>
        <v>0</v>
      </c>
    </row>
    <row r="28" spans="1:8" s="79" customFormat="1">
      <c r="A28" s="85"/>
      <c r="B28" s="78"/>
      <c r="C28" s="80" t="s">
        <v>169</v>
      </c>
      <c r="D28" s="78">
        <f t="shared" si="0"/>
        <v>0</v>
      </c>
      <c r="E28" s="82">
        <v>0</v>
      </c>
      <c r="F28" s="82">
        <v>0</v>
      </c>
      <c r="G28" s="81">
        <v>0</v>
      </c>
      <c r="H28" s="131">
        <f t="shared" si="1"/>
        <v>0</v>
      </c>
    </row>
    <row r="29" spans="1:8" s="79" customFormat="1">
      <c r="A29" s="85"/>
      <c r="B29" s="78"/>
      <c r="C29" s="80" t="s">
        <v>170</v>
      </c>
      <c r="D29" s="78">
        <f t="shared" si="0"/>
        <v>0</v>
      </c>
      <c r="E29" s="78">
        <v>0</v>
      </c>
      <c r="F29" s="78">
        <v>0</v>
      </c>
      <c r="G29" s="81">
        <v>0</v>
      </c>
      <c r="H29" s="131">
        <f t="shared" si="1"/>
        <v>0</v>
      </c>
    </row>
    <row r="30" spans="1:8" s="79" customFormat="1">
      <c r="A30" s="85"/>
      <c r="B30" s="78"/>
      <c r="C30" s="80" t="s">
        <v>171</v>
      </c>
      <c r="D30" s="78">
        <f t="shared" si="0"/>
        <v>29</v>
      </c>
      <c r="E30" s="78">
        <v>0</v>
      </c>
      <c r="F30" s="78">
        <v>29</v>
      </c>
      <c r="G30" s="81">
        <v>0</v>
      </c>
      <c r="H30" s="131">
        <f t="shared" si="1"/>
        <v>0</v>
      </c>
    </row>
    <row r="31" spans="1:8" s="79" customFormat="1">
      <c r="A31" s="85"/>
      <c r="B31" s="78"/>
      <c r="C31" s="80" t="s">
        <v>172</v>
      </c>
      <c r="D31" s="78">
        <f t="shared" si="0"/>
        <v>0</v>
      </c>
      <c r="E31" s="78">
        <v>0</v>
      </c>
      <c r="F31" s="78">
        <v>0</v>
      </c>
      <c r="G31" s="81">
        <v>0</v>
      </c>
      <c r="H31" s="131">
        <f t="shared" si="1"/>
        <v>0</v>
      </c>
    </row>
    <row r="32" spans="1:8" s="79" customFormat="1">
      <c r="A32" s="85"/>
      <c r="B32" s="78"/>
      <c r="C32" s="80" t="s">
        <v>173</v>
      </c>
      <c r="D32" s="78">
        <f t="shared" si="0"/>
        <v>0</v>
      </c>
      <c r="E32" s="78">
        <v>0</v>
      </c>
      <c r="F32" s="78">
        <v>0</v>
      </c>
      <c r="G32" s="81">
        <v>0</v>
      </c>
      <c r="H32" s="131">
        <f t="shared" si="1"/>
        <v>0</v>
      </c>
    </row>
    <row r="33" spans="1:8" s="79" customFormat="1">
      <c r="A33" s="85"/>
      <c r="B33" s="78"/>
      <c r="C33" s="80" t="s">
        <v>174</v>
      </c>
      <c r="D33" s="78">
        <f t="shared" si="0"/>
        <v>0</v>
      </c>
      <c r="E33" s="78">
        <v>0</v>
      </c>
      <c r="F33" s="78">
        <v>0</v>
      </c>
      <c r="G33" s="81">
        <v>0</v>
      </c>
      <c r="H33" s="131">
        <f t="shared" si="1"/>
        <v>0</v>
      </c>
    </row>
    <row r="34" spans="1:8" s="79" customFormat="1">
      <c r="A34" s="86" t="s">
        <v>81</v>
      </c>
      <c r="B34" s="78">
        <f>SUM(B6)</f>
        <v>3138.08</v>
      </c>
      <c r="C34" s="86" t="s">
        <v>82</v>
      </c>
      <c r="D34" s="78">
        <f>E34+F34+G34</f>
        <v>3138.08</v>
      </c>
      <c r="E34" s="78">
        <f>E6</f>
        <v>2809.08</v>
      </c>
      <c r="F34" s="78">
        <f>F6</f>
        <v>329</v>
      </c>
      <c r="G34" s="78">
        <f>G6</f>
        <v>0</v>
      </c>
      <c r="H34" s="131">
        <f t="shared" si="1"/>
        <v>0.8951588232294907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showZeros="0" topLeftCell="A7" zoomScaleNormal="100" zoomScaleSheetLayoutView="100" workbookViewId="0">
      <selection activeCell="E29" sqref="E29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31.125" style="2" customWidth="1"/>
    <col min="5" max="7" width="11.75" style="2" customWidth="1"/>
    <col min="8" max="254" width="9" style="2" customWidth="1"/>
    <col min="255" max="16384" width="3.5" style="2"/>
  </cols>
  <sheetData>
    <row r="1" spans="1:15" ht="14.25" customHeight="1">
      <c r="A1" s="140"/>
      <c r="B1" s="140"/>
      <c r="G1" s="72" t="s">
        <v>180</v>
      </c>
    </row>
    <row r="2" spans="1:15" ht="25.5" customHeight="1">
      <c r="A2" s="141" t="s">
        <v>1</v>
      </c>
      <c r="B2" s="142"/>
      <c r="C2" s="142"/>
      <c r="D2" s="142"/>
      <c r="E2" s="142"/>
      <c r="F2" s="142"/>
      <c r="G2" s="142"/>
    </row>
    <row r="3" spans="1:15" ht="16.5" customHeight="1">
      <c r="A3" s="11"/>
      <c r="B3" s="12"/>
      <c r="C3" s="12"/>
      <c r="D3" s="11"/>
      <c r="E3" s="11"/>
      <c r="F3" s="11"/>
      <c r="G3" s="15" t="s">
        <v>98</v>
      </c>
    </row>
    <row r="4" spans="1:15" ht="16.5" customHeight="1">
      <c r="A4" s="143" t="s">
        <v>2</v>
      </c>
      <c r="B4" s="143"/>
      <c r="C4" s="143"/>
      <c r="D4" s="143" t="s">
        <v>99</v>
      </c>
      <c r="E4" s="143" t="s">
        <v>3</v>
      </c>
      <c r="F4" s="143" t="s">
        <v>4</v>
      </c>
      <c r="G4" s="143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43"/>
      <c r="E5" s="143"/>
      <c r="F5" s="143"/>
      <c r="G5" s="143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100</v>
      </c>
      <c r="C6" s="14" t="s">
        <v>100</v>
      </c>
      <c r="D6" s="13" t="s">
        <v>101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91" customFormat="1">
      <c r="A7" s="87"/>
      <c r="B7" s="87"/>
      <c r="C7" s="87"/>
      <c r="D7" s="88" t="s">
        <v>3</v>
      </c>
      <c r="E7" s="89">
        <f>SUM(F7:G7)</f>
        <v>2809.04</v>
      </c>
      <c r="F7" s="89">
        <f>2532.74-263.7</f>
        <v>2269.04</v>
      </c>
      <c r="G7" s="89">
        <f>870-330</f>
        <v>540</v>
      </c>
      <c r="H7" s="90"/>
      <c r="I7" s="90"/>
      <c r="J7" s="90"/>
      <c r="K7" s="90"/>
      <c r="L7" s="90"/>
      <c r="M7" s="90"/>
      <c r="N7" s="90"/>
      <c r="O7" s="90"/>
    </row>
    <row r="8" spans="1:15">
      <c r="A8" s="87" t="s">
        <v>194</v>
      </c>
      <c r="B8" s="87"/>
      <c r="C8" s="87"/>
      <c r="D8" s="88" t="s">
        <v>195</v>
      </c>
      <c r="E8" s="89">
        <v>199.05</v>
      </c>
      <c r="F8" s="89">
        <v>199.05</v>
      </c>
      <c r="G8" s="89">
        <v>0</v>
      </c>
      <c r="H8"/>
      <c r="I8"/>
      <c r="J8"/>
      <c r="K8"/>
      <c r="L8"/>
      <c r="M8"/>
      <c r="N8"/>
      <c r="O8"/>
    </row>
    <row r="9" spans="1:15">
      <c r="A9" s="87"/>
      <c r="B9" s="87" t="s">
        <v>196</v>
      </c>
      <c r="C9" s="87"/>
      <c r="D9" s="88" t="s">
        <v>197</v>
      </c>
      <c r="E9" s="89">
        <v>199.05</v>
      </c>
      <c r="F9" s="89">
        <v>199.05</v>
      </c>
      <c r="G9" s="89">
        <v>0</v>
      </c>
      <c r="H9"/>
      <c r="I9"/>
      <c r="J9"/>
      <c r="K9"/>
      <c r="L9"/>
      <c r="M9"/>
      <c r="N9"/>
      <c r="O9"/>
    </row>
    <row r="10" spans="1:15">
      <c r="A10" s="87" t="s">
        <v>198</v>
      </c>
      <c r="B10" s="87" t="s">
        <v>198</v>
      </c>
      <c r="C10" s="87" t="s">
        <v>199</v>
      </c>
      <c r="D10" s="88" t="s">
        <v>200</v>
      </c>
      <c r="E10" s="89">
        <v>178.61</v>
      </c>
      <c r="F10" s="89">
        <v>178.61</v>
      </c>
      <c r="G10" s="89">
        <v>0</v>
      </c>
      <c r="H10"/>
      <c r="I10"/>
      <c r="J10"/>
      <c r="K10"/>
      <c r="L10"/>
      <c r="M10"/>
      <c r="N10"/>
      <c r="O10"/>
    </row>
    <row r="11" spans="1:15">
      <c r="A11" s="87" t="s">
        <v>198</v>
      </c>
      <c r="B11" s="87" t="s">
        <v>198</v>
      </c>
      <c r="C11" s="87" t="s">
        <v>201</v>
      </c>
      <c r="D11" s="88" t="s">
        <v>202</v>
      </c>
      <c r="E11" s="89">
        <v>20.440000000000001</v>
      </c>
      <c r="F11" s="89">
        <v>20.440000000000001</v>
      </c>
      <c r="G11" s="89">
        <v>0</v>
      </c>
      <c r="H11"/>
      <c r="I11"/>
      <c r="J11"/>
      <c r="K11"/>
      <c r="L11"/>
      <c r="M11"/>
      <c r="N11"/>
      <c r="O11"/>
    </row>
    <row r="12" spans="1:15">
      <c r="A12" s="87" t="s">
        <v>204</v>
      </c>
      <c r="B12" s="87"/>
      <c r="C12" s="87"/>
      <c r="D12" s="88" t="s">
        <v>205</v>
      </c>
      <c r="E12" s="89">
        <v>319.47000000000003</v>
      </c>
      <c r="F12" s="89">
        <v>319.47000000000003</v>
      </c>
      <c r="G12" s="89">
        <v>0</v>
      </c>
    </row>
    <row r="13" spans="1:15">
      <c r="A13" s="87"/>
      <c r="B13" s="87" t="s">
        <v>206</v>
      </c>
      <c r="C13" s="87"/>
      <c r="D13" s="88" t="s">
        <v>207</v>
      </c>
      <c r="E13" s="89">
        <v>319.47000000000003</v>
      </c>
      <c r="F13" s="89">
        <v>319.47000000000003</v>
      </c>
      <c r="G13" s="89">
        <v>0</v>
      </c>
    </row>
    <row r="14" spans="1:15">
      <c r="A14" s="87" t="s">
        <v>198</v>
      </c>
      <c r="B14" s="87" t="s">
        <v>198</v>
      </c>
      <c r="C14" s="87" t="s">
        <v>199</v>
      </c>
      <c r="D14" s="88" t="s">
        <v>208</v>
      </c>
      <c r="E14" s="89">
        <v>62.9</v>
      </c>
      <c r="F14" s="89">
        <v>62.9</v>
      </c>
      <c r="G14" s="89">
        <v>0</v>
      </c>
    </row>
    <row r="15" spans="1:15">
      <c r="A15" s="87" t="s">
        <v>198</v>
      </c>
      <c r="B15" s="87" t="s">
        <v>198</v>
      </c>
      <c r="C15" s="87" t="s">
        <v>206</v>
      </c>
      <c r="D15" s="88" t="s">
        <v>209</v>
      </c>
      <c r="E15" s="89">
        <v>173.71</v>
      </c>
      <c r="F15" s="89">
        <v>173.71</v>
      </c>
      <c r="G15" s="89">
        <v>0</v>
      </c>
    </row>
    <row r="16" spans="1:15">
      <c r="A16" s="87" t="s">
        <v>198</v>
      </c>
      <c r="B16" s="87" t="s">
        <v>198</v>
      </c>
      <c r="C16" s="87" t="s">
        <v>203</v>
      </c>
      <c r="D16" s="88" t="s">
        <v>210</v>
      </c>
      <c r="E16" s="89">
        <v>82.86</v>
      </c>
      <c r="F16" s="89">
        <v>82.86</v>
      </c>
      <c r="G16" s="89">
        <v>0</v>
      </c>
    </row>
    <row r="17" spans="1:7">
      <c r="A17" s="87" t="s">
        <v>211</v>
      </c>
      <c r="B17" s="87"/>
      <c r="C17" s="87"/>
      <c r="D17" s="88" t="s">
        <v>212</v>
      </c>
      <c r="E17" s="89">
        <v>143.57</v>
      </c>
      <c r="F17" s="89">
        <v>143.57</v>
      </c>
      <c r="G17" s="89">
        <v>0</v>
      </c>
    </row>
    <row r="18" spans="1:7">
      <c r="A18" s="87"/>
      <c r="B18" s="87" t="s">
        <v>213</v>
      </c>
      <c r="C18" s="87"/>
      <c r="D18" s="88" t="s">
        <v>214</v>
      </c>
      <c r="E18" s="89">
        <v>143.57</v>
      </c>
      <c r="F18" s="89">
        <v>143.57</v>
      </c>
      <c r="G18" s="89">
        <v>0</v>
      </c>
    </row>
    <row r="19" spans="1:7">
      <c r="A19" s="87" t="s">
        <v>198</v>
      </c>
      <c r="B19" s="87" t="s">
        <v>198</v>
      </c>
      <c r="C19" s="87" t="s">
        <v>199</v>
      </c>
      <c r="D19" s="88" t="s">
        <v>215</v>
      </c>
      <c r="E19" s="89">
        <v>61.45</v>
      </c>
      <c r="F19" s="89">
        <v>61.45</v>
      </c>
      <c r="G19" s="89">
        <v>0</v>
      </c>
    </row>
    <row r="20" spans="1:7">
      <c r="A20" s="87" t="s">
        <v>198</v>
      </c>
      <c r="B20" s="87" t="s">
        <v>198</v>
      </c>
      <c r="C20" s="87" t="s">
        <v>216</v>
      </c>
      <c r="D20" s="88" t="s">
        <v>217</v>
      </c>
      <c r="E20" s="89">
        <v>14.04</v>
      </c>
      <c r="F20" s="89">
        <v>14.04</v>
      </c>
      <c r="G20" s="89">
        <v>0</v>
      </c>
    </row>
    <row r="21" spans="1:7">
      <c r="A21" s="87" t="s">
        <v>198</v>
      </c>
      <c r="B21" s="87" t="s">
        <v>198</v>
      </c>
      <c r="C21" s="87" t="s">
        <v>196</v>
      </c>
      <c r="D21" s="88" t="s">
        <v>218</v>
      </c>
      <c r="E21" s="89">
        <v>61.61</v>
      </c>
      <c r="F21" s="89">
        <v>61.61</v>
      </c>
      <c r="G21" s="89">
        <v>0</v>
      </c>
    </row>
    <row r="22" spans="1:7">
      <c r="A22" s="87" t="s">
        <v>198</v>
      </c>
      <c r="B22" s="87" t="s">
        <v>198</v>
      </c>
      <c r="C22" s="87" t="s">
        <v>219</v>
      </c>
      <c r="D22" s="88" t="s">
        <v>220</v>
      </c>
      <c r="E22" s="89">
        <v>6.47</v>
      </c>
      <c r="F22" s="89">
        <v>6.47</v>
      </c>
      <c r="G22" s="89">
        <v>0</v>
      </c>
    </row>
    <row r="23" spans="1:7">
      <c r="A23" s="87" t="s">
        <v>221</v>
      </c>
      <c r="B23" s="87"/>
      <c r="C23" s="87"/>
      <c r="D23" s="88" t="s">
        <v>222</v>
      </c>
      <c r="E23" s="89">
        <v>1421.29</v>
      </c>
      <c r="F23" s="89">
        <v>1421.29</v>
      </c>
      <c r="G23" s="89">
        <v>0</v>
      </c>
    </row>
    <row r="24" spans="1:7">
      <c r="A24" s="87"/>
      <c r="B24" s="87" t="s">
        <v>199</v>
      </c>
      <c r="C24" s="87"/>
      <c r="D24" s="88" t="s">
        <v>223</v>
      </c>
      <c r="E24" s="89">
        <v>1421.29</v>
      </c>
      <c r="F24" s="89">
        <v>1421.29</v>
      </c>
      <c r="G24" s="89">
        <v>0</v>
      </c>
    </row>
    <row r="25" spans="1:7">
      <c r="A25" s="87" t="s">
        <v>198</v>
      </c>
      <c r="B25" s="87" t="s">
        <v>198</v>
      </c>
      <c r="C25" s="87" t="s">
        <v>199</v>
      </c>
      <c r="D25" s="88" t="s">
        <v>200</v>
      </c>
      <c r="E25" s="89">
        <v>1083.9100000000001</v>
      </c>
      <c r="F25" s="89">
        <v>1083.9100000000001</v>
      </c>
      <c r="G25" s="89">
        <v>0</v>
      </c>
    </row>
    <row r="26" spans="1:7">
      <c r="A26" s="87" t="s">
        <v>198</v>
      </c>
      <c r="B26" s="87" t="s">
        <v>198</v>
      </c>
      <c r="C26" s="87" t="s">
        <v>224</v>
      </c>
      <c r="D26" s="88" t="s">
        <v>225</v>
      </c>
      <c r="E26" s="89">
        <v>62.56</v>
      </c>
      <c r="F26" s="89">
        <v>62.56</v>
      </c>
      <c r="G26" s="89">
        <v>0</v>
      </c>
    </row>
    <row r="27" spans="1:7">
      <c r="A27" s="87" t="s">
        <v>198</v>
      </c>
      <c r="B27" s="87" t="s">
        <v>198</v>
      </c>
      <c r="C27" s="87" t="s">
        <v>219</v>
      </c>
      <c r="D27" s="88" t="s">
        <v>226</v>
      </c>
      <c r="E27" s="89">
        <v>274.82</v>
      </c>
      <c r="F27" s="89">
        <v>274.82</v>
      </c>
      <c r="G27" s="89">
        <v>0</v>
      </c>
    </row>
    <row r="28" spans="1:7">
      <c r="A28" s="87" t="s">
        <v>227</v>
      </c>
      <c r="B28" s="87"/>
      <c r="C28" s="87"/>
      <c r="D28" s="88" t="s">
        <v>228</v>
      </c>
      <c r="E28" s="89">
        <v>56.24</v>
      </c>
      <c r="F28" s="89">
        <v>56.24</v>
      </c>
      <c r="G28" s="89">
        <v>0</v>
      </c>
    </row>
    <row r="29" spans="1:7">
      <c r="A29" s="87"/>
      <c r="B29" s="87" t="s">
        <v>196</v>
      </c>
      <c r="C29" s="87"/>
      <c r="D29" s="88" t="s">
        <v>229</v>
      </c>
      <c r="E29" s="89">
        <v>56.24</v>
      </c>
      <c r="F29" s="89">
        <v>56.24</v>
      </c>
      <c r="G29" s="89">
        <v>0</v>
      </c>
    </row>
    <row r="30" spans="1:7">
      <c r="A30" s="87" t="s">
        <v>198</v>
      </c>
      <c r="B30" s="87" t="s">
        <v>198</v>
      </c>
      <c r="C30" s="87" t="s">
        <v>219</v>
      </c>
      <c r="D30" s="88" t="s">
        <v>230</v>
      </c>
      <c r="E30" s="89">
        <v>56.24</v>
      </c>
      <c r="F30" s="89">
        <v>56.24</v>
      </c>
      <c r="G30" s="89">
        <v>0</v>
      </c>
    </row>
    <row r="31" spans="1:7">
      <c r="A31" s="87" t="s">
        <v>231</v>
      </c>
      <c r="B31" s="87"/>
      <c r="C31" s="87"/>
      <c r="D31" s="88" t="s">
        <v>232</v>
      </c>
      <c r="E31" s="89">
        <v>669.42</v>
      </c>
      <c r="F31" s="89">
        <v>129.41999999999999</v>
      </c>
      <c r="G31" s="89">
        <v>540</v>
      </c>
    </row>
    <row r="32" spans="1:7">
      <c r="A32" s="87"/>
      <c r="B32" s="87" t="s">
        <v>199</v>
      </c>
      <c r="C32" s="87"/>
      <c r="D32" s="88" t="s">
        <v>233</v>
      </c>
      <c r="E32" s="89">
        <v>540</v>
      </c>
      <c r="F32" s="89">
        <v>0</v>
      </c>
      <c r="G32" s="89">
        <v>540</v>
      </c>
    </row>
    <row r="33" spans="1:7">
      <c r="A33" s="87" t="s">
        <v>198</v>
      </c>
      <c r="B33" s="87" t="s">
        <v>198</v>
      </c>
      <c r="C33" s="87" t="s">
        <v>206</v>
      </c>
      <c r="D33" s="88" t="s">
        <v>234</v>
      </c>
      <c r="E33" s="89">
        <v>540</v>
      </c>
      <c r="F33" s="89">
        <v>0</v>
      </c>
      <c r="G33" s="89">
        <v>540</v>
      </c>
    </row>
    <row r="34" spans="1:7">
      <c r="A34" s="87"/>
      <c r="B34" s="87" t="s">
        <v>216</v>
      </c>
      <c r="C34" s="87"/>
      <c r="D34" s="88" t="s">
        <v>235</v>
      </c>
      <c r="E34" s="89">
        <v>129.41999999999999</v>
      </c>
      <c r="F34" s="89">
        <v>129.41999999999999</v>
      </c>
      <c r="G34" s="89">
        <v>0</v>
      </c>
    </row>
    <row r="35" spans="1:7">
      <c r="A35" s="87" t="s">
        <v>198</v>
      </c>
      <c r="B35" s="87" t="s">
        <v>198</v>
      </c>
      <c r="C35" s="87" t="s">
        <v>199</v>
      </c>
      <c r="D35" s="88" t="s">
        <v>236</v>
      </c>
      <c r="E35" s="89">
        <v>129.41999999999999</v>
      </c>
      <c r="F35" s="89">
        <v>129.41999999999999</v>
      </c>
      <c r="G35" s="89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showZeros="0" topLeftCell="A19" zoomScaleNormal="100" workbookViewId="0">
      <selection activeCell="E29" sqref="E29"/>
    </sheetView>
  </sheetViews>
  <sheetFormatPr defaultRowHeight="14.25"/>
  <cols>
    <col min="1" max="1" width="6.875" style="2" customWidth="1"/>
    <col min="2" max="2" width="26.125" style="2" customWidth="1"/>
    <col min="3" max="3" width="11.625" style="2" customWidth="1"/>
    <col min="4" max="4" width="10.375" style="2" customWidth="1"/>
    <col min="5" max="5" width="8.5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41" t="s">
        <v>12</v>
      </c>
      <c r="B2" s="141"/>
      <c r="C2" s="141"/>
      <c r="D2" s="141"/>
      <c r="E2" s="141"/>
    </row>
    <row r="3" spans="1:5" ht="18" customHeight="1">
      <c r="A3" s="11"/>
      <c r="B3" s="11"/>
      <c r="C3" s="11"/>
      <c r="D3" s="11"/>
      <c r="E3" s="15" t="s">
        <v>102</v>
      </c>
    </row>
    <row r="4" spans="1:5" ht="25.5" customHeight="1">
      <c r="A4" s="143" t="s">
        <v>103</v>
      </c>
      <c r="B4" s="143"/>
      <c r="C4" s="143" t="s">
        <v>193</v>
      </c>
      <c r="D4" s="143"/>
      <c r="E4" s="143"/>
    </row>
    <row r="5" spans="1:5" ht="24.75" customHeight="1">
      <c r="A5" s="13" t="s">
        <v>104</v>
      </c>
      <c r="B5" s="13" t="s">
        <v>99</v>
      </c>
      <c r="C5" s="13" t="s">
        <v>105</v>
      </c>
      <c r="D5" s="13" t="s">
        <v>106</v>
      </c>
      <c r="E5" s="13" t="s">
        <v>107</v>
      </c>
    </row>
    <row r="6" spans="1:5" s="91" customFormat="1">
      <c r="A6" s="92"/>
      <c r="B6" s="92" t="s">
        <v>3</v>
      </c>
      <c r="C6" s="89">
        <f>SUM(D6:E6)</f>
        <v>2269.11</v>
      </c>
      <c r="D6" s="89">
        <v>1594.65</v>
      </c>
      <c r="E6" s="89">
        <f>E19</f>
        <v>674.46</v>
      </c>
    </row>
    <row r="7" spans="1:5">
      <c r="A7" s="92">
        <v>301</v>
      </c>
      <c r="B7" s="92" t="s">
        <v>237</v>
      </c>
      <c r="C7" s="89">
        <v>1507.92</v>
      </c>
      <c r="D7" s="89">
        <v>1507.92</v>
      </c>
      <c r="E7" s="89">
        <v>0</v>
      </c>
    </row>
    <row r="8" spans="1:5">
      <c r="A8" s="92">
        <v>30101</v>
      </c>
      <c r="B8" s="92" t="s">
        <v>238</v>
      </c>
      <c r="C8" s="89">
        <v>437.76</v>
      </c>
      <c r="D8" s="89">
        <v>437.76</v>
      </c>
      <c r="E8" s="89">
        <v>0</v>
      </c>
    </row>
    <row r="9" spans="1:5">
      <c r="A9" s="92">
        <v>30102</v>
      </c>
      <c r="B9" s="92" t="s">
        <v>239</v>
      </c>
      <c r="C9" s="89">
        <v>289.3</v>
      </c>
      <c r="D9" s="89">
        <v>289.3</v>
      </c>
      <c r="E9" s="89">
        <v>0</v>
      </c>
    </row>
    <row r="10" spans="1:5">
      <c r="A10" s="92">
        <v>30103</v>
      </c>
      <c r="B10" s="92" t="s">
        <v>240</v>
      </c>
      <c r="C10" s="89">
        <v>227.25</v>
      </c>
      <c r="D10" s="89">
        <v>227.25</v>
      </c>
      <c r="E10" s="89">
        <v>0</v>
      </c>
    </row>
    <row r="11" spans="1:5">
      <c r="A11" s="92">
        <v>30107</v>
      </c>
      <c r="B11" s="92" t="s">
        <v>241</v>
      </c>
      <c r="C11" s="89">
        <v>6.57</v>
      </c>
      <c r="D11" s="89">
        <v>6.57</v>
      </c>
      <c r="E11" s="89">
        <v>0</v>
      </c>
    </row>
    <row r="12" spans="1:5">
      <c r="A12" s="92">
        <v>30108</v>
      </c>
      <c r="B12" s="92" t="s">
        <v>242</v>
      </c>
      <c r="C12" s="89">
        <v>172.56</v>
      </c>
      <c r="D12" s="89">
        <v>172.56</v>
      </c>
      <c r="E12" s="89">
        <v>0</v>
      </c>
    </row>
    <row r="13" spans="1:5">
      <c r="A13" s="92">
        <v>30109</v>
      </c>
      <c r="B13" s="92" t="s">
        <v>243</v>
      </c>
      <c r="C13" s="89">
        <v>86.28</v>
      </c>
      <c r="D13" s="89">
        <v>86.28</v>
      </c>
      <c r="E13" s="89">
        <v>0</v>
      </c>
    </row>
    <row r="14" spans="1:5">
      <c r="A14" s="92">
        <v>30110</v>
      </c>
      <c r="B14" s="92" t="s">
        <v>244</v>
      </c>
      <c r="C14" s="89">
        <v>75.489999999999995</v>
      </c>
      <c r="D14" s="89">
        <v>75.489999999999995</v>
      </c>
      <c r="E14" s="89">
        <v>0</v>
      </c>
    </row>
    <row r="15" spans="1:5">
      <c r="A15" s="92">
        <v>30111</v>
      </c>
      <c r="B15" s="92" t="s">
        <v>245</v>
      </c>
      <c r="C15" s="89">
        <v>61.61</v>
      </c>
      <c r="D15" s="89">
        <v>61.61</v>
      </c>
      <c r="E15" s="89">
        <v>0</v>
      </c>
    </row>
    <row r="16" spans="1:5">
      <c r="A16" s="92">
        <v>30112</v>
      </c>
      <c r="B16" s="92" t="s">
        <v>246</v>
      </c>
      <c r="C16" s="89">
        <v>9.68</v>
      </c>
      <c r="D16" s="89">
        <v>9.68</v>
      </c>
      <c r="E16" s="89">
        <v>0</v>
      </c>
    </row>
    <row r="17" spans="1:5">
      <c r="A17" s="92">
        <v>30113</v>
      </c>
      <c r="B17" s="92" t="s">
        <v>247</v>
      </c>
      <c r="C17" s="89">
        <v>129.41999999999999</v>
      </c>
      <c r="D17" s="89">
        <v>129.41999999999999</v>
      </c>
      <c r="E17" s="89">
        <v>0</v>
      </c>
    </row>
    <row r="18" spans="1:5">
      <c r="A18" s="92">
        <v>30199</v>
      </c>
      <c r="B18" s="92" t="s">
        <v>248</v>
      </c>
      <c r="C18" s="89">
        <v>12</v>
      </c>
      <c r="D18" s="89">
        <v>12</v>
      </c>
      <c r="E18" s="89">
        <v>0</v>
      </c>
    </row>
    <row r="19" spans="1:5">
      <c r="A19" s="92">
        <v>302</v>
      </c>
      <c r="B19" s="92" t="s">
        <v>249</v>
      </c>
      <c r="C19" s="89">
        <f>SUM(C20:C35)</f>
        <v>674.46</v>
      </c>
      <c r="D19" s="89">
        <v>0</v>
      </c>
      <c r="E19" s="89">
        <f>SUM(E20:E35)</f>
        <v>674.46</v>
      </c>
    </row>
    <row r="20" spans="1:5">
      <c r="A20" s="92">
        <v>30201</v>
      </c>
      <c r="B20" s="92" t="s">
        <v>250</v>
      </c>
      <c r="C20" s="89">
        <v>16.97</v>
      </c>
      <c r="D20" s="89">
        <v>0</v>
      </c>
      <c r="E20" s="89">
        <v>16.97</v>
      </c>
    </row>
    <row r="21" spans="1:5">
      <c r="A21" s="92">
        <v>30204</v>
      </c>
      <c r="B21" s="92" t="s">
        <v>251</v>
      </c>
      <c r="C21" s="89">
        <v>0.1</v>
      </c>
      <c r="D21" s="89">
        <v>0</v>
      </c>
      <c r="E21" s="89">
        <v>0.1</v>
      </c>
    </row>
    <row r="22" spans="1:5">
      <c r="A22" s="92">
        <v>30205</v>
      </c>
      <c r="B22" s="92" t="s">
        <v>252</v>
      </c>
      <c r="C22" s="89">
        <v>0.34</v>
      </c>
      <c r="D22" s="89">
        <v>0</v>
      </c>
      <c r="E22" s="89">
        <v>0.34</v>
      </c>
    </row>
    <row r="23" spans="1:5">
      <c r="A23" s="92">
        <v>30206</v>
      </c>
      <c r="B23" s="92" t="s">
        <v>253</v>
      </c>
      <c r="C23" s="89">
        <v>2.6</v>
      </c>
      <c r="D23" s="89">
        <v>0</v>
      </c>
      <c r="E23" s="89">
        <v>2.6</v>
      </c>
    </row>
    <row r="24" spans="1:5">
      <c r="A24" s="92">
        <v>30207</v>
      </c>
      <c r="B24" s="92" t="s">
        <v>254</v>
      </c>
      <c r="C24" s="89">
        <v>16.63</v>
      </c>
      <c r="D24" s="89">
        <v>0</v>
      </c>
      <c r="E24" s="89">
        <v>16.63</v>
      </c>
    </row>
    <row r="25" spans="1:5">
      <c r="A25" s="92">
        <v>30209</v>
      </c>
      <c r="B25" s="92" t="s">
        <v>255</v>
      </c>
      <c r="C25" s="89">
        <v>25.37</v>
      </c>
      <c r="D25" s="89">
        <v>0</v>
      </c>
      <c r="E25" s="89">
        <v>25.37</v>
      </c>
    </row>
    <row r="26" spans="1:5">
      <c r="A26" s="92">
        <v>30211</v>
      </c>
      <c r="B26" s="92" t="s">
        <v>256</v>
      </c>
      <c r="C26" s="89">
        <v>24.78</v>
      </c>
      <c r="D26" s="89">
        <v>0</v>
      </c>
      <c r="E26" s="89">
        <v>24.78</v>
      </c>
    </row>
    <row r="27" spans="1:5">
      <c r="A27" s="92">
        <v>30213</v>
      </c>
      <c r="B27" s="92" t="s">
        <v>257</v>
      </c>
      <c r="C27" s="89">
        <v>0.1</v>
      </c>
      <c r="D27" s="89">
        <v>0</v>
      </c>
      <c r="E27" s="89">
        <v>0.1</v>
      </c>
    </row>
    <row r="28" spans="1:5">
      <c r="A28" s="92">
        <v>30215</v>
      </c>
      <c r="B28" s="92" t="s">
        <v>258</v>
      </c>
      <c r="C28" s="89">
        <v>3.4</v>
      </c>
      <c r="D28" s="89">
        <v>0</v>
      </c>
      <c r="E28" s="89">
        <v>3.4</v>
      </c>
    </row>
    <row r="29" spans="1:5">
      <c r="A29" s="92">
        <v>30216</v>
      </c>
      <c r="B29" s="92" t="s">
        <v>259</v>
      </c>
      <c r="C29" s="89">
        <v>9.9</v>
      </c>
      <c r="D29" s="89">
        <v>0</v>
      </c>
      <c r="E29" s="89">
        <v>9.9</v>
      </c>
    </row>
    <row r="30" spans="1:5">
      <c r="A30" s="92">
        <v>30217</v>
      </c>
      <c r="B30" s="92" t="s">
        <v>260</v>
      </c>
      <c r="C30" s="89">
        <v>8.4499999999999993</v>
      </c>
      <c r="D30" s="89">
        <v>0</v>
      </c>
      <c r="E30" s="89">
        <v>8.4499999999999993</v>
      </c>
    </row>
    <row r="31" spans="1:5">
      <c r="A31" s="92">
        <v>30226</v>
      </c>
      <c r="B31" s="92" t="s">
        <v>261</v>
      </c>
      <c r="C31" s="89">
        <v>38.56</v>
      </c>
      <c r="D31" s="89">
        <v>0</v>
      </c>
      <c r="E31" s="89">
        <v>38.56</v>
      </c>
    </row>
    <row r="32" spans="1:5">
      <c r="A32" s="92">
        <v>30228</v>
      </c>
      <c r="B32" s="92" t="s">
        <v>262</v>
      </c>
      <c r="C32" s="89">
        <v>21.57</v>
      </c>
      <c r="D32" s="89">
        <v>0</v>
      </c>
      <c r="E32" s="89">
        <v>21.57</v>
      </c>
    </row>
    <row r="33" spans="1:5">
      <c r="A33" s="92">
        <v>30231</v>
      </c>
      <c r="B33" s="92" t="s">
        <v>263</v>
      </c>
      <c r="C33" s="89">
        <v>8</v>
      </c>
      <c r="D33" s="89">
        <v>0</v>
      </c>
      <c r="E33" s="89">
        <v>8</v>
      </c>
    </row>
    <row r="34" spans="1:5">
      <c r="A34" s="92">
        <v>30239</v>
      </c>
      <c r="B34" s="92" t="s">
        <v>264</v>
      </c>
      <c r="C34" s="89">
        <v>98.94</v>
      </c>
      <c r="D34" s="89">
        <v>0</v>
      </c>
      <c r="E34" s="89">
        <v>98.94</v>
      </c>
    </row>
    <row r="35" spans="1:5">
      <c r="A35" s="92">
        <v>30299</v>
      </c>
      <c r="B35" s="92" t="s">
        <v>265</v>
      </c>
      <c r="C35" s="89">
        <f>662.45-263.7</f>
        <v>398.75000000000006</v>
      </c>
      <c r="D35" s="89">
        <v>0</v>
      </c>
      <c r="E35" s="89">
        <f>662.45-263.7</f>
        <v>398.75000000000006</v>
      </c>
    </row>
    <row r="36" spans="1:5">
      <c r="A36" s="92">
        <v>303</v>
      </c>
      <c r="B36" s="92" t="s">
        <v>266</v>
      </c>
      <c r="C36" s="89">
        <v>86.73</v>
      </c>
      <c r="D36" s="89">
        <v>86.73</v>
      </c>
      <c r="E36" s="89">
        <v>0</v>
      </c>
    </row>
    <row r="37" spans="1:5">
      <c r="A37" s="92">
        <v>30301</v>
      </c>
      <c r="B37" s="92" t="s">
        <v>267</v>
      </c>
      <c r="C37" s="89">
        <v>12.37</v>
      </c>
      <c r="D37" s="89">
        <v>12.37</v>
      </c>
      <c r="E37" s="89">
        <v>0</v>
      </c>
    </row>
    <row r="38" spans="1:5">
      <c r="A38" s="92">
        <v>30302</v>
      </c>
      <c r="B38" s="92" t="s">
        <v>268</v>
      </c>
      <c r="C38" s="89">
        <v>50.54</v>
      </c>
      <c r="D38" s="89">
        <v>50.54</v>
      </c>
      <c r="E38" s="89">
        <v>0</v>
      </c>
    </row>
    <row r="39" spans="1:5">
      <c r="A39" s="92">
        <v>30305</v>
      </c>
      <c r="B39" s="92" t="s">
        <v>269</v>
      </c>
      <c r="C39" s="89">
        <v>7.55</v>
      </c>
      <c r="D39" s="89">
        <v>7.55</v>
      </c>
      <c r="E39" s="89">
        <v>0</v>
      </c>
    </row>
    <row r="40" spans="1:5">
      <c r="A40" s="92">
        <v>30399</v>
      </c>
      <c r="B40" s="92" t="s">
        <v>270</v>
      </c>
      <c r="C40" s="89">
        <v>16.27</v>
      </c>
      <c r="D40" s="89">
        <v>16.27</v>
      </c>
      <c r="E40" s="89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showZeros="0" zoomScaleNormal="100" zoomScaleSheetLayoutView="100" workbookViewId="0">
      <selection activeCell="K19" sqref="K19"/>
    </sheetView>
  </sheetViews>
  <sheetFormatPr defaultRowHeight="14.25"/>
  <cols>
    <col min="1" max="1" width="26.25" style="2" customWidth="1"/>
    <col min="2" max="6" width="7.75" style="2" customWidth="1"/>
    <col min="7" max="7" width="8.5" style="2" customWidth="1"/>
    <col min="8" max="8" width="59.5" style="2" customWidth="1"/>
    <col min="9" max="9" width="9.5" style="2" customWidth="1"/>
    <col min="10" max="16384" width="9" style="2"/>
  </cols>
  <sheetData>
    <row r="1" spans="1:8" ht="14.25" customHeight="1">
      <c r="A1" s="16"/>
      <c r="H1" s="73" t="s">
        <v>181</v>
      </c>
    </row>
    <row r="2" spans="1:8" ht="26.25" customHeight="1">
      <c r="A2" s="141" t="s">
        <v>186</v>
      </c>
      <c r="B2" s="141"/>
      <c r="C2" s="141"/>
      <c r="D2" s="141"/>
      <c r="E2" s="141"/>
      <c r="F2" s="141"/>
      <c r="G2" s="141"/>
    </row>
    <row r="3" spans="1:8" ht="24" customHeight="1">
      <c r="A3" s="11"/>
      <c r="B3" s="11" t="s">
        <v>15</v>
      </c>
      <c r="C3" s="15"/>
      <c r="H3" s="15" t="s">
        <v>16</v>
      </c>
    </row>
    <row r="4" spans="1:8" s="42" customFormat="1" ht="34.5" customHeight="1">
      <c r="A4" s="129"/>
      <c r="B4" s="144" t="s">
        <v>189</v>
      </c>
      <c r="C4" s="145"/>
      <c r="D4" s="146" t="s">
        <v>191</v>
      </c>
      <c r="E4" s="146"/>
      <c r="F4" s="144" t="s">
        <v>144</v>
      </c>
      <c r="G4" s="147"/>
      <c r="H4" s="145"/>
    </row>
    <row r="5" spans="1:8" s="42" customFormat="1" ht="54" customHeight="1">
      <c r="A5" s="5" t="s">
        <v>17</v>
      </c>
      <c r="B5" s="5" t="s">
        <v>190</v>
      </c>
      <c r="C5" s="5" t="s">
        <v>139</v>
      </c>
      <c r="D5" s="5" t="s">
        <v>192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s="91" customFormat="1" ht="24.95" customHeight="1">
      <c r="A6" s="93" t="s">
        <v>3</v>
      </c>
      <c r="B6" s="89">
        <v>16.95</v>
      </c>
      <c r="C6" s="89">
        <v>16.45</v>
      </c>
      <c r="D6" s="132">
        <v>16.43</v>
      </c>
      <c r="E6" s="132">
        <v>15.93</v>
      </c>
      <c r="F6" s="89">
        <f>C6-E6</f>
        <v>0.51999999999999957</v>
      </c>
      <c r="G6" s="94">
        <f>F6/E6</f>
        <v>3.2642812303829226E-2</v>
      </c>
      <c r="H6" s="133" t="s">
        <v>319</v>
      </c>
    </row>
    <row r="7" spans="1:8" s="91" customFormat="1" ht="24.95" customHeight="1">
      <c r="A7" s="80" t="s">
        <v>18</v>
      </c>
      <c r="B7" s="89">
        <v>0</v>
      </c>
      <c r="C7" s="89">
        <v>0</v>
      </c>
      <c r="D7" s="132">
        <v>0</v>
      </c>
      <c r="E7" s="132">
        <v>0</v>
      </c>
      <c r="F7" s="89">
        <f t="shared" ref="F7:F10" si="0">C7-E7</f>
        <v>0</v>
      </c>
      <c r="G7" s="94"/>
      <c r="H7" s="68"/>
    </row>
    <row r="8" spans="1:8" s="91" customFormat="1" ht="24.95" customHeight="1">
      <c r="A8" s="80" t="s">
        <v>19</v>
      </c>
      <c r="B8" s="89">
        <v>8.9499999999999993</v>
      </c>
      <c r="C8" s="89">
        <v>8.4499999999999993</v>
      </c>
      <c r="D8" s="132">
        <v>5.93</v>
      </c>
      <c r="E8" s="132">
        <v>5.43</v>
      </c>
      <c r="F8" s="89">
        <f t="shared" si="0"/>
        <v>3.0199999999999996</v>
      </c>
      <c r="G8" s="94">
        <f t="shared" ref="G8:G10" si="1">F8/E8</f>
        <v>0.55616942909760581</v>
      </c>
      <c r="H8" s="133" t="s">
        <v>316</v>
      </c>
    </row>
    <row r="9" spans="1:8" s="91" customFormat="1" ht="24.95" customHeight="1">
      <c r="A9" s="80" t="s">
        <v>140</v>
      </c>
      <c r="B9" s="89">
        <v>8</v>
      </c>
      <c r="C9" s="89">
        <v>8</v>
      </c>
      <c r="D9" s="132">
        <v>10.5</v>
      </c>
      <c r="E9" s="132">
        <v>10.5</v>
      </c>
      <c r="F9" s="89">
        <f t="shared" si="0"/>
        <v>-2.5</v>
      </c>
      <c r="G9" s="94">
        <f t="shared" si="1"/>
        <v>-0.23809523809523808</v>
      </c>
      <c r="H9" s="134" t="s">
        <v>318</v>
      </c>
    </row>
    <row r="10" spans="1:8" s="91" customFormat="1" ht="24.95" customHeight="1">
      <c r="A10" s="80" t="s">
        <v>20</v>
      </c>
      <c r="B10" s="89">
        <v>8</v>
      </c>
      <c r="C10" s="89">
        <v>8</v>
      </c>
      <c r="D10" s="132">
        <v>10.5</v>
      </c>
      <c r="E10" s="132">
        <v>10.5</v>
      </c>
      <c r="F10" s="89">
        <f t="shared" si="0"/>
        <v>-2.5</v>
      </c>
      <c r="G10" s="94">
        <f t="shared" si="1"/>
        <v>-0.23809523809523808</v>
      </c>
      <c r="H10" s="134" t="s">
        <v>317</v>
      </c>
    </row>
    <row r="11" spans="1:8" s="91" customFormat="1" ht="24.95" customHeight="1">
      <c r="A11" s="80" t="s">
        <v>21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94">
        <v>0</v>
      </c>
      <c r="H11" s="95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showGridLines="0" showZeros="0" zoomScaleNormal="100" workbookViewId="0">
      <selection activeCell="E29" sqref="E29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7.75" style="2" customWidth="1"/>
    <col min="5" max="5" width="24.125" style="2" customWidth="1"/>
    <col min="6" max="6" width="7.875" style="2" customWidth="1"/>
    <col min="7" max="7" width="8.375" style="2" customWidth="1"/>
    <col min="8" max="8" width="8.375" style="2" hidden="1" customWidth="1"/>
    <col min="9" max="9" width="8.375" style="2" customWidth="1"/>
    <col min="10" max="10" width="11.125" style="2" hidden="1" customWidth="1"/>
    <col min="11" max="11" width="8.125" style="2" customWidth="1"/>
    <col min="12" max="13" width="11.125" style="2" hidden="1" customWidth="1"/>
    <col min="14" max="14" width="11.125" style="2" customWidth="1"/>
    <col min="15" max="17" width="11.125" style="2" hidden="1" customWidth="1"/>
    <col min="18" max="18" width="11.125" style="2" customWidth="1"/>
    <col min="19" max="16384" width="9" style="2"/>
  </cols>
  <sheetData>
    <row r="1" spans="1:18" ht="14.25" customHeight="1">
      <c r="A1" s="18"/>
      <c r="R1" s="75" t="s">
        <v>182</v>
      </c>
    </row>
    <row r="2" spans="1:18" ht="20.25" customHeight="1">
      <c r="A2" s="148" t="s">
        <v>187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109</v>
      </c>
    </row>
    <row r="4" spans="1:18" s="4" customFormat="1" ht="14.25" customHeight="1">
      <c r="A4" s="146" t="s">
        <v>13</v>
      </c>
      <c r="B4" s="146"/>
      <c r="C4" s="146"/>
      <c r="D4" s="149" t="s">
        <v>41</v>
      </c>
      <c r="E4" s="149" t="s">
        <v>61</v>
      </c>
      <c r="F4" s="146" t="s">
        <v>42</v>
      </c>
      <c r="G4" s="146" t="s">
        <v>62</v>
      </c>
      <c r="H4" s="146"/>
      <c r="I4" s="146"/>
      <c r="J4" s="146"/>
      <c r="K4" s="146" t="s">
        <v>63</v>
      </c>
      <c r="L4" s="146"/>
      <c r="M4" s="146"/>
      <c r="N4" s="146"/>
      <c r="O4" s="146"/>
      <c r="P4" s="146"/>
      <c r="Q4" s="146"/>
      <c r="R4" s="146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50"/>
      <c r="E5" s="150"/>
      <c r="F5" s="146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0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91" customFormat="1">
      <c r="A7" s="96"/>
      <c r="B7" s="96"/>
      <c r="C7" s="96"/>
      <c r="D7" s="96"/>
      <c r="E7" s="97" t="s">
        <v>3</v>
      </c>
      <c r="F7" s="98">
        <v>329</v>
      </c>
      <c r="G7" s="98">
        <v>29</v>
      </c>
      <c r="H7" s="98">
        <v>0</v>
      </c>
      <c r="I7" s="98">
        <v>29</v>
      </c>
      <c r="J7" s="98">
        <v>0</v>
      </c>
      <c r="K7" s="98">
        <v>300</v>
      </c>
      <c r="L7" s="98">
        <v>0</v>
      </c>
      <c r="M7" s="98">
        <v>0</v>
      </c>
      <c r="N7" s="98">
        <v>300</v>
      </c>
      <c r="O7" s="98">
        <v>0</v>
      </c>
      <c r="P7" s="98">
        <v>0</v>
      </c>
      <c r="Q7" s="98">
        <v>0</v>
      </c>
      <c r="R7" s="98">
        <v>0</v>
      </c>
    </row>
    <row r="8" spans="1:18">
      <c r="A8" s="96"/>
      <c r="B8" s="96"/>
      <c r="C8" s="96"/>
      <c r="D8" s="96" t="s">
        <v>271</v>
      </c>
      <c r="E8" s="97" t="s">
        <v>272</v>
      </c>
      <c r="F8" s="98">
        <v>329</v>
      </c>
      <c r="G8" s="98">
        <v>29</v>
      </c>
      <c r="H8" s="98">
        <v>0</v>
      </c>
      <c r="I8" s="98">
        <v>29</v>
      </c>
      <c r="J8" s="98">
        <v>0</v>
      </c>
      <c r="K8" s="98">
        <v>300</v>
      </c>
      <c r="L8" s="98">
        <v>0</v>
      </c>
      <c r="M8" s="98">
        <v>0</v>
      </c>
      <c r="N8" s="98">
        <v>300</v>
      </c>
      <c r="O8" s="98">
        <v>0</v>
      </c>
      <c r="P8" s="98">
        <v>0</v>
      </c>
      <c r="Q8" s="98">
        <v>0</v>
      </c>
      <c r="R8" s="98">
        <v>0</v>
      </c>
    </row>
    <row r="9" spans="1:18">
      <c r="A9" s="96"/>
      <c r="B9" s="96"/>
      <c r="C9" s="96"/>
      <c r="D9" s="96" t="s">
        <v>273</v>
      </c>
      <c r="E9" s="97" t="s">
        <v>274</v>
      </c>
      <c r="F9" s="98">
        <v>29</v>
      </c>
      <c r="G9" s="98">
        <v>29</v>
      </c>
      <c r="H9" s="98">
        <v>0</v>
      </c>
      <c r="I9" s="98">
        <v>29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</row>
    <row r="10" spans="1:18">
      <c r="A10" s="96" t="s">
        <v>275</v>
      </c>
      <c r="B10" s="96" t="s">
        <v>276</v>
      </c>
      <c r="C10" s="96" t="s">
        <v>199</v>
      </c>
      <c r="D10" s="96" t="s">
        <v>277</v>
      </c>
      <c r="E10" s="97" t="s">
        <v>278</v>
      </c>
      <c r="F10" s="98">
        <v>29</v>
      </c>
      <c r="G10" s="98">
        <v>29</v>
      </c>
      <c r="H10" s="98">
        <v>0</v>
      </c>
      <c r="I10" s="98">
        <v>29</v>
      </c>
      <c r="J10" s="98">
        <v>0</v>
      </c>
      <c r="K10" s="98">
        <v>0</v>
      </c>
      <c r="L10" s="98">
        <v>0</v>
      </c>
      <c r="M10" s="98">
        <v>0</v>
      </c>
      <c r="N10" s="98">
        <v>0</v>
      </c>
      <c r="O10" s="98">
        <v>0</v>
      </c>
      <c r="P10" s="98">
        <v>0</v>
      </c>
      <c r="Q10" s="98">
        <v>0</v>
      </c>
      <c r="R10" s="98">
        <v>0</v>
      </c>
    </row>
    <row r="11" spans="1:18">
      <c r="A11" s="96"/>
      <c r="B11" s="96"/>
      <c r="C11" s="96"/>
      <c r="D11" s="96" t="s">
        <v>279</v>
      </c>
      <c r="E11" s="97" t="s">
        <v>280</v>
      </c>
      <c r="F11" s="98">
        <v>300</v>
      </c>
      <c r="G11" s="98">
        <v>0</v>
      </c>
      <c r="H11" s="98">
        <v>0</v>
      </c>
      <c r="I11" s="98">
        <v>0</v>
      </c>
      <c r="J11" s="98">
        <v>0</v>
      </c>
      <c r="K11" s="98">
        <v>300</v>
      </c>
      <c r="L11" s="98">
        <v>0</v>
      </c>
      <c r="M11" s="98">
        <v>0</v>
      </c>
      <c r="N11" s="98">
        <v>300</v>
      </c>
      <c r="O11" s="98">
        <v>0</v>
      </c>
      <c r="P11" s="98">
        <v>0</v>
      </c>
      <c r="Q11" s="98">
        <v>0</v>
      </c>
      <c r="R11" s="98">
        <v>0</v>
      </c>
    </row>
    <row r="12" spans="1:18">
      <c r="A12" s="96" t="s">
        <v>221</v>
      </c>
      <c r="B12" s="96" t="s">
        <v>281</v>
      </c>
      <c r="C12" s="96" t="s">
        <v>282</v>
      </c>
      <c r="D12" s="96" t="s">
        <v>277</v>
      </c>
      <c r="E12" s="97" t="s">
        <v>283</v>
      </c>
      <c r="F12" s="98">
        <v>300</v>
      </c>
      <c r="G12" s="98">
        <v>0</v>
      </c>
      <c r="H12" s="98">
        <v>0</v>
      </c>
      <c r="I12" s="98">
        <v>0</v>
      </c>
      <c r="J12" s="98">
        <v>0</v>
      </c>
      <c r="K12" s="98">
        <v>300</v>
      </c>
      <c r="L12" s="98">
        <v>0</v>
      </c>
      <c r="M12" s="98">
        <v>0</v>
      </c>
      <c r="N12" s="98">
        <v>300</v>
      </c>
      <c r="O12" s="98">
        <v>0</v>
      </c>
      <c r="P12" s="98">
        <v>0</v>
      </c>
      <c r="Q12" s="98">
        <v>0</v>
      </c>
      <c r="R12" s="98">
        <v>0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"/>
  <sheetViews>
    <sheetView showGridLines="0" showZeros="0" zoomScaleNormal="100" workbookViewId="0">
      <selection activeCell="E29" sqref="E29"/>
    </sheetView>
  </sheetViews>
  <sheetFormatPr defaultColWidth="6.875" defaultRowHeight="13.5"/>
  <cols>
    <col min="1" max="1" width="29.5" style="28" customWidth="1"/>
    <col min="2" max="2" width="12.75" style="28" customWidth="1"/>
    <col min="3" max="3" width="12.625" style="28" hidden="1" customWidth="1"/>
    <col min="4" max="4" width="30.25" style="28" customWidth="1"/>
    <col min="5" max="5" width="13.625" style="28" customWidth="1"/>
    <col min="6" max="6" width="13.125" style="28" customWidth="1"/>
    <col min="7" max="9" width="6.875" style="28" customWidth="1"/>
    <col min="10" max="10" width="15.75" style="28" customWidth="1"/>
    <col min="11" max="11" width="17.25" style="28" customWidth="1"/>
    <col min="12" max="12" width="23.25" style="28" customWidth="1"/>
    <col min="13" max="13" width="15.75" style="28" customWidth="1"/>
    <col min="14" max="14" width="17.25" style="28" customWidth="1"/>
    <col min="15" max="15" width="21.75" style="28" customWidth="1"/>
    <col min="16" max="16" width="29.25" style="28" customWidth="1"/>
    <col min="17" max="17" width="15.75" style="28" customWidth="1"/>
    <col min="18" max="19" width="27.75" style="28" customWidth="1"/>
    <col min="20" max="20" width="17.25" style="28" customWidth="1"/>
    <col min="21" max="22" width="27.75" style="28" customWidth="1"/>
    <col min="23" max="23" width="33.75" style="28" customWidth="1"/>
    <col min="24" max="24" width="27.75" style="28" customWidth="1"/>
    <col min="25" max="25" width="14.25" style="28" customWidth="1"/>
    <col min="26" max="26" width="33.75" style="28" customWidth="1"/>
    <col min="27" max="27" width="26.25" style="28" customWidth="1"/>
    <col min="28" max="28" width="20.25" style="28" customWidth="1"/>
    <col min="29" max="29" width="15.75" style="28" customWidth="1"/>
    <col min="30" max="30" width="26.25" style="28" customWidth="1"/>
    <col min="31" max="31" width="18.75" style="28" customWidth="1"/>
    <col min="32" max="32" width="23.25" style="28" customWidth="1"/>
    <col min="33" max="33" width="26.25" style="28" customWidth="1"/>
    <col min="34" max="35" width="23.25" style="28" customWidth="1"/>
    <col min="36" max="36" width="20.25" style="28" customWidth="1"/>
    <col min="37" max="37" width="27.75" style="28" customWidth="1"/>
    <col min="38" max="38" width="24.75" style="28" customWidth="1"/>
    <col min="39" max="39" width="23.25" style="28" customWidth="1"/>
    <col min="40" max="40" width="20.25" style="28" customWidth="1"/>
    <col min="41" max="42" width="18.75" style="28" customWidth="1"/>
    <col min="43" max="43" width="21" style="28" customWidth="1"/>
    <col min="44" max="44" width="15.75" style="28" customWidth="1"/>
    <col min="45" max="45" width="26.25" style="28" customWidth="1"/>
    <col min="46" max="46" width="16.75" style="28" customWidth="1"/>
    <col min="47" max="47" width="22.75" style="28" customWidth="1"/>
    <col min="48" max="48" width="20.75" style="28" customWidth="1"/>
    <col min="49" max="16384" width="6.875" style="28"/>
  </cols>
  <sheetData>
    <row r="1" spans="1:63" s="19" customFormat="1" ht="13.5" customHeight="1">
      <c r="A1" s="39" t="s">
        <v>136</v>
      </c>
      <c r="B1" s="28"/>
      <c r="C1" s="28"/>
      <c r="D1" s="28"/>
      <c r="E1" s="28"/>
      <c r="F1" s="74" t="s">
        <v>183</v>
      </c>
    </row>
    <row r="2" spans="1:63" s="33" customFormat="1" ht="30.75" customHeight="1">
      <c r="A2" s="151" t="s">
        <v>135</v>
      </c>
      <c r="B2" s="151"/>
      <c r="C2" s="151"/>
      <c r="D2" s="151"/>
      <c r="E2" s="151"/>
      <c r="F2" s="151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31"/>
      <c r="X2" s="31"/>
      <c r="Y2" s="31"/>
      <c r="Z2" s="31"/>
      <c r="AA2" s="31"/>
      <c r="AB2" s="31"/>
      <c r="AC2" s="31"/>
      <c r="AD2" s="31"/>
      <c r="AE2" s="31"/>
      <c r="AF2" s="31"/>
      <c r="AL2" s="32"/>
      <c r="AM2" s="32"/>
      <c r="AS2" s="32"/>
    </row>
    <row r="3" spans="1:63" s="33" customFormat="1" ht="12" customHeight="1" thickBot="1">
      <c r="A3" s="22"/>
      <c r="B3" s="21"/>
      <c r="C3" s="20"/>
      <c r="D3" s="20"/>
      <c r="E3" s="20"/>
      <c r="F3" s="40" t="s">
        <v>137</v>
      </c>
      <c r="G3" s="23"/>
      <c r="H3" s="24"/>
      <c r="I3" s="25"/>
      <c r="J3" s="25"/>
      <c r="K3" s="25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7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</row>
    <row r="4" spans="1:63" s="47" customFormat="1" ht="25.5" customHeight="1">
      <c r="A4" s="110" t="s">
        <v>110</v>
      </c>
      <c r="B4" s="111" t="s">
        <v>188</v>
      </c>
      <c r="C4" s="112" t="s">
        <v>111</v>
      </c>
      <c r="D4" s="112" t="s">
        <v>112</v>
      </c>
      <c r="E4" s="112" t="s">
        <v>188</v>
      </c>
      <c r="F4" s="113" t="s">
        <v>111</v>
      </c>
      <c r="H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U4" s="48"/>
      <c r="AV4" s="48"/>
      <c r="AW4" s="48"/>
      <c r="AX4" s="48"/>
      <c r="AY4" s="48"/>
      <c r="AZ4" s="48"/>
    </row>
    <row r="5" spans="1:63" s="50" customFormat="1" ht="20.25" customHeight="1">
      <c r="A5" s="114" t="s">
        <v>113</v>
      </c>
      <c r="B5" s="99">
        <f>SUM(B6:B8)</f>
        <v>2809.08</v>
      </c>
      <c r="C5" s="51"/>
      <c r="D5" s="51" t="s">
        <v>114</v>
      </c>
      <c r="E5" s="99">
        <f>SUM(E6:E7)</f>
        <v>2809.08</v>
      </c>
      <c r="F5" s="115"/>
    </row>
    <row r="6" spans="1:63" s="50" customFormat="1" ht="20.25" customHeight="1">
      <c r="A6" s="116" t="s">
        <v>115</v>
      </c>
      <c r="B6" s="99">
        <v>2806.02</v>
      </c>
      <c r="C6" s="51"/>
      <c r="D6" s="107" t="s">
        <v>115</v>
      </c>
      <c r="E6" s="99">
        <v>2806.02</v>
      </c>
      <c r="F6" s="115"/>
    </row>
    <row r="7" spans="1:63" s="50" customFormat="1" ht="28.5" customHeight="1">
      <c r="A7" s="116" t="s">
        <v>116</v>
      </c>
      <c r="B7" s="99">
        <f>596.76-593.7</f>
        <v>3.0599999999999454</v>
      </c>
      <c r="C7" s="51"/>
      <c r="D7" s="107" t="s">
        <v>117</v>
      </c>
      <c r="E7" s="99">
        <f>596.76-593.7</f>
        <v>3.0599999999999454</v>
      </c>
      <c r="F7" s="115"/>
    </row>
    <row r="8" spans="1:63" s="50" customFormat="1" ht="19.5" customHeight="1">
      <c r="A8" s="116" t="s">
        <v>145</v>
      </c>
      <c r="B8" s="99">
        <v>0</v>
      </c>
      <c r="C8" s="51"/>
      <c r="D8" s="107" t="s">
        <v>146</v>
      </c>
      <c r="E8" s="99">
        <v>0</v>
      </c>
      <c r="F8" s="115"/>
    </row>
    <row r="9" spans="1:63" s="50" customFormat="1" ht="20.25" customHeight="1">
      <c r="A9" s="114" t="s">
        <v>118</v>
      </c>
      <c r="B9" s="99">
        <v>329</v>
      </c>
      <c r="C9" s="51"/>
      <c r="D9" s="51" t="s">
        <v>118</v>
      </c>
      <c r="E9" s="99">
        <v>329</v>
      </c>
      <c r="F9" s="115"/>
    </row>
    <row r="10" spans="1:63" s="50" customFormat="1" ht="20.25" customHeight="1">
      <c r="A10" s="114" t="s">
        <v>147</v>
      </c>
      <c r="B10" s="99">
        <v>0</v>
      </c>
      <c r="C10" s="51"/>
      <c r="D10" s="51" t="s">
        <v>148</v>
      </c>
      <c r="E10" s="99">
        <v>0</v>
      </c>
      <c r="F10" s="115"/>
    </row>
    <row r="11" spans="1:63" s="50" customFormat="1" ht="20.25" customHeight="1">
      <c r="A11" s="114" t="s">
        <v>119</v>
      </c>
      <c r="B11" s="99">
        <v>3946</v>
      </c>
      <c r="C11" s="51"/>
      <c r="D11" s="51" t="s">
        <v>120</v>
      </c>
      <c r="E11" s="99">
        <v>3946</v>
      </c>
      <c r="F11" s="115"/>
    </row>
    <row r="12" spans="1:63" s="50" customFormat="1" ht="20.25" customHeight="1">
      <c r="A12" s="114" t="s">
        <v>121</v>
      </c>
      <c r="B12" s="99">
        <v>0</v>
      </c>
      <c r="C12" s="51"/>
      <c r="D12" s="51" t="s">
        <v>122</v>
      </c>
      <c r="E12" s="99">
        <v>0</v>
      </c>
      <c r="F12" s="115"/>
    </row>
    <row r="13" spans="1:63" s="50" customFormat="1" ht="20.25" customHeight="1">
      <c r="A13" s="114" t="s">
        <v>123</v>
      </c>
      <c r="B13" s="99">
        <v>0</v>
      </c>
      <c r="C13" s="51"/>
      <c r="D13" s="51" t="s">
        <v>124</v>
      </c>
      <c r="E13" s="99">
        <v>0</v>
      </c>
      <c r="F13" s="115"/>
    </row>
    <row r="14" spans="1:63" s="50" customFormat="1" ht="20.25" customHeight="1">
      <c r="A14" s="114" t="s">
        <v>149</v>
      </c>
      <c r="B14" s="64">
        <f>2180.49-74.39</f>
        <v>2106.1</v>
      </c>
      <c r="C14" s="51"/>
      <c r="D14" s="107" t="s">
        <v>125</v>
      </c>
      <c r="E14" s="99">
        <v>0</v>
      </c>
      <c r="F14" s="115"/>
    </row>
    <row r="15" spans="1:63" s="50" customFormat="1" ht="20.25" customHeight="1">
      <c r="A15" s="117" t="s">
        <v>165</v>
      </c>
      <c r="B15" s="64">
        <v>0</v>
      </c>
      <c r="C15" s="67"/>
      <c r="D15" s="51" t="s">
        <v>150</v>
      </c>
      <c r="E15" s="64">
        <f>2180.49-74.39</f>
        <v>2106.1</v>
      </c>
      <c r="F15" s="115"/>
    </row>
    <row r="16" spans="1:63" s="48" customFormat="1" ht="20.25" customHeight="1">
      <c r="A16" s="118"/>
      <c r="B16" s="99"/>
      <c r="C16" s="46"/>
      <c r="D16" s="63" t="s">
        <v>166</v>
      </c>
      <c r="E16" s="99">
        <v>0</v>
      </c>
      <c r="F16" s="119"/>
    </row>
    <row r="17" spans="1:11" s="48" customFormat="1" ht="20.25" customHeight="1">
      <c r="A17" s="120" t="s">
        <v>108</v>
      </c>
      <c r="B17" s="100">
        <f>B5+B9+B11+B14</f>
        <v>9190.18</v>
      </c>
      <c r="C17" s="109"/>
      <c r="D17" s="108" t="s">
        <v>126</v>
      </c>
      <c r="E17" s="100">
        <v>9190.18</v>
      </c>
      <c r="F17" s="121"/>
    </row>
    <row r="18" spans="1:11" s="50" customFormat="1" ht="20.25" customHeight="1">
      <c r="A18" s="114" t="s">
        <v>127</v>
      </c>
      <c r="B18" s="99">
        <v>0</v>
      </c>
      <c r="C18" s="51"/>
      <c r="D18" s="51"/>
      <c r="E18" s="99"/>
      <c r="F18" s="115"/>
    </row>
    <row r="19" spans="1:11" s="49" customFormat="1" ht="20.25" customHeight="1">
      <c r="A19" s="122"/>
      <c r="B19" s="66"/>
      <c r="C19" s="51"/>
      <c r="D19" s="51"/>
      <c r="E19" s="64"/>
      <c r="F19" s="123"/>
      <c r="H19" s="50"/>
    </row>
    <row r="20" spans="1:11" s="49" customFormat="1" ht="20.25" customHeight="1">
      <c r="A20" s="122"/>
      <c r="B20" s="65"/>
      <c r="C20" s="51"/>
      <c r="D20" s="51"/>
      <c r="E20" s="64"/>
      <c r="F20" s="115"/>
    </row>
    <row r="21" spans="1:11" s="49" customFormat="1" ht="20.25" customHeight="1">
      <c r="A21" s="122"/>
      <c r="B21" s="66"/>
      <c r="C21" s="51"/>
      <c r="D21" s="51"/>
      <c r="E21" s="64"/>
      <c r="F21" s="115"/>
    </row>
    <row r="22" spans="1:11" s="49" customFormat="1" ht="12.75" customHeight="1">
      <c r="A22" s="122"/>
      <c r="B22" s="66"/>
      <c r="C22" s="51"/>
      <c r="D22" s="51"/>
      <c r="E22" s="64"/>
      <c r="F22" s="115"/>
    </row>
    <row r="23" spans="1:11" s="48" customFormat="1" ht="20.25" customHeight="1" thickBot="1">
      <c r="A23" s="124" t="s">
        <v>128</v>
      </c>
      <c r="B23" s="125">
        <v>9190.18</v>
      </c>
      <c r="C23" s="126"/>
      <c r="D23" s="127" t="s">
        <v>129</v>
      </c>
      <c r="E23" s="125">
        <v>9190.18</v>
      </c>
      <c r="F23" s="128"/>
    </row>
    <row r="24" spans="1:11" s="49" customFormat="1" ht="10.5" customHeight="1">
      <c r="B24" s="50"/>
      <c r="C24" s="50"/>
      <c r="D24" s="50"/>
      <c r="E24" s="52"/>
    </row>
    <row r="25" spans="1:11" s="54" customFormat="1" ht="15" customHeight="1">
      <c r="A25" s="53"/>
      <c r="B25" s="53"/>
      <c r="C25" s="53"/>
      <c r="D25" s="53"/>
      <c r="E25" s="53"/>
      <c r="F25" s="53"/>
    </row>
    <row r="26" spans="1:11" ht="9.75" customHeight="1">
      <c r="E26" s="29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29"/>
    </row>
  </sheetData>
  <sheetProtection formatCells="0" formatColumns="0" formatRows="0"/>
  <mergeCells count="1">
    <mergeCell ref="A2:F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showGridLines="0" showZeros="0" topLeftCell="A4" zoomScaleNormal="100" workbookViewId="0">
      <selection activeCell="E29" sqref="E29"/>
    </sheetView>
  </sheetViews>
  <sheetFormatPr defaultColWidth="6.875" defaultRowHeight="14.25"/>
  <cols>
    <col min="1" max="1" width="22.5" style="28" customWidth="1"/>
    <col min="2" max="3" width="11.625" style="35" customWidth="1"/>
    <col min="4" max="5" width="11.625" style="38" customWidth="1"/>
    <col min="6" max="6" width="11.625" style="38" hidden="1" customWidth="1"/>
    <col min="7" max="7" width="11.625" style="38" customWidth="1"/>
    <col min="8" max="9" width="11.625" style="38" hidden="1" customWidth="1"/>
    <col min="10" max="10" width="11.625" style="38" customWidth="1"/>
    <col min="11" max="14" width="11.625" style="38" hidden="1" customWidth="1"/>
    <col min="15" max="16" width="11.625" style="28" customWidth="1"/>
    <col min="17" max="19" width="11.625" style="38" hidden="1" customWidth="1"/>
    <col min="20" max="20" width="11.625" style="28" customWidth="1"/>
    <col min="21" max="21" width="11.625" style="38" hidden="1" customWidth="1"/>
    <col min="22" max="22" width="11.625" style="28" customWidth="1"/>
    <col min="23" max="23" width="11.625" style="38" hidden="1" customWidth="1"/>
    <col min="24" max="24" width="11.625" style="28" hidden="1" customWidth="1"/>
    <col min="25" max="28" width="11.625" style="38" hidden="1" customWidth="1"/>
    <col min="29" max="29" width="11.625" style="38" customWidth="1"/>
    <col min="30" max="16384" width="6.875" style="38"/>
  </cols>
  <sheetData>
    <row r="1" spans="1:29" ht="12.75" customHeight="1">
      <c r="A1" s="39"/>
      <c r="AC1" s="76" t="s">
        <v>184</v>
      </c>
    </row>
    <row r="2" spans="1:29" ht="30" customHeight="1">
      <c r="A2" s="57" t="s">
        <v>69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9" ht="12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9" s="60" customFormat="1" ht="10.5" customHeight="1">
      <c r="A4" s="59"/>
      <c r="B4" s="32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4"/>
      <c r="R4" s="44"/>
      <c r="S4" s="44"/>
      <c r="T4" s="33"/>
      <c r="U4" s="44"/>
      <c r="V4" s="33"/>
      <c r="W4" s="33"/>
      <c r="X4" s="33"/>
      <c r="Y4" s="33"/>
      <c r="Z4" s="33"/>
      <c r="AA4" s="44"/>
      <c r="AC4" s="44" t="s">
        <v>68</v>
      </c>
    </row>
    <row r="5" spans="1:29" s="34" customFormat="1" ht="15.75" customHeight="1">
      <c r="A5" s="170" t="s">
        <v>130</v>
      </c>
      <c r="B5" s="172" t="s">
        <v>46</v>
      </c>
      <c r="C5" s="158" t="s">
        <v>153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75"/>
      <c r="O5" s="176" t="s">
        <v>151</v>
      </c>
      <c r="P5" s="177"/>
      <c r="Q5" s="177"/>
      <c r="R5" s="177"/>
      <c r="S5" s="178" t="s">
        <v>154</v>
      </c>
      <c r="T5" s="167" t="s">
        <v>152</v>
      </c>
      <c r="U5" s="168"/>
      <c r="V5" s="168"/>
      <c r="W5" s="158" t="s">
        <v>47</v>
      </c>
      <c r="X5" s="158"/>
      <c r="Y5" s="158"/>
      <c r="Z5" s="158"/>
      <c r="AA5" s="165" t="s">
        <v>155</v>
      </c>
      <c r="AB5" s="166" t="s">
        <v>156</v>
      </c>
      <c r="AC5" s="152" t="s">
        <v>131</v>
      </c>
    </row>
    <row r="6" spans="1:29" s="61" customFormat="1" ht="20.25" customHeight="1">
      <c r="A6" s="170"/>
      <c r="B6" s="173"/>
      <c r="C6" s="155" t="s">
        <v>3</v>
      </c>
      <c r="D6" s="156" t="s">
        <v>48</v>
      </c>
      <c r="E6" s="157"/>
      <c r="F6" s="157"/>
      <c r="G6" s="158" t="s">
        <v>132</v>
      </c>
      <c r="H6" s="158"/>
      <c r="I6" s="158"/>
      <c r="J6" s="158"/>
      <c r="K6" s="158"/>
      <c r="L6" s="158"/>
      <c r="M6" s="158"/>
      <c r="N6" s="159" t="s">
        <v>157</v>
      </c>
      <c r="O6" s="160" t="s">
        <v>53</v>
      </c>
      <c r="P6" s="160" t="s">
        <v>133</v>
      </c>
      <c r="Q6" s="181" t="s">
        <v>134</v>
      </c>
      <c r="R6" s="181" t="s">
        <v>158</v>
      </c>
      <c r="S6" s="179"/>
      <c r="T6" s="169" t="s">
        <v>3</v>
      </c>
      <c r="U6" s="163" t="s">
        <v>49</v>
      </c>
      <c r="V6" s="163" t="s">
        <v>50</v>
      </c>
      <c r="W6" s="163" t="s">
        <v>3</v>
      </c>
      <c r="X6" s="163" t="s">
        <v>51</v>
      </c>
      <c r="Y6" s="163" t="s">
        <v>52</v>
      </c>
      <c r="Z6" s="163" t="s">
        <v>50</v>
      </c>
      <c r="AA6" s="166"/>
      <c r="AB6" s="166"/>
      <c r="AC6" s="153"/>
    </row>
    <row r="7" spans="1:29" s="37" customFormat="1" ht="51.75" customHeight="1">
      <c r="A7" s="171"/>
      <c r="B7" s="174"/>
      <c r="C7" s="156"/>
      <c r="D7" s="55" t="s">
        <v>53</v>
      </c>
      <c r="E7" s="55" t="s">
        <v>133</v>
      </c>
      <c r="F7" s="36" t="s">
        <v>134</v>
      </c>
      <c r="G7" s="36" t="s">
        <v>53</v>
      </c>
      <c r="H7" s="105" t="s">
        <v>55</v>
      </c>
      <c r="I7" s="105" t="s">
        <v>56</v>
      </c>
      <c r="J7" s="105" t="s">
        <v>54</v>
      </c>
      <c r="K7" s="105" t="s">
        <v>57</v>
      </c>
      <c r="L7" s="105" t="s">
        <v>58</v>
      </c>
      <c r="M7" s="105" t="s">
        <v>50</v>
      </c>
      <c r="N7" s="159"/>
      <c r="O7" s="161"/>
      <c r="P7" s="162"/>
      <c r="Q7" s="182"/>
      <c r="R7" s="182"/>
      <c r="S7" s="180"/>
      <c r="T7" s="169"/>
      <c r="U7" s="164"/>
      <c r="V7" s="164"/>
      <c r="W7" s="164"/>
      <c r="X7" s="164"/>
      <c r="Y7" s="164"/>
      <c r="Z7" s="164"/>
      <c r="AA7" s="166"/>
      <c r="AB7" s="166"/>
      <c r="AC7" s="154"/>
    </row>
    <row r="8" spans="1:29" ht="18" customHeight="1">
      <c r="A8" s="56" t="s">
        <v>9</v>
      </c>
      <c r="B8" s="62">
        <v>1</v>
      </c>
      <c r="C8" s="62">
        <f t="shared" ref="C8:AC8" si="0">B8+1</f>
        <v>2</v>
      </c>
      <c r="D8" s="62">
        <f t="shared" si="0"/>
        <v>3</v>
      </c>
      <c r="E8" s="62">
        <f t="shared" si="0"/>
        <v>4</v>
      </c>
      <c r="F8" s="62">
        <f t="shared" si="0"/>
        <v>5</v>
      </c>
      <c r="G8" s="106">
        <f t="shared" si="0"/>
        <v>6</v>
      </c>
      <c r="H8" s="106">
        <f t="shared" si="0"/>
        <v>7</v>
      </c>
      <c r="I8" s="106">
        <f t="shared" si="0"/>
        <v>8</v>
      </c>
      <c r="J8" s="106">
        <f t="shared" si="0"/>
        <v>9</v>
      </c>
      <c r="K8" s="106">
        <f t="shared" si="0"/>
        <v>10</v>
      </c>
      <c r="L8" s="106">
        <f t="shared" si="0"/>
        <v>11</v>
      </c>
      <c r="M8" s="106">
        <f t="shared" si="0"/>
        <v>12</v>
      </c>
      <c r="N8" s="62">
        <f t="shared" si="0"/>
        <v>13</v>
      </c>
      <c r="O8" s="62">
        <f t="shared" si="0"/>
        <v>14</v>
      </c>
      <c r="P8" s="62">
        <f t="shared" si="0"/>
        <v>15</v>
      </c>
      <c r="Q8" s="62">
        <f t="shared" si="0"/>
        <v>16</v>
      </c>
      <c r="R8" s="62">
        <f t="shared" si="0"/>
        <v>17</v>
      </c>
      <c r="S8" s="62">
        <f t="shared" si="0"/>
        <v>18</v>
      </c>
      <c r="T8" s="62">
        <f t="shared" si="0"/>
        <v>19</v>
      </c>
      <c r="U8" s="62">
        <f t="shared" si="0"/>
        <v>20</v>
      </c>
      <c r="V8" s="62">
        <f t="shared" si="0"/>
        <v>21</v>
      </c>
      <c r="W8" s="62">
        <f t="shared" si="0"/>
        <v>22</v>
      </c>
      <c r="X8" s="62">
        <f t="shared" si="0"/>
        <v>23</v>
      </c>
      <c r="Y8" s="62">
        <f t="shared" si="0"/>
        <v>24</v>
      </c>
      <c r="Z8" s="62">
        <f t="shared" si="0"/>
        <v>25</v>
      </c>
      <c r="AA8" s="62">
        <f t="shared" si="0"/>
        <v>26</v>
      </c>
      <c r="AB8" s="62">
        <f t="shared" si="0"/>
        <v>27</v>
      </c>
      <c r="AC8" s="62">
        <f t="shared" si="0"/>
        <v>28</v>
      </c>
    </row>
    <row r="9" spans="1:29" s="101" customFormat="1" ht="13.5">
      <c r="A9" s="102" t="s">
        <v>3</v>
      </c>
      <c r="B9" s="103">
        <f>C9+O9+T9+AC9</f>
        <v>9190.18</v>
      </c>
      <c r="C9" s="103">
        <f>3402.78-593.7</f>
        <v>2809.08</v>
      </c>
      <c r="D9" s="103">
        <v>2806.02</v>
      </c>
      <c r="E9" s="103">
        <v>2806.02</v>
      </c>
      <c r="F9" s="103">
        <v>0</v>
      </c>
      <c r="G9" s="99">
        <v>3.06</v>
      </c>
      <c r="H9" s="99">
        <v>0</v>
      </c>
      <c r="I9" s="99">
        <v>0</v>
      </c>
      <c r="J9" s="99">
        <v>3.06</v>
      </c>
      <c r="K9" s="99"/>
      <c r="L9" s="99"/>
      <c r="M9" s="99">
        <v>0</v>
      </c>
      <c r="N9" s="103">
        <v>0</v>
      </c>
      <c r="O9" s="103">
        <v>329</v>
      </c>
      <c r="P9" s="103">
        <v>329</v>
      </c>
      <c r="Q9" s="103">
        <v>0</v>
      </c>
      <c r="R9" s="103">
        <v>0</v>
      </c>
      <c r="S9" s="104">
        <v>0</v>
      </c>
      <c r="T9" s="103">
        <v>3946</v>
      </c>
      <c r="U9" s="103">
        <v>0</v>
      </c>
      <c r="V9" s="103">
        <v>3946</v>
      </c>
      <c r="W9" s="99">
        <v>0</v>
      </c>
      <c r="X9" s="103">
        <v>0</v>
      </c>
      <c r="Y9" s="103">
        <v>0</v>
      </c>
      <c r="Z9" s="103">
        <v>0</v>
      </c>
      <c r="AA9" s="103">
        <v>0</v>
      </c>
      <c r="AB9" s="99">
        <v>0</v>
      </c>
      <c r="AC9" s="99">
        <f>2180.49-74.39</f>
        <v>2106.1</v>
      </c>
    </row>
    <row r="10" spans="1:29" ht="13.5">
      <c r="A10" s="102" t="s">
        <v>272</v>
      </c>
      <c r="B10" s="103">
        <f>C10+O10+T10+AC10</f>
        <v>9190.18</v>
      </c>
      <c r="C10" s="103">
        <f>3402.78-593.7</f>
        <v>2809.08</v>
      </c>
      <c r="D10" s="103">
        <v>2806.02</v>
      </c>
      <c r="E10" s="103">
        <v>2806.02</v>
      </c>
      <c r="F10" s="103">
        <v>0</v>
      </c>
      <c r="G10" s="99">
        <v>3.06</v>
      </c>
      <c r="H10" s="99">
        <v>0</v>
      </c>
      <c r="I10" s="99">
        <v>0</v>
      </c>
      <c r="J10" s="99">
        <v>3.06</v>
      </c>
      <c r="K10" s="99"/>
      <c r="L10" s="99"/>
      <c r="M10" s="99">
        <v>0</v>
      </c>
      <c r="N10" s="103">
        <v>0</v>
      </c>
      <c r="O10" s="103">
        <v>329</v>
      </c>
      <c r="P10" s="103">
        <v>329</v>
      </c>
      <c r="Q10" s="103">
        <v>0</v>
      </c>
      <c r="R10" s="103">
        <v>0</v>
      </c>
      <c r="S10" s="104">
        <v>0</v>
      </c>
      <c r="T10" s="103">
        <v>3946</v>
      </c>
      <c r="U10" s="103">
        <v>0</v>
      </c>
      <c r="V10" s="103">
        <v>3946</v>
      </c>
      <c r="W10" s="99">
        <v>0</v>
      </c>
      <c r="X10" s="103">
        <v>0</v>
      </c>
      <c r="Y10" s="103">
        <v>0</v>
      </c>
      <c r="Z10" s="103">
        <v>0</v>
      </c>
      <c r="AA10" s="103">
        <v>0</v>
      </c>
      <c r="AB10" s="99">
        <v>0</v>
      </c>
      <c r="AC10" s="99">
        <f>2180.49-74.39</f>
        <v>2106.1</v>
      </c>
    </row>
    <row r="11" spans="1:29" ht="24">
      <c r="A11" s="102" t="s">
        <v>284</v>
      </c>
      <c r="B11" s="103">
        <f>C11+AC11</f>
        <v>3723.2700000000004</v>
      </c>
      <c r="C11" s="103">
        <f>2221.11-593.7</f>
        <v>1627.41</v>
      </c>
      <c r="D11" s="103">
        <v>1627.41</v>
      </c>
      <c r="E11" s="103">
        <v>1627.41</v>
      </c>
      <c r="F11" s="103">
        <v>0</v>
      </c>
      <c r="G11" s="99"/>
      <c r="H11" s="99"/>
      <c r="I11" s="99"/>
      <c r="J11" s="99"/>
      <c r="K11" s="99"/>
      <c r="L11" s="99"/>
      <c r="M11" s="99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4">
        <v>0</v>
      </c>
      <c r="T11" s="103">
        <v>0</v>
      </c>
      <c r="U11" s="103">
        <v>0</v>
      </c>
      <c r="V11" s="103">
        <v>0</v>
      </c>
      <c r="W11" s="99">
        <v>0</v>
      </c>
      <c r="X11" s="103">
        <v>0</v>
      </c>
      <c r="Y11" s="103">
        <v>0</v>
      </c>
      <c r="Z11" s="103">
        <v>0</v>
      </c>
      <c r="AA11" s="103">
        <v>0</v>
      </c>
      <c r="AB11" s="99">
        <v>0</v>
      </c>
      <c r="AC11" s="99">
        <f>2170.25-74.39</f>
        <v>2095.86</v>
      </c>
    </row>
    <row r="12" spans="1:29" ht="24">
      <c r="A12" s="102" t="s">
        <v>285</v>
      </c>
      <c r="B12" s="103">
        <f>C12+AC12</f>
        <v>3723.2700000000004</v>
      </c>
      <c r="C12" s="103">
        <f>2221.11-593.7</f>
        <v>1627.41</v>
      </c>
      <c r="D12" s="103">
        <v>1627.41</v>
      </c>
      <c r="E12" s="103">
        <v>1627.41</v>
      </c>
      <c r="F12" s="103">
        <v>0</v>
      </c>
      <c r="G12" s="99"/>
      <c r="H12" s="99"/>
      <c r="I12" s="99"/>
      <c r="J12" s="99"/>
      <c r="K12" s="99"/>
      <c r="L12" s="99"/>
      <c r="M12" s="99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4">
        <v>0</v>
      </c>
      <c r="T12" s="103">
        <v>0</v>
      </c>
      <c r="U12" s="103">
        <v>0</v>
      </c>
      <c r="V12" s="103">
        <v>0</v>
      </c>
      <c r="W12" s="99">
        <v>0</v>
      </c>
      <c r="X12" s="103">
        <v>0</v>
      </c>
      <c r="Y12" s="103">
        <v>0</v>
      </c>
      <c r="Z12" s="103">
        <v>0</v>
      </c>
      <c r="AA12" s="103">
        <v>0</v>
      </c>
      <c r="AB12" s="99">
        <v>0</v>
      </c>
      <c r="AC12" s="99">
        <f>2170.25-74.39</f>
        <v>2095.86</v>
      </c>
    </row>
    <row r="13" spans="1:29" ht="13.5">
      <c r="A13" s="102" t="s">
        <v>274</v>
      </c>
      <c r="B13" s="103">
        <v>109.4903</v>
      </c>
      <c r="C13" s="103">
        <v>80.489999999999995</v>
      </c>
      <c r="D13" s="103">
        <v>77.430000000000007</v>
      </c>
      <c r="E13" s="103">
        <v>77.430000000000007</v>
      </c>
      <c r="F13" s="103">
        <v>0</v>
      </c>
      <c r="G13" s="99">
        <v>3.06</v>
      </c>
      <c r="H13" s="99">
        <v>0</v>
      </c>
      <c r="I13" s="99">
        <v>0</v>
      </c>
      <c r="J13" s="99">
        <v>3.06</v>
      </c>
      <c r="K13" s="99">
        <v>0</v>
      </c>
      <c r="L13" s="99">
        <v>0</v>
      </c>
      <c r="M13" s="99">
        <v>0</v>
      </c>
      <c r="N13" s="103">
        <v>0</v>
      </c>
      <c r="O13" s="103">
        <v>29</v>
      </c>
      <c r="P13" s="103">
        <v>29</v>
      </c>
      <c r="Q13" s="103">
        <v>0</v>
      </c>
      <c r="R13" s="103">
        <v>0</v>
      </c>
      <c r="S13" s="104">
        <v>0</v>
      </c>
      <c r="T13" s="103">
        <v>0</v>
      </c>
      <c r="U13" s="103">
        <v>0</v>
      </c>
      <c r="V13" s="103">
        <v>0</v>
      </c>
      <c r="W13" s="99">
        <v>0</v>
      </c>
      <c r="X13" s="103">
        <v>0</v>
      </c>
      <c r="Y13" s="103">
        <v>0</v>
      </c>
      <c r="Z13" s="103">
        <v>0</v>
      </c>
      <c r="AA13" s="103">
        <v>0</v>
      </c>
      <c r="AB13" s="99">
        <v>0</v>
      </c>
      <c r="AC13" s="99">
        <v>0</v>
      </c>
    </row>
    <row r="14" spans="1:29" ht="24">
      <c r="A14" s="102" t="s">
        <v>286</v>
      </c>
      <c r="B14" s="103">
        <v>109.4903</v>
      </c>
      <c r="C14" s="103">
        <v>80.489999999999995</v>
      </c>
      <c r="D14" s="103">
        <v>77.430000000000007</v>
      </c>
      <c r="E14" s="103">
        <v>77.430000000000007</v>
      </c>
      <c r="F14" s="103">
        <v>0</v>
      </c>
      <c r="G14" s="99">
        <v>3.06</v>
      </c>
      <c r="H14" s="99">
        <v>0</v>
      </c>
      <c r="I14" s="99">
        <v>0</v>
      </c>
      <c r="J14" s="99">
        <v>3.06</v>
      </c>
      <c r="K14" s="99">
        <v>0</v>
      </c>
      <c r="L14" s="99">
        <v>0</v>
      </c>
      <c r="M14" s="99">
        <v>0</v>
      </c>
      <c r="N14" s="103">
        <v>0</v>
      </c>
      <c r="O14" s="103">
        <v>29</v>
      </c>
      <c r="P14" s="103">
        <v>29</v>
      </c>
      <c r="Q14" s="103">
        <v>0</v>
      </c>
      <c r="R14" s="103">
        <v>0</v>
      </c>
      <c r="S14" s="104">
        <v>0</v>
      </c>
      <c r="T14" s="103">
        <v>0</v>
      </c>
      <c r="U14" s="103">
        <v>0</v>
      </c>
      <c r="V14" s="103">
        <v>0</v>
      </c>
      <c r="W14" s="99">
        <v>0</v>
      </c>
      <c r="X14" s="103">
        <v>0</v>
      </c>
      <c r="Y14" s="103">
        <v>0</v>
      </c>
      <c r="Z14" s="103">
        <v>0</v>
      </c>
      <c r="AA14" s="103">
        <v>0</v>
      </c>
      <c r="AB14" s="99">
        <v>0</v>
      </c>
      <c r="AC14" s="99">
        <v>0</v>
      </c>
    </row>
    <row r="15" spans="1:29" ht="24">
      <c r="A15" s="102" t="s">
        <v>287</v>
      </c>
      <c r="B15" s="103">
        <v>3946</v>
      </c>
      <c r="C15" s="103">
        <v>0</v>
      </c>
      <c r="D15" s="103">
        <v>0</v>
      </c>
      <c r="E15" s="103">
        <v>0</v>
      </c>
      <c r="F15" s="103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4">
        <v>0</v>
      </c>
      <c r="T15" s="103">
        <v>3946</v>
      </c>
      <c r="U15" s="103">
        <v>0</v>
      </c>
      <c r="V15" s="103">
        <v>3946</v>
      </c>
      <c r="W15" s="99">
        <v>0</v>
      </c>
      <c r="X15" s="103">
        <v>0</v>
      </c>
      <c r="Y15" s="103">
        <v>0</v>
      </c>
      <c r="Z15" s="103">
        <v>0</v>
      </c>
      <c r="AA15" s="103">
        <v>0</v>
      </c>
      <c r="AB15" s="99">
        <v>0</v>
      </c>
      <c r="AC15" s="99">
        <v>0</v>
      </c>
    </row>
    <row r="16" spans="1:29" ht="24">
      <c r="A16" s="102" t="s">
        <v>288</v>
      </c>
      <c r="B16" s="103">
        <v>3946</v>
      </c>
      <c r="C16" s="103">
        <v>0</v>
      </c>
      <c r="D16" s="103">
        <v>0</v>
      </c>
      <c r="E16" s="103">
        <v>0</v>
      </c>
      <c r="F16" s="103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S16" s="104">
        <v>0</v>
      </c>
      <c r="T16" s="103">
        <v>3946</v>
      </c>
      <c r="U16" s="103">
        <v>0</v>
      </c>
      <c r="V16" s="103">
        <v>3946</v>
      </c>
      <c r="W16" s="99">
        <v>0</v>
      </c>
      <c r="X16" s="103">
        <v>0</v>
      </c>
      <c r="Y16" s="103">
        <v>0</v>
      </c>
      <c r="Z16" s="103">
        <v>0</v>
      </c>
      <c r="AA16" s="103">
        <v>0</v>
      </c>
      <c r="AB16" s="99">
        <v>0</v>
      </c>
      <c r="AC16" s="99">
        <v>0</v>
      </c>
    </row>
    <row r="17" spans="1:29" ht="24">
      <c r="A17" s="102" t="s">
        <v>289</v>
      </c>
      <c r="B17" s="103">
        <v>354.5566</v>
      </c>
      <c r="C17" s="103">
        <v>354.56</v>
      </c>
      <c r="D17" s="103">
        <v>354.56</v>
      </c>
      <c r="E17" s="103">
        <v>354.56</v>
      </c>
      <c r="F17" s="103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4">
        <v>0</v>
      </c>
      <c r="T17" s="103">
        <v>0</v>
      </c>
      <c r="U17" s="103">
        <v>0</v>
      </c>
      <c r="V17" s="103">
        <v>0</v>
      </c>
      <c r="W17" s="99">
        <v>0</v>
      </c>
      <c r="X17" s="103">
        <v>0</v>
      </c>
      <c r="Y17" s="103">
        <v>0</v>
      </c>
      <c r="Z17" s="103">
        <v>0</v>
      </c>
      <c r="AA17" s="103">
        <v>0</v>
      </c>
      <c r="AB17" s="99">
        <v>0</v>
      </c>
      <c r="AC17" s="99">
        <v>0</v>
      </c>
    </row>
    <row r="18" spans="1:29" ht="24">
      <c r="A18" s="102" t="s">
        <v>290</v>
      </c>
      <c r="B18" s="103">
        <v>354.5566</v>
      </c>
      <c r="C18" s="103">
        <v>354.56</v>
      </c>
      <c r="D18" s="103">
        <v>354.56</v>
      </c>
      <c r="E18" s="103">
        <v>354.56</v>
      </c>
      <c r="F18" s="103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103">
        <v>0</v>
      </c>
      <c r="O18" s="103">
        <v>0</v>
      </c>
      <c r="P18" s="103">
        <v>0</v>
      </c>
      <c r="Q18" s="103">
        <v>0</v>
      </c>
      <c r="R18" s="103">
        <v>0</v>
      </c>
      <c r="S18" s="104">
        <v>0</v>
      </c>
      <c r="T18" s="103">
        <v>0</v>
      </c>
      <c r="U18" s="103">
        <v>0</v>
      </c>
      <c r="V18" s="103">
        <v>0</v>
      </c>
      <c r="W18" s="99">
        <v>0</v>
      </c>
      <c r="X18" s="103">
        <v>0</v>
      </c>
      <c r="Y18" s="103">
        <v>0</v>
      </c>
      <c r="Z18" s="103">
        <v>0</v>
      </c>
      <c r="AA18" s="103">
        <v>0</v>
      </c>
      <c r="AB18" s="99">
        <v>0</v>
      </c>
      <c r="AC18" s="99">
        <v>0</v>
      </c>
    </row>
    <row r="19" spans="1:29" ht="13.5">
      <c r="A19" s="102" t="s">
        <v>291</v>
      </c>
      <c r="B19" s="103">
        <v>100.25839999999999</v>
      </c>
      <c r="C19" s="103">
        <v>100.03</v>
      </c>
      <c r="D19" s="103">
        <v>100.03</v>
      </c>
      <c r="E19" s="103">
        <v>100.03</v>
      </c>
      <c r="F19" s="103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103">
        <v>0</v>
      </c>
      <c r="O19" s="103">
        <v>0</v>
      </c>
      <c r="P19" s="103">
        <v>0</v>
      </c>
      <c r="Q19" s="103">
        <v>0</v>
      </c>
      <c r="R19" s="103">
        <v>0</v>
      </c>
      <c r="S19" s="104">
        <v>0</v>
      </c>
      <c r="T19" s="103">
        <v>0</v>
      </c>
      <c r="U19" s="103">
        <v>0</v>
      </c>
      <c r="V19" s="103">
        <v>0</v>
      </c>
      <c r="W19" s="99">
        <v>0</v>
      </c>
      <c r="X19" s="103">
        <v>0</v>
      </c>
      <c r="Y19" s="103">
        <v>0</v>
      </c>
      <c r="Z19" s="103">
        <v>0</v>
      </c>
      <c r="AA19" s="103">
        <v>0</v>
      </c>
      <c r="AB19" s="99">
        <v>0</v>
      </c>
      <c r="AC19" s="99">
        <v>0.23</v>
      </c>
    </row>
    <row r="20" spans="1:29" ht="24">
      <c r="A20" s="102" t="s">
        <v>292</v>
      </c>
      <c r="B20" s="103">
        <v>100.25839999999999</v>
      </c>
      <c r="C20" s="103">
        <v>100.03</v>
      </c>
      <c r="D20" s="103">
        <v>100.03</v>
      </c>
      <c r="E20" s="103">
        <v>100.03</v>
      </c>
      <c r="F20" s="103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4">
        <v>0</v>
      </c>
      <c r="T20" s="103">
        <v>0</v>
      </c>
      <c r="U20" s="103">
        <v>0</v>
      </c>
      <c r="V20" s="103">
        <v>0</v>
      </c>
      <c r="W20" s="99">
        <v>0</v>
      </c>
      <c r="X20" s="103">
        <v>0</v>
      </c>
      <c r="Y20" s="103">
        <v>0</v>
      </c>
      <c r="Z20" s="103">
        <v>0</v>
      </c>
      <c r="AA20" s="103">
        <v>0</v>
      </c>
      <c r="AB20" s="99">
        <v>0</v>
      </c>
      <c r="AC20" s="99">
        <v>0.23</v>
      </c>
    </row>
    <row r="21" spans="1:29" ht="13.5">
      <c r="A21" s="102" t="s">
        <v>293</v>
      </c>
      <c r="B21" s="103">
        <v>80.115600000000001</v>
      </c>
      <c r="C21" s="103">
        <v>80.06</v>
      </c>
      <c r="D21" s="103">
        <v>80.06</v>
      </c>
      <c r="E21" s="103">
        <v>80.06</v>
      </c>
      <c r="F21" s="103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4">
        <v>0</v>
      </c>
      <c r="T21" s="103">
        <v>0</v>
      </c>
      <c r="U21" s="103">
        <v>0</v>
      </c>
      <c r="V21" s="103">
        <v>0</v>
      </c>
      <c r="W21" s="99">
        <v>0</v>
      </c>
      <c r="X21" s="103">
        <v>0</v>
      </c>
      <c r="Y21" s="103">
        <v>0</v>
      </c>
      <c r="Z21" s="103">
        <v>0</v>
      </c>
      <c r="AA21" s="103">
        <v>0</v>
      </c>
      <c r="AB21" s="99">
        <v>0</v>
      </c>
      <c r="AC21" s="99">
        <v>0.06</v>
      </c>
    </row>
    <row r="22" spans="1:29" ht="13.5">
      <c r="A22" s="102" t="s">
        <v>294</v>
      </c>
      <c r="B22" s="103">
        <v>80.115600000000001</v>
      </c>
      <c r="C22" s="103">
        <v>80.06</v>
      </c>
      <c r="D22" s="103">
        <v>80.06</v>
      </c>
      <c r="E22" s="103">
        <v>80.06</v>
      </c>
      <c r="F22" s="103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103">
        <v>0</v>
      </c>
      <c r="O22" s="103">
        <v>0</v>
      </c>
      <c r="P22" s="103">
        <v>0</v>
      </c>
      <c r="Q22" s="103">
        <v>0</v>
      </c>
      <c r="R22" s="103">
        <v>0</v>
      </c>
      <c r="S22" s="104">
        <v>0</v>
      </c>
      <c r="T22" s="103">
        <v>0</v>
      </c>
      <c r="U22" s="103">
        <v>0</v>
      </c>
      <c r="V22" s="103">
        <v>0</v>
      </c>
      <c r="W22" s="99">
        <v>0</v>
      </c>
      <c r="X22" s="103">
        <v>0</v>
      </c>
      <c r="Y22" s="103">
        <v>0</v>
      </c>
      <c r="Z22" s="103">
        <v>0</v>
      </c>
      <c r="AA22" s="103">
        <v>0</v>
      </c>
      <c r="AB22" s="99">
        <v>0</v>
      </c>
      <c r="AC22" s="99">
        <v>0.06</v>
      </c>
    </row>
    <row r="23" spans="1:29" ht="13.5">
      <c r="A23" s="102" t="s">
        <v>280</v>
      </c>
      <c r="B23" s="103">
        <v>438.7697</v>
      </c>
      <c r="C23" s="103">
        <v>128.82</v>
      </c>
      <c r="D23" s="103">
        <v>128.82</v>
      </c>
      <c r="E23" s="103">
        <v>128.82</v>
      </c>
      <c r="F23" s="10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103">
        <v>0</v>
      </c>
      <c r="O23" s="103">
        <v>300</v>
      </c>
      <c r="P23" s="103">
        <v>300</v>
      </c>
      <c r="Q23" s="103">
        <v>0</v>
      </c>
      <c r="R23" s="103">
        <v>0</v>
      </c>
      <c r="S23" s="104">
        <v>0</v>
      </c>
      <c r="T23" s="103">
        <v>0</v>
      </c>
      <c r="U23" s="103">
        <v>0</v>
      </c>
      <c r="V23" s="103">
        <v>0</v>
      </c>
      <c r="W23" s="99">
        <v>0</v>
      </c>
      <c r="X23" s="103">
        <v>0</v>
      </c>
      <c r="Y23" s="103">
        <v>0</v>
      </c>
      <c r="Z23" s="103">
        <v>0</v>
      </c>
      <c r="AA23" s="103">
        <v>0</v>
      </c>
      <c r="AB23" s="99">
        <v>0</v>
      </c>
      <c r="AC23" s="99">
        <v>9.9499999999999993</v>
      </c>
    </row>
    <row r="24" spans="1:29" ht="24">
      <c r="A24" s="102" t="s">
        <v>295</v>
      </c>
      <c r="B24" s="103">
        <v>438.7697</v>
      </c>
      <c r="C24" s="103">
        <v>128.82</v>
      </c>
      <c r="D24" s="103">
        <v>128.82</v>
      </c>
      <c r="E24" s="103">
        <v>128.82</v>
      </c>
      <c r="F24" s="10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103">
        <v>0</v>
      </c>
      <c r="O24" s="103">
        <v>300</v>
      </c>
      <c r="P24" s="103">
        <v>300</v>
      </c>
      <c r="Q24" s="103">
        <v>0</v>
      </c>
      <c r="R24" s="103">
        <v>0</v>
      </c>
      <c r="S24" s="104">
        <v>0</v>
      </c>
      <c r="T24" s="103">
        <v>0</v>
      </c>
      <c r="U24" s="103">
        <v>0</v>
      </c>
      <c r="V24" s="103">
        <v>0</v>
      </c>
      <c r="W24" s="99">
        <v>0</v>
      </c>
      <c r="X24" s="103">
        <v>0</v>
      </c>
      <c r="Y24" s="103">
        <v>0</v>
      </c>
      <c r="Z24" s="103">
        <v>0</v>
      </c>
      <c r="AA24" s="103">
        <v>0</v>
      </c>
      <c r="AB24" s="99">
        <v>0</v>
      </c>
      <c r="AC24" s="99">
        <v>9.9499999999999993</v>
      </c>
    </row>
    <row r="25" spans="1:29" ht="24">
      <c r="A25" s="102" t="s">
        <v>296</v>
      </c>
      <c r="B25" s="103">
        <v>156.91390000000001</v>
      </c>
      <c r="C25" s="103">
        <v>156.91</v>
      </c>
      <c r="D25" s="103">
        <v>156.91</v>
      </c>
      <c r="E25" s="103">
        <v>156.91</v>
      </c>
      <c r="F25" s="103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103">
        <v>0</v>
      </c>
      <c r="O25" s="103">
        <v>0</v>
      </c>
      <c r="P25" s="103">
        <v>0</v>
      </c>
      <c r="Q25" s="103">
        <v>0</v>
      </c>
      <c r="R25" s="103">
        <v>0</v>
      </c>
      <c r="S25" s="104">
        <v>0</v>
      </c>
      <c r="T25" s="103">
        <v>0</v>
      </c>
      <c r="U25" s="103">
        <v>0</v>
      </c>
      <c r="V25" s="103">
        <v>0</v>
      </c>
      <c r="W25" s="99">
        <v>0</v>
      </c>
      <c r="X25" s="103">
        <v>0</v>
      </c>
      <c r="Y25" s="103">
        <v>0</v>
      </c>
      <c r="Z25" s="103">
        <v>0</v>
      </c>
      <c r="AA25" s="103">
        <v>0</v>
      </c>
      <c r="AB25" s="99">
        <v>0</v>
      </c>
      <c r="AC25" s="99">
        <v>0</v>
      </c>
    </row>
    <row r="26" spans="1:29" ht="24">
      <c r="A26" s="102" t="s">
        <v>297</v>
      </c>
      <c r="B26" s="103">
        <v>156.91390000000001</v>
      </c>
      <c r="C26" s="103">
        <v>156.91</v>
      </c>
      <c r="D26" s="103">
        <v>156.91</v>
      </c>
      <c r="E26" s="103">
        <v>156.91</v>
      </c>
      <c r="F26" s="103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103">
        <v>0</v>
      </c>
      <c r="O26" s="103">
        <v>0</v>
      </c>
      <c r="P26" s="103">
        <v>0</v>
      </c>
      <c r="Q26" s="103">
        <v>0</v>
      </c>
      <c r="R26" s="103">
        <v>0</v>
      </c>
      <c r="S26" s="104">
        <v>0</v>
      </c>
      <c r="T26" s="103">
        <v>0</v>
      </c>
      <c r="U26" s="103">
        <v>0</v>
      </c>
      <c r="V26" s="103">
        <v>0</v>
      </c>
      <c r="W26" s="99">
        <v>0</v>
      </c>
      <c r="X26" s="103">
        <v>0</v>
      </c>
      <c r="Y26" s="103">
        <v>0</v>
      </c>
      <c r="Z26" s="103">
        <v>0</v>
      </c>
      <c r="AA26" s="103">
        <v>0</v>
      </c>
      <c r="AB26" s="99">
        <v>0</v>
      </c>
      <c r="AC26" s="99">
        <v>0</v>
      </c>
    </row>
    <row r="27" spans="1:29" ht="13.5">
      <c r="A27" s="102" t="s">
        <v>298</v>
      </c>
      <c r="B27" s="103">
        <v>29.8843</v>
      </c>
      <c r="C27" s="103">
        <v>29.88</v>
      </c>
      <c r="D27" s="103">
        <v>29.88</v>
      </c>
      <c r="E27" s="103">
        <v>29.88</v>
      </c>
      <c r="F27" s="103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103">
        <v>0</v>
      </c>
      <c r="O27" s="103">
        <v>0</v>
      </c>
      <c r="P27" s="103">
        <v>0</v>
      </c>
      <c r="Q27" s="103">
        <v>0</v>
      </c>
      <c r="R27" s="103">
        <v>0</v>
      </c>
      <c r="S27" s="104">
        <v>0</v>
      </c>
      <c r="T27" s="103">
        <v>0</v>
      </c>
      <c r="U27" s="103">
        <v>0</v>
      </c>
      <c r="V27" s="103">
        <v>0</v>
      </c>
      <c r="W27" s="99">
        <v>0</v>
      </c>
      <c r="X27" s="103">
        <v>0</v>
      </c>
      <c r="Y27" s="103">
        <v>0</v>
      </c>
      <c r="Z27" s="103">
        <v>0</v>
      </c>
      <c r="AA27" s="103">
        <v>0</v>
      </c>
      <c r="AB27" s="99">
        <v>0</v>
      </c>
      <c r="AC27" s="99">
        <v>0</v>
      </c>
    </row>
    <row r="28" spans="1:29" ht="13.5">
      <c r="A28" s="102" t="s">
        <v>299</v>
      </c>
      <c r="B28" s="103">
        <v>29.8843</v>
      </c>
      <c r="C28" s="103">
        <v>29.88</v>
      </c>
      <c r="D28" s="103">
        <v>29.88</v>
      </c>
      <c r="E28" s="103">
        <v>29.88</v>
      </c>
      <c r="F28" s="103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103">
        <v>0</v>
      </c>
      <c r="O28" s="103">
        <v>0</v>
      </c>
      <c r="P28" s="103">
        <v>0</v>
      </c>
      <c r="Q28" s="103">
        <v>0</v>
      </c>
      <c r="R28" s="103">
        <v>0</v>
      </c>
      <c r="S28" s="104">
        <v>0</v>
      </c>
      <c r="T28" s="103">
        <v>0</v>
      </c>
      <c r="U28" s="103">
        <v>0</v>
      </c>
      <c r="V28" s="103">
        <v>0</v>
      </c>
      <c r="W28" s="99">
        <v>0</v>
      </c>
      <c r="X28" s="103">
        <v>0</v>
      </c>
      <c r="Y28" s="103">
        <v>0</v>
      </c>
      <c r="Z28" s="103">
        <v>0</v>
      </c>
      <c r="AA28" s="103">
        <v>0</v>
      </c>
      <c r="AB28" s="99">
        <v>0</v>
      </c>
      <c r="AC28" s="99">
        <v>0</v>
      </c>
    </row>
    <row r="29" spans="1:29" ht="24">
      <c r="A29" s="102" t="s">
        <v>300</v>
      </c>
      <c r="B29" s="103">
        <v>250.9237</v>
      </c>
      <c r="C29" s="103">
        <v>250.92</v>
      </c>
      <c r="D29" s="103">
        <v>250.92</v>
      </c>
      <c r="E29" s="103">
        <v>250.92</v>
      </c>
      <c r="F29" s="103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103">
        <v>0</v>
      </c>
      <c r="O29" s="103">
        <v>0</v>
      </c>
      <c r="P29" s="103">
        <v>0</v>
      </c>
      <c r="Q29" s="103">
        <v>0</v>
      </c>
      <c r="R29" s="103">
        <v>0</v>
      </c>
      <c r="S29" s="104">
        <v>0</v>
      </c>
      <c r="T29" s="103">
        <v>0</v>
      </c>
      <c r="U29" s="103">
        <v>0</v>
      </c>
      <c r="V29" s="103">
        <v>0</v>
      </c>
      <c r="W29" s="99">
        <v>0</v>
      </c>
      <c r="X29" s="103">
        <v>0</v>
      </c>
      <c r="Y29" s="103">
        <v>0</v>
      </c>
      <c r="Z29" s="103">
        <v>0</v>
      </c>
      <c r="AA29" s="103">
        <v>0</v>
      </c>
      <c r="AB29" s="99">
        <v>0</v>
      </c>
      <c r="AC29" s="99">
        <v>0</v>
      </c>
    </row>
    <row r="30" spans="1:29" ht="24">
      <c r="A30" s="102" t="s">
        <v>301</v>
      </c>
      <c r="B30" s="103">
        <v>250.9237</v>
      </c>
      <c r="C30" s="103">
        <v>250.92</v>
      </c>
      <c r="D30" s="103">
        <v>250.92</v>
      </c>
      <c r="E30" s="103">
        <v>250.92</v>
      </c>
      <c r="F30" s="103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103">
        <v>0</v>
      </c>
      <c r="O30" s="103">
        <v>0</v>
      </c>
      <c r="P30" s="103">
        <v>0</v>
      </c>
      <c r="Q30" s="103">
        <v>0</v>
      </c>
      <c r="R30" s="103">
        <v>0</v>
      </c>
      <c r="S30" s="104">
        <v>0</v>
      </c>
      <c r="T30" s="103">
        <v>0</v>
      </c>
      <c r="U30" s="103">
        <v>0</v>
      </c>
      <c r="V30" s="103">
        <v>0</v>
      </c>
      <c r="W30" s="99">
        <v>0</v>
      </c>
      <c r="X30" s="103">
        <v>0</v>
      </c>
      <c r="Y30" s="103">
        <v>0</v>
      </c>
      <c r="Z30" s="103">
        <v>0</v>
      </c>
      <c r="AA30" s="103">
        <v>0</v>
      </c>
      <c r="AB30" s="99">
        <v>0</v>
      </c>
      <c r="AC30" s="99">
        <v>0</v>
      </c>
    </row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7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showGridLines="0" showZeros="0" tabSelected="1" topLeftCell="A29" zoomScaleNormal="100" workbookViewId="0">
      <selection activeCell="E29" sqref="E29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8.5" style="2" customWidth="1"/>
    <col min="5" max="5" width="30.5" style="2" customWidth="1"/>
    <col min="6" max="11" width="11.125" style="2" customWidth="1"/>
    <col min="12" max="13" width="11.125" style="2" hidden="1" customWidth="1"/>
    <col min="14" max="14" width="11.125" style="2" customWidth="1"/>
    <col min="15" max="17" width="11.125" style="2" hidden="1" customWidth="1"/>
    <col min="18" max="18" width="11.125" style="2" customWidth="1"/>
    <col min="19" max="16384" width="9" style="2"/>
  </cols>
  <sheetData>
    <row r="1" spans="1:18" ht="14.25" customHeight="1">
      <c r="A1" s="41" t="s">
        <v>59</v>
      </c>
      <c r="R1" s="73" t="s">
        <v>185</v>
      </c>
    </row>
    <row r="2" spans="1:18" ht="20.25" customHeight="1">
      <c r="A2" s="183" t="s">
        <v>138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68</v>
      </c>
    </row>
    <row r="4" spans="1:18" s="4" customFormat="1" ht="14.25" customHeight="1">
      <c r="A4" s="146" t="s">
        <v>13</v>
      </c>
      <c r="B4" s="146"/>
      <c r="C4" s="146"/>
      <c r="D4" s="149" t="s">
        <v>22</v>
      </c>
      <c r="E4" s="149" t="s">
        <v>23</v>
      </c>
      <c r="F4" s="146" t="s">
        <v>24</v>
      </c>
      <c r="G4" s="146" t="s">
        <v>25</v>
      </c>
      <c r="H4" s="146"/>
      <c r="I4" s="146"/>
      <c r="J4" s="146"/>
      <c r="K4" s="146" t="s">
        <v>26</v>
      </c>
      <c r="L4" s="146"/>
      <c r="M4" s="146"/>
      <c r="N4" s="146"/>
      <c r="O4" s="146"/>
      <c r="P4" s="146"/>
      <c r="Q4" s="146"/>
      <c r="R4" s="146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50"/>
      <c r="E5" s="150"/>
      <c r="F5" s="146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0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91" customFormat="1">
      <c r="A7" s="96"/>
      <c r="B7" s="96"/>
      <c r="C7" s="96"/>
      <c r="D7" s="96"/>
      <c r="E7" s="97" t="s">
        <v>3</v>
      </c>
      <c r="F7" s="98">
        <f>G7+K7</f>
        <v>9190.1821999999993</v>
      </c>
      <c r="G7" s="98">
        <f>SUM(H7:J7)</f>
        <v>2393.0772000000002</v>
      </c>
      <c r="H7" s="98">
        <v>1507.9074000000001</v>
      </c>
      <c r="I7" s="98">
        <f>1126.5849-338.09</f>
        <v>788.49490000000014</v>
      </c>
      <c r="J7" s="98">
        <v>96.674899999999994</v>
      </c>
      <c r="K7" s="98">
        <f>7127.105-330</f>
        <v>6797.1049999999996</v>
      </c>
      <c r="L7" s="98">
        <v>0</v>
      </c>
      <c r="M7" s="98">
        <v>0</v>
      </c>
      <c r="N7" s="98">
        <f>7127.105-330</f>
        <v>6797.1049999999996</v>
      </c>
      <c r="O7" s="98">
        <v>0</v>
      </c>
      <c r="P7" s="98">
        <v>0</v>
      </c>
      <c r="Q7" s="98">
        <v>0</v>
      </c>
      <c r="R7" s="98">
        <v>0</v>
      </c>
    </row>
    <row r="8" spans="1:18">
      <c r="A8" s="96"/>
      <c r="B8" s="96"/>
      <c r="C8" s="96"/>
      <c r="D8" s="96" t="s">
        <v>271</v>
      </c>
      <c r="E8" s="97" t="s">
        <v>272</v>
      </c>
      <c r="F8" s="98">
        <f>G8+K8</f>
        <v>9190.1821999999993</v>
      </c>
      <c r="G8" s="98">
        <f>SUM(H8:J8)</f>
        <v>2393.0772000000002</v>
      </c>
      <c r="H8" s="98">
        <v>1507.9074000000001</v>
      </c>
      <c r="I8" s="98">
        <f>1126.5849-338.09</f>
        <v>788.49490000000014</v>
      </c>
      <c r="J8" s="98">
        <v>96.674899999999994</v>
      </c>
      <c r="K8" s="98">
        <f>7127.105-330</f>
        <v>6797.1049999999996</v>
      </c>
      <c r="L8" s="98">
        <v>0</v>
      </c>
      <c r="M8" s="98">
        <v>0</v>
      </c>
      <c r="N8" s="98">
        <f>7127.105-330</f>
        <v>6797.1049999999996</v>
      </c>
      <c r="O8" s="98">
        <v>0</v>
      </c>
      <c r="P8" s="98">
        <v>0</v>
      </c>
      <c r="Q8" s="98">
        <v>0</v>
      </c>
      <c r="R8" s="98">
        <v>0</v>
      </c>
    </row>
    <row r="9" spans="1:18">
      <c r="A9" s="96"/>
      <c r="B9" s="96"/>
      <c r="C9" s="96"/>
      <c r="D9" s="96" t="s">
        <v>302</v>
      </c>
      <c r="E9" s="97" t="s">
        <v>284</v>
      </c>
      <c r="F9" s="98">
        <f>SUM(F10:F23)</f>
        <v>3723.2696999999998</v>
      </c>
      <c r="G9" s="98">
        <f>SUM(G10:G23)</f>
        <v>1172.1647</v>
      </c>
      <c r="H9" s="98">
        <f t="shared" ref="H9:M9" si="0">SUM(H10:H22)</f>
        <v>562.01869999999997</v>
      </c>
      <c r="I9" s="98">
        <f t="shared" si="0"/>
        <v>488.52260000000001</v>
      </c>
      <c r="J9" s="98">
        <f t="shared" si="0"/>
        <v>69.084800000000001</v>
      </c>
      <c r="K9" s="98">
        <f t="shared" si="0"/>
        <v>2551.105</v>
      </c>
      <c r="L9" s="98">
        <f t="shared" si="0"/>
        <v>0</v>
      </c>
      <c r="M9" s="98">
        <f t="shared" si="0"/>
        <v>0</v>
      </c>
      <c r="N9" s="98">
        <f>SUM(N10:N22)</f>
        <v>2551.105</v>
      </c>
      <c r="O9" s="98">
        <v>0</v>
      </c>
      <c r="P9" s="98">
        <v>0</v>
      </c>
      <c r="Q9" s="98">
        <v>0</v>
      </c>
      <c r="R9" s="98">
        <v>0</v>
      </c>
    </row>
    <row r="10" spans="1:18">
      <c r="A10" s="96" t="s">
        <v>204</v>
      </c>
      <c r="B10" s="96" t="s">
        <v>206</v>
      </c>
      <c r="C10" s="96" t="s">
        <v>199</v>
      </c>
      <c r="D10" s="96" t="s">
        <v>277</v>
      </c>
      <c r="E10" s="97" t="s">
        <v>208</v>
      </c>
      <c r="F10" s="98">
        <v>49.296799999999998</v>
      </c>
      <c r="G10" s="98">
        <v>49.296799999999998</v>
      </c>
      <c r="H10" s="98">
        <v>0</v>
      </c>
      <c r="I10" s="98">
        <v>0</v>
      </c>
      <c r="J10" s="98">
        <v>49.296799999999998</v>
      </c>
      <c r="K10" s="98">
        <v>0</v>
      </c>
      <c r="L10" s="98">
        <v>0</v>
      </c>
      <c r="M10" s="98">
        <v>0</v>
      </c>
      <c r="N10" s="98">
        <v>0</v>
      </c>
      <c r="O10" s="98">
        <v>0</v>
      </c>
      <c r="P10" s="98">
        <v>0</v>
      </c>
      <c r="Q10" s="98">
        <v>0</v>
      </c>
      <c r="R10" s="98">
        <v>0</v>
      </c>
    </row>
    <row r="11" spans="1:18">
      <c r="A11" s="96" t="s">
        <v>204</v>
      </c>
      <c r="B11" s="96" t="s">
        <v>206</v>
      </c>
      <c r="C11" s="96" t="s">
        <v>206</v>
      </c>
      <c r="D11" s="96" t="s">
        <v>277</v>
      </c>
      <c r="E11" s="97" t="s">
        <v>209</v>
      </c>
      <c r="F11" s="98">
        <v>70.051400000000001</v>
      </c>
      <c r="G11" s="98">
        <v>70.051400000000001</v>
      </c>
      <c r="H11" s="98">
        <v>70.051400000000001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  <c r="P11" s="98">
        <v>0</v>
      </c>
      <c r="Q11" s="98">
        <v>0</v>
      </c>
      <c r="R11" s="98">
        <v>0</v>
      </c>
    </row>
    <row r="12" spans="1:18">
      <c r="A12" s="96" t="s">
        <v>204</v>
      </c>
      <c r="B12" s="96" t="s">
        <v>206</v>
      </c>
      <c r="C12" s="96" t="s">
        <v>203</v>
      </c>
      <c r="D12" s="96" t="s">
        <v>277</v>
      </c>
      <c r="E12" s="97" t="s">
        <v>210</v>
      </c>
      <c r="F12" s="98">
        <v>35.025700000000001</v>
      </c>
      <c r="G12" s="98">
        <v>35.025700000000001</v>
      </c>
      <c r="H12" s="98">
        <v>35.025700000000001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  <c r="R12" s="98">
        <v>0</v>
      </c>
    </row>
    <row r="13" spans="1:18">
      <c r="A13" s="96" t="s">
        <v>211</v>
      </c>
      <c r="B13" s="96" t="s">
        <v>213</v>
      </c>
      <c r="C13" s="96" t="s">
        <v>199</v>
      </c>
      <c r="D13" s="96" t="s">
        <v>277</v>
      </c>
      <c r="E13" s="97" t="s">
        <v>215</v>
      </c>
      <c r="F13" s="98">
        <v>30.647500000000001</v>
      </c>
      <c r="G13" s="98">
        <v>30.647500000000001</v>
      </c>
      <c r="H13" s="98">
        <v>30.647500000000001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98">
        <v>0</v>
      </c>
      <c r="O13" s="98">
        <v>0</v>
      </c>
      <c r="P13" s="98">
        <v>0</v>
      </c>
      <c r="Q13" s="98">
        <v>0</v>
      </c>
      <c r="R13" s="98">
        <v>0</v>
      </c>
    </row>
    <row r="14" spans="1:18">
      <c r="A14" s="96" t="s">
        <v>211</v>
      </c>
      <c r="B14" s="96" t="s">
        <v>213</v>
      </c>
      <c r="C14" s="96" t="s">
        <v>196</v>
      </c>
      <c r="D14" s="96" t="s">
        <v>277</v>
      </c>
      <c r="E14" s="97" t="s">
        <v>218</v>
      </c>
      <c r="F14" s="98">
        <v>32.768700000000003</v>
      </c>
      <c r="G14" s="98">
        <v>32.768700000000003</v>
      </c>
      <c r="H14" s="98">
        <v>32.768700000000003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</row>
    <row r="15" spans="1:18">
      <c r="A15" s="96" t="s">
        <v>211</v>
      </c>
      <c r="B15" s="96" t="s">
        <v>213</v>
      </c>
      <c r="C15" s="96" t="s">
        <v>219</v>
      </c>
      <c r="D15" s="96" t="s">
        <v>277</v>
      </c>
      <c r="E15" s="97" t="s">
        <v>220</v>
      </c>
      <c r="F15" s="98">
        <v>2.6269999999999998</v>
      </c>
      <c r="G15" s="98">
        <v>2.6269999999999998</v>
      </c>
      <c r="H15" s="98">
        <v>2.6269999999999998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>
        <v>0</v>
      </c>
      <c r="O15" s="98">
        <v>0</v>
      </c>
      <c r="P15" s="98">
        <v>0</v>
      </c>
      <c r="Q15" s="98">
        <v>0</v>
      </c>
      <c r="R15" s="98">
        <v>0</v>
      </c>
    </row>
    <row r="16" spans="1:18">
      <c r="A16" s="96" t="s">
        <v>303</v>
      </c>
      <c r="B16" s="96" t="s">
        <v>196</v>
      </c>
      <c r="C16" s="96" t="s">
        <v>216</v>
      </c>
      <c r="D16" s="96" t="s">
        <v>277</v>
      </c>
      <c r="E16" s="97" t="s">
        <v>304</v>
      </c>
      <c r="F16" s="98">
        <v>798.95500000000004</v>
      </c>
      <c r="G16" s="98">
        <v>0</v>
      </c>
      <c r="H16" s="98">
        <v>0</v>
      </c>
      <c r="I16" s="98">
        <v>0</v>
      </c>
      <c r="J16" s="98">
        <v>0</v>
      </c>
      <c r="K16" s="98">
        <v>798.95500000000004</v>
      </c>
      <c r="L16" s="98">
        <v>0</v>
      </c>
      <c r="M16" s="98">
        <v>0</v>
      </c>
      <c r="N16" s="98">
        <v>798.95500000000004</v>
      </c>
      <c r="O16" s="98">
        <v>0</v>
      </c>
      <c r="P16" s="98">
        <v>0</v>
      </c>
      <c r="Q16" s="98">
        <v>0</v>
      </c>
      <c r="R16" s="98">
        <v>0</v>
      </c>
    </row>
    <row r="17" spans="1:18">
      <c r="A17" s="96" t="s">
        <v>221</v>
      </c>
      <c r="B17" s="96" t="s">
        <v>199</v>
      </c>
      <c r="C17" s="96" t="s">
        <v>199</v>
      </c>
      <c r="D17" s="96" t="s">
        <v>277</v>
      </c>
      <c r="E17" s="97" t="s">
        <v>200</v>
      </c>
      <c r="F17" s="98">
        <v>634.45489999999995</v>
      </c>
      <c r="G17" s="98">
        <v>634.45489999999995</v>
      </c>
      <c r="H17" s="98">
        <v>390.89839999999998</v>
      </c>
      <c r="I17" s="98">
        <v>223.76849999999999</v>
      </c>
      <c r="J17" s="98">
        <v>19.788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</row>
    <row r="18" spans="1:18">
      <c r="A18" s="96" t="s">
        <v>221</v>
      </c>
      <c r="B18" s="96" t="s">
        <v>199</v>
      </c>
      <c r="C18" s="96" t="s">
        <v>216</v>
      </c>
      <c r="D18" s="96" t="s">
        <v>277</v>
      </c>
      <c r="E18" s="97" t="s">
        <v>305</v>
      </c>
      <c r="F18" s="98">
        <v>0.37630000000000002</v>
      </c>
      <c r="G18" s="98">
        <v>0.37630000000000002</v>
      </c>
      <c r="H18" s="98">
        <v>0</v>
      </c>
      <c r="I18" s="98">
        <v>0.37630000000000002</v>
      </c>
      <c r="J18" s="98">
        <v>0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</row>
    <row r="19" spans="1:18">
      <c r="A19" s="96" t="s">
        <v>221</v>
      </c>
      <c r="B19" s="96" t="s">
        <v>199</v>
      </c>
      <c r="C19" s="96" t="s">
        <v>219</v>
      </c>
      <c r="D19" s="96" t="s">
        <v>277</v>
      </c>
      <c r="E19" s="97" t="s">
        <v>226</v>
      </c>
      <c r="F19" s="98">
        <v>180</v>
      </c>
      <c r="G19" s="98">
        <v>180</v>
      </c>
      <c r="H19" s="98">
        <v>0</v>
      </c>
      <c r="I19" s="98">
        <v>180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</row>
    <row r="20" spans="1:18">
      <c r="A20" s="96" t="s">
        <v>231</v>
      </c>
      <c r="B20" s="96" t="s">
        <v>199</v>
      </c>
      <c r="C20" s="96" t="s">
        <v>196</v>
      </c>
      <c r="D20" s="96" t="s">
        <v>277</v>
      </c>
      <c r="E20" s="97" t="s">
        <v>306</v>
      </c>
      <c r="F20" s="98">
        <v>531.87199999999996</v>
      </c>
      <c r="G20" s="98">
        <v>65.852000000000004</v>
      </c>
      <c r="H20" s="98">
        <v>0</v>
      </c>
      <c r="I20" s="98">
        <v>65.852000000000004</v>
      </c>
      <c r="J20" s="98">
        <v>0</v>
      </c>
      <c r="K20" s="98">
        <v>466.02</v>
      </c>
      <c r="L20" s="98">
        <v>0</v>
      </c>
      <c r="M20" s="98">
        <v>0</v>
      </c>
      <c r="N20" s="98">
        <v>466.02</v>
      </c>
      <c r="O20" s="98">
        <v>0</v>
      </c>
      <c r="P20" s="98">
        <v>0</v>
      </c>
      <c r="Q20" s="98">
        <v>0</v>
      </c>
      <c r="R20" s="98">
        <v>0</v>
      </c>
    </row>
    <row r="21" spans="1:18">
      <c r="A21" s="96" t="s">
        <v>231</v>
      </c>
      <c r="B21" s="96" t="s">
        <v>199</v>
      </c>
      <c r="C21" s="96" t="s">
        <v>206</v>
      </c>
      <c r="D21" s="96" t="s">
        <v>277</v>
      </c>
      <c r="E21" s="97" t="s">
        <v>234</v>
      </c>
      <c r="F21" s="98">
        <v>558.7758</v>
      </c>
      <c r="G21" s="98">
        <v>18.5258</v>
      </c>
      <c r="H21" s="98">
        <v>0</v>
      </c>
      <c r="I21" s="98">
        <v>18.5258</v>
      </c>
      <c r="J21" s="98">
        <v>0</v>
      </c>
      <c r="K21" s="98">
        <v>540.25</v>
      </c>
      <c r="L21" s="98">
        <v>0</v>
      </c>
      <c r="M21" s="98">
        <v>0</v>
      </c>
      <c r="N21" s="98">
        <v>540.25</v>
      </c>
      <c r="O21" s="98">
        <v>0</v>
      </c>
      <c r="P21" s="98">
        <v>0</v>
      </c>
      <c r="Q21" s="98">
        <v>0</v>
      </c>
      <c r="R21" s="98">
        <v>0</v>
      </c>
    </row>
    <row r="22" spans="1:18">
      <c r="A22" s="96" t="s">
        <v>231</v>
      </c>
      <c r="B22" s="96" t="s">
        <v>199</v>
      </c>
      <c r="C22" s="96" t="s">
        <v>219</v>
      </c>
      <c r="D22" s="96" t="s">
        <v>277</v>
      </c>
      <c r="E22" s="97" t="s">
        <v>307</v>
      </c>
      <c r="F22" s="98">
        <v>745.88</v>
      </c>
      <c r="G22" s="98">
        <v>0</v>
      </c>
      <c r="H22" s="98">
        <v>0</v>
      </c>
      <c r="I22" s="98">
        <v>0</v>
      </c>
      <c r="J22" s="98">
        <v>0</v>
      </c>
      <c r="K22" s="98">
        <v>745.88</v>
      </c>
      <c r="L22" s="98">
        <v>0</v>
      </c>
      <c r="M22" s="98">
        <v>0</v>
      </c>
      <c r="N22" s="98">
        <v>745.88</v>
      </c>
      <c r="O22" s="98">
        <v>0</v>
      </c>
      <c r="P22" s="98">
        <v>0</v>
      </c>
      <c r="Q22" s="98">
        <v>0</v>
      </c>
      <c r="R22" s="98">
        <v>0</v>
      </c>
    </row>
    <row r="23" spans="1:18">
      <c r="A23" s="96" t="s">
        <v>231</v>
      </c>
      <c r="B23" s="96" t="s">
        <v>216</v>
      </c>
      <c r="C23" s="96" t="s">
        <v>199</v>
      </c>
      <c r="D23" s="96" t="s">
        <v>277</v>
      </c>
      <c r="E23" s="97" t="s">
        <v>236</v>
      </c>
      <c r="F23" s="98">
        <v>52.538600000000002</v>
      </c>
      <c r="G23" s="98">
        <v>52.538600000000002</v>
      </c>
      <c r="H23" s="98">
        <v>52.538600000000002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98">
        <v>0</v>
      </c>
    </row>
    <row r="24" spans="1:18">
      <c r="A24" s="96"/>
      <c r="B24" s="96"/>
      <c r="C24" s="96"/>
      <c r="D24" s="96" t="s">
        <v>273</v>
      </c>
      <c r="E24" s="97" t="s">
        <v>274</v>
      </c>
      <c r="F24" s="98">
        <v>109.4903</v>
      </c>
      <c r="G24" s="98">
        <v>109.4903</v>
      </c>
      <c r="H24" s="98">
        <v>67.698099999999997</v>
      </c>
      <c r="I24" s="98">
        <v>41.0002</v>
      </c>
      <c r="J24" s="98">
        <v>0.79200000000000004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98">
        <v>0</v>
      </c>
    </row>
    <row r="25" spans="1:18">
      <c r="A25" s="96" t="s">
        <v>204</v>
      </c>
      <c r="B25" s="96" t="s">
        <v>206</v>
      </c>
      <c r="C25" s="96" t="s">
        <v>199</v>
      </c>
      <c r="D25" s="96" t="s">
        <v>277</v>
      </c>
      <c r="E25" s="97" t="s">
        <v>208</v>
      </c>
      <c r="F25" s="98">
        <v>0.6</v>
      </c>
      <c r="G25" s="98">
        <v>0.6</v>
      </c>
      <c r="H25" s="98">
        <v>0</v>
      </c>
      <c r="I25" s="98">
        <v>0</v>
      </c>
      <c r="J25" s="98">
        <v>0.6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98">
        <v>0</v>
      </c>
    </row>
    <row r="26" spans="1:18">
      <c r="A26" s="96" t="s">
        <v>204</v>
      </c>
      <c r="B26" s="96" t="s">
        <v>206</v>
      </c>
      <c r="C26" s="96" t="s">
        <v>206</v>
      </c>
      <c r="D26" s="96" t="s">
        <v>277</v>
      </c>
      <c r="E26" s="97" t="s">
        <v>209</v>
      </c>
      <c r="F26" s="98">
        <v>7.8808999999999996</v>
      </c>
      <c r="G26" s="98">
        <v>7.8808999999999996</v>
      </c>
      <c r="H26" s="98">
        <v>7.8808999999999996</v>
      </c>
      <c r="I26" s="98">
        <v>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98">
        <v>0</v>
      </c>
      <c r="R26" s="98">
        <v>0</v>
      </c>
    </row>
    <row r="27" spans="1:18">
      <c r="A27" s="96" t="s">
        <v>204</v>
      </c>
      <c r="B27" s="96" t="s">
        <v>206</v>
      </c>
      <c r="C27" s="96" t="s">
        <v>203</v>
      </c>
      <c r="D27" s="96" t="s">
        <v>277</v>
      </c>
      <c r="E27" s="97" t="s">
        <v>210</v>
      </c>
      <c r="F27" s="98">
        <v>3.9405000000000001</v>
      </c>
      <c r="G27" s="98">
        <v>3.9405000000000001</v>
      </c>
      <c r="H27" s="98">
        <v>3.9405000000000001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>
        <v>0</v>
      </c>
      <c r="R27" s="98">
        <v>0</v>
      </c>
    </row>
    <row r="28" spans="1:18">
      <c r="A28" s="96" t="s">
        <v>211</v>
      </c>
      <c r="B28" s="96" t="s">
        <v>213</v>
      </c>
      <c r="C28" s="96" t="s">
        <v>199</v>
      </c>
      <c r="D28" s="96" t="s">
        <v>277</v>
      </c>
      <c r="E28" s="97" t="s">
        <v>215</v>
      </c>
      <c r="F28" s="98">
        <v>3.4479000000000002</v>
      </c>
      <c r="G28" s="98">
        <v>3.4479000000000002</v>
      </c>
      <c r="H28" s="98">
        <v>3.4479000000000002</v>
      </c>
      <c r="I28" s="98">
        <v>0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v>0</v>
      </c>
      <c r="R28" s="98">
        <v>0</v>
      </c>
    </row>
    <row r="29" spans="1:18">
      <c r="A29" s="96" t="s">
        <v>211</v>
      </c>
      <c r="B29" s="96" t="s">
        <v>213</v>
      </c>
      <c r="C29" s="96" t="s">
        <v>196</v>
      </c>
      <c r="D29" s="96" t="s">
        <v>277</v>
      </c>
      <c r="E29" s="97" t="s">
        <v>218</v>
      </c>
      <c r="F29" s="98">
        <v>2.1709999999999998</v>
      </c>
      <c r="G29" s="98">
        <v>2.1709999999999998</v>
      </c>
      <c r="H29" s="98">
        <v>2.1709999999999998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98">
        <v>0</v>
      </c>
      <c r="R29" s="98">
        <v>0</v>
      </c>
    </row>
    <row r="30" spans="1:18">
      <c r="A30" s="96" t="s">
        <v>211</v>
      </c>
      <c r="B30" s="96" t="s">
        <v>213</v>
      </c>
      <c r="C30" s="96" t="s">
        <v>219</v>
      </c>
      <c r="D30" s="96" t="s">
        <v>277</v>
      </c>
      <c r="E30" s="97" t="s">
        <v>220</v>
      </c>
      <c r="F30" s="98">
        <v>0.29570000000000002</v>
      </c>
      <c r="G30" s="98">
        <v>0.29570000000000002</v>
      </c>
      <c r="H30" s="98">
        <v>0.29570000000000002</v>
      </c>
      <c r="I30" s="98">
        <v>0</v>
      </c>
      <c r="J30" s="98">
        <v>0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98">
        <v>0</v>
      </c>
      <c r="R30" s="98">
        <v>0</v>
      </c>
    </row>
    <row r="31" spans="1:18">
      <c r="A31" s="96" t="s">
        <v>227</v>
      </c>
      <c r="B31" s="96" t="s">
        <v>196</v>
      </c>
      <c r="C31" s="96" t="s">
        <v>219</v>
      </c>
      <c r="D31" s="96" t="s">
        <v>277</v>
      </c>
      <c r="E31" s="97" t="s">
        <v>230</v>
      </c>
      <c r="F31" s="98">
        <v>56.243600000000001</v>
      </c>
      <c r="G31" s="98">
        <v>56.243600000000001</v>
      </c>
      <c r="H31" s="98">
        <v>44.051400000000001</v>
      </c>
      <c r="I31" s="98">
        <v>12.0002</v>
      </c>
      <c r="J31" s="98">
        <v>0.192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8">
        <v>0</v>
      </c>
      <c r="R31" s="98">
        <v>0</v>
      </c>
    </row>
    <row r="32" spans="1:18">
      <c r="A32" s="96" t="s">
        <v>231</v>
      </c>
      <c r="B32" s="96" t="s">
        <v>216</v>
      </c>
      <c r="C32" s="96" t="s">
        <v>199</v>
      </c>
      <c r="D32" s="96" t="s">
        <v>277</v>
      </c>
      <c r="E32" s="97" t="s">
        <v>236</v>
      </c>
      <c r="F32" s="98">
        <v>5.9107000000000003</v>
      </c>
      <c r="G32" s="98">
        <v>5.9107000000000003</v>
      </c>
      <c r="H32" s="98">
        <v>5.9107000000000003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</row>
    <row r="33" spans="1:18">
      <c r="A33" s="96" t="s">
        <v>275</v>
      </c>
      <c r="B33" s="96" t="s">
        <v>276</v>
      </c>
      <c r="C33" s="96" t="s">
        <v>199</v>
      </c>
      <c r="D33" s="96" t="s">
        <v>277</v>
      </c>
      <c r="E33" s="97" t="s">
        <v>278</v>
      </c>
      <c r="F33" s="98">
        <v>29</v>
      </c>
      <c r="G33" s="98">
        <v>29</v>
      </c>
      <c r="H33" s="98">
        <v>0</v>
      </c>
      <c r="I33" s="98">
        <v>29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</row>
    <row r="34" spans="1:18">
      <c r="A34" s="96"/>
      <c r="B34" s="96"/>
      <c r="C34" s="96"/>
      <c r="D34" s="96" t="s">
        <v>308</v>
      </c>
      <c r="E34" s="97" t="s">
        <v>287</v>
      </c>
      <c r="F34" s="98">
        <v>3946</v>
      </c>
      <c r="G34" s="98">
        <v>0</v>
      </c>
      <c r="H34" s="98">
        <v>0</v>
      </c>
      <c r="I34" s="98">
        <v>0</v>
      </c>
      <c r="J34" s="98">
        <v>0</v>
      </c>
      <c r="K34" s="98">
        <v>3946</v>
      </c>
      <c r="L34" s="98">
        <v>0</v>
      </c>
      <c r="M34" s="98">
        <v>0</v>
      </c>
      <c r="N34" s="98">
        <v>3946</v>
      </c>
      <c r="O34" s="98">
        <v>0</v>
      </c>
      <c r="P34" s="98">
        <v>0</v>
      </c>
      <c r="Q34" s="98">
        <v>0</v>
      </c>
      <c r="R34" s="98">
        <v>0</v>
      </c>
    </row>
    <row r="35" spans="1:18">
      <c r="A35" s="96" t="s">
        <v>221</v>
      </c>
      <c r="B35" s="96" t="s">
        <v>199</v>
      </c>
      <c r="C35" s="96" t="s">
        <v>219</v>
      </c>
      <c r="D35" s="96" t="s">
        <v>277</v>
      </c>
      <c r="E35" s="97" t="s">
        <v>226</v>
      </c>
      <c r="F35" s="98">
        <v>3946</v>
      </c>
      <c r="G35" s="98">
        <v>0</v>
      </c>
      <c r="H35" s="98">
        <v>0</v>
      </c>
      <c r="I35" s="98">
        <v>0</v>
      </c>
      <c r="J35" s="98">
        <v>0</v>
      </c>
      <c r="K35" s="98">
        <v>3946</v>
      </c>
      <c r="L35" s="98">
        <v>0</v>
      </c>
      <c r="M35" s="98">
        <v>0</v>
      </c>
      <c r="N35" s="98">
        <v>3946</v>
      </c>
      <c r="O35" s="98">
        <v>0</v>
      </c>
      <c r="P35" s="98">
        <v>0</v>
      </c>
      <c r="Q35" s="98">
        <v>0</v>
      </c>
      <c r="R35" s="98">
        <v>0</v>
      </c>
    </row>
    <row r="36" spans="1:18">
      <c r="A36" s="96"/>
      <c r="B36" s="96"/>
      <c r="C36" s="96"/>
      <c r="D36" s="96" t="s">
        <v>309</v>
      </c>
      <c r="E36" s="97" t="s">
        <v>289</v>
      </c>
      <c r="F36" s="98">
        <v>354.5566</v>
      </c>
      <c r="G36" s="98">
        <v>354.5566</v>
      </c>
      <c r="H36" s="98">
        <v>249.5095</v>
      </c>
      <c r="I36" s="98">
        <v>99.673599999999993</v>
      </c>
      <c r="J36" s="98">
        <v>5.3734999999999999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</row>
    <row r="37" spans="1:18">
      <c r="A37" s="96" t="s">
        <v>204</v>
      </c>
      <c r="B37" s="96" t="s">
        <v>206</v>
      </c>
      <c r="C37" s="96" t="s">
        <v>199</v>
      </c>
      <c r="D37" s="96" t="s">
        <v>277</v>
      </c>
      <c r="E37" s="97" t="s">
        <v>208</v>
      </c>
      <c r="F37" s="98">
        <v>4.2214999999999998</v>
      </c>
      <c r="G37" s="98">
        <v>4.2214999999999998</v>
      </c>
      <c r="H37" s="98">
        <v>0</v>
      </c>
      <c r="I37" s="98">
        <v>0</v>
      </c>
      <c r="J37" s="98">
        <v>4.2214999999999998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</row>
    <row r="38" spans="1:18">
      <c r="A38" s="96" t="s">
        <v>204</v>
      </c>
      <c r="B38" s="96" t="s">
        <v>206</v>
      </c>
      <c r="C38" s="96" t="s">
        <v>206</v>
      </c>
      <c r="D38" s="96" t="s">
        <v>277</v>
      </c>
      <c r="E38" s="97" t="s">
        <v>209</v>
      </c>
      <c r="F38" s="98">
        <v>28.924800000000001</v>
      </c>
      <c r="G38" s="98">
        <v>28.924800000000001</v>
      </c>
      <c r="H38" s="98">
        <v>28.924800000000001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</row>
    <row r="39" spans="1:18">
      <c r="A39" s="96" t="s">
        <v>204</v>
      </c>
      <c r="B39" s="96" t="s">
        <v>206</v>
      </c>
      <c r="C39" s="96" t="s">
        <v>203</v>
      </c>
      <c r="D39" s="96" t="s">
        <v>277</v>
      </c>
      <c r="E39" s="97" t="s">
        <v>210</v>
      </c>
      <c r="F39" s="98">
        <v>14.462400000000001</v>
      </c>
      <c r="G39" s="98">
        <v>14.462400000000001</v>
      </c>
      <c r="H39" s="98">
        <v>14.462400000000001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</row>
    <row r="40" spans="1:18">
      <c r="A40" s="96" t="s">
        <v>211</v>
      </c>
      <c r="B40" s="96" t="s">
        <v>213</v>
      </c>
      <c r="C40" s="96" t="s">
        <v>216</v>
      </c>
      <c r="D40" s="96" t="s">
        <v>277</v>
      </c>
      <c r="E40" s="97" t="s">
        <v>217</v>
      </c>
      <c r="F40" s="98">
        <v>12.6546</v>
      </c>
      <c r="G40" s="98">
        <v>12.6546</v>
      </c>
      <c r="H40" s="98">
        <v>12.6546</v>
      </c>
      <c r="I40" s="98">
        <v>0</v>
      </c>
      <c r="J40" s="98">
        <v>0</v>
      </c>
      <c r="K40" s="98">
        <v>0</v>
      </c>
      <c r="L40" s="98">
        <v>0</v>
      </c>
      <c r="M40" s="98">
        <v>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</row>
    <row r="41" spans="1:18">
      <c r="A41" s="96" t="s">
        <v>211</v>
      </c>
      <c r="B41" s="96" t="s">
        <v>213</v>
      </c>
      <c r="C41" s="96" t="s">
        <v>196</v>
      </c>
      <c r="D41" s="96" t="s">
        <v>277</v>
      </c>
      <c r="E41" s="97" t="s">
        <v>218</v>
      </c>
      <c r="F41" s="98">
        <v>8.7164999999999999</v>
      </c>
      <c r="G41" s="98">
        <v>8.7164999999999999</v>
      </c>
      <c r="H41" s="98">
        <v>8.7164999999999999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</row>
    <row r="42" spans="1:18">
      <c r="A42" s="96" t="s">
        <v>211</v>
      </c>
      <c r="B42" s="96" t="s">
        <v>213</v>
      </c>
      <c r="C42" s="96" t="s">
        <v>219</v>
      </c>
      <c r="D42" s="96" t="s">
        <v>277</v>
      </c>
      <c r="E42" s="97" t="s">
        <v>220</v>
      </c>
      <c r="F42" s="98">
        <v>1.0848</v>
      </c>
      <c r="G42" s="98">
        <v>1.0848</v>
      </c>
      <c r="H42" s="98">
        <v>1.0848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8">
        <v>0</v>
      </c>
      <c r="O42" s="98">
        <v>0</v>
      </c>
      <c r="P42" s="98">
        <v>0</v>
      </c>
      <c r="Q42" s="98">
        <v>0</v>
      </c>
      <c r="R42" s="98">
        <v>0</v>
      </c>
    </row>
    <row r="43" spans="1:18">
      <c r="A43" s="96" t="s">
        <v>221</v>
      </c>
      <c r="B43" s="96" t="s">
        <v>199</v>
      </c>
      <c r="C43" s="96" t="s">
        <v>199</v>
      </c>
      <c r="D43" s="96" t="s">
        <v>277</v>
      </c>
      <c r="E43" s="97" t="s">
        <v>200</v>
      </c>
      <c r="F43" s="98">
        <v>262.79840000000002</v>
      </c>
      <c r="G43" s="98">
        <v>262.79840000000002</v>
      </c>
      <c r="H43" s="98">
        <v>161.97280000000001</v>
      </c>
      <c r="I43" s="98">
        <v>99.673599999999993</v>
      </c>
      <c r="J43" s="98">
        <v>1.1519999999999999</v>
      </c>
      <c r="K43" s="98">
        <v>0</v>
      </c>
      <c r="L43" s="98">
        <v>0</v>
      </c>
      <c r="M43" s="98">
        <v>0</v>
      </c>
      <c r="N43" s="98">
        <v>0</v>
      </c>
      <c r="O43" s="98">
        <v>0</v>
      </c>
      <c r="P43" s="98">
        <v>0</v>
      </c>
      <c r="Q43" s="98">
        <v>0</v>
      </c>
      <c r="R43" s="98">
        <v>0</v>
      </c>
    </row>
    <row r="44" spans="1:18">
      <c r="A44" s="96" t="s">
        <v>231</v>
      </c>
      <c r="B44" s="96" t="s">
        <v>216</v>
      </c>
      <c r="C44" s="96" t="s">
        <v>199</v>
      </c>
      <c r="D44" s="96" t="s">
        <v>277</v>
      </c>
      <c r="E44" s="97" t="s">
        <v>236</v>
      </c>
      <c r="F44" s="98">
        <v>21.6936</v>
      </c>
      <c r="G44" s="98">
        <v>21.6936</v>
      </c>
      <c r="H44" s="98">
        <v>21.6936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98">
        <v>0</v>
      </c>
      <c r="O44" s="98">
        <v>0</v>
      </c>
      <c r="P44" s="98">
        <v>0</v>
      </c>
      <c r="Q44" s="98">
        <v>0</v>
      </c>
      <c r="R44" s="98">
        <v>0</v>
      </c>
    </row>
    <row r="45" spans="1:18">
      <c r="A45" s="96"/>
      <c r="B45" s="96"/>
      <c r="C45" s="96"/>
      <c r="D45" s="96" t="s">
        <v>310</v>
      </c>
      <c r="E45" s="97" t="s">
        <v>291</v>
      </c>
      <c r="F45" s="98">
        <v>100.25839999999999</v>
      </c>
      <c r="G45" s="98">
        <v>100.25839999999999</v>
      </c>
      <c r="H45" s="98">
        <v>72.519800000000004</v>
      </c>
      <c r="I45" s="98">
        <v>26.9466</v>
      </c>
      <c r="J45" s="98">
        <v>0.79200000000000004</v>
      </c>
      <c r="K45" s="98">
        <v>0</v>
      </c>
      <c r="L45" s="98">
        <v>0</v>
      </c>
      <c r="M45" s="98">
        <v>0</v>
      </c>
      <c r="N45" s="98">
        <v>0</v>
      </c>
      <c r="O45" s="98">
        <v>0</v>
      </c>
      <c r="P45" s="98">
        <v>0</v>
      </c>
      <c r="Q45" s="98">
        <v>0</v>
      </c>
      <c r="R45" s="98">
        <v>0</v>
      </c>
    </row>
    <row r="46" spans="1:18">
      <c r="A46" s="96" t="s">
        <v>204</v>
      </c>
      <c r="B46" s="96" t="s">
        <v>206</v>
      </c>
      <c r="C46" s="96" t="s">
        <v>199</v>
      </c>
      <c r="D46" s="96" t="s">
        <v>277</v>
      </c>
      <c r="E46" s="97" t="s">
        <v>208</v>
      </c>
      <c r="F46" s="98">
        <v>0.6</v>
      </c>
      <c r="G46" s="98">
        <v>0.6</v>
      </c>
      <c r="H46" s="98">
        <v>0</v>
      </c>
      <c r="I46" s="98">
        <v>0</v>
      </c>
      <c r="J46" s="98">
        <v>0.6</v>
      </c>
      <c r="K46" s="98">
        <v>0</v>
      </c>
      <c r="L46" s="98">
        <v>0</v>
      </c>
      <c r="M46" s="98">
        <v>0</v>
      </c>
      <c r="N46" s="98">
        <v>0</v>
      </c>
      <c r="O46" s="98">
        <v>0</v>
      </c>
      <c r="P46" s="98">
        <v>0</v>
      </c>
      <c r="Q46" s="98">
        <v>0</v>
      </c>
      <c r="R46" s="98">
        <v>0</v>
      </c>
    </row>
    <row r="47" spans="1:18">
      <c r="A47" s="96" t="s">
        <v>204</v>
      </c>
      <c r="B47" s="96" t="s">
        <v>206</v>
      </c>
      <c r="C47" s="96" t="s">
        <v>206</v>
      </c>
      <c r="D47" s="96" t="s">
        <v>277</v>
      </c>
      <c r="E47" s="97" t="s">
        <v>209</v>
      </c>
      <c r="F47" s="98">
        <v>8.4109999999999996</v>
      </c>
      <c r="G47" s="98">
        <v>8.4109999999999996</v>
      </c>
      <c r="H47" s="98">
        <v>8.4109999999999996</v>
      </c>
      <c r="I47" s="98">
        <v>0</v>
      </c>
      <c r="J47" s="98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</row>
    <row r="48" spans="1:18">
      <c r="A48" s="96" t="s">
        <v>204</v>
      </c>
      <c r="B48" s="96" t="s">
        <v>206</v>
      </c>
      <c r="C48" s="96" t="s">
        <v>203</v>
      </c>
      <c r="D48" s="96" t="s">
        <v>277</v>
      </c>
      <c r="E48" s="97" t="s">
        <v>210</v>
      </c>
      <c r="F48" s="98">
        <v>4.2054999999999998</v>
      </c>
      <c r="G48" s="98">
        <v>4.2054999999999998</v>
      </c>
      <c r="H48" s="98">
        <v>4.2054999999999998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</row>
    <row r="49" spans="1:18">
      <c r="A49" s="96" t="s">
        <v>211</v>
      </c>
      <c r="B49" s="96" t="s">
        <v>213</v>
      </c>
      <c r="C49" s="96" t="s">
        <v>199</v>
      </c>
      <c r="D49" s="96" t="s">
        <v>277</v>
      </c>
      <c r="E49" s="97" t="s">
        <v>215</v>
      </c>
      <c r="F49" s="98">
        <v>3.6798000000000002</v>
      </c>
      <c r="G49" s="98">
        <v>3.6798000000000002</v>
      </c>
      <c r="H49" s="98">
        <v>3.6798000000000002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</row>
    <row r="50" spans="1:18">
      <c r="A50" s="96" t="s">
        <v>211</v>
      </c>
      <c r="B50" s="96" t="s">
        <v>213</v>
      </c>
      <c r="C50" s="96" t="s">
        <v>196</v>
      </c>
      <c r="D50" s="96" t="s">
        <v>277</v>
      </c>
      <c r="E50" s="97" t="s">
        <v>218</v>
      </c>
      <c r="F50" s="98">
        <v>2.2783000000000002</v>
      </c>
      <c r="G50" s="98">
        <v>2.2783000000000002</v>
      </c>
      <c r="H50" s="98">
        <v>2.2783000000000002</v>
      </c>
      <c r="I50" s="98">
        <v>0</v>
      </c>
      <c r="J50" s="98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</row>
    <row r="51" spans="1:18">
      <c r="A51" s="96" t="s">
        <v>211</v>
      </c>
      <c r="B51" s="96" t="s">
        <v>213</v>
      </c>
      <c r="C51" s="96" t="s">
        <v>219</v>
      </c>
      <c r="D51" s="96" t="s">
        <v>277</v>
      </c>
      <c r="E51" s="97" t="s">
        <v>220</v>
      </c>
      <c r="F51" s="98">
        <v>0.3155</v>
      </c>
      <c r="G51" s="98">
        <v>0.3155</v>
      </c>
      <c r="H51" s="98">
        <v>0.3155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</row>
    <row r="52" spans="1:18">
      <c r="A52" s="96" t="s">
        <v>221</v>
      </c>
      <c r="B52" s="96" t="s">
        <v>199</v>
      </c>
      <c r="C52" s="96" t="s">
        <v>199</v>
      </c>
      <c r="D52" s="96" t="s">
        <v>277</v>
      </c>
      <c r="E52" s="97" t="s">
        <v>200</v>
      </c>
      <c r="F52" s="98">
        <v>74.227800000000002</v>
      </c>
      <c r="G52" s="98">
        <v>74.227800000000002</v>
      </c>
      <c r="H52" s="98">
        <v>47.321399999999997</v>
      </c>
      <c r="I52" s="98">
        <v>26.714400000000001</v>
      </c>
      <c r="J52" s="98">
        <v>0.192</v>
      </c>
      <c r="K52" s="98">
        <v>0</v>
      </c>
      <c r="L52" s="98">
        <v>0</v>
      </c>
      <c r="M52" s="98">
        <v>0</v>
      </c>
      <c r="N52" s="98">
        <v>0</v>
      </c>
      <c r="O52" s="98">
        <v>0</v>
      </c>
      <c r="P52" s="98">
        <v>0</v>
      </c>
      <c r="Q52" s="98">
        <v>0</v>
      </c>
      <c r="R52" s="98">
        <v>0</v>
      </c>
    </row>
    <row r="53" spans="1:18">
      <c r="A53" s="96" t="s">
        <v>221</v>
      </c>
      <c r="B53" s="96" t="s">
        <v>199</v>
      </c>
      <c r="C53" s="96" t="s">
        <v>224</v>
      </c>
      <c r="D53" s="96" t="s">
        <v>277</v>
      </c>
      <c r="E53" s="97" t="s">
        <v>225</v>
      </c>
      <c r="F53" s="98">
        <v>0.23219999999999999</v>
      </c>
      <c r="G53" s="98">
        <v>0.23219999999999999</v>
      </c>
      <c r="H53" s="98">
        <v>0</v>
      </c>
      <c r="I53" s="98">
        <v>0.23219999999999999</v>
      </c>
      <c r="J53" s="98">
        <v>0</v>
      </c>
      <c r="K53" s="98">
        <v>0</v>
      </c>
      <c r="L53" s="98">
        <v>0</v>
      </c>
      <c r="M53" s="98">
        <v>0</v>
      </c>
      <c r="N53" s="98">
        <v>0</v>
      </c>
      <c r="O53" s="98">
        <v>0</v>
      </c>
      <c r="P53" s="98">
        <v>0</v>
      </c>
      <c r="Q53" s="98">
        <v>0</v>
      </c>
      <c r="R53" s="98">
        <v>0</v>
      </c>
    </row>
    <row r="54" spans="1:18">
      <c r="A54" s="96" t="s">
        <v>231</v>
      </c>
      <c r="B54" s="96" t="s">
        <v>216</v>
      </c>
      <c r="C54" s="96" t="s">
        <v>199</v>
      </c>
      <c r="D54" s="96" t="s">
        <v>277</v>
      </c>
      <c r="E54" s="97" t="s">
        <v>236</v>
      </c>
      <c r="F54" s="98">
        <v>6.3083</v>
      </c>
      <c r="G54" s="98">
        <v>6.3083</v>
      </c>
      <c r="H54" s="98">
        <v>6.3083</v>
      </c>
      <c r="I54" s="98">
        <v>0</v>
      </c>
      <c r="J54" s="98">
        <v>0</v>
      </c>
      <c r="K54" s="98">
        <v>0</v>
      </c>
      <c r="L54" s="98">
        <v>0</v>
      </c>
      <c r="M54" s="98">
        <v>0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</row>
    <row r="55" spans="1:18">
      <c r="A55" s="96"/>
      <c r="B55" s="96"/>
      <c r="C55" s="96"/>
      <c r="D55" s="96" t="s">
        <v>311</v>
      </c>
      <c r="E55" s="97" t="s">
        <v>293</v>
      </c>
      <c r="F55" s="98">
        <v>80.115600000000001</v>
      </c>
      <c r="G55" s="98">
        <v>80.115600000000001</v>
      </c>
      <c r="H55" s="98">
        <v>58.145400000000002</v>
      </c>
      <c r="I55" s="98">
        <v>21.1782</v>
      </c>
      <c r="J55" s="98">
        <v>0.79200000000000004</v>
      </c>
      <c r="K55" s="98">
        <v>0</v>
      </c>
      <c r="L55" s="98">
        <v>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</row>
    <row r="56" spans="1:18">
      <c r="A56" s="96" t="s">
        <v>204</v>
      </c>
      <c r="B56" s="96" t="s">
        <v>206</v>
      </c>
      <c r="C56" s="96" t="s">
        <v>199</v>
      </c>
      <c r="D56" s="96" t="s">
        <v>277</v>
      </c>
      <c r="E56" s="97" t="s">
        <v>208</v>
      </c>
      <c r="F56" s="98">
        <v>0.6</v>
      </c>
      <c r="G56" s="98">
        <v>0.6</v>
      </c>
      <c r="H56" s="98">
        <v>0</v>
      </c>
      <c r="I56" s="98">
        <v>0</v>
      </c>
      <c r="J56" s="98">
        <v>0.6</v>
      </c>
      <c r="K56" s="98">
        <v>0</v>
      </c>
      <c r="L56" s="98">
        <v>0</v>
      </c>
      <c r="M56" s="98">
        <v>0</v>
      </c>
      <c r="N56" s="98">
        <v>0</v>
      </c>
      <c r="O56" s="98">
        <v>0</v>
      </c>
      <c r="P56" s="98">
        <v>0</v>
      </c>
      <c r="Q56" s="98">
        <v>0</v>
      </c>
      <c r="R56" s="98">
        <v>0</v>
      </c>
    </row>
    <row r="57" spans="1:18">
      <c r="A57" s="96" t="s">
        <v>204</v>
      </c>
      <c r="B57" s="96" t="s">
        <v>206</v>
      </c>
      <c r="C57" s="96" t="s">
        <v>206</v>
      </c>
      <c r="D57" s="96" t="s">
        <v>277</v>
      </c>
      <c r="E57" s="97" t="s">
        <v>209</v>
      </c>
      <c r="F57" s="98">
        <v>6.8273000000000001</v>
      </c>
      <c r="G57" s="98">
        <v>6.8273000000000001</v>
      </c>
      <c r="H57" s="98">
        <v>6.8273000000000001</v>
      </c>
      <c r="I57" s="98">
        <v>0</v>
      </c>
      <c r="J57" s="98">
        <v>0</v>
      </c>
      <c r="K57" s="98">
        <v>0</v>
      </c>
      <c r="L57" s="98">
        <v>0</v>
      </c>
      <c r="M57" s="98">
        <v>0</v>
      </c>
      <c r="N57" s="98">
        <v>0</v>
      </c>
      <c r="O57" s="98">
        <v>0</v>
      </c>
      <c r="P57" s="98">
        <v>0</v>
      </c>
      <c r="Q57" s="98">
        <v>0</v>
      </c>
      <c r="R57" s="98">
        <v>0</v>
      </c>
    </row>
    <row r="58" spans="1:18">
      <c r="A58" s="96" t="s">
        <v>211</v>
      </c>
      <c r="B58" s="96" t="s">
        <v>213</v>
      </c>
      <c r="C58" s="96" t="s">
        <v>199</v>
      </c>
      <c r="D58" s="96" t="s">
        <v>277</v>
      </c>
      <c r="E58" s="97" t="s">
        <v>215</v>
      </c>
      <c r="F58" s="98">
        <v>2.9870000000000001</v>
      </c>
      <c r="G58" s="98">
        <v>2.9870000000000001</v>
      </c>
      <c r="H58" s="98">
        <v>2.9870000000000001</v>
      </c>
      <c r="I58" s="98">
        <v>0</v>
      </c>
      <c r="J58" s="98">
        <v>0</v>
      </c>
      <c r="K58" s="98">
        <v>0</v>
      </c>
      <c r="L58" s="98">
        <v>0</v>
      </c>
      <c r="M58" s="98">
        <v>0</v>
      </c>
      <c r="N58" s="98">
        <v>0</v>
      </c>
      <c r="O58" s="98">
        <v>0</v>
      </c>
      <c r="P58" s="98">
        <v>0</v>
      </c>
      <c r="Q58" s="98">
        <v>0</v>
      </c>
      <c r="R58" s="98">
        <v>0</v>
      </c>
    </row>
    <row r="59" spans="1:18">
      <c r="A59" s="96" t="s">
        <v>211</v>
      </c>
      <c r="B59" s="96" t="s">
        <v>213</v>
      </c>
      <c r="C59" s="96" t="s">
        <v>196</v>
      </c>
      <c r="D59" s="96" t="s">
        <v>277</v>
      </c>
      <c r="E59" s="97" t="s">
        <v>218</v>
      </c>
      <c r="F59" s="98">
        <v>1.7069000000000001</v>
      </c>
      <c r="G59" s="98">
        <v>1.7069000000000001</v>
      </c>
      <c r="H59" s="98">
        <v>1.7069000000000001</v>
      </c>
      <c r="I59" s="98">
        <v>0</v>
      </c>
      <c r="J59" s="98">
        <v>0</v>
      </c>
      <c r="K59" s="98">
        <v>0</v>
      </c>
      <c r="L59" s="98">
        <v>0</v>
      </c>
      <c r="M59" s="98">
        <v>0</v>
      </c>
      <c r="N59" s="98">
        <v>0</v>
      </c>
      <c r="O59" s="98">
        <v>0</v>
      </c>
      <c r="P59" s="98">
        <v>0</v>
      </c>
      <c r="Q59" s="98">
        <v>0</v>
      </c>
      <c r="R59" s="98">
        <v>0</v>
      </c>
    </row>
    <row r="60" spans="1:18">
      <c r="A60" s="96" t="s">
        <v>211</v>
      </c>
      <c r="B60" s="96" t="s">
        <v>213</v>
      </c>
      <c r="C60" s="96" t="s">
        <v>219</v>
      </c>
      <c r="D60" s="96" t="s">
        <v>277</v>
      </c>
      <c r="E60" s="97" t="s">
        <v>220</v>
      </c>
      <c r="F60" s="98">
        <v>0.25609999999999999</v>
      </c>
      <c r="G60" s="98">
        <v>0.25609999999999999</v>
      </c>
      <c r="H60" s="98">
        <v>0.25609999999999999</v>
      </c>
      <c r="I60" s="98">
        <v>0</v>
      </c>
      <c r="J60" s="98">
        <v>0</v>
      </c>
      <c r="K60" s="98">
        <v>0</v>
      </c>
      <c r="L60" s="98">
        <v>0</v>
      </c>
      <c r="M60" s="98">
        <v>0</v>
      </c>
      <c r="N60" s="98">
        <v>0</v>
      </c>
      <c r="O60" s="98">
        <v>0</v>
      </c>
      <c r="P60" s="98">
        <v>0</v>
      </c>
      <c r="Q60" s="98">
        <v>0</v>
      </c>
      <c r="R60" s="98">
        <v>0</v>
      </c>
    </row>
    <row r="61" spans="1:18">
      <c r="A61" s="96" t="s">
        <v>221</v>
      </c>
      <c r="B61" s="96" t="s">
        <v>199</v>
      </c>
      <c r="C61" s="96" t="s">
        <v>224</v>
      </c>
      <c r="D61" s="96" t="s">
        <v>277</v>
      </c>
      <c r="E61" s="97" t="s">
        <v>225</v>
      </c>
      <c r="F61" s="98">
        <v>62.617800000000003</v>
      </c>
      <c r="G61" s="98">
        <v>62.617800000000003</v>
      </c>
      <c r="H61" s="98">
        <v>41.247599999999998</v>
      </c>
      <c r="I61" s="98">
        <v>21.1782</v>
      </c>
      <c r="J61" s="98">
        <v>0.192</v>
      </c>
      <c r="K61" s="98">
        <v>0</v>
      </c>
      <c r="L61" s="98">
        <v>0</v>
      </c>
      <c r="M61" s="98">
        <v>0</v>
      </c>
      <c r="N61" s="98">
        <v>0</v>
      </c>
      <c r="O61" s="98">
        <v>0</v>
      </c>
      <c r="P61" s="98">
        <v>0</v>
      </c>
      <c r="Q61" s="98">
        <v>0</v>
      </c>
      <c r="R61" s="98">
        <v>0</v>
      </c>
    </row>
    <row r="62" spans="1:18">
      <c r="A62" s="96" t="s">
        <v>231</v>
      </c>
      <c r="B62" s="96" t="s">
        <v>216</v>
      </c>
      <c r="C62" s="96" t="s">
        <v>199</v>
      </c>
      <c r="D62" s="96" t="s">
        <v>277</v>
      </c>
      <c r="E62" s="97" t="s">
        <v>236</v>
      </c>
      <c r="F62" s="98">
        <v>5.1204999999999998</v>
      </c>
      <c r="G62" s="98">
        <v>5.1204999999999998</v>
      </c>
      <c r="H62" s="98">
        <v>5.1204999999999998</v>
      </c>
      <c r="I62" s="98">
        <v>0</v>
      </c>
      <c r="J62" s="98">
        <v>0</v>
      </c>
      <c r="K62" s="98">
        <v>0</v>
      </c>
      <c r="L62" s="98">
        <v>0</v>
      </c>
      <c r="M62" s="98">
        <v>0</v>
      </c>
      <c r="N62" s="98">
        <v>0</v>
      </c>
      <c r="O62" s="98">
        <v>0</v>
      </c>
      <c r="P62" s="98">
        <v>0</v>
      </c>
      <c r="Q62" s="98">
        <v>0</v>
      </c>
      <c r="R62" s="98">
        <v>0</v>
      </c>
    </row>
    <row r="63" spans="1:18">
      <c r="A63" s="96"/>
      <c r="B63" s="96"/>
      <c r="C63" s="96"/>
      <c r="D63" s="96" t="s">
        <v>279</v>
      </c>
      <c r="E63" s="97" t="s">
        <v>280</v>
      </c>
      <c r="F63" s="98">
        <v>438.7697</v>
      </c>
      <c r="G63" s="98">
        <v>138.7697</v>
      </c>
      <c r="H63" s="98">
        <v>95.853099999999998</v>
      </c>
      <c r="I63" s="98">
        <v>28.214600000000001</v>
      </c>
      <c r="J63" s="98">
        <v>14.702</v>
      </c>
      <c r="K63" s="98">
        <v>300</v>
      </c>
      <c r="L63" s="98">
        <v>0</v>
      </c>
      <c r="M63" s="98">
        <v>0</v>
      </c>
      <c r="N63" s="98">
        <v>300</v>
      </c>
      <c r="O63" s="98">
        <v>0</v>
      </c>
      <c r="P63" s="98">
        <v>0</v>
      </c>
      <c r="Q63" s="98">
        <v>0</v>
      </c>
      <c r="R63" s="98">
        <v>0</v>
      </c>
    </row>
    <row r="64" spans="1:18">
      <c r="A64" s="96" t="s">
        <v>204</v>
      </c>
      <c r="B64" s="96" t="s">
        <v>206</v>
      </c>
      <c r="C64" s="96" t="s">
        <v>199</v>
      </c>
      <c r="D64" s="96" t="s">
        <v>277</v>
      </c>
      <c r="E64" s="97" t="s">
        <v>208</v>
      </c>
      <c r="F64" s="98">
        <v>3.6</v>
      </c>
      <c r="G64" s="98">
        <v>3.6</v>
      </c>
      <c r="H64" s="98">
        <v>0</v>
      </c>
      <c r="I64" s="98">
        <v>0</v>
      </c>
      <c r="J64" s="98">
        <v>3.6</v>
      </c>
      <c r="K64" s="98">
        <v>0</v>
      </c>
      <c r="L64" s="98">
        <v>0</v>
      </c>
      <c r="M64" s="98">
        <v>0</v>
      </c>
      <c r="N64" s="98">
        <v>0</v>
      </c>
      <c r="O64" s="98">
        <v>0</v>
      </c>
      <c r="P64" s="98">
        <v>0</v>
      </c>
      <c r="Q64" s="98">
        <v>0</v>
      </c>
      <c r="R64" s="98">
        <v>0</v>
      </c>
    </row>
    <row r="65" spans="1:18">
      <c r="A65" s="96" t="s">
        <v>204</v>
      </c>
      <c r="B65" s="96" t="s">
        <v>206</v>
      </c>
      <c r="C65" s="96" t="s">
        <v>206</v>
      </c>
      <c r="D65" s="96" t="s">
        <v>277</v>
      </c>
      <c r="E65" s="97" t="s">
        <v>209</v>
      </c>
      <c r="F65" s="98">
        <v>10.9803</v>
      </c>
      <c r="G65" s="98">
        <v>10.9803</v>
      </c>
      <c r="H65" s="98">
        <v>9.8283000000000005</v>
      </c>
      <c r="I65" s="98">
        <v>0</v>
      </c>
      <c r="J65" s="98">
        <v>1.1519999999999999</v>
      </c>
      <c r="K65" s="98">
        <v>0</v>
      </c>
      <c r="L65" s="98">
        <v>0</v>
      </c>
      <c r="M65" s="98">
        <v>0</v>
      </c>
      <c r="N65" s="98">
        <v>0</v>
      </c>
      <c r="O65" s="98">
        <v>0</v>
      </c>
      <c r="P65" s="98">
        <v>0</v>
      </c>
      <c r="Q65" s="98">
        <v>0</v>
      </c>
      <c r="R65" s="98">
        <v>0</v>
      </c>
    </row>
    <row r="66" spans="1:18">
      <c r="A66" s="96" t="s">
        <v>204</v>
      </c>
      <c r="B66" s="96" t="s">
        <v>206</v>
      </c>
      <c r="C66" s="96" t="s">
        <v>203</v>
      </c>
      <c r="D66" s="96" t="s">
        <v>277</v>
      </c>
      <c r="E66" s="97" t="s">
        <v>210</v>
      </c>
      <c r="F66" s="98">
        <v>4.9142000000000001</v>
      </c>
      <c r="G66" s="98">
        <v>4.9142000000000001</v>
      </c>
      <c r="H66" s="98">
        <v>4.9142000000000001</v>
      </c>
      <c r="I66" s="98">
        <v>0</v>
      </c>
      <c r="J66" s="98">
        <v>0</v>
      </c>
      <c r="K66" s="98">
        <v>0</v>
      </c>
      <c r="L66" s="98">
        <v>0</v>
      </c>
      <c r="M66" s="98">
        <v>0</v>
      </c>
      <c r="N66" s="98">
        <v>0</v>
      </c>
      <c r="O66" s="98">
        <v>0</v>
      </c>
      <c r="P66" s="98">
        <v>0</v>
      </c>
      <c r="Q66" s="98">
        <v>0</v>
      </c>
      <c r="R66" s="98">
        <v>0</v>
      </c>
    </row>
    <row r="67" spans="1:18">
      <c r="A67" s="96" t="s">
        <v>211</v>
      </c>
      <c r="B67" s="96" t="s">
        <v>213</v>
      </c>
      <c r="C67" s="96" t="s">
        <v>199</v>
      </c>
      <c r="D67" s="96" t="s">
        <v>277</v>
      </c>
      <c r="E67" s="97" t="s">
        <v>215</v>
      </c>
      <c r="F67" s="98">
        <v>4.2999000000000001</v>
      </c>
      <c r="G67" s="98">
        <v>4.2999000000000001</v>
      </c>
      <c r="H67" s="98">
        <v>4.2999000000000001</v>
      </c>
      <c r="I67" s="98">
        <v>0</v>
      </c>
      <c r="J67" s="98">
        <v>0</v>
      </c>
      <c r="K67" s="98">
        <v>0</v>
      </c>
      <c r="L67" s="98">
        <v>0</v>
      </c>
      <c r="M67" s="98">
        <v>0</v>
      </c>
      <c r="N67" s="98">
        <v>0</v>
      </c>
      <c r="O67" s="98">
        <v>0</v>
      </c>
      <c r="P67" s="98">
        <v>0</v>
      </c>
      <c r="Q67" s="98">
        <v>0</v>
      </c>
      <c r="R67" s="98">
        <v>0</v>
      </c>
    </row>
    <row r="68" spans="1:18">
      <c r="A68" s="96" t="s">
        <v>211</v>
      </c>
      <c r="B68" s="96" t="s">
        <v>213</v>
      </c>
      <c r="C68" s="96" t="s">
        <v>196</v>
      </c>
      <c r="D68" s="96" t="s">
        <v>277</v>
      </c>
      <c r="E68" s="97" t="s">
        <v>218</v>
      </c>
      <c r="F68" s="98">
        <v>2.4571000000000001</v>
      </c>
      <c r="G68" s="98">
        <v>2.4571000000000001</v>
      </c>
      <c r="H68" s="98">
        <v>2.4571000000000001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0</v>
      </c>
      <c r="Q68" s="98">
        <v>0</v>
      </c>
      <c r="R68" s="98">
        <v>0</v>
      </c>
    </row>
    <row r="69" spans="1:18">
      <c r="A69" s="96" t="s">
        <v>211</v>
      </c>
      <c r="B69" s="96" t="s">
        <v>213</v>
      </c>
      <c r="C69" s="96" t="s">
        <v>219</v>
      </c>
      <c r="D69" s="96" t="s">
        <v>277</v>
      </c>
      <c r="E69" s="97" t="s">
        <v>220</v>
      </c>
      <c r="F69" s="98">
        <v>0.36870000000000003</v>
      </c>
      <c r="G69" s="98">
        <v>0.36870000000000003</v>
      </c>
      <c r="H69" s="98">
        <v>0.36870000000000003</v>
      </c>
      <c r="I69" s="98">
        <v>0</v>
      </c>
      <c r="J69" s="98">
        <v>0</v>
      </c>
      <c r="K69" s="98">
        <v>0</v>
      </c>
      <c r="L69" s="98">
        <v>0</v>
      </c>
      <c r="M69" s="98">
        <v>0</v>
      </c>
      <c r="N69" s="98">
        <v>0</v>
      </c>
      <c r="O69" s="98">
        <v>0</v>
      </c>
      <c r="P69" s="98">
        <v>0</v>
      </c>
      <c r="Q69" s="98">
        <v>0</v>
      </c>
      <c r="R69" s="98">
        <v>0</v>
      </c>
    </row>
    <row r="70" spans="1:18">
      <c r="A70" s="96" t="s">
        <v>221</v>
      </c>
      <c r="B70" s="96" t="s">
        <v>199</v>
      </c>
      <c r="C70" s="96" t="s">
        <v>219</v>
      </c>
      <c r="D70" s="96" t="s">
        <v>277</v>
      </c>
      <c r="E70" s="97" t="s">
        <v>226</v>
      </c>
      <c r="F70" s="98">
        <v>94.828299999999999</v>
      </c>
      <c r="G70" s="98">
        <v>94.828299999999999</v>
      </c>
      <c r="H70" s="98">
        <v>66.613699999999994</v>
      </c>
      <c r="I70" s="98">
        <v>28.214600000000001</v>
      </c>
      <c r="J70" s="98">
        <v>0</v>
      </c>
      <c r="K70" s="98">
        <v>0</v>
      </c>
      <c r="L70" s="98">
        <v>0</v>
      </c>
      <c r="M70" s="98">
        <v>0</v>
      </c>
      <c r="N70" s="98">
        <v>0</v>
      </c>
      <c r="O70" s="98">
        <v>0</v>
      </c>
      <c r="P70" s="98">
        <v>0</v>
      </c>
      <c r="Q70" s="98">
        <v>0</v>
      </c>
      <c r="R70" s="98">
        <v>0</v>
      </c>
    </row>
    <row r="71" spans="1:18">
      <c r="A71" s="96" t="s">
        <v>221</v>
      </c>
      <c r="B71" s="96" t="s">
        <v>281</v>
      </c>
      <c r="C71" s="96" t="s">
        <v>199</v>
      </c>
      <c r="D71" s="96" t="s">
        <v>277</v>
      </c>
      <c r="E71" s="97" t="s">
        <v>312</v>
      </c>
      <c r="F71" s="98">
        <v>9.9499999999999993</v>
      </c>
      <c r="G71" s="98">
        <v>9.9499999999999993</v>
      </c>
      <c r="H71" s="98">
        <v>0</v>
      </c>
      <c r="I71" s="98">
        <v>0</v>
      </c>
      <c r="J71" s="98">
        <v>9.9499999999999993</v>
      </c>
      <c r="K71" s="98">
        <v>0</v>
      </c>
      <c r="L71" s="98">
        <v>0</v>
      </c>
      <c r="M71" s="98">
        <v>0</v>
      </c>
      <c r="N71" s="98">
        <v>0</v>
      </c>
      <c r="O71" s="98">
        <v>0</v>
      </c>
      <c r="P71" s="98">
        <v>0</v>
      </c>
      <c r="Q71" s="98">
        <v>0</v>
      </c>
      <c r="R71" s="98">
        <v>0</v>
      </c>
    </row>
    <row r="72" spans="1:18">
      <c r="A72" s="96" t="s">
        <v>221</v>
      </c>
      <c r="B72" s="96" t="s">
        <v>281</v>
      </c>
      <c r="C72" s="96" t="s">
        <v>282</v>
      </c>
      <c r="D72" s="96" t="s">
        <v>277</v>
      </c>
      <c r="E72" s="97" t="s">
        <v>283</v>
      </c>
      <c r="F72" s="98">
        <v>300</v>
      </c>
      <c r="G72" s="98">
        <v>0</v>
      </c>
      <c r="H72" s="98">
        <v>0</v>
      </c>
      <c r="I72" s="98">
        <v>0</v>
      </c>
      <c r="J72" s="98">
        <v>0</v>
      </c>
      <c r="K72" s="98">
        <v>300</v>
      </c>
      <c r="L72" s="98">
        <v>0</v>
      </c>
      <c r="M72" s="98">
        <v>0</v>
      </c>
      <c r="N72" s="98">
        <v>300</v>
      </c>
      <c r="O72" s="98">
        <v>0</v>
      </c>
      <c r="P72" s="98">
        <v>0</v>
      </c>
      <c r="Q72" s="98">
        <v>0</v>
      </c>
      <c r="R72" s="98">
        <v>0</v>
      </c>
    </row>
    <row r="73" spans="1:18">
      <c r="A73" s="96" t="s">
        <v>231</v>
      </c>
      <c r="B73" s="96" t="s">
        <v>216</v>
      </c>
      <c r="C73" s="96" t="s">
        <v>199</v>
      </c>
      <c r="D73" s="96" t="s">
        <v>277</v>
      </c>
      <c r="E73" s="97" t="s">
        <v>236</v>
      </c>
      <c r="F73" s="98">
        <v>7.3712</v>
      </c>
      <c r="G73" s="98">
        <v>7.3712</v>
      </c>
      <c r="H73" s="98">
        <v>7.3712</v>
      </c>
      <c r="I73" s="98">
        <v>0</v>
      </c>
      <c r="J73" s="98">
        <v>0</v>
      </c>
      <c r="K73" s="98">
        <v>0</v>
      </c>
      <c r="L73" s="98">
        <v>0</v>
      </c>
      <c r="M73" s="98">
        <v>0</v>
      </c>
      <c r="N73" s="98">
        <v>0</v>
      </c>
      <c r="O73" s="98">
        <v>0</v>
      </c>
      <c r="P73" s="98">
        <v>0</v>
      </c>
      <c r="Q73" s="98">
        <v>0</v>
      </c>
      <c r="R73" s="98">
        <v>0</v>
      </c>
    </row>
    <row r="74" spans="1:18">
      <c r="A74" s="96"/>
      <c r="B74" s="96"/>
      <c r="C74" s="96"/>
      <c r="D74" s="96" t="s">
        <v>313</v>
      </c>
      <c r="E74" s="97" t="s">
        <v>296</v>
      </c>
      <c r="F74" s="98">
        <v>156.91390000000001</v>
      </c>
      <c r="G74" s="98">
        <v>156.91390000000001</v>
      </c>
      <c r="H74" s="98">
        <v>113.5609</v>
      </c>
      <c r="I74" s="98">
        <v>38.214399999999998</v>
      </c>
      <c r="J74" s="98">
        <v>5.1386000000000003</v>
      </c>
      <c r="K74" s="98">
        <v>0</v>
      </c>
      <c r="L74" s="98">
        <v>0</v>
      </c>
      <c r="M74" s="98">
        <v>0</v>
      </c>
      <c r="N74" s="98">
        <v>0</v>
      </c>
      <c r="O74" s="98">
        <v>0</v>
      </c>
      <c r="P74" s="98">
        <v>0</v>
      </c>
      <c r="Q74" s="98">
        <v>0</v>
      </c>
      <c r="R74" s="98">
        <v>0</v>
      </c>
    </row>
    <row r="75" spans="1:18">
      <c r="A75" s="96" t="s">
        <v>204</v>
      </c>
      <c r="B75" s="96" t="s">
        <v>206</v>
      </c>
      <c r="C75" s="96" t="s">
        <v>199</v>
      </c>
      <c r="D75" s="96" t="s">
        <v>277</v>
      </c>
      <c r="E75" s="97" t="s">
        <v>208</v>
      </c>
      <c r="F75" s="98">
        <v>3.9866000000000001</v>
      </c>
      <c r="G75" s="98">
        <v>3.9866000000000001</v>
      </c>
      <c r="H75" s="98">
        <v>0</v>
      </c>
      <c r="I75" s="98">
        <v>0</v>
      </c>
      <c r="J75" s="98">
        <v>3.9866000000000001</v>
      </c>
      <c r="K75" s="98">
        <v>0</v>
      </c>
      <c r="L75" s="98">
        <v>0</v>
      </c>
      <c r="M75" s="98">
        <v>0</v>
      </c>
      <c r="N75" s="98">
        <v>0</v>
      </c>
      <c r="O75" s="98">
        <v>0</v>
      </c>
      <c r="P75" s="98">
        <v>0</v>
      </c>
      <c r="Q75" s="98">
        <v>0</v>
      </c>
      <c r="R75" s="98">
        <v>0</v>
      </c>
    </row>
    <row r="76" spans="1:18">
      <c r="A76" s="96" t="s">
        <v>204</v>
      </c>
      <c r="B76" s="96" t="s">
        <v>206</v>
      </c>
      <c r="C76" s="96" t="s">
        <v>206</v>
      </c>
      <c r="D76" s="96" t="s">
        <v>277</v>
      </c>
      <c r="E76" s="97" t="s">
        <v>209</v>
      </c>
      <c r="F76" s="98">
        <v>13.1548</v>
      </c>
      <c r="G76" s="98">
        <v>13.1548</v>
      </c>
      <c r="H76" s="98">
        <v>13.1548</v>
      </c>
      <c r="I76" s="98">
        <v>0</v>
      </c>
      <c r="J76" s="98">
        <v>0</v>
      </c>
      <c r="K76" s="98">
        <v>0</v>
      </c>
      <c r="L76" s="98">
        <v>0</v>
      </c>
      <c r="M76" s="98">
        <v>0</v>
      </c>
      <c r="N76" s="98">
        <v>0</v>
      </c>
      <c r="O76" s="98">
        <v>0</v>
      </c>
      <c r="P76" s="98">
        <v>0</v>
      </c>
      <c r="Q76" s="98">
        <v>0</v>
      </c>
      <c r="R76" s="98">
        <v>0</v>
      </c>
    </row>
    <row r="77" spans="1:18">
      <c r="A77" s="96" t="s">
        <v>204</v>
      </c>
      <c r="B77" s="96" t="s">
        <v>206</v>
      </c>
      <c r="C77" s="96" t="s">
        <v>203</v>
      </c>
      <c r="D77" s="96" t="s">
        <v>277</v>
      </c>
      <c r="E77" s="97" t="s">
        <v>210</v>
      </c>
      <c r="F77" s="98">
        <v>6.5773999999999999</v>
      </c>
      <c r="G77" s="98">
        <v>6.5773999999999999</v>
      </c>
      <c r="H77" s="98">
        <v>6.5773999999999999</v>
      </c>
      <c r="I77" s="98">
        <v>0</v>
      </c>
      <c r="J77" s="98">
        <v>0</v>
      </c>
      <c r="K77" s="98">
        <v>0</v>
      </c>
      <c r="L77" s="98">
        <v>0</v>
      </c>
      <c r="M77" s="98">
        <v>0</v>
      </c>
      <c r="N77" s="98">
        <v>0</v>
      </c>
      <c r="O77" s="98">
        <v>0</v>
      </c>
      <c r="P77" s="98">
        <v>0</v>
      </c>
      <c r="Q77" s="98">
        <v>0</v>
      </c>
      <c r="R77" s="98">
        <v>0</v>
      </c>
    </row>
    <row r="78" spans="1:18">
      <c r="A78" s="96" t="s">
        <v>211</v>
      </c>
      <c r="B78" s="96" t="s">
        <v>213</v>
      </c>
      <c r="C78" s="96" t="s">
        <v>199</v>
      </c>
      <c r="D78" s="96" t="s">
        <v>277</v>
      </c>
      <c r="E78" s="97" t="s">
        <v>215</v>
      </c>
      <c r="F78" s="98">
        <v>5.7553000000000001</v>
      </c>
      <c r="G78" s="98">
        <v>5.7553000000000001</v>
      </c>
      <c r="H78" s="98">
        <v>5.7553000000000001</v>
      </c>
      <c r="I78" s="98">
        <v>0</v>
      </c>
      <c r="J78" s="98">
        <v>0</v>
      </c>
      <c r="K78" s="98">
        <v>0</v>
      </c>
      <c r="L78" s="98">
        <v>0</v>
      </c>
      <c r="M78" s="98">
        <v>0</v>
      </c>
      <c r="N78" s="98">
        <v>0</v>
      </c>
      <c r="O78" s="98">
        <v>0</v>
      </c>
      <c r="P78" s="98">
        <v>0</v>
      </c>
      <c r="Q78" s="98">
        <v>0</v>
      </c>
      <c r="R78" s="98">
        <v>0</v>
      </c>
    </row>
    <row r="79" spans="1:18">
      <c r="A79" s="96" t="s">
        <v>211</v>
      </c>
      <c r="B79" s="96" t="s">
        <v>213</v>
      </c>
      <c r="C79" s="96" t="s">
        <v>196</v>
      </c>
      <c r="D79" s="96" t="s">
        <v>277</v>
      </c>
      <c r="E79" s="97" t="s">
        <v>218</v>
      </c>
      <c r="F79" s="98">
        <v>4.6435000000000004</v>
      </c>
      <c r="G79" s="98">
        <v>4.6435000000000004</v>
      </c>
      <c r="H79" s="98">
        <v>4.6435000000000004</v>
      </c>
      <c r="I79" s="98">
        <v>0</v>
      </c>
      <c r="J79" s="98">
        <v>0</v>
      </c>
      <c r="K79" s="98">
        <v>0</v>
      </c>
      <c r="L79" s="98">
        <v>0</v>
      </c>
      <c r="M79" s="98">
        <v>0</v>
      </c>
      <c r="N79" s="98">
        <v>0</v>
      </c>
      <c r="O79" s="98">
        <v>0</v>
      </c>
      <c r="P79" s="98">
        <v>0</v>
      </c>
      <c r="Q79" s="98">
        <v>0</v>
      </c>
      <c r="R79" s="98">
        <v>0</v>
      </c>
    </row>
    <row r="80" spans="1:18">
      <c r="A80" s="96" t="s">
        <v>211</v>
      </c>
      <c r="B80" s="96" t="s">
        <v>213</v>
      </c>
      <c r="C80" s="96" t="s">
        <v>219</v>
      </c>
      <c r="D80" s="96" t="s">
        <v>277</v>
      </c>
      <c r="E80" s="97" t="s">
        <v>220</v>
      </c>
      <c r="F80" s="98">
        <v>0.49340000000000001</v>
      </c>
      <c r="G80" s="98">
        <v>0.49340000000000001</v>
      </c>
      <c r="H80" s="98">
        <v>0.49340000000000001</v>
      </c>
      <c r="I80" s="98">
        <v>0</v>
      </c>
      <c r="J80" s="98">
        <v>0</v>
      </c>
      <c r="K80" s="98">
        <v>0</v>
      </c>
      <c r="L80" s="98">
        <v>0</v>
      </c>
      <c r="M80" s="98">
        <v>0</v>
      </c>
      <c r="N80" s="98">
        <v>0</v>
      </c>
      <c r="O80" s="98">
        <v>0</v>
      </c>
      <c r="P80" s="98">
        <v>0</v>
      </c>
      <c r="Q80" s="98">
        <v>0</v>
      </c>
      <c r="R80" s="98">
        <v>0</v>
      </c>
    </row>
    <row r="81" spans="1:18">
      <c r="A81" s="96" t="s">
        <v>221</v>
      </c>
      <c r="B81" s="96" t="s">
        <v>199</v>
      </c>
      <c r="C81" s="96" t="s">
        <v>199</v>
      </c>
      <c r="D81" s="96" t="s">
        <v>277</v>
      </c>
      <c r="E81" s="97" t="s">
        <v>200</v>
      </c>
      <c r="F81" s="98">
        <v>112.43680000000001</v>
      </c>
      <c r="G81" s="98">
        <v>112.43680000000001</v>
      </c>
      <c r="H81" s="98">
        <v>73.070400000000006</v>
      </c>
      <c r="I81" s="98">
        <v>38.214399999999998</v>
      </c>
      <c r="J81" s="98">
        <v>1.1519999999999999</v>
      </c>
      <c r="K81" s="98">
        <v>0</v>
      </c>
      <c r="L81" s="98">
        <v>0</v>
      </c>
      <c r="M81" s="98">
        <v>0</v>
      </c>
      <c r="N81" s="98">
        <v>0</v>
      </c>
      <c r="O81" s="98">
        <v>0</v>
      </c>
      <c r="P81" s="98">
        <v>0</v>
      </c>
      <c r="Q81" s="98">
        <v>0</v>
      </c>
      <c r="R81" s="98">
        <v>0</v>
      </c>
    </row>
    <row r="82" spans="1:18">
      <c r="A82" s="96" t="s">
        <v>231</v>
      </c>
      <c r="B82" s="96" t="s">
        <v>216</v>
      </c>
      <c r="C82" s="96" t="s">
        <v>199</v>
      </c>
      <c r="D82" s="96" t="s">
        <v>277</v>
      </c>
      <c r="E82" s="97" t="s">
        <v>236</v>
      </c>
      <c r="F82" s="98">
        <v>9.8660999999999994</v>
      </c>
      <c r="G82" s="98">
        <v>9.8660999999999994</v>
      </c>
      <c r="H82" s="98">
        <v>9.8660999999999994</v>
      </c>
      <c r="I82" s="98">
        <v>0</v>
      </c>
      <c r="J82" s="98">
        <v>0</v>
      </c>
      <c r="K82" s="98">
        <v>0</v>
      </c>
      <c r="L82" s="98">
        <v>0</v>
      </c>
      <c r="M82" s="98">
        <v>0</v>
      </c>
      <c r="N82" s="98">
        <v>0</v>
      </c>
      <c r="O82" s="98">
        <v>0</v>
      </c>
      <c r="P82" s="98">
        <v>0</v>
      </c>
      <c r="Q82" s="98">
        <v>0</v>
      </c>
      <c r="R82" s="98">
        <v>0</v>
      </c>
    </row>
    <row r="83" spans="1:18">
      <c r="A83" s="96"/>
      <c r="B83" s="96"/>
      <c r="C83" s="96"/>
      <c r="D83" s="96" t="s">
        <v>314</v>
      </c>
      <c r="E83" s="97" t="s">
        <v>298</v>
      </c>
      <c r="F83" s="98">
        <v>29.8843</v>
      </c>
      <c r="G83" s="98">
        <v>29.8843</v>
      </c>
      <c r="H83" s="98">
        <v>25.1617</v>
      </c>
      <c r="I83" s="98">
        <v>4.7225999999999999</v>
      </c>
      <c r="J83" s="98">
        <v>0</v>
      </c>
      <c r="K83" s="98">
        <v>0</v>
      </c>
      <c r="L83" s="98">
        <v>0</v>
      </c>
      <c r="M83" s="98">
        <v>0</v>
      </c>
      <c r="N83" s="98">
        <v>0</v>
      </c>
      <c r="O83" s="98">
        <v>0</v>
      </c>
      <c r="P83" s="98">
        <v>0</v>
      </c>
      <c r="Q83" s="98">
        <v>0</v>
      </c>
      <c r="R83" s="98">
        <v>0</v>
      </c>
    </row>
    <row r="84" spans="1:18">
      <c r="A84" s="96" t="s">
        <v>194</v>
      </c>
      <c r="B84" s="96" t="s">
        <v>196</v>
      </c>
      <c r="C84" s="96" t="s">
        <v>201</v>
      </c>
      <c r="D84" s="96" t="s">
        <v>277</v>
      </c>
      <c r="E84" s="97" t="s">
        <v>202</v>
      </c>
      <c r="F84" s="98">
        <v>20.446999999999999</v>
      </c>
      <c r="G84" s="98">
        <v>20.446999999999999</v>
      </c>
      <c r="H84" s="98">
        <v>15.724399999999999</v>
      </c>
      <c r="I84" s="98">
        <v>4.7225999999999999</v>
      </c>
      <c r="J84" s="98">
        <v>0</v>
      </c>
      <c r="K84" s="98">
        <v>0</v>
      </c>
      <c r="L84" s="98">
        <v>0</v>
      </c>
      <c r="M84" s="98">
        <v>0</v>
      </c>
      <c r="N84" s="98">
        <v>0</v>
      </c>
      <c r="O84" s="98">
        <v>0</v>
      </c>
      <c r="P84" s="98">
        <v>0</v>
      </c>
      <c r="Q84" s="98">
        <v>0</v>
      </c>
      <c r="R84" s="98">
        <v>0</v>
      </c>
    </row>
    <row r="85" spans="1:18">
      <c r="A85" s="96" t="s">
        <v>204</v>
      </c>
      <c r="B85" s="96" t="s">
        <v>206</v>
      </c>
      <c r="C85" s="96" t="s">
        <v>206</v>
      </c>
      <c r="D85" s="96" t="s">
        <v>277</v>
      </c>
      <c r="E85" s="97" t="s">
        <v>209</v>
      </c>
      <c r="F85" s="98">
        <v>3.1720999999999999</v>
      </c>
      <c r="G85" s="98">
        <v>3.1720999999999999</v>
      </c>
      <c r="H85" s="98">
        <v>3.1720999999999999</v>
      </c>
      <c r="I85" s="98">
        <v>0</v>
      </c>
      <c r="J85" s="98">
        <v>0</v>
      </c>
      <c r="K85" s="98">
        <v>0</v>
      </c>
      <c r="L85" s="98">
        <v>0</v>
      </c>
      <c r="M85" s="98">
        <v>0</v>
      </c>
      <c r="N85" s="98">
        <v>0</v>
      </c>
      <c r="O85" s="98">
        <v>0</v>
      </c>
      <c r="P85" s="98">
        <v>0</v>
      </c>
      <c r="Q85" s="98">
        <v>0</v>
      </c>
      <c r="R85" s="98">
        <v>0</v>
      </c>
    </row>
    <row r="86" spans="1:18">
      <c r="A86" s="96" t="s">
        <v>204</v>
      </c>
      <c r="B86" s="96" t="s">
        <v>206</v>
      </c>
      <c r="C86" s="96" t="s">
        <v>203</v>
      </c>
      <c r="D86" s="96" t="s">
        <v>277</v>
      </c>
      <c r="E86" s="97" t="s">
        <v>210</v>
      </c>
      <c r="F86" s="98">
        <v>1.5861000000000001</v>
      </c>
      <c r="G86" s="98">
        <v>1.5861000000000001</v>
      </c>
      <c r="H86" s="98">
        <v>1.5861000000000001</v>
      </c>
      <c r="I86" s="98">
        <v>0</v>
      </c>
      <c r="J86" s="98">
        <v>0</v>
      </c>
      <c r="K86" s="98">
        <v>0</v>
      </c>
      <c r="L86" s="98">
        <v>0</v>
      </c>
      <c r="M86" s="98">
        <v>0</v>
      </c>
      <c r="N86" s="98">
        <v>0</v>
      </c>
      <c r="O86" s="98">
        <v>0</v>
      </c>
      <c r="P86" s="98">
        <v>0</v>
      </c>
      <c r="Q86" s="98">
        <v>0</v>
      </c>
      <c r="R86" s="98">
        <v>0</v>
      </c>
    </row>
    <row r="87" spans="1:18">
      <c r="A87" s="96" t="s">
        <v>211</v>
      </c>
      <c r="B87" s="96" t="s">
        <v>213</v>
      </c>
      <c r="C87" s="96" t="s">
        <v>216</v>
      </c>
      <c r="D87" s="96" t="s">
        <v>277</v>
      </c>
      <c r="E87" s="97" t="s">
        <v>217</v>
      </c>
      <c r="F87" s="98">
        <v>1.3877999999999999</v>
      </c>
      <c r="G87" s="98">
        <v>1.3877999999999999</v>
      </c>
      <c r="H87" s="98">
        <v>1.3877999999999999</v>
      </c>
      <c r="I87" s="98">
        <v>0</v>
      </c>
      <c r="J87" s="98">
        <v>0</v>
      </c>
      <c r="K87" s="98">
        <v>0</v>
      </c>
      <c r="L87" s="98">
        <v>0</v>
      </c>
      <c r="M87" s="98">
        <v>0</v>
      </c>
      <c r="N87" s="98">
        <v>0</v>
      </c>
      <c r="O87" s="98">
        <v>0</v>
      </c>
      <c r="P87" s="98">
        <v>0</v>
      </c>
      <c r="Q87" s="98">
        <v>0</v>
      </c>
      <c r="R87" s="98">
        <v>0</v>
      </c>
    </row>
    <row r="88" spans="1:18">
      <c r="A88" s="96" t="s">
        <v>211</v>
      </c>
      <c r="B88" s="96" t="s">
        <v>213</v>
      </c>
      <c r="C88" s="96" t="s">
        <v>196</v>
      </c>
      <c r="D88" s="96" t="s">
        <v>277</v>
      </c>
      <c r="E88" s="97" t="s">
        <v>218</v>
      </c>
      <c r="F88" s="98">
        <v>0.79310000000000003</v>
      </c>
      <c r="G88" s="98">
        <v>0.79310000000000003</v>
      </c>
      <c r="H88" s="98">
        <v>0.79310000000000003</v>
      </c>
      <c r="I88" s="98">
        <v>0</v>
      </c>
      <c r="J88" s="98">
        <v>0</v>
      </c>
      <c r="K88" s="98">
        <v>0</v>
      </c>
      <c r="L88" s="98">
        <v>0</v>
      </c>
      <c r="M88" s="98">
        <v>0</v>
      </c>
      <c r="N88" s="98">
        <v>0</v>
      </c>
      <c r="O88" s="98">
        <v>0</v>
      </c>
      <c r="P88" s="98">
        <v>0</v>
      </c>
      <c r="Q88" s="98">
        <v>0</v>
      </c>
      <c r="R88" s="98">
        <v>0</v>
      </c>
    </row>
    <row r="89" spans="1:18">
      <c r="A89" s="96" t="s">
        <v>211</v>
      </c>
      <c r="B89" s="96" t="s">
        <v>213</v>
      </c>
      <c r="C89" s="96" t="s">
        <v>219</v>
      </c>
      <c r="D89" s="96" t="s">
        <v>277</v>
      </c>
      <c r="E89" s="97" t="s">
        <v>220</v>
      </c>
      <c r="F89" s="98">
        <v>0.1191</v>
      </c>
      <c r="G89" s="98">
        <v>0.1191</v>
      </c>
      <c r="H89" s="98">
        <v>0.1191</v>
      </c>
      <c r="I89" s="98">
        <v>0</v>
      </c>
      <c r="J89" s="98">
        <v>0</v>
      </c>
      <c r="K89" s="98">
        <v>0</v>
      </c>
      <c r="L89" s="98">
        <v>0</v>
      </c>
      <c r="M89" s="98">
        <v>0</v>
      </c>
      <c r="N89" s="98">
        <v>0</v>
      </c>
      <c r="O89" s="98">
        <v>0</v>
      </c>
      <c r="P89" s="98">
        <v>0</v>
      </c>
      <c r="Q89" s="98">
        <v>0</v>
      </c>
      <c r="R89" s="98">
        <v>0</v>
      </c>
    </row>
    <row r="90" spans="1:18">
      <c r="A90" s="96" t="s">
        <v>231</v>
      </c>
      <c r="B90" s="96" t="s">
        <v>216</v>
      </c>
      <c r="C90" s="96" t="s">
        <v>199</v>
      </c>
      <c r="D90" s="96" t="s">
        <v>277</v>
      </c>
      <c r="E90" s="97" t="s">
        <v>236</v>
      </c>
      <c r="F90" s="98">
        <v>2.3791000000000002</v>
      </c>
      <c r="G90" s="98">
        <v>2.3791000000000002</v>
      </c>
      <c r="H90" s="98">
        <v>2.3791000000000002</v>
      </c>
      <c r="I90" s="98">
        <v>0</v>
      </c>
      <c r="J90" s="98">
        <v>0</v>
      </c>
      <c r="K90" s="98">
        <v>0</v>
      </c>
      <c r="L90" s="98">
        <v>0</v>
      </c>
      <c r="M90" s="98">
        <v>0</v>
      </c>
      <c r="N90" s="98">
        <v>0</v>
      </c>
      <c r="O90" s="98">
        <v>0</v>
      </c>
      <c r="P90" s="98">
        <v>0</v>
      </c>
      <c r="Q90" s="98">
        <v>0</v>
      </c>
      <c r="R90" s="98">
        <v>0</v>
      </c>
    </row>
    <row r="91" spans="1:18">
      <c r="A91" s="96"/>
      <c r="B91" s="96"/>
      <c r="C91" s="96"/>
      <c r="D91" s="96" t="s">
        <v>315</v>
      </c>
      <c r="E91" s="97" t="s">
        <v>300</v>
      </c>
      <c r="F91" s="98">
        <v>250.9237</v>
      </c>
      <c r="G91" s="98">
        <v>250.9237</v>
      </c>
      <c r="H91" s="98">
        <v>210.9016</v>
      </c>
      <c r="I91" s="98">
        <v>40.022100000000002</v>
      </c>
      <c r="J91" s="98">
        <v>0</v>
      </c>
      <c r="K91" s="98">
        <v>0</v>
      </c>
      <c r="L91" s="98">
        <v>0</v>
      </c>
      <c r="M91" s="98">
        <v>0</v>
      </c>
      <c r="N91" s="98">
        <v>0</v>
      </c>
      <c r="O91" s="98">
        <v>0</v>
      </c>
      <c r="P91" s="98">
        <v>0</v>
      </c>
      <c r="Q91" s="98">
        <v>0</v>
      </c>
      <c r="R91" s="98">
        <v>0</v>
      </c>
    </row>
    <row r="92" spans="1:18">
      <c r="A92" s="96" t="s">
        <v>194</v>
      </c>
      <c r="B92" s="96" t="s">
        <v>196</v>
      </c>
      <c r="C92" s="96" t="s">
        <v>199</v>
      </c>
      <c r="D92" s="96" t="s">
        <v>277</v>
      </c>
      <c r="E92" s="97" t="s">
        <v>200</v>
      </c>
      <c r="F92" s="98">
        <v>178.61670000000001</v>
      </c>
      <c r="G92" s="98">
        <v>178.61670000000001</v>
      </c>
      <c r="H92" s="98">
        <v>138.59460000000001</v>
      </c>
      <c r="I92" s="98">
        <v>40.022100000000002</v>
      </c>
      <c r="J92" s="98">
        <v>0</v>
      </c>
      <c r="K92" s="98">
        <v>0</v>
      </c>
      <c r="L92" s="98">
        <v>0</v>
      </c>
      <c r="M92" s="98">
        <v>0</v>
      </c>
      <c r="N92" s="98">
        <v>0</v>
      </c>
      <c r="O92" s="98">
        <v>0</v>
      </c>
      <c r="P92" s="98">
        <v>0</v>
      </c>
      <c r="Q92" s="98">
        <v>0</v>
      </c>
      <c r="R92" s="98">
        <v>0</v>
      </c>
    </row>
    <row r="93" spans="1:18">
      <c r="A93" s="96" t="s">
        <v>204</v>
      </c>
      <c r="B93" s="96" t="s">
        <v>206</v>
      </c>
      <c r="C93" s="96" t="s">
        <v>206</v>
      </c>
      <c r="D93" s="96" t="s">
        <v>277</v>
      </c>
      <c r="E93" s="97" t="s">
        <v>209</v>
      </c>
      <c r="F93" s="98">
        <v>24.3048</v>
      </c>
      <c r="G93" s="98">
        <v>24.3048</v>
      </c>
      <c r="H93" s="98">
        <v>24.3048</v>
      </c>
      <c r="I93" s="98">
        <v>0</v>
      </c>
      <c r="J93" s="98">
        <v>0</v>
      </c>
      <c r="K93" s="98">
        <v>0</v>
      </c>
      <c r="L93" s="98">
        <v>0</v>
      </c>
      <c r="M93" s="98">
        <v>0</v>
      </c>
      <c r="N93" s="98">
        <v>0</v>
      </c>
      <c r="O93" s="98">
        <v>0</v>
      </c>
      <c r="P93" s="98">
        <v>0</v>
      </c>
      <c r="Q93" s="98">
        <v>0</v>
      </c>
      <c r="R93" s="98">
        <v>0</v>
      </c>
    </row>
    <row r="94" spans="1:18">
      <c r="A94" s="96" t="s">
        <v>204</v>
      </c>
      <c r="B94" s="96" t="s">
        <v>206</v>
      </c>
      <c r="C94" s="96" t="s">
        <v>203</v>
      </c>
      <c r="D94" s="96" t="s">
        <v>277</v>
      </c>
      <c r="E94" s="97" t="s">
        <v>210</v>
      </c>
      <c r="F94" s="98">
        <v>12.1524</v>
      </c>
      <c r="G94" s="98">
        <v>12.1524</v>
      </c>
      <c r="H94" s="98">
        <v>12.1524</v>
      </c>
      <c r="I94" s="98">
        <v>0</v>
      </c>
      <c r="J94" s="98">
        <v>0</v>
      </c>
      <c r="K94" s="98">
        <v>0</v>
      </c>
      <c r="L94" s="98">
        <v>0</v>
      </c>
      <c r="M94" s="98">
        <v>0</v>
      </c>
      <c r="N94" s="98">
        <v>0</v>
      </c>
      <c r="O94" s="98">
        <v>0</v>
      </c>
      <c r="P94" s="98">
        <v>0</v>
      </c>
      <c r="Q94" s="98">
        <v>0</v>
      </c>
      <c r="R94" s="98">
        <v>0</v>
      </c>
    </row>
    <row r="95" spans="1:18">
      <c r="A95" s="96" t="s">
        <v>211</v>
      </c>
      <c r="B95" s="96" t="s">
        <v>213</v>
      </c>
      <c r="C95" s="96" t="s">
        <v>199</v>
      </c>
      <c r="D95" s="96" t="s">
        <v>277</v>
      </c>
      <c r="E95" s="97" t="s">
        <v>215</v>
      </c>
      <c r="F95" s="98">
        <v>10.6334</v>
      </c>
      <c r="G95" s="98">
        <v>10.6334</v>
      </c>
      <c r="H95" s="98">
        <v>10.6334</v>
      </c>
      <c r="I95" s="98">
        <v>0</v>
      </c>
      <c r="J95" s="98">
        <v>0</v>
      </c>
      <c r="K95" s="98">
        <v>0</v>
      </c>
      <c r="L95" s="98">
        <v>0</v>
      </c>
      <c r="M95" s="98">
        <v>0</v>
      </c>
      <c r="N95" s="98">
        <v>0</v>
      </c>
      <c r="O95" s="98">
        <v>0</v>
      </c>
      <c r="P95" s="98">
        <v>0</v>
      </c>
      <c r="Q95" s="98">
        <v>0</v>
      </c>
      <c r="R95" s="98">
        <v>0</v>
      </c>
    </row>
    <row r="96" spans="1:18">
      <c r="A96" s="96" t="s">
        <v>211</v>
      </c>
      <c r="B96" s="96" t="s">
        <v>213</v>
      </c>
      <c r="C96" s="96" t="s">
        <v>196</v>
      </c>
      <c r="D96" s="96" t="s">
        <v>277</v>
      </c>
      <c r="E96" s="97" t="s">
        <v>218</v>
      </c>
      <c r="F96" s="98">
        <v>6.0762</v>
      </c>
      <c r="G96" s="98">
        <v>6.0762</v>
      </c>
      <c r="H96" s="98">
        <v>6.0762</v>
      </c>
      <c r="I96" s="98">
        <v>0</v>
      </c>
      <c r="J96" s="98">
        <v>0</v>
      </c>
      <c r="K96" s="98">
        <v>0</v>
      </c>
      <c r="L96" s="98">
        <v>0</v>
      </c>
      <c r="M96" s="98">
        <v>0</v>
      </c>
      <c r="N96" s="98">
        <v>0</v>
      </c>
      <c r="O96" s="98">
        <v>0</v>
      </c>
      <c r="P96" s="98">
        <v>0</v>
      </c>
      <c r="Q96" s="98">
        <v>0</v>
      </c>
      <c r="R96" s="98">
        <v>0</v>
      </c>
    </row>
    <row r="97" spans="1:18">
      <c r="A97" s="96" t="s">
        <v>211</v>
      </c>
      <c r="B97" s="96" t="s">
        <v>213</v>
      </c>
      <c r="C97" s="96" t="s">
        <v>219</v>
      </c>
      <c r="D97" s="96" t="s">
        <v>277</v>
      </c>
      <c r="E97" s="97" t="s">
        <v>220</v>
      </c>
      <c r="F97" s="98">
        <v>0.91159999999999997</v>
      </c>
      <c r="G97" s="98">
        <v>0.91159999999999997</v>
      </c>
      <c r="H97" s="98">
        <v>0.91159999999999997</v>
      </c>
      <c r="I97" s="98">
        <v>0</v>
      </c>
      <c r="J97" s="98">
        <v>0</v>
      </c>
      <c r="K97" s="98">
        <v>0</v>
      </c>
      <c r="L97" s="98">
        <v>0</v>
      </c>
      <c r="M97" s="98">
        <v>0</v>
      </c>
      <c r="N97" s="98">
        <v>0</v>
      </c>
      <c r="O97" s="98">
        <v>0</v>
      </c>
      <c r="P97" s="98">
        <v>0</v>
      </c>
      <c r="Q97" s="98">
        <v>0</v>
      </c>
      <c r="R97" s="98">
        <v>0</v>
      </c>
    </row>
    <row r="98" spans="1:18">
      <c r="A98" s="96" t="s">
        <v>231</v>
      </c>
      <c r="B98" s="96" t="s">
        <v>216</v>
      </c>
      <c r="C98" s="96" t="s">
        <v>199</v>
      </c>
      <c r="D98" s="96" t="s">
        <v>277</v>
      </c>
      <c r="E98" s="97" t="s">
        <v>236</v>
      </c>
      <c r="F98" s="98">
        <v>18.2286</v>
      </c>
      <c r="G98" s="98">
        <v>18.2286</v>
      </c>
      <c r="H98" s="98">
        <v>18.2286</v>
      </c>
      <c r="I98" s="98">
        <v>0</v>
      </c>
      <c r="J98" s="98">
        <v>0</v>
      </c>
      <c r="K98" s="98">
        <v>0</v>
      </c>
      <c r="L98" s="98">
        <v>0</v>
      </c>
      <c r="M98" s="98">
        <v>0</v>
      </c>
      <c r="N98" s="98">
        <v>0</v>
      </c>
      <c r="O98" s="98">
        <v>0</v>
      </c>
      <c r="P98" s="98">
        <v>0</v>
      </c>
      <c r="Q98" s="98">
        <v>0</v>
      </c>
      <c r="R98" s="98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13</vt:i4>
      </vt:variant>
    </vt:vector>
  </HeadingPairs>
  <TitlesOfParts>
    <vt:vector size="21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'1.财政拨款收支总表'!Print_Area</vt:lpstr>
      <vt:lpstr>'2.一般公共预算支出表'!Print_Area</vt:lpstr>
      <vt:lpstr>'3.一般公共预算基本支出表'!Print_Area</vt:lpstr>
      <vt:lpstr>'4.“三公”经费预算情况表'!Print_Area</vt:lpstr>
      <vt:lpstr>'5.政府性基金预算拨款支出预算表'!Print_Area</vt:lpstr>
      <vt:lpstr>'6.部门收支总表'!Print_Area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聂志玲</cp:lastModifiedBy>
  <cp:lastPrinted>2020-05-28T09:25:40Z</cp:lastPrinted>
  <dcterms:created xsi:type="dcterms:W3CDTF">2017-01-20T02:12:47Z</dcterms:created>
  <dcterms:modified xsi:type="dcterms:W3CDTF">2021-05-25T08:03:57Z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1050800</vt:i4>
  </property>
</Properties>
</file>