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10380" tabRatio="733" firstSheet="3" activeTab="6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</definedNames>
  <calcPr calcId="144525"/>
</workbook>
</file>

<file path=xl/sharedStrings.xml><?xml version="1.0" encoding="utf-8"?>
<sst xmlns="http://schemas.openxmlformats.org/spreadsheetml/2006/main" count="474" uniqueCount="237">
  <si>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</si>
  <si>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</si>
  <si>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</si>
  <si>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</si>
  <si>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</si>
  <si>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</si>
  <si>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</si>
  <si>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</si>
  <si>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</si>
  <si>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</si>
  <si>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</si>
  <si>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</si>
  <si>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</si>
  <si>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</si>
  <si>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</si>
  <si>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</si>
  <si>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</si>
  <si>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</si>
  <si>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</si>
  <si>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</si>
  <si>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</si>
  <si>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</si>
  <si>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</si>
  <si>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</si>
  <si>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</si>
  <si>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</si>
  <si>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</si>
  <si>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</si>
  <si>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</si>
  <si>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</si>
  <si>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</si>
  <si>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</si>
  <si>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</si>
  <si>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</si>
  <si>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</si>
  <si>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</si>
  <si>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</si>
  <si>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</si>
  <si>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</si>
  <si>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</si>
  <si>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</si>
  <si>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</si>
  <si>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</si>
  <si>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</si>
  <si>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</si>
  <si>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</si>
  <si>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</si>
  <si>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</si>
  <si>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</si>
  <si>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</si>
  <si>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</si>
  <si>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</si>
  <si>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</si>
  <si>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</si>
  <si>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</si>
  <si>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</si>
  <si>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</si>
  <si>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</si>
  <si>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</si>
  <si>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</si>
  <si>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社会保障和就业支出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</si>
  <si>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</si>
  <si>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</si>
  <si>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</si>
  <si>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</si>
  <si>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</si>
  <si>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</si>
  <si>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卫生健康支出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</si>
  <si>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</si>
  <si>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</si>
  <si>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</si>
  <si>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</si>
  <si>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</si>
  <si>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</si>
  <si>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</si>
  <si>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</si>
  <si>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节能环保支出</t>
  </si>
  <si>
    <t>环境保护管理事务</t>
  </si>
  <si>
    <t>行政运行</t>
  </si>
  <si>
    <t>一般行政管理事务</t>
  </si>
  <si>
    <t>其他环境保护管理事务支出</t>
  </si>
  <si>
    <t>污染防治</t>
  </si>
  <si>
    <t>水体</t>
  </si>
  <si>
    <t>04</t>
  </si>
  <si>
    <t>固体废弃物与化学品</t>
  </si>
  <si>
    <t>其他污染防治支出</t>
  </si>
  <si>
    <t>污染减排</t>
  </si>
  <si>
    <t>生态环境执法监察</t>
  </si>
  <si>
    <t>住房保障支出</t>
  </si>
  <si>
    <t>住房公积金</t>
  </si>
  <si>
    <t>附件3</t>
  </si>
  <si>
    <t>一般公共预算基本支出表</t>
  </si>
  <si>
    <t>经济分类科目</t>
  </si>
  <si>
    <t>2020年基本支出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</si>
  <si>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</si>
  <si>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</si>
  <si>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</si>
  <si>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</si>
  <si>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</si>
  <si>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</si>
  <si>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</si>
  <si>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</si>
  <si>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</si>
  <si>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</si>
  <si>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</si>
  <si>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商品服务支出</t>
  </si>
  <si>
    <t>办公费</t>
  </si>
  <si>
    <t>印刷费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</si>
  <si>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</si>
  <si>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</si>
  <si>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</si>
  <si>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</si>
  <si>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</si>
  <si>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</si>
  <si>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</si>
  <si>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</si>
  <si>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</si>
  <si>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</si>
  <si>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</si>
  <si>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</si>
  <si>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</si>
  <si>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</si>
  <si>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</si>
  <si>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</si>
  <si>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</si>
  <si>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</si>
  <si>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</si>
  <si>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</si>
  <si>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</si>
  <si>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</si>
  <si>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</si>
  <si>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</si>
  <si>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</si>
  <si>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</si>
  <si>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</si>
  <si>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</si>
  <si>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</si>
  <si>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</si>
  <si>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</si>
  <si>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</si>
  <si>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原玉林市环境监测站已收归自治区管理，其三公经费相应减少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</si>
  <si>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</si>
  <si>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</si>
  <si>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</si>
  <si>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</si>
  <si>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</si>
  <si>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</si>
  <si>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</si>
  <si>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</si>
  <si>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</si>
  <si>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</si>
  <si>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</si>
  <si>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</si>
  <si>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</si>
  <si>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</si>
  <si>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</si>
  <si>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</si>
  <si>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城乡社区支出</t>
  </si>
  <si>
    <t>08</t>
  </si>
  <si>
    <t>国有土地使用权出让收入安排的支出</t>
  </si>
  <si>
    <t>其他国有土地使用权出让收入安排的支出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</si>
  <si>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</si>
  <si>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</si>
  <si>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</si>
  <si>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</si>
  <si>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</si>
  <si>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</si>
  <si>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</si>
  <si>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</si>
  <si>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</si>
  <si>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</si>
  <si>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</si>
  <si>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</si>
  <si>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</si>
  <si>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</si>
  <si>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</si>
  <si>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</si>
  <si>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</si>
  <si>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</si>
  <si>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</si>
  <si>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</si>
  <si>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</si>
  <si>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</si>
  <si>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</si>
  <si>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</si>
  <si>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六、结转、结余资金安排的支出</t>
  </si>
  <si>
    <t>七、国有资本经营预算拨款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</si>
  <si>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</si>
  <si>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</si>
  <si>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</si>
  <si>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</si>
  <si>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</si>
  <si>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</si>
  <si>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</si>
  <si>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</si>
  <si>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</si>
  <si>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</si>
  <si>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</si>
  <si>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</si>
  <si>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</si>
  <si>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</si>
  <si>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</si>
  <si>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</si>
  <si>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</si>
  <si>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</si>
  <si>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</si>
  <si>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</si>
  <si>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</si>
  <si>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</si>
  <si>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</si>
  <si>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</si>
  <si>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</si>
  <si>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</si>
  <si>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</si>
  <si>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</si>
  <si>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</si>
  <si>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</si>
  <si>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</si>
  <si>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环保部门</t>
  </si>
  <si>
    <t xml:space="preserve">  玉林市生态环境局</t>
  </si>
  <si>
    <t xml:space="preserve">    玉林市生态环境局</t>
  </si>
  <si>
    <t xml:space="preserve">    玉林市环境应急与事故调查中心</t>
  </si>
  <si>
    <t xml:space="preserve">    玉林市生态环境保护综合行政执法支队</t>
  </si>
  <si>
    <t xml:space="preserve">    玉林市固体废物和化学品服务中心</t>
  </si>
  <si>
    <t>附件8</t>
  </si>
  <si>
    <t>预算公开08表</t>
  </si>
  <si>
    <t>部门支出总表</t>
  </si>
  <si>
    <t>310</t>
  </si>
  <si>
    <t>市生态环境局</t>
  </si>
  <si>
    <t>208</t>
  </si>
  <si>
    <t>210</t>
  </si>
  <si>
    <t>211</t>
  </si>
  <si>
    <t>212</t>
  </si>
  <si>
    <t>221</t>
  </si>
  <si>
    <t>市环境应急与事故调查中心</t>
  </si>
  <si>
    <t>市生态环境保护综合行政执法支队</t>
  </si>
  <si>
    <t>市固体废物和化学品服务中心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</si>
</sst>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176" formatCode="0.0"/>
    <numFmt numFmtId="177" formatCode="_-* #,##0&quot;$&quot;_-;\-* #,##0&quot;$&quot;_-;_-* &quot;-&quot;&quot;$&quot;_-;_-@_-"/>
    <numFmt numFmtId="178" formatCode="_-* #,##0_$_-;\-* #,##0_$_-;_-* &quot;-&quot;_$_-;_-@_-"/>
    <numFmt numFmtId="44" formatCode="_ &quot;￥&quot;* #,##0.00_ ;_ &quot;￥&quot;* \-#,##0.00_ ;_ &quot;￥&quot;* &quot;-&quot;??_ ;_ @_ "/>
    <numFmt numFmtId="179" formatCode="&quot;$&quot;\ #,##0.00_-;[Red]&quot;$&quot;\ #,##0.00\-"/>
    <numFmt numFmtId="180" formatCode="#,##0;\(#,##0\)"/>
    <numFmt numFmtId="181" formatCode="&quot;$&quot;\ #,##0_-;[Red]&quot;$&quot;\ #,##0\-"/>
    <numFmt numFmtId="43" formatCode="_ * #,##0.00_ ;_ * \-#,##0.00_ ;_ * &quot;-&quot;??_ ;_ @_ 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-&quot;$&quot;\ * #,##0.00_-;_-&quot;$&quot;\ * #,##0.00\-;_-&quot;$&quot;\ * &quot;-&quot;??_-;_-@_-"/>
    <numFmt numFmtId="42" formatCode="_ &quot;￥&quot;* #,##0_ ;_ &quot;￥&quot;* \-#,##0_ ;_ &quot;￥&quot;* &quot;-&quot;_ ;_ @_ "/>
    <numFmt numFmtId="185" formatCode="_-&quot;$&quot;* #,##0_-;\-&quot;$&quot;* #,##0_-;_-&quot;$&quot;* &quot;-&quot;_-;_-@_-"/>
    <numFmt numFmtId="186" formatCode="#\ ??/??"/>
    <numFmt numFmtId="187" formatCode="_-* #,##0.00_-;\-* #,##0.00_-;_-* &quot;-&quot;??_-;_-@_-"/>
    <numFmt numFmtId="188" formatCode="_-&quot;$&quot;\ * #,##0_-;_-&quot;$&quot;\ * #,##0\-;_-&quot;$&quot;\ * &quot;-&quot;_-;_-@_-"/>
    <numFmt numFmtId="189" formatCode="&quot;$&quot;#,##0_);[Red]\(&quot;$&quot;#,##0\)"/>
    <numFmt numFmtId="190" formatCode="\$#,##0.00;\(\$#,##0.00\)"/>
    <numFmt numFmtId="191" formatCode="#,##0.0_);\(#,##0.0\)"/>
    <numFmt numFmtId="192" formatCode="#,##0.0000"/>
    <numFmt numFmtId="193" formatCode="\$#,##0;\(\$#,##0\)"/>
    <numFmt numFmtId="194" formatCode="#,##0;\-#,##0;&quot;-&quot;"/>
    <numFmt numFmtId="195" formatCode="_-* #,##0.00_$_-;\-* #,##0.00_$_-;_-* &quot;-&quot;??_$_-;_-@_-"/>
    <numFmt numFmtId="196" formatCode="#,##0.00_ ;[Red]\-#,##0.00\ "/>
    <numFmt numFmtId="197" formatCode="0.00_ "/>
    <numFmt numFmtId="198" formatCode="yy\.mm\.dd"/>
    <numFmt numFmtId="199" formatCode="_-* #,##0.00&quot;$&quot;_-;\-* #,##0.00&quot;$&quot;_-;_-* &quot;-&quot;??&quot;$&quot;_-;_-@_-"/>
    <numFmt numFmtId="200" formatCode="&quot;$&quot;#,##0.00_);[Red]\(&quot;$&quot;#,##0.00\)"/>
    <numFmt numFmtId="201" formatCode="0.00_);[Red]\(0.00\)"/>
  </numFmts>
  <fonts count="118"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楷体_GB2312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0"/>
      <name val="Tms Rmn"/>
      <charset val="134"/>
    </font>
    <font>
      <sz val="11"/>
      <color theme="1"/>
      <name val="宋体"/>
      <charset val="0"/>
      <scheme val="minor"/>
    </font>
    <font>
      <sz val="12"/>
      <color indexed="9"/>
      <name val="楷体_GB2312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Calibri"/>
      <charset val="134"/>
    </font>
    <font>
      <sz val="10.5"/>
      <color indexed="20"/>
      <name val="宋体"/>
      <charset val="134"/>
    </font>
    <font>
      <b/>
      <sz val="11"/>
      <color indexed="52"/>
      <name val="Calibri"/>
      <charset val="134"/>
    </font>
    <font>
      <sz val="12"/>
      <color indexed="17"/>
      <name val="楷体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sz val="10"/>
      <name val="Arial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8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0"/>
      <color indexed="8"/>
      <name val="MS Sans Serif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9"/>
      <name val="宋体"/>
      <charset val="134"/>
    </font>
    <font>
      <sz val="12"/>
      <name val="바탕체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color indexed="52"/>
      <name val="楷体_GB2312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i/>
      <sz val="12"/>
      <color indexed="23"/>
      <name val="楷体_GB2312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9"/>
      <name val="Arial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31"/>
        <bgColor indexed="31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4" fillId="0" borderId="0"/>
    <xf numFmtId="0" fontId="37" fillId="24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30" borderId="1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19" fillId="8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40" borderId="21" applyNumberFormat="0" applyFont="0" applyAlignment="0" applyProtection="0">
      <alignment vertical="center"/>
    </xf>
    <xf numFmtId="0" fontId="47" fillId="0" borderId="0"/>
    <xf numFmtId="0" fontId="24" fillId="10" borderId="0" applyNumberFormat="0" applyBorder="0" applyAlignment="0" applyProtection="0"/>
    <xf numFmtId="0" fontId="41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5" fillId="0" borderId="0"/>
    <xf numFmtId="0" fontId="58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52" fillId="0" borderId="2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9" fillId="31" borderId="23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4" fillId="23" borderId="18" applyNumberFormat="0" applyAlignment="0" applyProtection="0"/>
    <xf numFmtId="0" fontId="43" fillId="31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0" fillId="36" borderId="2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5" fontId="45" fillId="0" borderId="0" applyFont="0" applyFill="0" applyBorder="0" applyAlignment="0" applyProtection="0"/>
    <xf numFmtId="0" fontId="41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60" fillId="25" borderId="18" applyNumberFormat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/>
    <xf numFmtId="0" fontId="63" fillId="0" borderId="25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6" fillId="0" borderId="26" applyNumberFormat="0" applyFill="0" applyAlignment="0" applyProtection="0"/>
    <xf numFmtId="0" fontId="6" fillId="2" borderId="0" applyNumberFormat="0" applyBorder="0" applyAlignment="0" applyProtection="0">
      <alignment vertical="center"/>
    </xf>
    <xf numFmtId="49" fontId="45" fillId="0" borderId="0" applyFont="0" applyFill="0" applyBorder="0" applyAlignment="0" applyProtection="0"/>
    <xf numFmtId="0" fontId="68" fillId="4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71" fillId="0" borderId="0"/>
    <xf numFmtId="0" fontId="32" fillId="51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2" fillId="52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2" fillId="5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41" fillId="57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41" fillId="6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41" fillId="6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71" fillId="0" borderId="0"/>
    <xf numFmtId="0" fontId="70" fillId="0" borderId="2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1" fillId="0" borderId="0"/>
    <xf numFmtId="0" fontId="4" fillId="0" borderId="0"/>
    <xf numFmtId="0" fontId="45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47" fillId="0" borderId="0"/>
    <xf numFmtId="0" fontId="15" fillId="2" borderId="0" applyNumberFormat="0" applyBorder="0" applyAlignment="0" applyProtection="0">
      <alignment vertical="center"/>
    </xf>
    <xf numFmtId="0" fontId="47" fillId="0" borderId="0"/>
    <xf numFmtId="0" fontId="4" fillId="0" borderId="0"/>
    <xf numFmtId="0" fontId="45" fillId="0" borderId="0" applyFont="0" applyFill="0" applyBorder="0" applyAlignment="0" applyProtection="0"/>
    <xf numFmtId="0" fontId="4" fillId="0" borderId="0"/>
    <xf numFmtId="0" fontId="24" fillId="27" borderId="0" applyNumberFormat="0" applyBorder="0" applyAlignment="0" applyProtection="0"/>
    <xf numFmtId="0" fontId="19" fillId="4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7" fillId="20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19" fillId="4" borderId="0" applyNumberFormat="0" applyBorder="0" applyAlignment="0" applyProtection="0"/>
    <xf numFmtId="0" fontId="47" fillId="0" borderId="0"/>
    <xf numFmtId="0" fontId="16" fillId="5" borderId="0" applyNumberFormat="0" applyBorder="0" applyAlignment="0" applyProtection="0">
      <alignment vertical="center"/>
    </xf>
    <xf numFmtId="0" fontId="75" fillId="0" borderId="29" applyNumberFormat="0" applyFill="0" applyAlignment="0" applyProtection="0"/>
    <xf numFmtId="0" fontId="71" fillId="0" borderId="0"/>
    <xf numFmtId="0" fontId="16" fillId="5" borderId="0" applyNumberFormat="0" applyBorder="0" applyAlignment="0" applyProtection="0">
      <alignment vertical="center"/>
    </xf>
    <xf numFmtId="0" fontId="76" fillId="0" borderId="28" applyNumberFormat="0" applyFill="0" applyAlignment="0" applyProtection="0"/>
    <xf numFmtId="0" fontId="25" fillId="2" borderId="0" applyNumberFormat="0" applyBorder="0" applyAlignment="0" applyProtection="0">
      <alignment vertical="center"/>
    </xf>
    <xf numFmtId="0" fontId="77" fillId="0" borderId="0"/>
    <xf numFmtId="0" fontId="67" fillId="6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45" fillId="0" borderId="0"/>
    <xf numFmtId="0" fontId="24" fillId="10" borderId="0" applyNumberFormat="0" applyBorder="0" applyAlignment="0" applyProtection="0"/>
    <xf numFmtId="0" fontId="47" fillId="0" borderId="0"/>
    <xf numFmtId="0" fontId="6" fillId="61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4" fillId="10" borderId="0" applyNumberFormat="0" applyBorder="0" applyAlignment="0" applyProtection="0"/>
    <xf numFmtId="0" fontId="19" fillId="68" borderId="0" applyNumberFormat="0" applyBorder="0" applyAlignment="0" applyProtection="0"/>
    <xf numFmtId="0" fontId="77" fillId="0" borderId="0"/>
    <xf numFmtId="0" fontId="71" fillId="0" borderId="0"/>
    <xf numFmtId="0" fontId="74" fillId="0" borderId="28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65" fillId="61" borderId="0" applyNumberFormat="0" applyBorder="0" applyAlignment="0" applyProtection="0"/>
    <xf numFmtId="0" fontId="19" fillId="28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5" fillId="23" borderId="18" applyNumberFormat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5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38" fontId="78" fillId="0" borderId="0" applyFont="0" applyFill="0" applyBorder="0" applyAlignment="0" applyProtection="0"/>
    <xf numFmtId="0" fontId="24" fillId="14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5" fillId="2" borderId="0" applyNumberFormat="0" applyBorder="0" applyAlignment="0" applyProtection="0"/>
    <xf numFmtId="0" fontId="79" fillId="0" borderId="0"/>
    <xf numFmtId="0" fontId="70" fillId="0" borderId="26" applyNumberFormat="0" applyFill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5" fillId="5" borderId="0" applyNumberFormat="0" applyBorder="0" applyAlignment="0" applyProtection="0"/>
    <xf numFmtId="0" fontId="5" fillId="0" borderId="0"/>
    <xf numFmtId="0" fontId="30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9" fillId="15" borderId="1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65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5" fillId="23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37" fontId="72" fillId="0" borderId="0"/>
    <xf numFmtId="0" fontId="60" fillId="25" borderId="18" applyNumberFormat="0" applyAlignment="0" applyProtection="0">
      <alignment vertical="center"/>
    </xf>
    <xf numFmtId="0" fontId="69" fillId="0" borderId="0"/>
    <xf numFmtId="0" fontId="3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88" fontId="45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65" fillId="44" borderId="0" applyNumberFormat="0" applyBorder="0" applyAlignment="0" applyProtection="0"/>
    <xf numFmtId="0" fontId="28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6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191" fontId="82" fillId="70" borderId="0"/>
    <xf numFmtId="0" fontId="6" fillId="44" borderId="0" applyNumberFormat="0" applyBorder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27" fillId="12" borderId="0" applyNumberFormat="0" applyBorder="0" applyAlignment="0" applyProtection="0"/>
    <xf numFmtId="0" fontId="6" fillId="44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65" fillId="34" borderId="0" applyNumberFormat="0" applyBorder="0" applyAlignment="0" applyProtection="0"/>
    <xf numFmtId="0" fontId="28" fillId="6" borderId="0" applyNumberFormat="0" applyBorder="0" applyAlignment="0" applyProtection="0"/>
    <xf numFmtId="0" fontId="6" fillId="3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6" fillId="3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6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65" fillId="2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190" fontId="10" fillId="0" borderId="0"/>
    <xf numFmtId="0" fontId="6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/>
    <xf numFmtId="181" fontId="4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9" fillId="0" borderId="0"/>
    <xf numFmtId="0" fontId="70" fillId="0" borderId="26" applyNumberFormat="0" applyFill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5" fillId="44" borderId="0" applyNumberFormat="0" applyBorder="0" applyAlignment="0" applyProtection="0"/>
    <xf numFmtId="0" fontId="19" fillId="28" borderId="0" applyNumberFormat="0" applyBorder="0" applyAlignment="0" applyProtection="0"/>
    <xf numFmtId="0" fontId="6" fillId="4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189" fontId="51" fillId="0" borderId="0" applyFont="0" applyFill="0" applyBorder="0" applyAlignment="0" applyProtection="0"/>
    <xf numFmtId="0" fontId="6" fillId="4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5" fillId="1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7" fillId="46" borderId="0" applyNumberFormat="0" applyBorder="0" applyAlignment="0" applyProtection="0"/>
    <xf numFmtId="0" fontId="6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25" fillId="4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85" fillId="0" borderId="30" applyNumberFormat="0" applyFill="0" applyAlignment="0" applyProtection="0">
      <alignment vertical="center"/>
    </xf>
    <xf numFmtId="0" fontId="19" fillId="2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9" fillId="2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86" fillId="25" borderId="3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7" fillId="34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4" fillId="0" borderId="0">
      <alignment vertical="center"/>
    </xf>
    <xf numFmtId="40" fontId="51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9" fontId="71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7" fillId="3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65" fillId="53" borderId="27" applyNumberFormat="0" applyFont="0" applyAlignment="0" applyProtection="0"/>
    <xf numFmtId="0" fontId="16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4" fillId="26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3" fontId="51" fillId="0" borderId="0" applyFont="0" applyFill="0" applyBorder="0" applyAlignment="0" applyProtection="0"/>
    <xf numFmtId="0" fontId="37" fillId="69" borderId="0" applyNumberFormat="0" applyBorder="0" applyAlignment="0" applyProtection="0"/>
    <xf numFmtId="14" fontId="48" fillId="0" borderId="0">
      <alignment horizontal="center" wrapText="1"/>
      <protection locked="0"/>
    </xf>
    <xf numFmtId="0" fontId="30" fillId="69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33" fillId="69" borderId="0" applyNumberFormat="0" applyBorder="0" applyAlignment="0" applyProtection="0">
      <alignment vertical="center"/>
    </xf>
    <xf numFmtId="0" fontId="37" fillId="20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60" fillId="25" borderId="18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31" fillId="19" borderId="14">
      <protection locked="0"/>
    </xf>
    <xf numFmtId="0" fontId="36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37" fillId="1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4" fillId="11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0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3" fillId="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71" fillId="0" borderId="0">
      <protection locked="0"/>
    </xf>
    <xf numFmtId="0" fontId="62" fillId="0" borderId="0">
      <alignment vertical="center"/>
    </xf>
    <xf numFmtId="0" fontId="37" fillId="71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15" fontId="51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4" fillId="10" borderId="0" applyNumberFormat="0" applyBorder="0" applyAlignment="0" applyProtection="0"/>
    <xf numFmtId="0" fontId="19" fillId="4" borderId="0" applyNumberFormat="0" applyBorder="0" applyAlignment="0" applyProtection="0"/>
    <xf numFmtId="0" fontId="24" fillId="10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10" fontId="45" fillId="0" borderId="0" applyFont="0" applyFill="0" applyBorder="0" applyAlignment="0" applyProtection="0"/>
    <xf numFmtId="0" fontId="30" fillId="71" borderId="0" applyNumberFormat="0" applyBorder="0" applyAlignment="0" applyProtection="0">
      <alignment vertical="center"/>
    </xf>
    <xf numFmtId="0" fontId="62" fillId="0" borderId="0">
      <alignment vertical="center"/>
    </xf>
    <xf numFmtId="0" fontId="37" fillId="35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9" fillId="8" borderId="0" applyNumberFormat="0" applyBorder="0" applyAlignment="0" applyProtection="0"/>
    <xf numFmtId="0" fontId="86" fillId="25" borderId="31" applyNumberFormat="0" applyAlignment="0" applyProtection="0">
      <alignment vertical="center"/>
    </xf>
    <xf numFmtId="191" fontId="34" fillId="72" borderId="0"/>
    <xf numFmtId="41" fontId="1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28" borderId="0" applyNumberFormat="0" applyBorder="0" applyAlignment="0" applyProtection="0"/>
    <xf numFmtId="0" fontId="24" fillId="2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24" fillId="26" borderId="0" applyNumberFormat="0" applyBorder="0" applyAlignment="0" applyProtection="0"/>
    <xf numFmtId="0" fontId="19" fillId="28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11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24" fillId="27" borderId="0" applyNumberFormat="0" applyBorder="0" applyAlignment="0" applyProtection="0"/>
    <xf numFmtId="0" fontId="19" fillId="4" borderId="0" applyNumberFormat="0" applyBorder="0" applyAlignment="0" applyProtection="0"/>
    <xf numFmtId="0" fontId="24" fillId="27" borderId="0" applyNumberFormat="0" applyBorder="0" applyAlignment="0" applyProtection="0"/>
    <xf numFmtId="0" fontId="19" fillId="4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6" fillId="53" borderId="27" applyNumberFormat="0" applyFont="0" applyAlignment="0" applyProtection="0">
      <alignment vertical="center"/>
    </xf>
    <xf numFmtId="0" fontId="19" fillId="4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24" fillId="27" borderId="0" applyNumberFormat="0" applyBorder="0" applyAlignment="0" applyProtection="0"/>
    <xf numFmtId="0" fontId="19" fillId="4" borderId="0" applyNumberFormat="0" applyBorder="0" applyAlignment="0" applyProtection="0"/>
    <xf numFmtId="179" fontId="45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70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83" fontId="45" fillId="0" borderId="0" applyFont="0" applyFill="0" applyBorder="0" applyAlignment="0" applyProtection="0"/>
    <xf numFmtId="0" fontId="24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29" fillId="15" borderId="17" applyNumberFormat="0" applyAlignment="0" applyProtection="0">
      <alignment vertical="center"/>
    </xf>
    <xf numFmtId="0" fontId="24" fillId="8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26" fillId="0" borderId="16">
      <alignment horizontal="center"/>
    </xf>
    <xf numFmtId="0" fontId="27" fillId="12" borderId="0" applyNumberFormat="0" applyBorder="0" applyAlignment="0" applyProtection="0"/>
    <xf numFmtId="0" fontId="29" fillId="15" borderId="17" applyNumberFormat="0" applyAlignment="0" applyProtection="0">
      <alignment vertical="center"/>
    </xf>
    <xf numFmtId="0" fontId="39" fillId="25" borderId="18" applyNumberFormat="0" applyAlignment="0" applyProtection="0"/>
    <xf numFmtId="0" fontId="19" fillId="6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9" fillId="6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78" fillId="0" borderId="0" applyFont="0" applyFill="0" applyBorder="0" applyAlignment="0" applyProtection="0"/>
    <xf numFmtId="180" fontId="10" fillId="0" borderId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37" fillId="69" borderId="0" applyNumberFormat="0" applyBorder="0" applyAlignment="0" applyProtection="0"/>
    <xf numFmtId="0" fontId="74" fillId="0" borderId="2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8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27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27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27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1" fillId="73" borderId="0" applyNumberFormat="0" applyFont="0" applyBorder="0" applyAlignment="0" applyProtection="0"/>
    <xf numFmtId="0" fontId="24" fillId="8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88" fillId="0" borderId="32" applyNumberFormat="0" applyAlignment="0" applyProtection="0">
      <alignment horizontal="left" vertical="center"/>
    </xf>
    <xf numFmtId="0" fontId="30" fillId="6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2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89" fillId="0" borderId="0" applyProtection="0"/>
    <xf numFmtId="0" fontId="19" fillId="28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88" fillId="0" borderId="0" applyProtection="0"/>
    <xf numFmtId="0" fontId="24" fillId="10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90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4" fillId="16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4" fontId="51" fillId="0" borderId="0" applyFont="0" applyFill="0" applyBorder="0" applyAlignment="0" applyProtection="0"/>
    <xf numFmtId="0" fontId="85" fillId="0" borderId="30" applyNumberFormat="0" applyFill="0" applyAlignment="0" applyProtection="0">
      <alignment vertical="center"/>
    </xf>
    <xf numFmtId="0" fontId="79" fillId="0" borderId="0"/>
    <xf numFmtId="0" fontId="16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4" fontId="92" fillId="0" borderId="0" applyFill="0" applyBorder="0" applyAlignment="0"/>
    <xf numFmtId="0" fontId="60" fillId="25" borderId="18" applyNumberFormat="0" applyAlignment="0" applyProtection="0">
      <alignment vertical="center"/>
    </xf>
    <xf numFmtId="0" fontId="86" fillId="25" borderId="3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3" fillId="15" borderId="17" applyNumberFormat="0" applyAlignment="0" applyProtection="0"/>
    <xf numFmtId="0" fontId="16" fillId="3" borderId="0" applyNumberFormat="0" applyBorder="0" applyAlignment="0" applyProtection="0">
      <alignment vertical="center"/>
    </xf>
    <xf numFmtId="0" fontId="29" fillId="15" borderId="17" applyNumberFormat="0" applyAlignment="0" applyProtection="0">
      <alignment vertical="center"/>
    </xf>
    <xf numFmtId="41" fontId="45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187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94" fillId="0" borderId="0" applyProtection="0"/>
    <xf numFmtId="193" fontId="10" fillId="0" borderId="0"/>
    <xf numFmtId="0" fontId="95" fillId="0" borderId="0" applyNumberFormat="0" applyFill="0" applyBorder="0" applyAlignment="0" applyProtection="0"/>
    <xf numFmtId="0" fontId="96" fillId="0" borderId="2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9" fillId="0" borderId="0"/>
    <xf numFmtId="0" fontId="86" fillId="25" borderId="31" applyNumberFormat="0" applyAlignment="0" applyProtection="0">
      <alignment vertical="center"/>
    </xf>
    <xf numFmtId="0" fontId="79" fillId="0" borderId="0"/>
    <xf numFmtId="0" fontId="45" fillId="0" borderId="0"/>
    <xf numFmtId="2" fontId="94" fillId="0" borderId="0" applyProtection="0"/>
    <xf numFmtId="0" fontId="28" fillId="6" borderId="0" applyNumberFormat="0" applyBorder="0" applyAlignment="0" applyProtection="0"/>
    <xf numFmtId="0" fontId="45" fillId="0" borderId="0"/>
    <xf numFmtId="0" fontId="85" fillId="0" borderId="30" applyNumberFormat="0" applyFill="0" applyAlignment="0" applyProtection="0">
      <alignment vertical="center"/>
    </xf>
    <xf numFmtId="0" fontId="62" fillId="0" borderId="0">
      <alignment vertical="center"/>
    </xf>
    <xf numFmtId="0" fontId="97" fillId="2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38" fontId="98" fillId="25" borderId="0" applyNumberFormat="0" applyBorder="0" applyAlignment="0" applyProtection="0"/>
    <xf numFmtId="0" fontId="88" fillId="0" borderId="6">
      <alignment horizontal="left" vertical="center"/>
    </xf>
    <xf numFmtId="0" fontId="16" fillId="5" borderId="0" applyNumberFormat="0" applyBorder="0" applyAlignment="0" applyProtection="0">
      <alignment vertical="center"/>
    </xf>
    <xf numFmtId="0" fontId="96" fillId="0" borderId="29" applyNumberFormat="0" applyFill="0" applyAlignment="0" applyProtection="0">
      <alignment vertical="center"/>
    </xf>
    <xf numFmtId="0" fontId="96" fillId="0" borderId="2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6" fillId="0" borderId="29" applyNumberFormat="0" applyFill="0" applyAlignment="0" applyProtection="0">
      <alignment vertical="center"/>
    </xf>
    <xf numFmtId="0" fontId="99" fillId="25" borderId="31" applyNumberFormat="0" applyAlignment="0" applyProtection="0"/>
    <xf numFmtId="0" fontId="96" fillId="0" borderId="29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0" fontId="98" fillId="53" borderId="1" applyNumberFormat="0" applyBorder="0" applyAlignment="0" applyProtection="0"/>
    <xf numFmtId="0" fontId="35" fillId="23" borderId="18" applyNumberFormat="0" applyAlignment="0" applyProtection="0">
      <alignment vertical="center"/>
    </xf>
    <xf numFmtId="0" fontId="35" fillId="23" borderId="18" applyNumberFormat="0" applyAlignment="0" applyProtection="0">
      <alignment vertical="center"/>
    </xf>
    <xf numFmtId="9" fontId="81" fillId="0" borderId="0" applyFont="0" applyFill="0" applyBorder="0" applyAlignment="0" applyProtection="0"/>
    <xf numFmtId="0" fontId="101" fillId="0" borderId="30" applyNumberFormat="0" applyFill="0" applyAlignment="0" applyProtection="0"/>
    <xf numFmtId="0" fontId="85" fillId="0" borderId="30" applyNumberFormat="0" applyFill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8" fontId="45" fillId="0" borderId="0" applyFont="0" applyFill="0" applyBorder="0" applyAlignment="0" applyProtection="0"/>
    <xf numFmtId="200" fontId="51" fillId="0" borderId="0" applyFont="0" applyFill="0" applyBorder="0" applyAlignment="0" applyProtection="0"/>
    <xf numFmtId="0" fontId="79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0" borderId="0"/>
    <xf numFmtId="0" fontId="40" fillId="2" borderId="0" applyNumberFormat="0" applyBorder="0" applyAlignment="0" applyProtection="0">
      <alignment vertical="center"/>
    </xf>
    <xf numFmtId="0" fontId="71" fillId="0" borderId="0"/>
    <xf numFmtId="0" fontId="6" fillId="53" borderId="27" applyNumberFormat="0" applyFont="0" applyAlignment="0" applyProtection="0">
      <alignment vertical="center"/>
    </xf>
    <xf numFmtId="186" fontId="45" fillId="0" borderId="0" applyFont="0" applyFill="0" applyProtection="0"/>
    <xf numFmtId="0" fontId="6" fillId="53" borderId="27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53" borderId="27" applyNumberFormat="0" applyFont="0" applyAlignment="0" applyProtection="0">
      <alignment vertical="center"/>
    </xf>
    <xf numFmtId="0" fontId="86" fillId="25" borderId="3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31" fillId="19" borderId="14">
      <protection locked="0"/>
    </xf>
    <xf numFmtId="0" fontId="4" fillId="0" borderId="0"/>
    <xf numFmtId="0" fontId="31" fillId="19" borderId="14">
      <protection locked="0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2" fillId="0" borderId="33" applyNumberFormat="0" applyFill="0" applyAlignment="0" applyProtection="0"/>
    <xf numFmtId="0" fontId="103" fillId="0" borderId="0" applyNumberForma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9" fillId="0" borderId="0"/>
    <xf numFmtId="0" fontId="22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" fontId="1" fillId="0" borderId="1">
      <alignment vertical="center"/>
      <protection locked="0"/>
    </xf>
    <xf numFmtId="182" fontId="45" fillId="0" borderId="0" applyFont="0" applyFill="0" applyBorder="0" applyAlignment="0" applyProtection="0"/>
    <xf numFmtId="0" fontId="45" fillId="0" borderId="3" applyNumberFormat="0" applyFill="0" applyProtection="0">
      <alignment horizontal="right"/>
    </xf>
    <xf numFmtId="0" fontId="105" fillId="0" borderId="29" applyNumberFormat="0" applyFill="0" applyAlignment="0" applyProtection="0">
      <alignment vertical="center"/>
    </xf>
    <xf numFmtId="0" fontId="106" fillId="0" borderId="2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7" fillId="0" borderId="26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8" fillId="0" borderId="3" applyNumberFormat="0" applyFill="0" applyProtection="0">
      <alignment horizont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7" applyNumberFormat="0" applyFill="0" applyProtection="0">
      <alignment horizontal="center"/>
    </xf>
    <xf numFmtId="0" fontId="1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7" fillId="6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7" fillId="67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67" fillId="6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1" fillId="0" borderId="0"/>
    <xf numFmtId="0" fontId="4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0" fillId="25" borderId="3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" fontId="45" fillId="0" borderId="7" applyFill="0" applyProtection="0">
      <alignment horizont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1" fillId="23" borderId="18" applyNumberFormat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" fillId="0" borderId="0"/>
    <xf numFmtId="0" fontId="22" fillId="3" borderId="0" applyNumberFormat="0" applyBorder="0" applyAlignment="0" applyProtection="0">
      <alignment vertical="center"/>
    </xf>
    <xf numFmtId="0" fontId="4" fillId="0" borderId="0"/>
    <xf numFmtId="0" fontId="22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" fillId="0" borderId="0"/>
    <xf numFmtId="0" fontId="2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67" fillId="4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12" fillId="0" borderId="33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7" fillId="4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7" fillId="7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98" fontId="45" fillId="0" borderId="7" applyFill="0" applyProtection="0">
      <alignment horizontal="right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79" fillId="0" borderId="0"/>
    <xf numFmtId="0" fontId="4" fillId="0" borderId="0"/>
    <xf numFmtId="0" fontId="79" fillId="0" borderId="0"/>
    <xf numFmtId="0" fontId="15" fillId="2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15" fillId="13" borderId="0" applyNumberFormat="0" applyBorder="0" applyAlignment="0" applyProtection="0">
      <alignment vertical="center"/>
    </xf>
    <xf numFmtId="0" fontId="79" fillId="0" borderId="0"/>
    <xf numFmtId="0" fontId="15" fillId="1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6" fontId="1" fillId="0" borderId="1">
      <alignment vertical="center"/>
      <protection locked="0"/>
    </xf>
    <xf numFmtId="0" fontId="79" fillId="0" borderId="0"/>
    <xf numFmtId="0" fontId="7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76" fontId="1" fillId="0" borderId="1">
      <alignment vertical="center"/>
      <protection locked="0"/>
    </xf>
    <xf numFmtId="0" fontId="4" fillId="0" borderId="0"/>
    <xf numFmtId="0" fontId="46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4" fillId="0" borderId="0"/>
    <xf numFmtId="0" fontId="46" fillId="13" borderId="0" applyNumberFormat="0" applyBorder="0" applyAlignment="0" applyProtection="0">
      <alignment vertical="center"/>
    </xf>
    <xf numFmtId="0" fontId="4" fillId="0" borderId="0"/>
    <xf numFmtId="0" fontId="46" fillId="13" borderId="0" applyNumberFormat="0" applyBorder="0" applyAlignment="0" applyProtection="0">
      <alignment vertical="center"/>
    </xf>
    <xf numFmtId="0" fontId="4" fillId="0" borderId="0"/>
    <xf numFmtId="0" fontId="46" fillId="13" borderId="0" applyNumberFormat="0" applyBorder="0" applyAlignment="0" applyProtection="0">
      <alignment vertical="center"/>
    </xf>
    <xf numFmtId="0" fontId="4" fillId="0" borderId="0"/>
    <xf numFmtId="0" fontId="46" fillId="1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15" fillId="2" borderId="0" applyNumberFormat="0" applyBorder="0" applyAlignment="0" applyProtection="0">
      <alignment vertical="center"/>
    </xf>
    <xf numFmtId="0" fontId="79" fillId="0" borderId="0"/>
    <xf numFmtId="0" fontId="46" fillId="1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0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79" fillId="0" borderId="0"/>
    <xf numFmtId="0" fontId="15" fillId="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7" fillId="74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8" fontId="47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76" fontId="1" fillId="0" borderId="1">
      <alignment vertical="center"/>
      <protection locked="0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33" fillId="2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7" fillId="67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25" borderId="18" applyNumberFormat="0" applyAlignment="0" applyProtection="0">
      <alignment vertical="center"/>
    </xf>
    <xf numFmtId="0" fontId="115" fillId="15" borderId="17" applyNumberFormat="0" applyAlignment="0" applyProtection="0">
      <alignment vertical="center"/>
    </xf>
    <xf numFmtId="0" fontId="55" fillId="0" borderId="7" applyNumberFormat="0" applyFill="0" applyProtection="0">
      <alignment horizontal="left"/>
    </xf>
    <xf numFmtId="0" fontId="100" fillId="0" borderId="30" applyNumberFormat="0" applyFill="0" applyAlignment="0" applyProtection="0">
      <alignment vertical="center"/>
    </xf>
    <xf numFmtId="195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99" fontId="47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67" fillId="67" borderId="0" applyNumberFormat="0" applyBorder="0" applyAlignment="0" applyProtection="0"/>
    <xf numFmtId="0" fontId="67" fillId="67" borderId="0" applyNumberFormat="0" applyBorder="0" applyAlignment="0" applyProtection="0"/>
    <xf numFmtId="0" fontId="67" fillId="67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33" fillId="7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5" fillId="0" borderId="3" applyNumberFormat="0" applyFill="0" applyProtection="0">
      <alignment horizontal="left"/>
    </xf>
    <xf numFmtId="0" fontId="116" fillId="7" borderId="0" applyNumberFormat="0" applyBorder="0" applyAlignment="0" applyProtection="0">
      <alignment vertical="center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0" fontId="117" fillId="0" borderId="0"/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176" fontId="1" fillId="0" borderId="1">
      <alignment vertical="center"/>
      <protection locked="0"/>
    </xf>
    <xf numFmtId="0" fontId="45" fillId="0" borderId="0"/>
    <xf numFmtId="0" fontId="51" fillId="0" borderId="0"/>
    <xf numFmtId="41" fontId="45" fillId="0" borderId="0" applyFont="0" applyFill="0" applyBorder="0" applyAlignment="0" applyProtection="0"/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0" fontId="4" fillId="53" borderId="27" applyNumberFormat="0" applyFont="0" applyAlignment="0" applyProtection="0">
      <alignment vertical="center"/>
    </xf>
    <xf numFmtId="40" fontId="78" fillId="0" borderId="0" applyFont="0" applyFill="0" applyBorder="0" applyAlignment="0" applyProtection="0"/>
    <xf numFmtId="0" fontId="78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1" fillId="0" borderId="0" xfId="1482" applyFont="1" applyAlignment="1">
      <alignment vertical="center" wrapText="1"/>
    </xf>
    <xf numFmtId="0" fontId="1" fillId="0" borderId="0" xfId="1482" applyFont="1" applyAlignment="1" applyProtection="1">
      <alignment vertical="center" wrapText="1"/>
    </xf>
    <xf numFmtId="0" fontId="2" fillId="0" borderId="0" xfId="1482" applyFont="1"/>
    <xf numFmtId="0" fontId="2" fillId="0" borderId="0" xfId="1482" applyFont="1" applyAlignment="1"/>
    <xf numFmtId="49" fontId="1" fillId="0" borderId="0" xfId="1482" applyNumberFormat="1" applyFont="1"/>
    <xf numFmtId="0" fontId="1" fillId="0" borderId="0" xfId="1482" applyFont="1"/>
    <xf numFmtId="0" fontId="1" fillId="0" borderId="0" xfId="1482" applyFont="1" applyAlignment="1">
      <alignment horizontal="center"/>
    </xf>
    <xf numFmtId="201" fontId="1" fillId="0" borderId="0" xfId="1482" applyNumberFormat="1" applyFont="1" applyAlignment="1">
      <alignment horizontal="center"/>
    </xf>
    <xf numFmtId="49" fontId="2" fillId="0" borderId="0" xfId="1482" applyNumberFormat="1" applyFont="1" applyAlignment="1">
      <alignment horizontal="center"/>
    </xf>
    <xf numFmtId="0" fontId="2" fillId="0" borderId="0" xfId="1482" applyFont="1" applyAlignment="1">
      <alignment horizontal="center"/>
    </xf>
    <xf numFmtId="201" fontId="2" fillId="0" borderId="0" xfId="1482" applyNumberFormat="1" applyFont="1" applyAlignment="1">
      <alignment horizontal="center"/>
    </xf>
    <xf numFmtId="49" fontId="1" fillId="0" borderId="0" xfId="1482" applyNumberFormat="1" applyFont="1" applyAlignment="1">
      <alignment vertical="center" wrapText="1"/>
    </xf>
    <xf numFmtId="0" fontId="1" fillId="0" borderId="0" xfId="1482" applyFont="1" applyAlignment="1">
      <alignment horizontal="center" vertical="center" wrapText="1"/>
    </xf>
    <xf numFmtId="201" fontId="1" fillId="0" borderId="0" xfId="1482" applyNumberFormat="1" applyFont="1" applyAlignment="1">
      <alignment horizontal="center" vertical="center" wrapText="1"/>
    </xf>
    <xf numFmtId="49" fontId="1" fillId="0" borderId="1" xfId="1482" applyNumberFormat="1" applyFont="1" applyBorder="1" applyAlignment="1" applyProtection="1">
      <alignment horizontal="center" vertical="center" wrapText="1"/>
    </xf>
    <xf numFmtId="0" fontId="1" fillId="0" borderId="2" xfId="1482" applyFont="1" applyBorder="1" applyAlignment="1" applyProtection="1">
      <alignment horizontal="center" vertical="center" wrapText="1"/>
    </xf>
    <xf numFmtId="0" fontId="1" fillId="0" borderId="1" xfId="1482" applyFont="1" applyBorder="1" applyAlignment="1" applyProtection="1">
      <alignment horizontal="center" vertical="center" wrapText="1"/>
    </xf>
    <xf numFmtId="201" fontId="1" fillId="0" borderId="1" xfId="1482" applyNumberFormat="1" applyFont="1" applyBorder="1" applyAlignment="1" applyProtection="1">
      <alignment horizontal="center" vertical="center" wrapText="1"/>
    </xf>
    <xf numFmtId="0" fontId="1" fillId="0" borderId="3" xfId="1482" applyFont="1" applyBorder="1" applyAlignment="1" applyProtection="1">
      <alignment horizontal="center" vertical="center" wrapText="1"/>
    </xf>
    <xf numFmtId="49" fontId="1" fillId="0" borderId="1" xfId="1482" applyNumberFormat="1" applyFont="1" applyBorder="1" applyAlignment="1">
      <alignment vertical="center" wrapText="1"/>
    </xf>
    <xf numFmtId="0" fontId="1" fillId="0" borderId="1" xfId="1482" applyFont="1" applyBorder="1" applyAlignment="1">
      <alignment vertical="center" wrapText="1"/>
    </xf>
    <xf numFmtId="0" fontId="1" fillId="0" borderId="4" xfId="1482" applyFont="1" applyBorder="1" applyAlignment="1">
      <alignment horizontal="center" vertical="center" wrapText="1"/>
    </xf>
    <xf numFmtId="0" fontId="1" fillId="0" borderId="1" xfId="1482" applyFont="1" applyBorder="1" applyAlignment="1">
      <alignment horizontal="center" vertical="center" wrapText="1"/>
    </xf>
    <xf numFmtId="0" fontId="1" fillId="0" borderId="1" xfId="1482" applyNumberFormat="1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1482" applyNumberFormat="1" applyFont="1" applyFill="1" applyBorder="1" applyAlignment="1">
      <alignment horizontal="left" vertical="center"/>
    </xf>
    <xf numFmtId="197" fontId="2" fillId="0" borderId="1" xfId="1482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/>
    <xf numFmtId="0" fontId="2" fillId="0" borderId="1" xfId="1482" applyFont="1" applyFill="1" applyBorder="1" applyAlignment="1">
      <alignment horizontal="center"/>
    </xf>
    <xf numFmtId="0" fontId="2" fillId="0" borderId="1" xfId="1482" applyFont="1" applyFill="1" applyBorder="1"/>
    <xf numFmtId="197" fontId="2" fillId="0" borderId="1" xfId="1482" applyNumberFormat="1" applyFont="1" applyFill="1" applyBorder="1" applyAlignment="1">
      <alignment horizontal="center"/>
    </xf>
    <xf numFmtId="49" fontId="1" fillId="0" borderId="1" xfId="1482" applyNumberFormat="1" applyFont="1" applyFill="1" applyBorder="1"/>
    <xf numFmtId="0" fontId="1" fillId="0" borderId="1" xfId="1482" applyFont="1" applyFill="1" applyBorder="1"/>
    <xf numFmtId="0" fontId="1" fillId="0" borderId="1" xfId="1482" applyFont="1" applyFill="1" applyBorder="1" applyAlignment="1">
      <alignment horizontal="left" indent="1"/>
    </xf>
    <xf numFmtId="197" fontId="1" fillId="0" borderId="1" xfId="1482" applyNumberFormat="1" applyFont="1" applyFill="1" applyBorder="1" applyAlignment="1">
      <alignment horizontal="center"/>
    </xf>
    <xf numFmtId="49" fontId="1" fillId="0" borderId="1" xfId="1482" applyNumberFormat="1" applyFont="1" applyBorder="1"/>
    <xf numFmtId="0" fontId="1" fillId="0" borderId="1" xfId="1482" applyFont="1" applyBorder="1"/>
    <xf numFmtId="0" fontId="1" fillId="0" borderId="1" xfId="1482" applyFont="1" applyBorder="1" applyAlignment="1">
      <alignment horizontal="left" indent="1"/>
    </xf>
    <xf numFmtId="197" fontId="1" fillId="0" borderId="1" xfId="1482" applyNumberFormat="1" applyFont="1" applyBorder="1" applyAlignment="1">
      <alignment horizontal="center"/>
    </xf>
    <xf numFmtId="49" fontId="2" fillId="0" borderId="1" xfId="1482" applyNumberFormat="1" applyFont="1" applyBorder="1" applyAlignment="1"/>
    <xf numFmtId="0" fontId="2" fillId="0" borderId="1" xfId="1482" applyFont="1" applyBorder="1" applyAlignment="1">
      <alignment horizontal="center"/>
    </xf>
    <xf numFmtId="0" fontId="2" fillId="0" borderId="1" xfId="1482" applyFont="1" applyBorder="1" applyAlignment="1"/>
    <xf numFmtId="49" fontId="2" fillId="0" borderId="1" xfId="1482" applyNumberFormat="1" applyFont="1" applyBorder="1"/>
    <xf numFmtId="0" fontId="2" fillId="0" borderId="1" xfId="1482" applyFont="1" applyBorder="1"/>
    <xf numFmtId="0" fontId="1" fillId="0" borderId="0" xfId="1482" applyNumberFormat="1" applyFont="1" applyAlignment="1">
      <alignment horizontal="center"/>
    </xf>
    <xf numFmtId="197" fontId="1" fillId="0" borderId="1" xfId="1482" applyNumberFormat="1" applyFont="1" applyFill="1" applyBorder="1" applyAlignment="1">
      <alignment horizontal="center" vertical="center"/>
    </xf>
    <xf numFmtId="0" fontId="1" fillId="0" borderId="0" xfId="1482" applyFont="1" applyAlignment="1">
      <alignment horizontal="center" vertical="center"/>
    </xf>
    <xf numFmtId="0" fontId="1" fillId="0" borderId="0" xfId="1482" applyFont="1" applyAlignment="1">
      <alignment horizontal="center" wrapText="1"/>
    </xf>
    <xf numFmtId="41" fontId="3" fillId="0" borderId="0" xfId="97" applyFont="1" applyFill="1" applyAlignment="1"/>
    <xf numFmtId="41" fontId="4" fillId="0" borderId="0" xfId="97" applyFont="1" applyFill="1" applyAlignment="1">
      <alignment horizontal="center"/>
    </xf>
    <xf numFmtId="41" fontId="4" fillId="0" borderId="0" xfId="97" applyFont="1" applyFill="1" applyAlignment="1"/>
    <xf numFmtId="0" fontId="5" fillId="0" borderId="0" xfId="203" applyFill="1" applyAlignment="1">
      <alignment horizontal="left" vertical="center"/>
    </xf>
    <xf numFmtId="197" fontId="6" fillId="0" borderId="0" xfId="0" applyNumberFormat="1" applyFont="1" applyFill="1" applyAlignment="1">
      <alignment horizontal="right" vertical="center" wrapText="1"/>
    </xf>
    <xf numFmtId="197" fontId="6" fillId="0" borderId="0" xfId="14" applyNumberFormat="1" applyFont="1" applyFill="1" applyAlignment="1"/>
    <xf numFmtId="0" fontId="5" fillId="0" borderId="0" xfId="203" applyFill="1"/>
    <xf numFmtId="0" fontId="4" fillId="0" borderId="0" xfId="203" applyFont="1" applyFill="1"/>
    <xf numFmtId="41" fontId="6" fillId="0" borderId="0" xfId="97" applyFill="1" applyAlignment="1"/>
    <xf numFmtId="0" fontId="7" fillId="0" borderId="0" xfId="203" applyFont="1" applyFill="1"/>
    <xf numFmtId="0" fontId="8" fillId="0" borderId="0" xfId="203" applyNumberFormat="1" applyFont="1" applyFill="1" applyAlignment="1" applyProtection="1">
      <alignment horizontal="centerContinuous"/>
    </xf>
    <xf numFmtId="0" fontId="8" fillId="0" borderId="0" xfId="203" applyNumberFormat="1" applyFont="1" applyFill="1" applyAlignment="1" applyProtection="1">
      <alignment vertical="center" wrapText="1"/>
    </xf>
    <xf numFmtId="0" fontId="3" fillId="0" borderId="0" xfId="203" applyFont="1" applyFill="1" applyAlignment="1">
      <alignment horizontal="left" vertical="center"/>
    </xf>
    <xf numFmtId="0" fontId="3" fillId="0" borderId="0" xfId="203" applyFont="1" applyFill="1"/>
    <xf numFmtId="0" fontId="3" fillId="0" borderId="1" xfId="97" applyNumberFormat="1" applyFont="1" applyFill="1" applyBorder="1" applyAlignment="1" applyProtection="1">
      <alignment horizontal="center" vertical="center" wrapText="1"/>
    </xf>
    <xf numFmtId="49" fontId="6" fillId="0" borderId="4" xfId="203" applyNumberFormat="1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 applyProtection="1">
      <alignment horizontal="center" vertical="center" wrapText="1"/>
    </xf>
    <xf numFmtId="49" fontId="6" fillId="0" borderId="1" xfId="203" applyNumberFormat="1" applyFont="1" applyFill="1" applyBorder="1" applyAlignment="1">
      <alignment horizontal="center" vertical="center" wrapText="1"/>
    </xf>
    <xf numFmtId="49" fontId="3" fillId="0" borderId="5" xfId="203" applyNumberFormat="1" applyFont="1" applyFill="1" applyBorder="1" applyAlignment="1" applyProtection="1">
      <alignment horizontal="center" vertical="center" wrapText="1"/>
    </xf>
    <xf numFmtId="49" fontId="3" fillId="0" borderId="4" xfId="203" applyNumberFormat="1" applyFont="1" applyFill="1" applyBorder="1" applyAlignment="1" applyProtection="1">
      <alignment horizontal="center" vertical="center" wrapText="1"/>
    </xf>
    <xf numFmtId="49" fontId="3" fillId="0" borderId="6" xfId="203" applyNumberFormat="1" applyFont="1" applyFill="1" applyBorder="1" applyAlignment="1" applyProtection="1">
      <alignment horizontal="center" vertical="center" wrapText="1"/>
    </xf>
    <xf numFmtId="0" fontId="3" fillId="0" borderId="2" xfId="97" applyNumberFormat="1" applyFont="1" applyFill="1" applyBorder="1" applyAlignment="1" applyProtection="1">
      <alignment horizontal="center" vertical="center" wrapText="1"/>
    </xf>
    <xf numFmtId="49" fontId="6" fillId="0" borderId="2" xfId="203" applyNumberFormat="1" applyFont="1" applyFill="1" applyBorder="1" applyAlignment="1">
      <alignment horizontal="center" vertical="center" wrapText="1"/>
    </xf>
    <xf numFmtId="49" fontId="3" fillId="0" borderId="7" xfId="203" applyNumberFormat="1" applyFont="1" applyFill="1" applyBorder="1" applyAlignment="1" applyProtection="1">
      <alignment horizontal="center" vertical="center" wrapText="1"/>
    </xf>
    <xf numFmtId="49" fontId="3" fillId="0" borderId="3" xfId="203" applyNumberFormat="1" applyFont="1" applyFill="1" applyBorder="1" applyAlignment="1">
      <alignment horizontal="center" vertical="center" wrapText="1"/>
    </xf>
    <xf numFmtId="49" fontId="3" fillId="0" borderId="2" xfId="203" applyNumberFormat="1" applyFont="1" applyFill="1" applyBorder="1" applyAlignment="1" applyProtection="1">
      <alignment horizontal="center" vertical="center" wrapText="1"/>
    </xf>
    <xf numFmtId="3" fontId="3" fillId="0" borderId="2" xfId="97" applyNumberFormat="1" applyFont="1" applyFill="1" applyBorder="1" applyAlignment="1" applyProtection="1">
      <alignment horizontal="center" vertical="center" wrapText="1"/>
    </xf>
    <xf numFmtId="197" fontId="3" fillId="0" borderId="1" xfId="0" applyNumberFormat="1" applyFont="1" applyFill="1" applyBorder="1" applyAlignment="1" applyProtection="1">
      <alignment horizontal="left" vertical="center" wrapText="1"/>
    </xf>
    <xf numFmtId="197" fontId="3" fillId="0" borderId="4" xfId="0" applyNumberFormat="1" applyFont="1" applyFill="1" applyBorder="1" applyAlignment="1" applyProtection="1">
      <alignment horizontal="right" vertical="center" wrapText="1"/>
    </xf>
    <xf numFmtId="0" fontId="3" fillId="0" borderId="4" xfId="97" applyNumberFormat="1" applyFont="1" applyFill="1" applyBorder="1" applyAlignment="1" applyProtection="1">
      <alignment horizontal="center" vertical="center" wrapText="1"/>
    </xf>
    <xf numFmtId="0" fontId="3" fillId="0" borderId="6" xfId="97" applyNumberFormat="1" applyFont="1" applyFill="1" applyBorder="1" applyAlignment="1" applyProtection="1">
      <alignment horizontal="center" vertical="center" wrapText="1"/>
    </xf>
    <xf numFmtId="49" fontId="3" fillId="0" borderId="8" xfId="203" applyNumberFormat="1" applyFont="1" applyFill="1" applyBorder="1" applyAlignment="1" applyProtection="1">
      <alignment horizontal="center" vertical="center" wrapText="1"/>
    </xf>
    <xf numFmtId="0" fontId="3" fillId="0" borderId="7" xfId="203" applyNumberFormat="1" applyFont="1" applyFill="1" applyBorder="1" applyAlignment="1" applyProtection="1">
      <alignment horizontal="center" vertical="center" wrapText="1"/>
    </xf>
    <xf numFmtId="0" fontId="3" fillId="0" borderId="1" xfId="203" applyNumberFormat="1" applyFont="1" applyFill="1" applyBorder="1" applyAlignment="1" applyProtection="1">
      <alignment horizontal="center" vertical="center" wrapText="1"/>
    </xf>
    <xf numFmtId="0" fontId="3" fillId="0" borderId="9" xfId="203" applyNumberFormat="1" applyFont="1" applyFill="1" applyBorder="1" applyAlignment="1" applyProtection="1">
      <alignment horizontal="center" vertical="center" wrapText="1"/>
    </xf>
    <xf numFmtId="197" fontId="3" fillId="0" borderId="1" xfId="0" applyNumberFormat="1" applyFont="1" applyFill="1" applyBorder="1" applyAlignment="1" applyProtection="1">
      <alignment horizontal="right" vertical="center" wrapText="1"/>
    </xf>
    <xf numFmtId="197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0" xfId="203" applyFont="1" applyFill="1" applyAlignment="1">
      <alignment horizontal="right"/>
    </xf>
    <xf numFmtId="0" fontId="3" fillId="0" borderId="10" xfId="97" applyNumberFormat="1" applyFont="1" applyFill="1" applyBorder="1" applyAlignment="1" applyProtection="1">
      <alignment horizontal="center" vertical="center" wrapText="1"/>
    </xf>
    <xf numFmtId="0" fontId="3" fillId="0" borderId="11" xfId="97" applyNumberFormat="1" applyFont="1" applyFill="1" applyBorder="1" applyAlignment="1" applyProtection="1">
      <alignment horizontal="center" vertical="center" wrapText="1"/>
    </xf>
    <xf numFmtId="49" fontId="3" fillId="0" borderId="12" xfId="203" applyNumberFormat="1" applyFont="1" applyFill="1" applyBorder="1" applyAlignment="1" applyProtection="1">
      <alignment horizontal="center" vertical="center" wrapText="1"/>
    </xf>
    <xf numFmtId="49" fontId="3" fillId="0" borderId="3" xfId="203" applyNumberFormat="1" applyFont="1" applyFill="1" applyBorder="1" applyAlignment="1" applyProtection="1">
      <alignment horizontal="center" vertical="center" wrapText="1"/>
    </xf>
    <xf numFmtId="49" fontId="3" fillId="0" borderId="9" xfId="203" applyNumberFormat="1" applyFont="1" applyFill="1" applyBorder="1" applyAlignment="1" applyProtection="1">
      <alignment horizontal="center" vertical="center" wrapText="1"/>
    </xf>
    <xf numFmtId="0" fontId="3" fillId="0" borderId="5" xfId="97" applyNumberFormat="1" applyFont="1" applyFill="1" applyBorder="1" applyAlignment="1" applyProtection="1">
      <alignment horizontal="center" vertical="center" wrapText="1"/>
    </xf>
    <xf numFmtId="197" fontId="3" fillId="0" borderId="13" xfId="0" applyNumberFormat="1" applyFont="1" applyFill="1" applyBorder="1" applyAlignment="1" applyProtection="1">
      <alignment horizontal="right" vertical="center" wrapText="1"/>
    </xf>
    <xf numFmtId="41" fontId="7" fillId="0" borderId="0" xfId="97" applyFont="1" applyFill="1" applyAlignment="1">
      <alignment horizontal="right" vertical="center"/>
    </xf>
    <xf numFmtId="49" fontId="3" fillId="0" borderId="9" xfId="203" applyNumberFormat="1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>
      <alignment horizontal="center" vertical="center" wrapText="1"/>
    </xf>
    <xf numFmtId="41" fontId="3" fillId="0" borderId="2" xfId="97" applyFont="1" applyFill="1" applyBorder="1" applyAlignment="1">
      <alignment horizontal="center" vertical="center" wrapText="1"/>
    </xf>
    <xf numFmtId="41" fontId="3" fillId="0" borderId="14" xfId="97" applyFont="1" applyFill="1" applyBorder="1" applyAlignment="1">
      <alignment horizontal="center" vertical="center" wrapText="1"/>
    </xf>
    <xf numFmtId="41" fontId="3" fillId="0" borderId="3" xfId="97" applyFont="1" applyFill="1" applyBorder="1" applyAlignment="1">
      <alignment horizontal="center" vertical="center" wrapText="1"/>
    </xf>
    <xf numFmtId="0" fontId="9" fillId="0" borderId="0" xfId="203" applyFont="1" applyFill="1"/>
    <xf numFmtId="0" fontId="3" fillId="0" borderId="0" xfId="203" applyFont="1" applyFill="1" applyAlignment="1">
      <alignment horizontal="center" vertical="center" wrapText="1"/>
    </xf>
    <xf numFmtId="0" fontId="3" fillId="0" borderId="0" xfId="203" applyFont="1" applyFill="1" applyAlignment="1">
      <alignment vertical="center" wrapText="1"/>
    </xf>
    <xf numFmtId="0" fontId="3" fillId="0" borderId="0" xfId="203" applyFont="1" applyFill="1" applyAlignment="1">
      <alignment vertical="center"/>
    </xf>
    <xf numFmtId="0" fontId="7" fillId="0" borderId="0" xfId="203" applyFont="1" applyFill="1" applyAlignment="1">
      <alignment horizontal="right" vertical="center"/>
    </xf>
    <xf numFmtId="0" fontId="8" fillId="0" borderId="0" xfId="203" applyFont="1" applyFill="1" applyAlignment="1">
      <alignment horizontal="center" vertical="center"/>
    </xf>
    <xf numFmtId="0" fontId="3" fillId="0" borderId="0" xfId="203" applyNumberFormat="1" applyFont="1" applyFill="1" applyAlignment="1" applyProtection="1">
      <alignment horizontal="center" vertical="center"/>
    </xf>
    <xf numFmtId="0" fontId="10" fillId="0" borderId="0" xfId="203" applyFont="1" applyFill="1"/>
    <xf numFmtId="41" fontId="3" fillId="0" borderId="0" xfId="92" applyFont="1" applyFill="1" applyAlignment="1"/>
    <xf numFmtId="49" fontId="11" fillId="0" borderId="0" xfId="203" applyNumberFormat="1" applyFont="1" applyFill="1" applyAlignment="1" applyProtection="1"/>
    <xf numFmtId="1" fontId="11" fillId="0" borderId="0" xfId="203" applyNumberFormat="1" applyFont="1" applyFill="1" applyAlignment="1" applyProtection="1"/>
    <xf numFmtId="0" fontId="3" fillId="0" borderId="1" xfId="203" applyFont="1" applyFill="1" applyBorder="1" applyAlignment="1">
      <alignment horizontal="center" vertical="center" wrapText="1"/>
    </xf>
    <xf numFmtId="0" fontId="3" fillId="0" borderId="2" xfId="203" applyFont="1" applyFill="1" applyBorder="1" applyAlignment="1">
      <alignment horizontal="center" vertical="center" wrapText="1"/>
    </xf>
    <xf numFmtId="0" fontId="3" fillId="0" borderId="4" xfId="203" applyFont="1" applyFill="1" applyBorder="1" applyAlignment="1">
      <alignment vertical="center" wrapText="1"/>
    </xf>
    <xf numFmtId="196" fontId="3" fillId="0" borderId="2" xfId="203" applyNumberFormat="1" applyFont="1" applyFill="1" applyBorder="1" applyAlignment="1" applyProtection="1">
      <alignment horizontal="right" vertical="center" wrapText="1"/>
    </xf>
    <xf numFmtId="0" fontId="3" fillId="0" borderId="9" xfId="203" applyFont="1" applyFill="1" applyBorder="1" applyAlignment="1">
      <alignment vertical="center" wrapText="1"/>
    </xf>
    <xf numFmtId="0" fontId="3" fillId="0" borderId="4" xfId="203" applyFont="1" applyFill="1" applyBorder="1" applyAlignment="1">
      <alignment horizontal="left" vertical="center" wrapText="1"/>
    </xf>
    <xf numFmtId="196" fontId="3" fillId="0" borderId="1" xfId="203" applyNumberFormat="1" applyFont="1" applyFill="1" applyBorder="1" applyAlignment="1" applyProtection="1">
      <alignment horizontal="right" vertical="center" wrapText="1"/>
    </xf>
    <xf numFmtId="196" fontId="3" fillId="0" borderId="3" xfId="203" applyNumberFormat="1" applyFont="1" applyFill="1" applyBorder="1" applyAlignment="1" applyProtection="1">
      <alignment horizontal="right" vertical="center" wrapText="1"/>
    </xf>
    <xf numFmtId="0" fontId="3" fillId="0" borderId="1" xfId="203" applyFont="1" applyFill="1" applyBorder="1" applyAlignment="1">
      <alignment vertical="center" wrapText="1"/>
    </xf>
    <xf numFmtId="196" fontId="3" fillId="0" borderId="3" xfId="203" applyNumberFormat="1" applyFont="1" applyFill="1" applyBorder="1" applyAlignment="1">
      <alignment horizontal="right" vertical="center" wrapText="1"/>
    </xf>
    <xf numFmtId="196" fontId="3" fillId="0" borderId="1" xfId="203" applyNumberFormat="1" applyFont="1" applyFill="1" applyBorder="1" applyAlignment="1">
      <alignment horizontal="right" vertical="center" wrapText="1"/>
    </xf>
    <xf numFmtId="192" fontId="3" fillId="0" borderId="1" xfId="203" applyNumberFormat="1" applyFont="1" applyFill="1" applyBorder="1" applyAlignment="1">
      <alignment vertical="center" wrapText="1"/>
    </xf>
    <xf numFmtId="196" fontId="3" fillId="0" borderId="14" xfId="203" applyNumberFormat="1" applyFont="1" applyFill="1" applyBorder="1" applyAlignment="1" applyProtection="1">
      <alignment horizontal="right" vertical="center" wrapText="1"/>
    </xf>
    <xf numFmtId="0" fontId="3" fillId="0" borderId="4" xfId="203" applyFont="1" applyFill="1" applyBorder="1" applyAlignment="1">
      <alignment horizontal="center" vertical="center" wrapText="1"/>
    </xf>
    <xf numFmtId="0" fontId="3" fillId="0" borderId="9" xfId="203" applyFont="1" applyFill="1" applyBorder="1" applyAlignment="1">
      <alignment horizontal="center" vertical="center" wrapText="1"/>
    </xf>
    <xf numFmtId="0" fontId="12" fillId="0" borderId="4" xfId="203" applyFont="1" applyFill="1" applyBorder="1" applyAlignment="1">
      <alignment horizontal="center" vertical="center" wrapText="1"/>
    </xf>
    <xf numFmtId="196" fontId="12" fillId="0" borderId="2" xfId="203" applyNumberFormat="1" applyFont="1" applyFill="1" applyBorder="1" applyAlignment="1" applyProtection="1">
      <alignment horizontal="right" vertical="center" wrapText="1"/>
    </xf>
    <xf numFmtId="0" fontId="12" fillId="0" borderId="9" xfId="203" applyFont="1" applyFill="1" applyBorder="1" applyAlignment="1">
      <alignment horizontal="right" vertical="center" wrapText="1"/>
    </xf>
    <xf numFmtId="196" fontId="12" fillId="0" borderId="1" xfId="203" applyNumberFormat="1" applyFont="1" applyFill="1" applyBorder="1" applyAlignment="1" applyProtection="1">
      <alignment horizontal="right" vertical="center" wrapText="1"/>
    </xf>
    <xf numFmtId="0" fontId="12" fillId="0" borderId="9" xfId="203" applyFont="1" applyFill="1" applyBorder="1" applyAlignment="1">
      <alignment horizontal="center" vertical="center" wrapText="1"/>
    </xf>
    <xf numFmtId="196" fontId="3" fillId="0" borderId="3" xfId="203" applyNumberFormat="1" applyFont="1" applyFill="1" applyBorder="1" applyAlignment="1">
      <alignment vertical="center" wrapText="1"/>
    </xf>
    <xf numFmtId="196" fontId="3" fillId="0" borderId="1" xfId="203" applyNumberFormat="1" applyFont="1" applyFill="1" applyBorder="1" applyAlignment="1">
      <alignment vertical="center" wrapText="1"/>
    </xf>
    <xf numFmtId="196" fontId="3" fillId="0" borderId="2" xfId="203" applyNumberFormat="1" applyFont="1" applyFill="1" applyBorder="1" applyAlignment="1">
      <alignment horizontal="right" vertical="center" wrapText="1"/>
    </xf>
    <xf numFmtId="196" fontId="3" fillId="0" borderId="2" xfId="203" applyNumberFormat="1" applyFont="1" applyFill="1" applyBorder="1" applyAlignment="1">
      <alignment vertical="center" wrapText="1"/>
    </xf>
    <xf numFmtId="3" fontId="3" fillId="0" borderId="0" xfId="203" applyNumberFormat="1" applyFont="1" applyFill="1" applyAlignment="1">
      <alignment vertical="center" wrapText="1"/>
    </xf>
    <xf numFmtId="0" fontId="3" fillId="0" borderId="0" xfId="203" applyNumberFormat="1" applyFont="1" applyFill="1" applyAlignment="1" applyProtection="1">
      <alignment horizontal="left" vertical="center"/>
    </xf>
    <xf numFmtId="3" fontId="11" fillId="0" borderId="0" xfId="203" applyNumberFormat="1" applyFont="1" applyFill="1" applyAlignment="1" applyProtection="1">
      <alignment horizontal="right" vertical="center"/>
    </xf>
    <xf numFmtId="0" fontId="3" fillId="0" borderId="0" xfId="203" applyNumberFormat="1" applyFont="1" applyFill="1" applyAlignment="1" applyProtection="1"/>
    <xf numFmtId="0" fontId="11" fillId="0" borderId="0" xfId="203" applyFont="1" applyFill="1"/>
    <xf numFmtId="0" fontId="4" fillId="0" borderId="0" xfId="1482" applyAlignment="1">
      <alignment vertical="center" wrapText="1"/>
    </xf>
    <xf numFmtId="0" fontId="4" fillId="0" borderId="0" xfId="1482"/>
    <xf numFmtId="0" fontId="3" fillId="0" borderId="0" xfId="1482" applyFont="1"/>
    <xf numFmtId="0" fontId="13" fillId="0" borderId="0" xfId="1482" applyFont="1" applyAlignment="1">
      <alignment horizontal="center"/>
    </xf>
    <xf numFmtId="0" fontId="3" fillId="0" borderId="0" xfId="1482" applyFont="1" applyAlignment="1">
      <alignment vertical="center" wrapText="1"/>
    </xf>
    <xf numFmtId="0" fontId="3" fillId="0" borderId="1" xfId="1482" applyFont="1" applyBorder="1" applyAlignment="1">
      <alignment horizontal="center" vertical="center" wrapText="1"/>
    </xf>
    <xf numFmtId="0" fontId="3" fillId="0" borderId="2" xfId="1482" applyFont="1" applyBorder="1" applyAlignment="1">
      <alignment horizontal="center" vertical="center" wrapText="1"/>
    </xf>
    <xf numFmtId="0" fontId="3" fillId="0" borderId="3" xfId="1482" applyFont="1" applyBorder="1" applyAlignment="1">
      <alignment horizontal="center" vertical="center" wrapText="1"/>
    </xf>
    <xf numFmtId="0" fontId="3" fillId="0" borderId="1" xfId="1482" applyFont="1" applyBorder="1" applyAlignment="1">
      <alignment vertical="center" wrapText="1"/>
    </xf>
    <xf numFmtId="0" fontId="3" fillId="0" borderId="4" xfId="1482" applyFont="1" applyBorder="1" applyAlignment="1">
      <alignment horizontal="center" vertical="center" wrapText="1"/>
    </xf>
    <xf numFmtId="0" fontId="3" fillId="0" borderId="1" xfId="1486" applyFont="1" applyBorder="1" applyAlignment="1">
      <alignment vertical="center" wrapText="1"/>
    </xf>
    <xf numFmtId="0" fontId="3" fillId="0" borderId="4" xfId="1486" applyFont="1" applyBorder="1" applyAlignment="1">
      <alignment horizontal="left" vertical="center" wrapText="1"/>
    </xf>
    <xf numFmtId="196" fontId="3" fillId="0" borderId="1" xfId="1482" applyNumberFormat="1" applyFont="1" applyFill="1" applyBorder="1" applyAlignment="1">
      <alignment horizontal="right" vertical="center"/>
    </xf>
    <xf numFmtId="49" fontId="3" fillId="0" borderId="1" xfId="1486" applyNumberFormat="1" applyFont="1" applyBorder="1" applyAlignment="1">
      <alignment horizontal="center" vertical="center" wrapText="1"/>
    </xf>
    <xf numFmtId="0" fontId="4" fillId="0" borderId="1" xfId="1482" applyFill="1" applyBorder="1"/>
    <xf numFmtId="0" fontId="3" fillId="0" borderId="0" xfId="1487" applyNumberFormat="1" applyFont="1" applyFill="1" applyAlignment="1">
      <alignment horizontal="right" vertical="center"/>
    </xf>
    <xf numFmtId="0" fontId="3" fillId="0" borderId="0" xfId="1482" applyFont="1" applyAlignment="1">
      <alignment horizontal="right" wrapText="1"/>
    </xf>
    <xf numFmtId="0" fontId="4" fillId="0" borderId="0" xfId="1482" applyAlignment="1">
      <alignment wrapText="1"/>
    </xf>
    <xf numFmtId="0" fontId="3" fillId="0" borderId="0" xfId="1482" applyFont="1" applyAlignment="1">
      <alignment horizontal="right" vertical="center"/>
    </xf>
    <xf numFmtId="0" fontId="13" fillId="0" borderId="0" xfId="1482" applyFont="1" applyAlignment="1">
      <alignment horizontal="center" vertical="center"/>
    </xf>
    <xf numFmtId="0" fontId="3" fillId="0" borderId="0" xfId="1482" applyFont="1" applyAlignment="1">
      <alignment vertical="center"/>
    </xf>
    <xf numFmtId="0" fontId="3" fillId="0" borderId="1" xfId="1482" applyFont="1" applyBorder="1" applyAlignment="1">
      <alignment horizontal="center" vertical="center"/>
    </xf>
    <xf numFmtId="0" fontId="3" fillId="0" borderId="4" xfId="1482" applyFont="1" applyBorder="1" applyAlignment="1">
      <alignment horizontal="center" vertical="center"/>
    </xf>
    <xf numFmtId="0" fontId="3" fillId="0" borderId="9" xfId="1482" applyFont="1" applyBorder="1" applyAlignment="1">
      <alignment horizontal="center" vertical="center"/>
    </xf>
    <xf numFmtId="0" fontId="3" fillId="0" borderId="6" xfId="1482" applyFont="1" applyBorder="1" applyAlignment="1">
      <alignment horizontal="center" vertical="center"/>
    </xf>
    <xf numFmtId="196" fontId="3" fillId="0" borderId="1" xfId="1482" applyNumberFormat="1" applyFont="1" applyFill="1" applyBorder="1" applyAlignment="1">
      <alignment horizontal="center" vertical="center"/>
    </xf>
    <xf numFmtId="10" fontId="3" fillId="0" borderId="1" xfId="1482" applyNumberFormat="1" applyFont="1" applyFill="1" applyBorder="1" applyAlignment="1">
      <alignment horizontal="center" vertical="center"/>
    </xf>
    <xf numFmtId="0" fontId="4" fillId="0" borderId="1" xfId="1482" applyBorder="1" applyAlignment="1">
      <alignment horizontal="center"/>
    </xf>
    <xf numFmtId="0" fontId="3" fillId="0" borderId="1" xfId="1482" applyFont="1" applyBorder="1" applyAlignment="1">
      <alignment vertical="center"/>
    </xf>
    <xf numFmtId="43" fontId="3" fillId="0" borderId="1" xfId="1482" applyNumberFormat="1" applyFont="1" applyFill="1" applyBorder="1" applyAlignment="1">
      <alignment horizontal="center" vertical="center"/>
    </xf>
    <xf numFmtId="192" fontId="4" fillId="0" borderId="1" xfId="1482" applyNumberFormat="1" applyFill="1" applyBorder="1" applyAlignment="1">
      <alignment horizontal="center"/>
    </xf>
    <xf numFmtId="4" fontId="3" fillId="0" borderId="1" xfId="1482" applyNumberFormat="1" applyFont="1" applyFill="1" applyBorder="1" applyAlignment="1">
      <alignment horizontal="center" wrapText="1"/>
    </xf>
    <xf numFmtId="0" fontId="3" fillId="0" borderId="1" xfId="1482" applyFont="1" applyBorder="1" applyAlignment="1">
      <alignment horizontal="center" wrapText="1"/>
    </xf>
    <xf numFmtId="0" fontId="1" fillId="0" borderId="0" xfId="1482" applyNumberFormat="1" applyFont="1"/>
    <xf numFmtId="201" fontId="1" fillId="0" borderId="0" xfId="1482" applyNumberFormat="1" applyFont="1"/>
    <xf numFmtId="0" fontId="2" fillId="0" borderId="0" xfId="1482" applyFont="1" applyAlignment="1">
      <alignment horizontal="center" vertical="center"/>
    </xf>
    <xf numFmtId="0" fontId="2" fillId="0" borderId="0" xfId="1482" applyNumberFormat="1" applyFont="1" applyAlignment="1">
      <alignment horizontal="center" vertical="center"/>
    </xf>
    <xf numFmtId="201" fontId="2" fillId="0" borderId="0" xfId="1482" applyNumberFormat="1" applyFont="1" applyAlignment="1">
      <alignment horizontal="center" vertical="center"/>
    </xf>
    <xf numFmtId="0" fontId="1" fillId="0" borderId="0" xfId="1482" applyFont="1" applyAlignment="1">
      <alignment vertical="center"/>
    </xf>
    <xf numFmtId="0" fontId="1" fillId="0" borderId="0" xfId="1482" applyNumberFormat="1" applyFont="1" applyAlignment="1">
      <alignment vertical="center"/>
    </xf>
    <xf numFmtId="201" fontId="1" fillId="0" borderId="0" xfId="1482" applyNumberFormat="1" applyFont="1" applyAlignment="1">
      <alignment horizontal="right" vertical="center"/>
    </xf>
    <xf numFmtId="0" fontId="1" fillId="0" borderId="1" xfId="1482" applyFont="1" applyBorder="1" applyAlignment="1">
      <alignment horizontal="center" vertical="center"/>
    </xf>
    <xf numFmtId="0" fontId="1" fillId="0" borderId="1" xfId="1482" applyNumberFormat="1" applyFont="1" applyBorder="1" applyAlignment="1">
      <alignment horizontal="center" vertical="center"/>
    </xf>
    <xf numFmtId="201" fontId="1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horizontal="left" vertical="center"/>
    </xf>
    <xf numFmtId="197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horizontal="left"/>
    </xf>
    <xf numFmtId="197" fontId="2" fillId="0" borderId="1" xfId="1482" applyNumberFormat="1" applyFont="1" applyFill="1" applyBorder="1"/>
    <xf numFmtId="0" fontId="1" fillId="0" borderId="1" xfId="1482" applyFont="1" applyFill="1" applyBorder="1" applyAlignment="1">
      <alignment horizontal="left"/>
    </xf>
    <xf numFmtId="197" fontId="1" fillId="0" borderId="1" xfId="1482" applyNumberFormat="1" applyFont="1" applyFill="1" applyBorder="1" applyAlignment="1">
      <alignment horizontal="right" vertical="center"/>
    </xf>
    <xf numFmtId="197" fontId="1" fillId="0" borderId="1" xfId="1482" applyNumberFormat="1" applyFont="1" applyFill="1" applyBorder="1"/>
    <xf numFmtId="197" fontId="1" fillId="0" borderId="1" xfId="1482" applyNumberFormat="1" applyFont="1" applyBorder="1"/>
    <xf numFmtId="0" fontId="2" fillId="0" borderId="1" xfId="1482" applyFont="1" applyBorder="1" applyAlignment="1">
      <alignment horizontal="left"/>
    </xf>
    <xf numFmtId="197" fontId="2" fillId="0" borderId="1" xfId="1482" applyNumberFormat="1" applyFont="1" applyBorder="1"/>
    <xf numFmtId="0" fontId="6" fillId="0" borderId="0" xfId="0" applyFont="1" applyAlignment="1">
      <alignment vertical="center"/>
    </xf>
    <xf numFmtId="0" fontId="2" fillId="0" borderId="0" xfId="1482" applyFont="1" applyAlignment="1">
      <alignment vertical="center"/>
    </xf>
    <xf numFmtId="0" fontId="2" fillId="0" borderId="0" xfId="1482" applyFont="1" applyFill="1" applyAlignment="1">
      <alignment vertical="center"/>
    </xf>
    <xf numFmtId="0" fontId="14" fillId="0" borderId="0" xfId="1482" applyFont="1" applyFill="1" applyAlignment="1">
      <alignment vertical="center"/>
    </xf>
    <xf numFmtId="49" fontId="1" fillId="0" borderId="0" xfId="1482" applyNumberFormat="1" applyFont="1" applyAlignment="1">
      <alignment horizontal="right" vertical="center"/>
    </xf>
    <xf numFmtId="0" fontId="1" fillId="0" borderId="0" xfId="1482" applyFont="1" applyAlignment="1">
      <alignment horizontal="left" vertical="center"/>
    </xf>
    <xf numFmtId="0" fontId="1" fillId="0" borderId="0" xfId="1482" applyFont="1" applyAlignment="1">
      <alignment horizontal="right" vertical="center"/>
    </xf>
    <xf numFmtId="0" fontId="1" fillId="0" borderId="1" xfId="1482" applyFont="1" applyBorder="1" applyAlignment="1">
      <alignment horizontal="right" vertical="center"/>
    </xf>
    <xf numFmtId="49" fontId="1" fillId="0" borderId="1" xfId="1482" applyNumberFormat="1" applyFont="1" applyBorder="1" applyAlignment="1">
      <alignment horizontal="right" vertical="center"/>
    </xf>
    <xf numFmtId="0" fontId="2" fillId="0" borderId="1" xfId="1482" applyFont="1" applyBorder="1" applyAlignment="1">
      <alignment horizontal="center" vertical="center" wrapText="1"/>
    </xf>
    <xf numFmtId="197" fontId="2" fillId="0" borderId="1" xfId="1482" applyNumberFormat="1" applyFont="1" applyBorder="1" applyAlignment="1">
      <alignment horizontal="center" vertical="center"/>
    </xf>
    <xf numFmtId="0" fontId="2" fillId="0" borderId="1" xfId="1482" applyFont="1" applyBorder="1" applyAlignment="1">
      <alignment horizontal="left" vertical="center"/>
    </xf>
    <xf numFmtId="49" fontId="2" fillId="0" borderId="1" xfId="1482" applyNumberFormat="1" applyFont="1" applyBorder="1" applyAlignment="1">
      <alignment horizontal="right" vertical="center"/>
    </xf>
    <xf numFmtId="0" fontId="2" fillId="0" borderId="1" xfId="1482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1" xfId="1482" applyFont="1" applyBorder="1" applyAlignment="1">
      <alignment vertical="center"/>
    </xf>
    <xf numFmtId="197" fontId="1" fillId="0" borderId="1" xfId="1482" applyNumberFormat="1" applyFont="1" applyBorder="1" applyAlignment="1">
      <alignment horizontal="center" vertical="center"/>
    </xf>
    <xf numFmtId="0" fontId="2" fillId="0" borderId="1" xfId="1482" applyFont="1" applyFill="1" applyBorder="1" applyAlignment="1">
      <alignment horizontal="left" vertical="center"/>
    </xf>
    <xf numFmtId="49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vertical="center" wrapText="1"/>
    </xf>
    <xf numFmtId="0" fontId="2" fillId="0" borderId="1" xfId="1482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center" vertical="center"/>
    </xf>
    <xf numFmtId="0" fontId="14" fillId="0" borderId="1" xfId="1482" applyFont="1" applyFill="1" applyBorder="1" applyAlignment="1">
      <alignment horizontal="center" vertical="center"/>
    </xf>
    <xf numFmtId="49" fontId="14" fillId="0" borderId="1" xfId="1482" applyNumberFormat="1" applyFont="1" applyFill="1" applyBorder="1" applyAlignment="1">
      <alignment horizontal="center" vertical="center"/>
    </xf>
    <xf numFmtId="49" fontId="14" fillId="0" borderId="1" xfId="1482" applyNumberFormat="1" applyFont="1" applyFill="1" applyBorder="1" applyAlignment="1">
      <alignment horizontal="right" vertical="center"/>
    </xf>
    <xf numFmtId="0" fontId="14" fillId="0" borderId="1" xfId="1482" applyFont="1" applyFill="1" applyBorder="1" applyAlignment="1">
      <alignment vertical="center" wrapText="1"/>
    </xf>
    <xf numFmtId="197" fontId="14" fillId="0" borderId="1" xfId="1482" applyNumberFormat="1" applyFont="1" applyFill="1" applyBorder="1" applyAlignment="1">
      <alignment horizontal="center" vertical="center"/>
    </xf>
    <xf numFmtId="0" fontId="1" fillId="0" borderId="0" xfId="1395" applyFont="1" applyFill="1"/>
    <xf numFmtId="0" fontId="1" fillId="0" borderId="0" xfId="1395" applyFont="1"/>
    <xf numFmtId="0" fontId="1" fillId="0" borderId="0" xfId="1395" applyFont="1" applyAlignment="1">
      <alignment horizontal="right" vertical="center"/>
    </xf>
    <xf numFmtId="0" fontId="2" fillId="0" borderId="0" xfId="1395" applyFont="1" applyAlignment="1">
      <alignment horizontal="center" vertical="center"/>
    </xf>
    <xf numFmtId="0" fontId="1" fillId="0" borderId="0" xfId="1395" applyFont="1" applyFill="1" applyAlignment="1">
      <alignment horizontal="right"/>
    </xf>
    <xf numFmtId="0" fontId="1" fillId="0" borderId="1" xfId="1395" applyFont="1" applyFill="1" applyBorder="1" applyAlignment="1">
      <alignment horizontal="center" vertical="center"/>
    </xf>
    <xf numFmtId="0" fontId="1" fillId="0" borderId="4" xfId="1395" applyFont="1" applyFill="1" applyBorder="1" applyAlignment="1">
      <alignment horizontal="center" vertical="center"/>
    </xf>
    <xf numFmtId="0" fontId="1" fillId="0" borderId="6" xfId="1395" applyFont="1" applyFill="1" applyBorder="1" applyAlignment="1">
      <alignment horizontal="center" vertical="center"/>
    </xf>
    <xf numFmtId="0" fontId="1" fillId="0" borderId="9" xfId="1395" applyFont="1" applyFill="1" applyBorder="1" applyAlignment="1">
      <alignment horizontal="center" vertical="center"/>
    </xf>
    <xf numFmtId="0" fontId="1" fillId="0" borderId="1" xfId="1395" applyFont="1" applyFill="1" applyBorder="1" applyAlignment="1">
      <alignment horizontal="center" vertical="center" wrapText="1"/>
    </xf>
    <xf numFmtId="196" fontId="1" fillId="0" borderId="1" xfId="1395" applyNumberFormat="1" applyFont="1" applyFill="1" applyBorder="1" applyAlignment="1">
      <alignment horizontal="right" vertical="center"/>
    </xf>
    <xf numFmtId="197" fontId="1" fillId="0" borderId="1" xfId="1395" applyNumberFormat="1" applyFont="1" applyFill="1" applyBorder="1" applyAlignment="1">
      <alignment vertical="center"/>
    </xf>
    <xf numFmtId="0" fontId="1" fillId="0" borderId="1" xfId="1482" applyFont="1" applyFill="1" applyBorder="1" applyAlignment="1">
      <alignment vertical="center"/>
    </xf>
    <xf numFmtId="4" fontId="1" fillId="0" borderId="1" xfId="1395" applyNumberFormat="1" applyFont="1" applyFill="1" applyBorder="1" applyAlignment="1">
      <alignment horizontal="right" vertical="center"/>
    </xf>
    <xf numFmtId="0" fontId="1" fillId="0" borderId="1" xfId="1395" applyFont="1" applyFill="1" applyBorder="1"/>
    <xf numFmtId="197" fontId="1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3_5.政府性基金预算拨款支出预算表" xfId="1486"/>
    <cellStyle name="常规 4 2" xfId="1487"/>
    <cellStyle name="常规 4 4" xfId="1488"/>
    <cellStyle name="常规 4 2 2" xfId="1489"/>
    <cellStyle name="常规 6 4" xfId="1490"/>
    <cellStyle name="常规 4 2 2 2" xfId="1491"/>
    <cellStyle name="常规 4 2 3" xfId="1492"/>
    <cellStyle name="常规 4 3" xfId="1493"/>
    <cellStyle name="常规 5 4" xfId="1494"/>
    <cellStyle name="常规 4 3 2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好_财政供养人员" xfId="1506"/>
    <cellStyle name="常规 6 3" xfId="1507"/>
    <cellStyle name="好_财政供养人员 2" xfId="1508"/>
    <cellStyle name="常规 6 3 2" xfId="1509"/>
    <cellStyle name="好_第五部分(才淼、饶永宏） 2" xfId="1510"/>
    <cellStyle name="常规 8" xfId="1511"/>
    <cellStyle name="好_第五部分(才淼、饶永宏） 2 2" xfId="1512"/>
    <cellStyle name="常规 8 2" xfId="1513"/>
    <cellStyle name="好_第五部分(才淼、饶永宏） 2 2 2" xfId="1514"/>
    <cellStyle name="常规 8 2 2" xfId="1515"/>
    <cellStyle name="好_第五部分(才淼、饶永宏） 2 3" xfId="1516"/>
    <cellStyle name="常规 8 3" xfId="1517"/>
    <cellStyle name="好_第五部分(才淼、饶永宏） 3" xfId="1518"/>
    <cellStyle name="常规 9" xfId="1519"/>
    <cellStyle name="常规 9 10" xfId="1520"/>
    <cellStyle name="好_2009年一般性转移支付标准工资_~5676413 2 2" xfId="1521"/>
    <cellStyle name="常规 9 11" xfId="1522"/>
    <cellStyle name="好_第五部分(才淼、饶永宏） 3 2" xfId="1523"/>
    <cellStyle name="常规 9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好_教师绩效工资测算表（离退休按各地上报数测算）2009年1月1日" xfId="1531"/>
    <cellStyle name="好_2006年基础数据 2" xfId="1532"/>
    <cellStyle name="常规 9 9" xfId="1533"/>
    <cellStyle name="好_奖励补助测算5.24冯铸 2 2" xfId="1534"/>
    <cellStyle name="分级显示列_1_Book1" xfId="1535"/>
    <cellStyle name="好_~4190974" xfId="1536"/>
    <cellStyle name="好_~4190974 3" xfId="1537"/>
    <cellStyle name="好_~4190974 3 2" xfId="1538"/>
    <cellStyle name="好_高中教师人数（教育厅1.6日提供）" xfId="1539"/>
    <cellStyle name="好_~5676413" xfId="1540"/>
    <cellStyle name="好_高中教师人数（教育厅1.6日提供） 3" xfId="1541"/>
    <cellStyle name="好_~5676413 3" xfId="1542"/>
    <cellStyle name="好_高中教师人数（教育厅1.6日提供） 4" xfId="1543"/>
    <cellStyle name="好_~5676413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强调 3 4" xfId="1566"/>
    <cellStyle name="好_05玉溪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霓付 [0]_ +Foil &amp; -FOIL &amp; PAPER" xfId="1597"/>
    <cellStyle name="好_11大理 3" xfId="1598"/>
    <cellStyle name="好_11大理 3 2" xfId="1599"/>
    <cellStyle name="好_财政支出对上级的依赖程度" xfId="1600"/>
    <cellStyle name="好_132A26F7DD34447BAC25A6E26033E49C_c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基础数据分析 2 2 2" xfId="1621"/>
    <cellStyle name="好_2006年全省财力计算表（中央、决算） 3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后继超链接 2" xfId="1632"/>
    <cellStyle name="好_基础数据分析 3 2" xfId="1633"/>
    <cellStyle name="好_2006年水利统计指标统计表 4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小数 2 2" xfId="1668"/>
    <cellStyle name="好_2009年一般性转移支付标准工资 2 3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云南省2008年转移支付测算——州市本级考核部分及政策性测算 2 2" xfId="1707"/>
    <cellStyle name="好_2009年一般性转移支付标准工资_奖励补助测算5.23新 3" xfId="1708"/>
    <cellStyle name="好_云南省2008年转移支付测算——州市本级考核部分及政策性测算 2 2 2" xfId="1709"/>
    <cellStyle name="好_2009年一般性转移支付标准工资_奖励补助测算5.23新 3 2" xfId="1710"/>
    <cellStyle name="好_云南省2008年转移支付测算——州市本级考核部分及政策性测算 2 3" xfId="1711"/>
    <cellStyle name="好_2009年一般性转移支付标准工资_奖励补助测算5.23新 4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寘嬫愗傝 [0.00]_Region Orders (2)" xfId="1716"/>
    <cellStyle name="好_2009年一般性转移支付标准工资_奖励补助测算5.24冯铸 2 2 2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指标四" xfId="1734"/>
    <cellStyle name="好_2009年一般性转移支付标准工资_奖励补助测算7.25 (version 1) (version 1) 3 2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7FCDB1134FC94DDDB095F60B2C175118 2" xfId="1739"/>
    <cellStyle name="好_2009年一般性转移支付标准工资_奖励补助测算7.25 2 3" xfId="1740"/>
    <cellStyle name="好_2009年一般性转移支付标准工资_奖励补助测算7.25 3" xfId="1741"/>
    <cellStyle name="后继超链接 4" xfId="1742"/>
    <cellStyle name="好_2009年一般性转移支付标准工资_奖励补助测算7.25 3 2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不用软件计算9.1不考虑经费管理评价xl" xfId="1777"/>
    <cellStyle name="好_Book1 3 2" xfId="1778"/>
    <cellStyle name="好_Book1 4" xfId="1779"/>
    <cellStyle name="好_Book1_1 2 2" xfId="1780"/>
    <cellStyle name="好_不用软件计算9.1不考虑经费管理评价xl 2 3" xfId="1781"/>
    <cellStyle name="好_Book1_1 2 2 2" xfId="1782"/>
    <cellStyle name="好_Book1_1 2 3" xfId="1783"/>
    <cellStyle name="好_Book1_1 3" xfId="1784"/>
    <cellStyle name="好_Book1_1 3 2" xfId="1785"/>
    <cellStyle name="好_汇总 2 2 2" xfId="1786"/>
    <cellStyle name="好_Book1_1 4" xfId="1787"/>
    <cellStyle name="强调文字颜色 6 2" xfId="1788"/>
    <cellStyle name="好_Book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下半年禁吸戒毒经费1000万元 4" xfId="1805"/>
    <cellStyle name="好_M03 3 2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奖励补助测算5.22测试 2" xfId="1839"/>
    <cellStyle name="好_汇总-县级财政报表附表 2 3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后继超链接" xfId="1845"/>
    <cellStyle name="好_基础数据分析 3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教育厅提供义务教育及高中教师人数（2009年1月6日） 2 2 2" xfId="1854"/>
    <cellStyle name="好_奖励补助测算5.23新 2 3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强调 1 3 2" xfId="1865"/>
    <cellStyle name="好_奖励补助测算5.24冯铸 4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opLeftCell="A4" workbookViewId="0">
      <selection activeCell="E10" sqref="E10"/>
    </sheetView>
  </sheetViews>
  <sheetFormatPr defaultColWidth="9" defaultRowHeight="13.5" outlineLevelCol="6"/>
  <cols>
    <col min="1" max="1" width="28" style="222" customWidth="1"/>
    <col min="2" max="2" width="14.4416666666667" style="222" customWidth="1"/>
    <col min="3" max="3" width="33.1083333333333" style="222" customWidth="1"/>
    <col min="4" max="4" width="15.3333333333333" style="222" customWidth="1"/>
    <col min="5" max="5" width="17.6666666666667" style="222" customWidth="1"/>
    <col min="6" max="6" width="23.6666666666667" style="222" customWidth="1"/>
    <col min="7" max="7" width="16.3333333333333" style="222" customWidth="1"/>
    <col min="8" max="16384" width="9" style="222"/>
  </cols>
  <sheetData>
    <row r="1" spans="1:7">
      <c r="A1" s="222" t="s">
        <v>0</v>
      </c>
      <c r="G1" s="223" t="s">
        <v>1</v>
      </c>
    </row>
    <row r="2" ht="28.5" customHeight="1" spans="1:6">
      <c r="A2" s="224" t="s">
        <v>2</v>
      </c>
      <c r="B2" s="224"/>
      <c r="C2" s="224"/>
      <c r="D2" s="224"/>
      <c r="E2" s="224"/>
      <c r="F2" s="224"/>
    </row>
    <row r="3" s="221" customFormat="1" ht="22.5" customHeight="1" spans="7:7">
      <c r="G3" s="225" t="s">
        <v>3</v>
      </c>
    </row>
    <row r="4" s="221" customFormat="1" spans="1:7">
      <c r="A4" s="226" t="s">
        <v>4</v>
      </c>
      <c r="B4" s="226"/>
      <c r="C4" s="227" t="s">
        <v>5</v>
      </c>
      <c r="D4" s="228"/>
      <c r="E4" s="228"/>
      <c r="F4" s="228"/>
      <c r="G4" s="229"/>
    </row>
    <row r="5" s="221" customFormat="1" spans="1:7">
      <c r="A5" s="226" t="s">
        <v>6</v>
      </c>
      <c r="B5" s="226" t="s">
        <v>7</v>
      </c>
      <c r="C5" s="226" t="s">
        <v>6</v>
      </c>
      <c r="D5" s="226" t="s">
        <v>8</v>
      </c>
      <c r="E5" s="230" t="s">
        <v>9</v>
      </c>
      <c r="F5" s="226" t="s">
        <v>10</v>
      </c>
      <c r="G5" s="231" t="s">
        <v>11</v>
      </c>
    </row>
    <row r="6" s="221" customFormat="1" spans="1:7">
      <c r="A6" s="232" t="s">
        <v>12</v>
      </c>
      <c r="B6" s="231">
        <f>SUM(B7:B8)</f>
        <v>11075.8865</v>
      </c>
      <c r="C6" s="232" t="s">
        <v>13</v>
      </c>
      <c r="D6" s="231"/>
      <c r="E6" s="231"/>
      <c r="F6" s="231"/>
      <c r="G6" s="231"/>
    </row>
    <row r="7" s="221" customFormat="1" spans="1:7">
      <c r="A7" s="232" t="s">
        <v>14</v>
      </c>
      <c r="B7" s="231">
        <v>6075.8865</v>
      </c>
      <c r="C7" s="233" t="s">
        <v>15</v>
      </c>
      <c r="D7" s="231">
        <f>E7+F7+G7</f>
        <v>0</v>
      </c>
      <c r="E7" s="231"/>
      <c r="F7" s="231"/>
      <c r="G7" s="231"/>
    </row>
    <row r="8" s="221" customFormat="1" spans="1:7">
      <c r="A8" s="232" t="s">
        <v>16</v>
      </c>
      <c r="B8" s="231">
        <v>5000</v>
      </c>
      <c r="C8" s="233" t="s">
        <v>17</v>
      </c>
      <c r="D8" s="231">
        <f t="shared" ref="D8:D33" si="0">E8+F8+G8</f>
        <v>0</v>
      </c>
      <c r="E8" s="231"/>
      <c r="F8" s="231"/>
      <c r="G8" s="231"/>
    </row>
    <row r="9" s="221" customFormat="1" spans="1:7">
      <c r="A9" s="232" t="s">
        <v>18</v>
      </c>
      <c r="B9" s="234"/>
      <c r="C9" s="233" t="s">
        <v>19</v>
      </c>
      <c r="D9" s="231">
        <f t="shared" si="0"/>
        <v>0</v>
      </c>
      <c r="E9" s="231"/>
      <c r="F9" s="231"/>
      <c r="G9" s="231"/>
    </row>
    <row r="10" s="221" customFormat="1" spans="1:7">
      <c r="A10" s="232" t="s">
        <v>20</v>
      </c>
      <c r="B10" s="231">
        <f>SUM(B11:B13)</f>
        <v>1532.0153</v>
      </c>
      <c r="C10" s="233" t="s">
        <v>21</v>
      </c>
      <c r="D10" s="231">
        <f t="shared" si="0"/>
        <v>0</v>
      </c>
      <c r="E10" s="231"/>
      <c r="F10" s="231"/>
      <c r="G10" s="231"/>
    </row>
    <row r="11" s="221" customFormat="1" spans="1:7">
      <c r="A11" s="232" t="s">
        <v>22</v>
      </c>
      <c r="B11" s="231">
        <v>1532.0153</v>
      </c>
      <c r="C11" s="233" t="s">
        <v>23</v>
      </c>
      <c r="D11" s="231">
        <f t="shared" si="0"/>
        <v>0</v>
      </c>
      <c r="E11" s="231"/>
      <c r="F11" s="231"/>
      <c r="G11" s="231"/>
    </row>
    <row r="12" s="221" customFormat="1" spans="1:7">
      <c r="A12" s="232" t="s">
        <v>24</v>
      </c>
      <c r="B12" s="231"/>
      <c r="C12" s="233" t="s">
        <v>25</v>
      </c>
      <c r="D12" s="231">
        <f t="shared" si="0"/>
        <v>0</v>
      </c>
      <c r="E12" s="231"/>
      <c r="F12" s="231"/>
      <c r="G12" s="231"/>
    </row>
    <row r="13" s="221" customFormat="1" spans="1:7">
      <c r="A13" s="232" t="s">
        <v>26</v>
      </c>
      <c r="B13" s="234"/>
      <c r="C13" s="233" t="s">
        <v>27</v>
      </c>
      <c r="D13" s="231">
        <f t="shared" si="0"/>
        <v>0</v>
      </c>
      <c r="E13" s="231"/>
      <c r="F13" s="231"/>
      <c r="G13" s="231"/>
    </row>
    <row r="14" s="221" customFormat="1" spans="2:7">
      <c r="B14" s="231"/>
      <c r="C14" s="233" t="s">
        <v>28</v>
      </c>
      <c r="D14" s="231">
        <f t="shared" si="0"/>
        <v>132.6328</v>
      </c>
      <c r="E14" s="231">
        <v>132.6328</v>
      </c>
      <c r="F14" s="231"/>
      <c r="G14" s="231"/>
    </row>
    <row r="15" s="221" customFormat="1" spans="1:7">
      <c r="A15" s="235"/>
      <c r="B15" s="231"/>
      <c r="C15" s="233" t="s">
        <v>29</v>
      </c>
      <c r="D15" s="231">
        <f t="shared" si="0"/>
        <v>64.834</v>
      </c>
      <c r="E15" s="231">
        <v>64.834</v>
      </c>
      <c r="F15" s="231"/>
      <c r="G15" s="231"/>
    </row>
    <row r="16" s="221" customFormat="1" spans="1:7">
      <c r="A16" s="235"/>
      <c r="B16" s="231"/>
      <c r="C16" s="233" t="s">
        <v>30</v>
      </c>
      <c r="D16" s="231">
        <f t="shared" si="0"/>
        <v>7350.32</v>
      </c>
      <c r="E16" s="231">
        <v>7350.32</v>
      </c>
      <c r="F16" s="231"/>
      <c r="G16" s="231"/>
    </row>
    <row r="17" s="221" customFormat="1" spans="1:7">
      <c r="A17" s="235"/>
      <c r="B17" s="231"/>
      <c r="C17" s="233" t="s">
        <v>31</v>
      </c>
      <c r="D17" s="231">
        <f t="shared" si="0"/>
        <v>5000</v>
      </c>
      <c r="E17" s="231"/>
      <c r="F17" s="231">
        <v>5000</v>
      </c>
      <c r="G17" s="231"/>
    </row>
    <row r="18" s="221" customFormat="1" spans="1:7">
      <c r="A18" s="235"/>
      <c r="B18" s="231"/>
      <c r="C18" s="233" t="s">
        <v>32</v>
      </c>
      <c r="D18" s="231">
        <f t="shared" si="0"/>
        <v>0</v>
      </c>
      <c r="E18" s="231"/>
      <c r="F18" s="231"/>
      <c r="G18" s="231"/>
    </row>
    <row r="19" s="221" customFormat="1" spans="1:7">
      <c r="A19" s="235"/>
      <c r="B19" s="231"/>
      <c r="C19" s="233" t="s">
        <v>33</v>
      </c>
      <c r="D19" s="231">
        <f t="shared" si="0"/>
        <v>0</v>
      </c>
      <c r="E19" s="231"/>
      <c r="F19" s="231"/>
      <c r="G19" s="231"/>
    </row>
    <row r="20" s="221" customFormat="1" spans="1:7">
      <c r="A20" s="235"/>
      <c r="B20" s="231"/>
      <c r="C20" s="233" t="s">
        <v>34</v>
      </c>
      <c r="D20" s="231">
        <f t="shared" si="0"/>
        <v>0</v>
      </c>
      <c r="E20" s="231"/>
      <c r="F20" s="231"/>
      <c r="G20" s="231"/>
    </row>
    <row r="21" s="221" customFormat="1" spans="1:7">
      <c r="A21" s="235"/>
      <c r="B21" s="231"/>
      <c r="C21" s="233" t="s">
        <v>35</v>
      </c>
      <c r="D21" s="231">
        <f t="shared" si="0"/>
        <v>0</v>
      </c>
      <c r="E21" s="231"/>
      <c r="F21" s="231"/>
      <c r="G21" s="231"/>
    </row>
    <row r="22" s="221" customFormat="1" spans="1:7">
      <c r="A22" s="235"/>
      <c r="B22" s="231"/>
      <c r="C22" s="233" t="s">
        <v>36</v>
      </c>
      <c r="D22" s="231">
        <f t="shared" si="0"/>
        <v>0</v>
      </c>
      <c r="E22" s="231"/>
      <c r="F22" s="231"/>
      <c r="G22" s="231"/>
    </row>
    <row r="23" s="221" customFormat="1" spans="1:7">
      <c r="A23" s="235"/>
      <c r="B23" s="231"/>
      <c r="C23" s="233" t="s">
        <v>37</v>
      </c>
      <c r="D23" s="231">
        <f t="shared" si="0"/>
        <v>0</v>
      </c>
      <c r="E23" s="231"/>
      <c r="F23" s="231"/>
      <c r="G23" s="231"/>
    </row>
    <row r="24" s="221" customFormat="1" spans="1:7">
      <c r="A24" s="235"/>
      <c r="B24" s="231"/>
      <c r="C24" s="233" t="s">
        <v>38</v>
      </c>
      <c r="D24" s="231">
        <f t="shared" si="0"/>
        <v>0</v>
      </c>
      <c r="E24" s="231"/>
      <c r="F24" s="231"/>
      <c r="G24" s="231"/>
    </row>
    <row r="25" s="221" customFormat="1" spans="1:7">
      <c r="A25" s="235"/>
      <c r="B25" s="231"/>
      <c r="C25" s="233" t="s">
        <v>39</v>
      </c>
      <c r="D25" s="231">
        <f t="shared" si="0"/>
        <v>60.1163</v>
      </c>
      <c r="E25" s="231">
        <v>60.1163</v>
      </c>
      <c r="F25" s="231"/>
      <c r="G25" s="231"/>
    </row>
    <row r="26" s="221" customFormat="1" spans="1:7">
      <c r="A26" s="235"/>
      <c r="B26" s="231"/>
      <c r="C26" s="233" t="s">
        <v>40</v>
      </c>
      <c r="D26" s="231">
        <f t="shared" si="0"/>
        <v>0</v>
      </c>
      <c r="E26" s="231"/>
      <c r="F26" s="231"/>
      <c r="G26" s="231"/>
    </row>
    <row r="27" s="221" customFormat="1" spans="1:7">
      <c r="A27" s="235"/>
      <c r="B27" s="231"/>
      <c r="C27" s="233" t="s">
        <v>41</v>
      </c>
      <c r="D27" s="231">
        <f t="shared" si="0"/>
        <v>0</v>
      </c>
      <c r="E27" s="231"/>
      <c r="F27" s="231"/>
      <c r="G27" s="231"/>
    </row>
    <row r="28" s="221" customFormat="1" spans="1:7">
      <c r="A28" s="235"/>
      <c r="B28" s="231"/>
      <c r="C28" s="233" t="s">
        <v>42</v>
      </c>
      <c r="D28" s="231">
        <f t="shared" si="0"/>
        <v>0</v>
      </c>
      <c r="E28" s="234"/>
      <c r="F28" s="234"/>
      <c r="G28" s="231"/>
    </row>
    <row r="29" s="221" customFormat="1" spans="1:7">
      <c r="A29" s="235"/>
      <c r="B29" s="231"/>
      <c r="C29" s="233" t="s">
        <v>43</v>
      </c>
      <c r="D29" s="231">
        <f t="shared" si="0"/>
        <v>0</v>
      </c>
      <c r="E29" s="231"/>
      <c r="F29" s="231"/>
      <c r="G29" s="231"/>
    </row>
    <row r="30" s="221" customFormat="1" spans="1:7">
      <c r="A30" s="235"/>
      <c r="B30" s="231"/>
      <c r="C30" s="233" t="s">
        <v>44</v>
      </c>
      <c r="D30" s="231">
        <f t="shared" si="0"/>
        <v>0</v>
      </c>
      <c r="E30" s="231"/>
      <c r="F30" s="231"/>
      <c r="G30" s="231"/>
    </row>
    <row r="31" s="221" customFormat="1" spans="1:7">
      <c r="A31" s="235"/>
      <c r="B31" s="231"/>
      <c r="C31" s="233" t="s">
        <v>45</v>
      </c>
      <c r="D31" s="231">
        <f t="shared" si="0"/>
        <v>0</v>
      </c>
      <c r="E31" s="231"/>
      <c r="F31" s="231"/>
      <c r="G31" s="231"/>
    </row>
    <row r="32" s="221" customFormat="1" spans="1:7">
      <c r="A32" s="235"/>
      <c r="B32" s="231"/>
      <c r="C32" s="233" t="s">
        <v>46</v>
      </c>
      <c r="D32" s="231">
        <f t="shared" si="0"/>
        <v>0</v>
      </c>
      <c r="E32" s="231"/>
      <c r="F32" s="231"/>
      <c r="G32" s="231"/>
    </row>
    <row r="33" s="221" customFormat="1" spans="1:7">
      <c r="A33" s="235"/>
      <c r="B33" s="231"/>
      <c r="C33" s="233" t="s">
        <v>47</v>
      </c>
      <c r="D33" s="231">
        <f t="shared" si="0"/>
        <v>0</v>
      </c>
      <c r="E33" s="231"/>
      <c r="F33" s="231"/>
      <c r="G33" s="231"/>
    </row>
    <row r="34" s="221" customFormat="1" spans="1:7">
      <c r="A34" s="236" t="s">
        <v>48</v>
      </c>
      <c r="B34" s="231">
        <f>B6+B10</f>
        <v>12607.9018</v>
      </c>
      <c r="C34" s="236" t="s">
        <v>49</v>
      </c>
      <c r="D34" s="231">
        <f>SUM(D7:D33)</f>
        <v>12607.9031</v>
      </c>
      <c r="E34" s="231">
        <f>SUM(E7:E33)</f>
        <v>7607.9031</v>
      </c>
      <c r="F34" s="231">
        <f>SUM(F7:F33)</f>
        <v>5000</v>
      </c>
      <c r="G34" s="231">
        <f>SUM(G7:G33)</f>
        <v>0</v>
      </c>
    </row>
    <row r="35" s="221" customFormat="1"/>
    <row r="36" s="221" customFormat="1"/>
    <row r="37" s="221" customFormat="1"/>
    <row r="38" s="221" customFormat="1"/>
    <row r="39" s="221" customFormat="1"/>
    <row r="40" s="22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showGridLines="0" showZeros="0" workbookViewId="0">
      <pane ySplit="7" topLeftCell="A14" activePane="bottomLeft" state="frozen"/>
      <selection/>
      <selection pane="bottomLeft" activeCell="F14" sqref="F14"/>
    </sheetView>
  </sheetViews>
  <sheetFormatPr defaultColWidth="3.44166666666667" defaultRowHeight="13.5"/>
  <cols>
    <col min="1" max="1" width="5.66666666666667" style="178" customWidth="1"/>
    <col min="2" max="2" width="5.775" style="198" customWidth="1"/>
    <col min="3" max="3" width="5.44166666666667" style="198" customWidth="1"/>
    <col min="4" max="4" width="25.1083333333333" style="1" customWidth="1"/>
    <col min="5" max="5" width="23" style="47" customWidth="1"/>
    <col min="6" max="6" width="22.3333333333333" style="47" customWidth="1"/>
    <col min="7" max="7" width="19.2166666666667" style="47" customWidth="1"/>
    <col min="8" max="254" width="9" style="178" customWidth="1"/>
    <col min="255" max="16384" width="3.44166666666667" style="178"/>
  </cols>
  <sheetData>
    <row r="1" spans="1:7">
      <c r="A1" s="199"/>
      <c r="B1" s="200"/>
      <c r="G1" s="13" t="s">
        <v>50</v>
      </c>
    </row>
    <row r="2" ht="25.5" customHeight="1" spans="1:4">
      <c r="A2" s="175" t="s">
        <v>51</v>
      </c>
      <c r="B2" s="200"/>
      <c r="C2" s="200"/>
      <c r="D2" s="13"/>
    </row>
    <row r="3" ht="16.5" customHeight="1" spans="7:7">
      <c r="G3" s="47" t="s">
        <v>3</v>
      </c>
    </row>
    <row r="4" ht="16.5" customHeight="1" spans="1:7">
      <c r="A4" s="181" t="s">
        <v>52</v>
      </c>
      <c r="B4" s="201"/>
      <c r="C4" s="201"/>
      <c r="D4" s="23" t="s">
        <v>53</v>
      </c>
      <c r="E4" s="181" t="s">
        <v>8</v>
      </c>
      <c r="F4" s="181" t="s">
        <v>54</v>
      </c>
      <c r="G4" s="181" t="s">
        <v>55</v>
      </c>
    </row>
    <row r="5" ht="21.75" customHeight="1" spans="1:15">
      <c r="A5" s="181" t="s">
        <v>56</v>
      </c>
      <c r="B5" s="202" t="s">
        <v>57</v>
      </c>
      <c r="C5" s="202" t="s">
        <v>58</v>
      </c>
      <c r="D5" s="23"/>
      <c r="E5" s="181"/>
      <c r="F5" s="181"/>
      <c r="G5" s="181"/>
      <c r="H5" s="194"/>
      <c r="I5" s="194"/>
      <c r="J5" s="194"/>
      <c r="K5" s="194"/>
      <c r="L5" s="194"/>
      <c r="M5" s="194"/>
      <c r="N5" s="194"/>
      <c r="O5" s="194"/>
    </row>
    <row r="6" ht="19.95" customHeight="1" spans="1:15">
      <c r="A6" s="181" t="s">
        <v>59</v>
      </c>
      <c r="B6" s="202" t="s">
        <v>59</v>
      </c>
      <c r="C6" s="202" t="s">
        <v>59</v>
      </c>
      <c r="D6" s="23" t="s">
        <v>59</v>
      </c>
      <c r="E6" s="181">
        <v>1</v>
      </c>
      <c r="F6" s="181">
        <v>2</v>
      </c>
      <c r="G6" s="181">
        <v>3</v>
      </c>
      <c r="H6" s="194"/>
      <c r="I6" s="194"/>
      <c r="J6" s="194"/>
      <c r="K6" s="194"/>
      <c r="L6" s="194"/>
      <c r="M6" s="194"/>
      <c r="N6" s="194"/>
      <c r="O6" s="194"/>
    </row>
    <row r="7" s="194" customFormat="1" ht="19.95" customHeight="1" spans="1:7">
      <c r="A7" s="181"/>
      <c r="B7" s="202"/>
      <c r="C7" s="202"/>
      <c r="D7" s="203" t="s">
        <v>8</v>
      </c>
      <c r="E7" s="204">
        <f>SUM(E8,E12,E17,E28)</f>
        <v>7607.9018</v>
      </c>
      <c r="F7" s="204">
        <f>SUM(F8,F12,F17,F28)</f>
        <v>896.2865</v>
      </c>
      <c r="G7" s="204">
        <f>SUM(G8,G12,G17,G28)</f>
        <v>6711.6153</v>
      </c>
    </row>
    <row r="8" s="195" customFormat="1" ht="19.95" customHeight="1" spans="1:15">
      <c r="A8" s="205">
        <v>208</v>
      </c>
      <c r="B8" s="206"/>
      <c r="C8" s="206"/>
      <c r="D8" s="207" t="s">
        <v>60</v>
      </c>
      <c r="E8" s="204">
        <f t="shared" ref="E8:E29" si="0">F8+G8</f>
        <v>132.6328</v>
      </c>
      <c r="F8" s="204">
        <f>SUM(F9:F11)</f>
        <v>132.6328</v>
      </c>
      <c r="G8" s="204"/>
      <c r="H8" s="208"/>
      <c r="I8" s="208"/>
      <c r="J8" s="208"/>
      <c r="K8" s="208"/>
      <c r="L8" s="208"/>
      <c r="M8" s="208"/>
      <c r="N8" s="208"/>
      <c r="O8" s="208"/>
    </row>
    <row r="9" ht="19.95" customHeight="1" spans="1:15">
      <c r="A9" s="209">
        <v>208</v>
      </c>
      <c r="B9" s="202" t="s">
        <v>61</v>
      </c>
      <c r="C9" s="202" t="s">
        <v>62</v>
      </c>
      <c r="D9" s="21" t="s">
        <v>63</v>
      </c>
      <c r="E9" s="210">
        <f t="shared" si="0"/>
        <v>12.4</v>
      </c>
      <c r="F9" s="210">
        <v>12.4</v>
      </c>
      <c r="G9" s="210"/>
      <c r="H9" s="194"/>
      <c r="I9" s="194"/>
      <c r="J9" s="194"/>
      <c r="K9" s="194"/>
      <c r="L9" s="194"/>
      <c r="M9" s="194"/>
      <c r="N9" s="194"/>
      <c r="O9" s="194"/>
    </row>
    <row r="10" ht="31.95" customHeight="1" spans="1:15">
      <c r="A10" s="209">
        <v>208</v>
      </c>
      <c r="B10" s="202" t="s">
        <v>61</v>
      </c>
      <c r="C10" s="202" t="s">
        <v>61</v>
      </c>
      <c r="D10" s="21" t="s">
        <v>64</v>
      </c>
      <c r="E10" s="210">
        <f t="shared" si="0"/>
        <v>80.1551</v>
      </c>
      <c r="F10" s="210">
        <v>80.1551</v>
      </c>
      <c r="G10" s="210"/>
      <c r="H10" s="194"/>
      <c r="I10" s="194"/>
      <c r="J10" s="194"/>
      <c r="K10" s="194"/>
      <c r="L10" s="194"/>
      <c r="M10" s="194"/>
      <c r="N10" s="194"/>
      <c r="O10" s="194"/>
    </row>
    <row r="11" ht="28.95" customHeight="1" spans="1:15">
      <c r="A11" s="209">
        <v>208</v>
      </c>
      <c r="B11" s="202" t="s">
        <v>61</v>
      </c>
      <c r="C11" s="202" t="s">
        <v>65</v>
      </c>
      <c r="D11" s="21" t="s">
        <v>66</v>
      </c>
      <c r="E11" s="210">
        <f t="shared" si="0"/>
        <v>40.0777</v>
      </c>
      <c r="F11" s="210">
        <v>40.0777</v>
      </c>
      <c r="G11" s="210"/>
      <c r="H11" s="194"/>
      <c r="I11" s="194"/>
      <c r="J11" s="194"/>
      <c r="K11" s="194"/>
      <c r="L11" s="194"/>
      <c r="M11" s="194"/>
      <c r="N11" s="194"/>
      <c r="O11" s="194"/>
    </row>
    <row r="12" s="195" customFormat="1" ht="19.95" customHeight="1" spans="1:15">
      <c r="A12" s="205">
        <v>210</v>
      </c>
      <c r="B12" s="206"/>
      <c r="C12" s="206"/>
      <c r="D12" s="207" t="s">
        <v>67</v>
      </c>
      <c r="E12" s="204">
        <f t="shared" si="0"/>
        <v>64.834</v>
      </c>
      <c r="F12" s="204">
        <f>SUM(F13:F16)</f>
        <v>64.834</v>
      </c>
      <c r="G12" s="204"/>
      <c r="H12" s="208"/>
      <c r="I12" s="208"/>
      <c r="J12" s="208"/>
      <c r="K12" s="208"/>
      <c r="L12" s="208"/>
      <c r="M12" s="208"/>
      <c r="N12" s="208"/>
      <c r="O12" s="208"/>
    </row>
    <row r="13" ht="19.95" customHeight="1" spans="1:15">
      <c r="A13" s="209">
        <v>210</v>
      </c>
      <c r="B13" s="202" t="s">
        <v>68</v>
      </c>
      <c r="C13" s="202" t="s">
        <v>62</v>
      </c>
      <c r="D13" s="21" t="s">
        <v>69</v>
      </c>
      <c r="E13" s="210">
        <f t="shared" si="0"/>
        <v>31.1352</v>
      </c>
      <c r="F13" s="210">
        <v>31.1352</v>
      </c>
      <c r="G13" s="210"/>
      <c r="H13" s="194"/>
      <c r="I13" s="194"/>
      <c r="J13" s="194"/>
      <c r="K13" s="194"/>
      <c r="L13" s="194"/>
      <c r="M13" s="194"/>
      <c r="N13" s="194"/>
      <c r="O13" s="194"/>
    </row>
    <row r="14" ht="19.95" customHeight="1" spans="1:7">
      <c r="A14" s="209">
        <v>210</v>
      </c>
      <c r="B14" s="202" t="s">
        <v>68</v>
      </c>
      <c r="C14" s="202" t="s">
        <v>70</v>
      </c>
      <c r="D14" s="21" t="s">
        <v>71</v>
      </c>
      <c r="E14" s="210">
        <f t="shared" si="0"/>
        <v>3.9327</v>
      </c>
      <c r="F14" s="210">
        <v>3.9327</v>
      </c>
      <c r="G14" s="210"/>
    </row>
    <row r="15" ht="19.95" customHeight="1" spans="1:7">
      <c r="A15" s="209">
        <v>210</v>
      </c>
      <c r="B15" s="202" t="s">
        <v>68</v>
      </c>
      <c r="C15" s="202" t="s">
        <v>72</v>
      </c>
      <c r="D15" s="21" t="s">
        <v>73</v>
      </c>
      <c r="E15" s="210">
        <f t="shared" si="0"/>
        <v>26.7599</v>
      </c>
      <c r="F15" s="210">
        <v>26.7599</v>
      </c>
      <c r="G15" s="210"/>
    </row>
    <row r="16" ht="19.95" customHeight="1" spans="1:7">
      <c r="A16" s="209">
        <v>210</v>
      </c>
      <c r="B16" s="202" t="s">
        <v>68</v>
      </c>
      <c r="C16" s="202" t="s">
        <v>74</v>
      </c>
      <c r="D16" s="21" t="s">
        <v>75</v>
      </c>
      <c r="E16" s="210">
        <f t="shared" si="0"/>
        <v>3.0062</v>
      </c>
      <c r="F16" s="210">
        <v>3.0062</v>
      </c>
      <c r="G16" s="210"/>
    </row>
    <row r="17" s="196" customFormat="1" ht="19.95" customHeight="1" spans="1:7">
      <c r="A17" s="211">
        <v>211</v>
      </c>
      <c r="B17" s="212"/>
      <c r="C17" s="212"/>
      <c r="D17" s="213" t="s">
        <v>76</v>
      </c>
      <c r="E17" s="27">
        <f>SUM(E18,E22,E26)</f>
        <v>7350.3187</v>
      </c>
      <c r="F17" s="27">
        <f>SUM(F18,F22,F26)</f>
        <v>638.7034</v>
      </c>
      <c r="G17" s="27">
        <f>SUM(G18,G22,G26)</f>
        <v>6711.6153</v>
      </c>
    </row>
    <row r="18" s="196" customFormat="1" ht="19.95" customHeight="1" spans="1:7">
      <c r="A18" s="214">
        <v>211</v>
      </c>
      <c r="B18" s="215" t="s">
        <v>62</v>
      </c>
      <c r="C18" s="212"/>
      <c r="D18" s="213" t="s">
        <v>77</v>
      </c>
      <c r="E18" s="27">
        <f t="shared" si="0"/>
        <v>2603.2351</v>
      </c>
      <c r="F18" s="27">
        <f>SUM(F19:F21)</f>
        <v>279.4299</v>
      </c>
      <c r="G18" s="27">
        <f>SUM(G19:G21)</f>
        <v>2323.8052</v>
      </c>
    </row>
    <row r="19" ht="19.95" customHeight="1" spans="1:7">
      <c r="A19" s="209">
        <v>211</v>
      </c>
      <c r="B19" s="202" t="s">
        <v>62</v>
      </c>
      <c r="C19" s="202" t="s">
        <v>62</v>
      </c>
      <c r="D19" s="21" t="s">
        <v>78</v>
      </c>
      <c r="E19" s="210">
        <f t="shared" si="0"/>
        <v>240.4856</v>
      </c>
      <c r="F19" s="210">
        <v>240.4856</v>
      </c>
      <c r="G19" s="210"/>
    </row>
    <row r="20" ht="19.95" customHeight="1" spans="1:7">
      <c r="A20" s="209">
        <v>211</v>
      </c>
      <c r="B20" s="202" t="s">
        <v>62</v>
      </c>
      <c r="C20" s="202" t="s">
        <v>70</v>
      </c>
      <c r="D20" s="21" t="s">
        <v>79</v>
      </c>
      <c r="E20" s="210">
        <f t="shared" si="0"/>
        <v>120</v>
      </c>
      <c r="F20" s="210"/>
      <c r="G20" s="210">
        <v>120</v>
      </c>
    </row>
    <row r="21" ht="19.95" customHeight="1" spans="1:7">
      <c r="A21" s="209">
        <v>211</v>
      </c>
      <c r="B21" s="202" t="s">
        <v>62</v>
      </c>
      <c r="C21" s="202" t="s">
        <v>74</v>
      </c>
      <c r="D21" s="1" t="s">
        <v>80</v>
      </c>
      <c r="E21" s="210">
        <f t="shared" si="0"/>
        <v>2242.7495</v>
      </c>
      <c r="F21" s="210">
        <v>38.9443</v>
      </c>
      <c r="G21" s="210">
        <v>2203.8052</v>
      </c>
    </row>
    <row r="22" s="197" customFormat="1" ht="19.95" customHeight="1" spans="1:7">
      <c r="A22" s="216">
        <v>211</v>
      </c>
      <c r="B22" s="217" t="s">
        <v>72</v>
      </c>
      <c r="C22" s="218"/>
      <c r="D22" s="219" t="s">
        <v>81</v>
      </c>
      <c r="E22" s="220">
        <f t="shared" si="0"/>
        <v>4315.0058</v>
      </c>
      <c r="F22" s="220">
        <f>SUM(F23:F25)</f>
        <v>34.3708</v>
      </c>
      <c r="G22" s="220">
        <f>SUM(G23:G25)</f>
        <v>4280.635</v>
      </c>
    </row>
    <row r="23" ht="19.95" customHeight="1" spans="1:7">
      <c r="A23" s="209">
        <v>211</v>
      </c>
      <c r="B23" s="202" t="s">
        <v>72</v>
      </c>
      <c r="C23" s="202" t="s">
        <v>70</v>
      </c>
      <c r="D23" s="21" t="s">
        <v>82</v>
      </c>
      <c r="E23" s="210">
        <f t="shared" si="0"/>
        <v>4000</v>
      </c>
      <c r="F23" s="210"/>
      <c r="G23" s="210">
        <v>4000</v>
      </c>
    </row>
    <row r="24" ht="19.95" customHeight="1" spans="1:7">
      <c r="A24" s="209">
        <v>211</v>
      </c>
      <c r="B24" s="202" t="s">
        <v>72</v>
      </c>
      <c r="C24" s="202" t="s">
        <v>83</v>
      </c>
      <c r="D24" s="21" t="s">
        <v>84</v>
      </c>
      <c r="E24" s="210">
        <f t="shared" si="0"/>
        <v>34.3708</v>
      </c>
      <c r="F24" s="210">
        <v>34.3708</v>
      </c>
      <c r="G24" s="210"/>
    </row>
    <row r="25" ht="19.95" customHeight="1" spans="1:7">
      <c r="A25" s="209">
        <v>211</v>
      </c>
      <c r="B25" s="202" t="s">
        <v>72</v>
      </c>
      <c r="C25" s="202" t="s">
        <v>74</v>
      </c>
      <c r="D25" s="21" t="s">
        <v>85</v>
      </c>
      <c r="E25" s="210">
        <f t="shared" si="0"/>
        <v>280.635</v>
      </c>
      <c r="F25" s="210"/>
      <c r="G25" s="210">
        <v>280.635</v>
      </c>
    </row>
    <row r="26" s="196" customFormat="1" ht="19.95" customHeight="1" spans="1:7">
      <c r="A26" s="214">
        <v>211</v>
      </c>
      <c r="B26" s="215" t="s">
        <v>68</v>
      </c>
      <c r="C26" s="212"/>
      <c r="D26" s="213" t="s">
        <v>86</v>
      </c>
      <c r="E26" s="27">
        <f t="shared" si="0"/>
        <v>432.0778</v>
      </c>
      <c r="F26" s="27">
        <f>SUM(F27)</f>
        <v>324.9027</v>
      </c>
      <c r="G26" s="27">
        <f>SUM(G27)</f>
        <v>107.1751</v>
      </c>
    </row>
    <row r="27" ht="19.95" customHeight="1" spans="1:7">
      <c r="A27" s="209">
        <v>211</v>
      </c>
      <c r="B27" s="202" t="s">
        <v>68</v>
      </c>
      <c r="C27" s="202" t="s">
        <v>70</v>
      </c>
      <c r="D27" s="21" t="s">
        <v>87</v>
      </c>
      <c r="E27" s="210">
        <f t="shared" si="0"/>
        <v>432.0778</v>
      </c>
      <c r="F27" s="210">
        <v>324.9027</v>
      </c>
      <c r="G27" s="210">
        <v>107.1751</v>
      </c>
    </row>
    <row r="28" s="195" customFormat="1" ht="19.95" customHeight="1" spans="1:7">
      <c r="A28" s="205">
        <v>221</v>
      </c>
      <c r="B28" s="206"/>
      <c r="C28" s="206"/>
      <c r="D28" s="207" t="s">
        <v>88</v>
      </c>
      <c r="E28" s="204">
        <f t="shared" si="0"/>
        <v>60.1163</v>
      </c>
      <c r="F28" s="204">
        <f>SUM(F29)</f>
        <v>60.1163</v>
      </c>
      <c r="G28" s="204">
        <f>SUM(G29)</f>
        <v>0</v>
      </c>
    </row>
    <row r="29" ht="19.95" customHeight="1" spans="1:7">
      <c r="A29" s="209">
        <v>221</v>
      </c>
      <c r="B29" s="202" t="s">
        <v>70</v>
      </c>
      <c r="C29" s="202" t="s">
        <v>62</v>
      </c>
      <c r="D29" s="21" t="s">
        <v>89</v>
      </c>
      <c r="E29" s="210">
        <f t="shared" si="0"/>
        <v>60.1163</v>
      </c>
      <c r="F29" s="210">
        <v>60.1163</v>
      </c>
      <c r="G29" s="21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  <ignoredErrors>
    <ignoredError sqref="B8:C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topLeftCell="A4" workbookViewId="0">
      <selection activeCell="H36" sqref="H36"/>
    </sheetView>
  </sheetViews>
  <sheetFormatPr defaultColWidth="9" defaultRowHeight="13.5" outlineLevelCol="4"/>
  <cols>
    <col min="1" max="1" width="15.6666666666667" style="6" customWidth="1"/>
    <col min="2" max="2" width="26.6666666666667" style="6" customWidth="1"/>
    <col min="3" max="3" width="22.1083333333333" style="173" customWidth="1"/>
    <col min="4" max="4" width="19.1083333333333" style="6" customWidth="1"/>
    <col min="5" max="5" width="18" style="174" customWidth="1"/>
    <col min="6" max="16384" width="9" style="6"/>
  </cols>
  <sheetData>
    <row r="1" spans="1:1">
      <c r="A1" s="6" t="s">
        <v>90</v>
      </c>
    </row>
    <row r="2" ht="18" customHeight="1" spans="1:5">
      <c r="A2" s="175" t="s">
        <v>91</v>
      </c>
      <c r="B2" s="175"/>
      <c r="C2" s="176"/>
      <c r="D2" s="175"/>
      <c r="E2" s="177"/>
    </row>
    <row r="3" ht="18" customHeight="1" spans="1:5">
      <c r="A3" s="178"/>
      <c r="B3" s="178"/>
      <c r="C3" s="179"/>
      <c r="D3" s="178"/>
      <c r="E3" s="180" t="s">
        <v>3</v>
      </c>
    </row>
    <row r="4" ht="25.5" customHeight="1" spans="1:5">
      <c r="A4" s="181" t="s">
        <v>92</v>
      </c>
      <c r="B4" s="181"/>
      <c r="C4" s="182" t="s">
        <v>93</v>
      </c>
      <c r="D4" s="181"/>
      <c r="E4" s="183"/>
    </row>
    <row r="5" ht="24.75" customHeight="1" spans="1:5">
      <c r="A5" s="181" t="s">
        <v>52</v>
      </c>
      <c r="B5" s="181" t="s">
        <v>53</v>
      </c>
      <c r="C5" s="182" t="s">
        <v>8</v>
      </c>
      <c r="D5" s="181" t="s">
        <v>94</v>
      </c>
      <c r="E5" s="183" t="s">
        <v>95</v>
      </c>
    </row>
    <row r="6" s="3" customFormat="1" ht="18" customHeight="1" spans="1:5">
      <c r="A6" s="184"/>
      <c r="B6" s="184" t="s">
        <v>8</v>
      </c>
      <c r="C6" s="185">
        <f>SUM(C7,C18,C34)</f>
        <v>896.2875</v>
      </c>
      <c r="D6" s="185">
        <f>SUM(D7,D18,D34)</f>
        <v>748.6965</v>
      </c>
      <c r="E6" s="185">
        <f>SUM(E7,E18,E34)</f>
        <v>147.591</v>
      </c>
    </row>
    <row r="7" s="3" customFormat="1" spans="1:5">
      <c r="A7" s="186">
        <v>301</v>
      </c>
      <c r="B7" s="186" t="s">
        <v>96</v>
      </c>
      <c r="C7" s="185">
        <f t="shared" ref="C7:C18" si="0">D7+E7</f>
        <v>730.1131</v>
      </c>
      <c r="D7" s="187">
        <f>SUM(D8:D17)</f>
        <v>730.1131</v>
      </c>
      <c r="E7" s="187">
        <f>SUM(E8:E17)</f>
        <v>0</v>
      </c>
    </row>
    <row r="8" spans="1:5">
      <c r="A8" s="34">
        <v>30101</v>
      </c>
      <c r="B8" s="188" t="s">
        <v>97</v>
      </c>
      <c r="C8" s="189">
        <f t="shared" si="0"/>
        <v>216.8797</v>
      </c>
      <c r="D8" s="190">
        <v>216.8797</v>
      </c>
      <c r="E8" s="190"/>
    </row>
    <row r="9" spans="1:5">
      <c r="A9" s="34">
        <v>30102</v>
      </c>
      <c r="B9" s="188" t="s">
        <v>98</v>
      </c>
      <c r="C9" s="189">
        <f t="shared" si="0"/>
        <v>136.3285</v>
      </c>
      <c r="D9" s="190">
        <v>136.3285</v>
      </c>
      <c r="E9" s="190"/>
    </row>
    <row r="10" spans="1:5">
      <c r="A10" s="34">
        <v>30103</v>
      </c>
      <c r="B10" s="188" t="s">
        <v>99</v>
      </c>
      <c r="C10" s="189">
        <f t="shared" si="0"/>
        <v>101.7942</v>
      </c>
      <c r="D10" s="190">
        <v>101.7942</v>
      </c>
      <c r="E10" s="190"/>
    </row>
    <row r="11" spans="1:5">
      <c r="A11" s="34">
        <v>30107</v>
      </c>
      <c r="B11" s="188" t="s">
        <v>100</v>
      </c>
      <c r="C11" s="189">
        <f t="shared" si="0"/>
        <v>28.3501</v>
      </c>
      <c r="D11" s="190">
        <v>28.3501</v>
      </c>
      <c r="E11" s="190"/>
    </row>
    <row r="12" spans="1:5">
      <c r="A12" s="34">
        <v>30108</v>
      </c>
      <c r="B12" s="188" t="s">
        <v>101</v>
      </c>
      <c r="C12" s="189">
        <f t="shared" si="0"/>
        <v>80.1552</v>
      </c>
      <c r="D12" s="190">
        <v>80.1552</v>
      </c>
      <c r="E12" s="190"/>
    </row>
    <row r="13" spans="1:5">
      <c r="A13" s="34">
        <v>30109</v>
      </c>
      <c r="B13" s="188" t="s">
        <v>102</v>
      </c>
      <c r="C13" s="189">
        <f t="shared" si="0"/>
        <v>40.0777</v>
      </c>
      <c r="D13" s="190">
        <v>40.0777</v>
      </c>
      <c r="E13" s="190"/>
    </row>
    <row r="14" spans="1:5">
      <c r="A14" s="34">
        <v>30110</v>
      </c>
      <c r="B14" s="188" t="s">
        <v>103</v>
      </c>
      <c r="C14" s="189">
        <f t="shared" si="0"/>
        <v>35.0679</v>
      </c>
      <c r="D14" s="190">
        <v>35.0679</v>
      </c>
      <c r="E14" s="190"/>
    </row>
    <row r="15" spans="1:5">
      <c r="A15" s="34">
        <v>30111</v>
      </c>
      <c r="B15" s="188" t="s">
        <v>73</v>
      </c>
      <c r="C15" s="189">
        <f t="shared" si="0"/>
        <v>26.7599</v>
      </c>
      <c r="D15" s="190">
        <v>26.7599</v>
      </c>
      <c r="E15" s="190"/>
    </row>
    <row r="16" spans="1:5">
      <c r="A16" s="34">
        <v>30112</v>
      </c>
      <c r="B16" s="188" t="s">
        <v>104</v>
      </c>
      <c r="C16" s="189">
        <f t="shared" si="0"/>
        <v>4.5836</v>
      </c>
      <c r="D16" s="190">
        <v>4.5836</v>
      </c>
      <c r="E16" s="190"/>
    </row>
    <row r="17" spans="1:5">
      <c r="A17" s="34">
        <v>30113</v>
      </c>
      <c r="B17" s="188" t="s">
        <v>89</v>
      </c>
      <c r="C17" s="189">
        <f t="shared" si="0"/>
        <v>60.1163</v>
      </c>
      <c r="D17" s="190">
        <v>60.1163</v>
      </c>
      <c r="E17" s="190"/>
    </row>
    <row r="18" s="3" customFormat="1" spans="1:5">
      <c r="A18" s="186">
        <v>302</v>
      </c>
      <c r="B18" s="186" t="s">
        <v>105</v>
      </c>
      <c r="C18" s="185">
        <f t="shared" si="0"/>
        <v>147.591</v>
      </c>
      <c r="D18" s="187">
        <f>SUM(D19:D33)</f>
        <v>0</v>
      </c>
      <c r="E18" s="187">
        <f>SUM(E19:E33)</f>
        <v>147.591</v>
      </c>
    </row>
    <row r="19" spans="1:5">
      <c r="A19" s="38">
        <v>30201</v>
      </c>
      <c r="B19" s="37" t="s">
        <v>106</v>
      </c>
      <c r="C19" s="189">
        <f t="shared" ref="C19:C37" si="1">D19+E19</f>
        <v>9.66</v>
      </c>
      <c r="D19" s="191"/>
      <c r="E19" s="191">
        <v>9.66</v>
      </c>
    </row>
    <row r="20" spans="1:5">
      <c r="A20" s="38">
        <v>30202</v>
      </c>
      <c r="B20" s="37" t="s">
        <v>107</v>
      </c>
      <c r="C20" s="189">
        <f t="shared" si="1"/>
        <v>1</v>
      </c>
      <c r="D20" s="191"/>
      <c r="E20" s="191">
        <v>1</v>
      </c>
    </row>
    <row r="21" spans="1:5">
      <c r="A21" s="38">
        <v>30206</v>
      </c>
      <c r="B21" s="37" t="s">
        <v>108</v>
      </c>
      <c r="C21" s="189">
        <f t="shared" si="1"/>
        <v>4</v>
      </c>
      <c r="D21" s="191"/>
      <c r="E21" s="191">
        <v>4</v>
      </c>
    </row>
    <row r="22" spans="1:5">
      <c r="A22" s="38">
        <v>30207</v>
      </c>
      <c r="B22" s="37" t="s">
        <v>109</v>
      </c>
      <c r="C22" s="189">
        <f t="shared" si="1"/>
        <v>7.464</v>
      </c>
      <c r="D22" s="191"/>
      <c r="E22" s="191">
        <v>7.464</v>
      </c>
    </row>
    <row r="23" spans="1:5">
      <c r="A23" s="38">
        <v>30209</v>
      </c>
      <c r="B23" s="37" t="s">
        <v>110</v>
      </c>
      <c r="C23" s="189">
        <f t="shared" si="1"/>
        <v>11.712</v>
      </c>
      <c r="D23" s="191"/>
      <c r="E23" s="191">
        <v>11.712</v>
      </c>
    </row>
    <row r="24" spans="1:5">
      <c r="A24" s="38">
        <v>30211</v>
      </c>
      <c r="B24" s="37" t="s">
        <v>111</v>
      </c>
      <c r="C24" s="189">
        <f t="shared" si="1"/>
        <v>2.205</v>
      </c>
      <c r="D24" s="191"/>
      <c r="E24" s="191">
        <v>2.205</v>
      </c>
    </row>
    <row r="25" spans="1:5">
      <c r="A25" s="38">
        <v>30213</v>
      </c>
      <c r="B25" s="37" t="s">
        <v>112</v>
      </c>
      <c r="C25" s="189">
        <f t="shared" si="1"/>
        <v>1.5</v>
      </c>
      <c r="D25" s="191"/>
      <c r="E25" s="191">
        <v>1.5</v>
      </c>
    </row>
    <row r="26" spans="1:5">
      <c r="A26" s="38">
        <v>30214</v>
      </c>
      <c r="B26" s="37" t="s">
        <v>113</v>
      </c>
      <c r="C26" s="189">
        <f t="shared" si="1"/>
        <v>2</v>
      </c>
      <c r="D26" s="191"/>
      <c r="E26" s="191">
        <v>2</v>
      </c>
    </row>
    <row r="27" spans="1:5">
      <c r="A27" s="38">
        <v>30215</v>
      </c>
      <c r="B27" s="37" t="s">
        <v>114</v>
      </c>
      <c r="C27" s="189">
        <f t="shared" si="1"/>
        <v>2.2</v>
      </c>
      <c r="D27" s="191"/>
      <c r="E27" s="191">
        <v>2.2</v>
      </c>
    </row>
    <row r="28" spans="1:5">
      <c r="A28" s="38">
        <v>30216</v>
      </c>
      <c r="B28" s="37" t="s">
        <v>115</v>
      </c>
      <c r="C28" s="189">
        <f t="shared" si="1"/>
        <v>3</v>
      </c>
      <c r="D28" s="191"/>
      <c r="E28" s="191">
        <v>3</v>
      </c>
    </row>
    <row r="29" spans="1:5">
      <c r="A29" s="38">
        <v>30217</v>
      </c>
      <c r="B29" s="37" t="s">
        <v>116</v>
      </c>
      <c r="C29" s="189">
        <f t="shared" si="1"/>
        <v>8.44</v>
      </c>
      <c r="D29" s="191"/>
      <c r="E29" s="191">
        <v>8.44</v>
      </c>
    </row>
    <row r="30" spans="1:5">
      <c r="A30" s="38">
        <v>30228</v>
      </c>
      <c r="B30" s="37" t="s">
        <v>117</v>
      </c>
      <c r="C30" s="189">
        <f t="shared" si="1"/>
        <v>10.02</v>
      </c>
      <c r="D30" s="191"/>
      <c r="E30" s="191">
        <v>10.02</v>
      </c>
    </row>
    <row r="31" spans="1:5">
      <c r="A31" s="38">
        <v>30231</v>
      </c>
      <c r="B31" s="37" t="s">
        <v>118</v>
      </c>
      <c r="C31" s="189">
        <f t="shared" si="1"/>
        <v>7</v>
      </c>
      <c r="D31" s="191"/>
      <c r="E31" s="191">
        <v>7</v>
      </c>
    </row>
    <row r="32" spans="1:5">
      <c r="A32" s="38">
        <v>30239</v>
      </c>
      <c r="B32" s="37" t="s">
        <v>119</v>
      </c>
      <c r="C32" s="189">
        <f t="shared" si="1"/>
        <v>46.26</v>
      </c>
      <c r="D32" s="191"/>
      <c r="E32" s="191">
        <v>46.26</v>
      </c>
    </row>
    <row r="33" spans="1:5">
      <c r="A33" s="38">
        <v>30299</v>
      </c>
      <c r="B33" s="37" t="s">
        <v>120</v>
      </c>
      <c r="C33" s="189">
        <f t="shared" si="1"/>
        <v>31.13</v>
      </c>
      <c r="D33" s="191"/>
      <c r="E33" s="191">
        <v>31.13</v>
      </c>
    </row>
    <row r="34" s="3" customFormat="1" spans="1:5">
      <c r="A34" s="192">
        <v>303</v>
      </c>
      <c r="B34" s="44" t="s">
        <v>121</v>
      </c>
      <c r="C34" s="185">
        <f t="shared" si="1"/>
        <v>18.5834</v>
      </c>
      <c r="D34" s="193">
        <f>SUM(D35:D37)</f>
        <v>18.5834</v>
      </c>
      <c r="E34" s="193">
        <f>SUM(E35:E37)</f>
        <v>0</v>
      </c>
    </row>
    <row r="35" spans="1:5">
      <c r="A35" s="38">
        <v>30301</v>
      </c>
      <c r="B35" s="37" t="s">
        <v>122</v>
      </c>
      <c r="C35" s="189">
        <f t="shared" si="1"/>
        <v>1</v>
      </c>
      <c r="D35" s="191">
        <v>1</v>
      </c>
      <c r="E35" s="191"/>
    </row>
    <row r="36" spans="1:5">
      <c r="A36" s="38">
        <v>30302</v>
      </c>
      <c r="B36" s="37" t="s">
        <v>123</v>
      </c>
      <c r="C36" s="189">
        <f t="shared" si="1"/>
        <v>12.3514</v>
      </c>
      <c r="D36" s="191">
        <v>12.3514</v>
      </c>
      <c r="E36" s="191"/>
    </row>
    <row r="37" spans="1:5">
      <c r="A37" s="38">
        <v>30399</v>
      </c>
      <c r="B37" s="37" t="s">
        <v>124</v>
      </c>
      <c r="C37" s="189">
        <f t="shared" si="1"/>
        <v>5.232</v>
      </c>
      <c r="D37" s="191">
        <v>5.232</v>
      </c>
      <c r="E37" s="19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G8" sqref="G8"/>
    </sheetView>
  </sheetViews>
  <sheetFormatPr defaultColWidth="9" defaultRowHeight="14.25" outlineLevelCol="7"/>
  <cols>
    <col min="1" max="1" width="26.2166666666667" style="141" customWidth="1"/>
    <col min="2" max="2" width="18.1083333333333" style="141" customWidth="1"/>
    <col min="3" max="3" width="19.2166666666667" style="141" customWidth="1"/>
    <col min="4" max="6" width="15.775" style="141" customWidth="1"/>
    <col min="7" max="7" width="14.8833333333333" style="141" customWidth="1"/>
    <col min="8" max="8" width="15.3333333333333" style="141" customWidth="1"/>
    <col min="9" max="16384" width="9" style="141"/>
  </cols>
  <sheetData>
    <row r="1" ht="13.5" spans="1:8">
      <c r="A1" s="142"/>
      <c r="H1" s="158" t="s">
        <v>125</v>
      </c>
    </row>
    <row r="2" ht="26.25" customHeight="1" spans="1:7">
      <c r="A2" s="159" t="s">
        <v>126</v>
      </c>
      <c r="B2" s="159"/>
      <c r="C2" s="159"/>
      <c r="D2" s="159"/>
      <c r="E2" s="159"/>
      <c r="F2" s="159"/>
      <c r="G2" s="159"/>
    </row>
    <row r="3" ht="24" customHeight="1" spans="1:8">
      <c r="A3" s="160"/>
      <c r="B3" s="160" t="s">
        <v>127</v>
      </c>
      <c r="C3" s="158"/>
      <c r="H3" s="158" t="s">
        <v>128</v>
      </c>
    </row>
    <row r="4" ht="24" customHeight="1" spans="1:8">
      <c r="A4" s="161"/>
      <c r="B4" s="162" t="s">
        <v>129</v>
      </c>
      <c r="C4" s="163"/>
      <c r="D4" s="161" t="s">
        <v>130</v>
      </c>
      <c r="E4" s="161"/>
      <c r="F4" s="162" t="s">
        <v>131</v>
      </c>
      <c r="G4" s="164"/>
      <c r="H4" s="163"/>
    </row>
    <row r="5" s="157" customFormat="1" ht="34.5" customHeight="1" spans="1:8">
      <c r="A5" s="145" t="s">
        <v>6</v>
      </c>
      <c r="B5" s="145" t="s">
        <v>132</v>
      </c>
      <c r="C5" s="145" t="s">
        <v>133</v>
      </c>
      <c r="D5" s="145" t="s">
        <v>134</v>
      </c>
      <c r="E5" s="145" t="s">
        <v>133</v>
      </c>
      <c r="F5" s="145" t="s">
        <v>135</v>
      </c>
      <c r="G5" s="145" t="s">
        <v>136</v>
      </c>
      <c r="H5" s="145" t="s">
        <v>137</v>
      </c>
    </row>
    <row r="6" ht="24.9" customHeight="1" spans="1:8">
      <c r="A6" s="161" t="s">
        <v>8</v>
      </c>
      <c r="B6" s="165">
        <f>B7+B8+B9</f>
        <v>27.44</v>
      </c>
      <c r="C6" s="165">
        <f>C7+C8+C9</f>
        <v>27.44</v>
      </c>
      <c r="D6" s="165">
        <f>D7+D8+D9</f>
        <v>39</v>
      </c>
      <c r="E6" s="165">
        <f>E7+E8+E9</f>
        <v>39</v>
      </c>
      <c r="F6" s="165">
        <f>F7+F8+F9</f>
        <v>-11.56</v>
      </c>
      <c r="G6" s="166">
        <f>F6/E6</f>
        <v>-0.296410256410256</v>
      </c>
      <c r="H6" s="167"/>
    </row>
    <row r="7" ht="24.9" customHeight="1" spans="1:8">
      <c r="A7" s="168" t="s">
        <v>138</v>
      </c>
      <c r="B7" s="169">
        <v>0</v>
      </c>
      <c r="C7" s="169">
        <v>0</v>
      </c>
      <c r="D7" s="169">
        <v>0</v>
      </c>
      <c r="E7" s="169">
        <v>0</v>
      </c>
      <c r="F7" s="165"/>
      <c r="G7" s="166"/>
      <c r="H7" s="170"/>
    </row>
    <row r="8" ht="53.4" customHeight="1" spans="1:8">
      <c r="A8" s="168" t="s">
        <v>139</v>
      </c>
      <c r="B8" s="165">
        <v>8.44</v>
      </c>
      <c r="C8" s="165">
        <v>8.44</v>
      </c>
      <c r="D8" s="165">
        <v>18</v>
      </c>
      <c r="E8" s="165">
        <v>18</v>
      </c>
      <c r="F8" s="165">
        <f>C8-E8</f>
        <v>-9.56</v>
      </c>
      <c r="G8" s="166">
        <f>F8/E8*100%</f>
        <v>-0.531111111111111</v>
      </c>
      <c r="H8" s="171" t="s">
        <v>140</v>
      </c>
    </row>
    <row r="9" ht="59.4" customHeight="1" spans="1:8">
      <c r="A9" s="168" t="s">
        <v>141</v>
      </c>
      <c r="B9" s="165">
        <v>19</v>
      </c>
      <c r="C9" s="165">
        <v>19</v>
      </c>
      <c r="D9" s="165">
        <v>21</v>
      </c>
      <c r="E9" s="165">
        <v>21</v>
      </c>
      <c r="F9" s="165">
        <f>C9-E9</f>
        <v>-2</v>
      </c>
      <c r="G9" s="166">
        <f>F9/E9*100%</f>
        <v>-0.0952380952380952</v>
      </c>
      <c r="H9" s="172" t="s">
        <v>140</v>
      </c>
    </row>
    <row r="10" ht="24.9" customHeight="1" spans="1:8">
      <c r="A10" s="168" t="s">
        <v>142</v>
      </c>
      <c r="B10" s="165">
        <v>19</v>
      </c>
      <c r="C10" s="165">
        <v>19</v>
      </c>
      <c r="D10" s="165">
        <v>21</v>
      </c>
      <c r="E10" s="165">
        <v>21</v>
      </c>
      <c r="F10" s="165">
        <f>C10-E10</f>
        <v>-2</v>
      </c>
      <c r="G10" s="166">
        <f>F10/E10*100%</f>
        <v>-0.0952380952380952</v>
      </c>
      <c r="H10" s="167"/>
    </row>
    <row r="11" ht="24.9" customHeight="1" spans="1:8">
      <c r="A11" s="168" t="s">
        <v>143</v>
      </c>
      <c r="B11" s="169">
        <v>0</v>
      </c>
      <c r="C11" s="169">
        <v>0</v>
      </c>
      <c r="D11" s="169">
        <v>0</v>
      </c>
      <c r="E11" s="169">
        <v>0</v>
      </c>
      <c r="F11" s="165"/>
      <c r="G11" s="166"/>
      <c r="H11" s="16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D14" sqref="D14"/>
    </sheetView>
  </sheetViews>
  <sheetFormatPr defaultColWidth="9" defaultRowHeight="14.25"/>
  <cols>
    <col min="1" max="1" width="3.775" style="141" customWidth="1"/>
    <col min="2" max="2" width="4.33333333333333" style="141" customWidth="1"/>
    <col min="3" max="3" width="3.88333333333333" style="141" customWidth="1"/>
    <col min="4" max="4" width="12.3333333333333" style="141" customWidth="1"/>
    <col min="5" max="5" width="25.2166666666667" style="141" customWidth="1"/>
    <col min="6" max="18" width="11.1083333333333" style="141" customWidth="1"/>
    <col min="19" max="16384" width="9" style="141"/>
  </cols>
  <sheetData>
    <row r="1" ht="13.5" spans="1:18">
      <c r="A1" s="142"/>
      <c r="R1" s="155" t="s">
        <v>144</v>
      </c>
    </row>
    <row r="2" ht="20.25" spans="1:18">
      <c r="A2" s="143" t="s">
        <v>145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="140" customFormat="1" customHeight="1" spans="1:1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56" t="s">
        <v>3</v>
      </c>
    </row>
    <row r="4" s="140" customFormat="1" customHeight="1" spans="1:18">
      <c r="A4" s="145" t="s">
        <v>52</v>
      </c>
      <c r="B4" s="145"/>
      <c r="C4" s="145"/>
      <c r="D4" s="146" t="s">
        <v>146</v>
      </c>
      <c r="E4" s="146" t="s">
        <v>147</v>
      </c>
      <c r="F4" s="145" t="s">
        <v>148</v>
      </c>
      <c r="G4" s="145" t="s">
        <v>54</v>
      </c>
      <c r="H4" s="145"/>
      <c r="I4" s="145"/>
      <c r="J4" s="145"/>
      <c r="K4" s="145" t="s">
        <v>55</v>
      </c>
      <c r="L4" s="145"/>
      <c r="M4" s="145"/>
      <c r="N4" s="145"/>
      <c r="O4" s="145"/>
      <c r="P4" s="145"/>
      <c r="Q4" s="145"/>
      <c r="R4" s="145"/>
    </row>
    <row r="5" s="140" customFormat="1" ht="42" customHeight="1" spans="1:18">
      <c r="A5" s="145" t="s">
        <v>56</v>
      </c>
      <c r="B5" s="145" t="s">
        <v>57</v>
      </c>
      <c r="C5" s="145" t="s">
        <v>58</v>
      </c>
      <c r="D5" s="147"/>
      <c r="E5" s="147"/>
      <c r="F5" s="145"/>
      <c r="G5" s="145" t="s">
        <v>8</v>
      </c>
      <c r="H5" s="145" t="s">
        <v>96</v>
      </c>
      <c r="I5" s="145" t="s">
        <v>149</v>
      </c>
      <c r="J5" s="145" t="s">
        <v>121</v>
      </c>
      <c r="K5" s="145" t="s">
        <v>8</v>
      </c>
      <c r="L5" s="145" t="s">
        <v>150</v>
      </c>
      <c r="M5" s="145" t="s">
        <v>151</v>
      </c>
      <c r="N5" s="145" t="s">
        <v>152</v>
      </c>
      <c r="O5" s="145" t="s">
        <v>153</v>
      </c>
      <c r="P5" s="145" t="s">
        <v>154</v>
      </c>
      <c r="Q5" s="145" t="s">
        <v>155</v>
      </c>
      <c r="R5" s="145" t="s">
        <v>156</v>
      </c>
    </row>
    <row r="6" s="140" customFormat="1" spans="1:18">
      <c r="A6" s="148" t="s">
        <v>59</v>
      </c>
      <c r="B6" s="148" t="s">
        <v>59</v>
      </c>
      <c r="C6" s="148" t="s">
        <v>59</v>
      </c>
      <c r="D6" s="148" t="s">
        <v>59</v>
      </c>
      <c r="E6" s="149" t="s">
        <v>59</v>
      </c>
      <c r="F6" s="145">
        <v>1</v>
      </c>
      <c r="G6" s="145">
        <v>2</v>
      </c>
      <c r="H6" s="145">
        <v>3</v>
      </c>
      <c r="I6" s="145">
        <v>4</v>
      </c>
      <c r="J6" s="145">
        <v>5</v>
      </c>
      <c r="K6" s="145">
        <v>6</v>
      </c>
      <c r="L6" s="145">
        <v>7</v>
      </c>
      <c r="M6" s="145">
        <v>8</v>
      </c>
      <c r="N6" s="145">
        <v>9</v>
      </c>
      <c r="O6" s="145">
        <v>10</v>
      </c>
      <c r="P6" s="145">
        <v>11</v>
      </c>
      <c r="Q6" s="145">
        <v>12</v>
      </c>
      <c r="R6" s="145">
        <v>13</v>
      </c>
    </row>
    <row r="7" ht="21" customHeight="1" spans="1:18">
      <c r="A7" s="150">
        <v>212</v>
      </c>
      <c r="B7" s="150"/>
      <c r="C7" s="150"/>
      <c r="D7" s="150"/>
      <c r="E7" s="151" t="s">
        <v>157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ht="29.4" customHeight="1" spans="1:18">
      <c r="A8" s="150"/>
      <c r="B8" s="153" t="s">
        <v>158</v>
      </c>
      <c r="C8" s="150"/>
      <c r="D8" s="150"/>
      <c r="E8" s="151" t="s">
        <v>159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ht="33" customHeight="1" spans="1:18">
      <c r="A9" s="150"/>
      <c r="B9" s="150"/>
      <c r="C9" s="150">
        <v>99</v>
      </c>
      <c r="D9" s="150"/>
      <c r="E9" s="151" t="s">
        <v>160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>
        <v>5000</v>
      </c>
    </row>
    <row r="10" spans="1:18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1:18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18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18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18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18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</row>
    <row r="16" spans="1:18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</row>
    <row r="17" spans="1:18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31"/>
  <sheetViews>
    <sheetView showGridLines="0" showZeros="0" workbookViewId="0">
      <selection activeCell="C27" sqref="C27"/>
    </sheetView>
  </sheetViews>
  <sheetFormatPr defaultColWidth="6.88333333333333" defaultRowHeight="13.5"/>
  <cols>
    <col min="1" max="1" width="29.4416666666667" style="55" customWidth="1"/>
    <col min="2" max="2" width="17.1083333333333" style="55" customWidth="1"/>
    <col min="3" max="3" width="12.6666666666667" style="55" customWidth="1"/>
    <col min="4" max="4" width="36.8833333333333" style="55" customWidth="1"/>
    <col min="5" max="5" width="15.6666666666667" style="55" customWidth="1"/>
    <col min="6" max="6" width="13.1083333333333" style="55" customWidth="1"/>
    <col min="7" max="9" width="6.88333333333333" style="55" customWidth="1"/>
    <col min="10" max="10" width="15.775" style="55" customWidth="1"/>
    <col min="11" max="11" width="17.2166666666667" style="55" customWidth="1"/>
    <col min="12" max="12" width="23.2166666666667" style="55" customWidth="1"/>
    <col min="13" max="13" width="15.775" style="55" customWidth="1"/>
    <col min="14" max="14" width="17.2166666666667" style="55" customWidth="1"/>
    <col min="15" max="15" width="21.775" style="55" customWidth="1"/>
    <col min="16" max="16" width="29.2166666666667" style="55" customWidth="1"/>
    <col min="17" max="17" width="15.775" style="55" customWidth="1"/>
    <col min="18" max="19" width="27.775" style="55" customWidth="1"/>
    <col min="20" max="20" width="17.2166666666667" style="55" customWidth="1"/>
    <col min="21" max="22" width="27.775" style="55" customWidth="1"/>
    <col min="23" max="23" width="33.775" style="55" customWidth="1"/>
    <col min="24" max="24" width="27.775" style="55" customWidth="1"/>
    <col min="25" max="25" width="14.2166666666667" style="55" customWidth="1"/>
    <col min="26" max="26" width="33.775" style="55" customWidth="1"/>
    <col min="27" max="27" width="26.2166666666667" style="55" customWidth="1"/>
    <col min="28" max="28" width="20.2166666666667" style="55" customWidth="1"/>
    <col min="29" max="29" width="15.775" style="55" customWidth="1"/>
    <col min="30" max="30" width="26.2166666666667" style="55" customWidth="1"/>
    <col min="31" max="31" width="18.775" style="55" customWidth="1"/>
    <col min="32" max="32" width="23.2166666666667" style="55" customWidth="1"/>
    <col min="33" max="33" width="26.2166666666667" style="55" customWidth="1"/>
    <col min="34" max="35" width="23.2166666666667" style="55" customWidth="1"/>
    <col min="36" max="36" width="20.2166666666667" style="55" customWidth="1"/>
    <col min="37" max="37" width="27.775" style="55" customWidth="1"/>
    <col min="38" max="38" width="24.775" style="55" customWidth="1"/>
    <col min="39" max="39" width="23.2166666666667" style="55" customWidth="1"/>
    <col min="40" max="40" width="20.2166666666667" style="55" customWidth="1"/>
    <col min="41" max="42" width="18.775" style="55" customWidth="1"/>
    <col min="43" max="43" width="21" style="55" customWidth="1"/>
    <col min="44" max="44" width="15.775" style="55" customWidth="1"/>
    <col min="45" max="45" width="26.2166666666667" style="55" customWidth="1"/>
    <col min="46" max="46" width="16.775" style="55" customWidth="1"/>
    <col min="47" max="47" width="22.775" style="55" customWidth="1"/>
    <col min="48" max="48" width="20.775" style="55" customWidth="1"/>
    <col min="49" max="16384" width="6.88333333333333" style="55"/>
  </cols>
  <sheetData>
    <row r="1" s="100" customFormat="1" customHeight="1" spans="1:6">
      <c r="A1" s="58" t="s">
        <v>161</v>
      </c>
      <c r="B1" s="55"/>
      <c r="C1" s="55"/>
      <c r="D1" s="55"/>
      <c r="E1" s="55"/>
      <c r="F1" s="104" t="s">
        <v>162</v>
      </c>
    </row>
    <row r="2" s="62" customFormat="1" ht="30.75" customHeight="1" spans="1:45">
      <c r="A2" s="105" t="s">
        <v>163</v>
      </c>
      <c r="B2" s="105"/>
      <c r="C2" s="105"/>
      <c r="D2" s="105"/>
      <c r="E2" s="105"/>
      <c r="F2" s="10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L2" s="49"/>
      <c r="AM2" s="49"/>
      <c r="AS2" s="49"/>
    </row>
    <row r="3" s="62" customFormat="1" ht="12" customHeight="1" spans="1:52">
      <c r="A3" s="107"/>
      <c r="B3" s="108"/>
      <c r="F3" s="86" t="s">
        <v>3</v>
      </c>
      <c r="G3" s="109"/>
      <c r="H3" s="110"/>
      <c r="I3" s="109"/>
      <c r="J3" s="109"/>
      <c r="K3" s="109"/>
      <c r="L3" s="109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9"/>
    </row>
    <row r="4" s="101" customFormat="1" ht="25.5" customHeight="1" spans="1:6">
      <c r="A4" s="111" t="s">
        <v>164</v>
      </c>
      <c r="B4" s="112" t="s">
        <v>165</v>
      </c>
      <c r="C4" s="111" t="s">
        <v>166</v>
      </c>
      <c r="D4" s="111" t="s">
        <v>167</v>
      </c>
      <c r="E4" s="112" t="s">
        <v>165</v>
      </c>
      <c r="F4" s="111" t="s">
        <v>166</v>
      </c>
    </row>
    <row r="5" s="102" customFormat="1" ht="20.25" customHeight="1" spans="1:6">
      <c r="A5" s="113" t="s">
        <v>168</v>
      </c>
      <c r="B5" s="114">
        <f>SUM(B6:B7)</f>
        <v>6075.8865</v>
      </c>
      <c r="C5" s="115"/>
      <c r="D5" s="113" t="s">
        <v>169</v>
      </c>
      <c r="E5" s="114">
        <f>SUM(E6:E8)</f>
        <v>6075.8865</v>
      </c>
      <c r="F5" s="115"/>
    </row>
    <row r="6" s="102" customFormat="1" ht="20.25" customHeight="1" spans="1:6">
      <c r="A6" s="116" t="s">
        <v>170</v>
      </c>
      <c r="B6" s="114">
        <v>5878.9465</v>
      </c>
      <c r="C6" s="115"/>
      <c r="D6" s="116" t="s">
        <v>170</v>
      </c>
      <c r="E6" s="114">
        <v>5878.9465</v>
      </c>
      <c r="F6" s="115"/>
    </row>
    <row r="7" s="102" customFormat="1" ht="28.8" customHeight="1" spans="1:6">
      <c r="A7" s="116" t="s">
        <v>171</v>
      </c>
      <c r="B7" s="114">
        <v>196.94</v>
      </c>
      <c r="C7" s="115"/>
      <c r="D7" s="116" t="s">
        <v>172</v>
      </c>
      <c r="E7" s="114">
        <v>196.94</v>
      </c>
      <c r="F7" s="115"/>
    </row>
    <row r="8" s="102" customFormat="1" ht="19.5" customHeight="1" spans="1:6">
      <c r="A8" s="116" t="s">
        <v>173</v>
      </c>
      <c r="B8" s="114"/>
      <c r="C8" s="115"/>
      <c r="D8" s="116" t="s">
        <v>174</v>
      </c>
      <c r="E8" s="114"/>
      <c r="F8" s="115"/>
    </row>
    <row r="9" s="102" customFormat="1" ht="20.25" customHeight="1" spans="1:6">
      <c r="A9" s="113" t="s">
        <v>175</v>
      </c>
      <c r="B9" s="114">
        <v>5000</v>
      </c>
      <c r="C9" s="115"/>
      <c r="D9" s="113" t="s">
        <v>175</v>
      </c>
      <c r="E9" s="114">
        <v>5000</v>
      </c>
      <c r="F9" s="115"/>
    </row>
    <row r="10" s="102" customFormat="1" ht="20.25" customHeight="1" spans="1:6">
      <c r="A10" s="113" t="s">
        <v>176</v>
      </c>
      <c r="B10" s="114"/>
      <c r="C10" s="115"/>
      <c r="D10" s="113" t="s">
        <v>177</v>
      </c>
      <c r="E10" s="117"/>
      <c r="F10" s="115"/>
    </row>
    <row r="11" s="102" customFormat="1" ht="20.25" customHeight="1" spans="1:6">
      <c r="A11" s="113" t="s">
        <v>178</v>
      </c>
      <c r="B11" s="117"/>
      <c r="C11" s="115"/>
      <c r="D11" s="113" t="s">
        <v>179</v>
      </c>
      <c r="E11" s="118"/>
      <c r="F11" s="115"/>
    </row>
    <row r="12" s="102" customFormat="1" ht="20.25" customHeight="1" spans="1:6">
      <c r="A12" s="113" t="s">
        <v>180</v>
      </c>
      <c r="B12" s="114"/>
      <c r="C12" s="115"/>
      <c r="D12" s="113" t="s">
        <v>181</v>
      </c>
      <c r="E12" s="114"/>
      <c r="F12" s="115"/>
    </row>
    <row r="13" s="102" customFormat="1" ht="20.25" customHeight="1" spans="1:6">
      <c r="A13" s="113" t="s">
        <v>182</v>
      </c>
      <c r="B13" s="117"/>
      <c r="C13" s="115"/>
      <c r="D13" s="113" t="s">
        <v>183</v>
      </c>
      <c r="E13" s="114"/>
      <c r="F13" s="115"/>
    </row>
    <row r="14" s="102" customFormat="1" ht="20.25" customHeight="1" spans="1:6">
      <c r="A14" s="119" t="s">
        <v>184</v>
      </c>
      <c r="B14" s="120"/>
      <c r="C14" s="119"/>
      <c r="D14" s="116" t="s">
        <v>185</v>
      </c>
      <c r="E14" s="117">
        <v>1532.0153</v>
      </c>
      <c r="F14" s="115"/>
    </row>
    <row r="15" s="102" customFormat="1" ht="20.25" customHeight="1" spans="1:6">
      <c r="A15" s="119" t="s">
        <v>186</v>
      </c>
      <c r="B15" s="121"/>
      <c r="C15" s="122"/>
      <c r="D15" s="113"/>
      <c r="E15" s="123"/>
      <c r="F15" s="115"/>
    </row>
    <row r="16" s="101" customFormat="1" ht="20.25" customHeight="1" spans="1:6">
      <c r="A16" s="124"/>
      <c r="B16" s="114"/>
      <c r="C16" s="125"/>
      <c r="D16" s="113"/>
      <c r="E16" s="114"/>
      <c r="F16" s="125"/>
    </row>
    <row r="17" s="101" customFormat="1" ht="20.25" customHeight="1" spans="1:6">
      <c r="A17" s="126" t="s">
        <v>187</v>
      </c>
      <c r="B17" s="127">
        <f>SUM(B5,B9)</f>
        <v>11075.8865</v>
      </c>
      <c r="C17" s="128"/>
      <c r="D17" s="126" t="s">
        <v>188</v>
      </c>
      <c r="E17" s="129">
        <f>SUM(E5,E9,E14)</f>
        <v>12607.9018</v>
      </c>
      <c r="F17" s="130"/>
    </row>
    <row r="18" s="102" customFormat="1" ht="20.25" customHeight="1" spans="1:6">
      <c r="A18" s="113" t="s">
        <v>189</v>
      </c>
      <c r="B18" s="117">
        <v>1532.0153</v>
      </c>
      <c r="C18" s="115"/>
      <c r="D18" s="113"/>
      <c r="E18" s="118"/>
      <c r="F18" s="115"/>
    </row>
    <row r="19" s="102" customFormat="1" ht="20.25" customHeight="1" spans="1:6">
      <c r="A19" s="119"/>
      <c r="B19" s="131"/>
      <c r="C19" s="119"/>
      <c r="D19" s="119"/>
      <c r="E19" s="120"/>
      <c r="F19" s="119"/>
    </row>
    <row r="20" s="102" customFormat="1" ht="20.25" customHeight="1" spans="1:6">
      <c r="A20" s="119"/>
      <c r="B20" s="132"/>
      <c r="C20" s="119"/>
      <c r="D20" s="119"/>
      <c r="E20" s="121"/>
      <c r="F20" s="119"/>
    </row>
    <row r="21" s="102" customFormat="1" ht="20.25" customHeight="1" spans="1:6">
      <c r="A21" s="119"/>
      <c r="B21" s="132"/>
      <c r="C21" s="119"/>
      <c r="D21" s="119"/>
      <c r="E21" s="133"/>
      <c r="F21" s="119"/>
    </row>
    <row r="22" s="102" customFormat="1" ht="12.75" customHeight="1" spans="1:6">
      <c r="A22" s="119"/>
      <c r="B22" s="134"/>
      <c r="C22" s="119"/>
      <c r="D22" s="113"/>
      <c r="E22" s="133"/>
      <c r="F22" s="115"/>
    </row>
    <row r="23" s="101" customFormat="1" ht="20.25" customHeight="1" spans="1:6">
      <c r="A23" s="126" t="s">
        <v>190</v>
      </c>
      <c r="B23" s="129">
        <f>SUM(B17:B18)</f>
        <v>12607.9018</v>
      </c>
      <c r="C23" s="125"/>
      <c r="D23" s="126" t="s">
        <v>191</v>
      </c>
      <c r="E23" s="129">
        <f>E17</f>
        <v>12607.9018</v>
      </c>
      <c r="F23" s="125"/>
    </row>
    <row r="24" s="102" customFormat="1" ht="10.5" customHeight="1" spans="5:5">
      <c r="E24" s="135"/>
    </row>
    <row r="25" s="103" customFormat="1" ht="15" customHeight="1" spans="1:6">
      <c r="A25" s="136"/>
      <c r="B25" s="136"/>
      <c r="C25" s="136"/>
      <c r="D25" s="136"/>
      <c r="E25" s="136"/>
      <c r="F25" s="136"/>
    </row>
    <row r="26" ht="9.75" customHeight="1"/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6"/>
  <sheetViews>
    <sheetView showGridLines="0" showZeros="0" tabSelected="1" workbookViewId="0">
      <selection activeCell="AC12" sqref="AC12"/>
    </sheetView>
  </sheetViews>
  <sheetFormatPr defaultColWidth="6.88333333333333" defaultRowHeight="14.25"/>
  <cols>
    <col min="1" max="1" width="31.75" style="55" customWidth="1"/>
    <col min="2" max="2" width="13.125" style="56" customWidth="1"/>
    <col min="3" max="3" width="12.125" style="56" customWidth="1"/>
    <col min="4" max="6" width="12.125" style="57" customWidth="1"/>
    <col min="7" max="7" width="11.125" style="57" customWidth="1"/>
    <col min="8" max="8" width="7.125" style="57" customWidth="1"/>
    <col min="9" max="9" width="11.125" style="57" customWidth="1"/>
    <col min="10" max="13" width="7.125" style="57" customWidth="1"/>
    <col min="14" max="14" width="10.375" style="57" customWidth="1"/>
    <col min="15" max="16" width="12.125" style="55" customWidth="1"/>
    <col min="17" max="17" width="8.75" style="57" customWidth="1"/>
    <col min="18" max="18" width="10.375" style="57" customWidth="1"/>
    <col min="19" max="19" width="8.75" style="57" customWidth="1"/>
    <col min="20" max="20" width="5.75" style="55" customWidth="1"/>
    <col min="21" max="21" width="18.5" style="57" customWidth="1"/>
    <col min="22" max="22" width="15.25" style="55" customWidth="1"/>
    <col min="23" max="23" width="5.75" style="57" customWidth="1"/>
    <col min="24" max="24" width="15.25" style="55" customWidth="1"/>
    <col min="25" max="26" width="15.25" style="57" customWidth="1"/>
    <col min="27" max="27" width="7.125" style="57" customWidth="1"/>
    <col min="28" max="28" width="10.375" style="57" customWidth="1"/>
    <col min="29" max="29" width="13.375" style="57" customWidth="1"/>
    <col min="30" max="16384" width="6.88333333333333" style="57"/>
  </cols>
  <sheetData>
    <row r="1" ht="12.75" customHeight="1" spans="1:29">
      <c r="A1" s="58"/>
      <c r="AC1" s="94" t="s">
        <v>192</v>
      </c>
    </row>
    <row r="2" ht="30" customHeight="1" spans="1:28">
      <c r="A2" s="59" t="s">
        <v>193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ht="12" customHeight="1" spans="1:26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="49" customFormat="1" ht="10.5" customHeight="1" spans="1:29">
      <c r="A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86"/>
      <c r="R4" s="86"/>
      <c r="S4" s="86"/>
      <c r="T4" s="62"/>
      <c r="U4" s="86"/>
      <c r="V4" s="62"/>
      <c r="W4" s="62"/>
      <c r="X4" s="62"/>
      <c r="Y4" s="62"/>
      <c r="Z4" s="62"/>
      <c r="AA4" s="86"/>
      <c r="AC4" s="86" t="s">
        <v>3</v>
      </c>
    </row>
    <row r="5" s="50" customFormat="1" ht="35.4" customHeight="1" spans="1:29">
      <c r="A5" s="63" t="s">
        <v>194</v>
      </c>
      <c r="B5" s="64" t="s">
        <v>148</v>
      </c>
      <c r="C5" s="65" t="s">
        <v>195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74"/>
      <c r="O5" s="78" t="s">
        <v>196</v>
      </c>
      <c r="P5" s="79"/>
      <c r="Q5" s="79"/>
      <c r="R5" s="79"/>
      <c r="S5" s="87" t="s">
        <v>11</v>
      </c>
      <c r="T5" s="68" t="s">
        <v>197</v>
      </c>
      <c r="U5" s="69"/>
      <c r="V5" s="69"/>
      <c r="W5" s="65" t="s">
        <v>198</v>
      </c>
      <c r="X5" s="65"/>
      <c r="Y5" s="65"/>
      <c r="Z5" s="65"/>
      <c r="AA5" s="95" t="s">
        <v>199</v>
      </c>
      <c r="AB5" s="96" t="s">
        <v>200</v>
      </c>
      <c r="AC5" s="97" t="s">
        <v>201</v>
      </c>
    </row>
    <row r="6" s="51" customFormat="1" ht="20.25" customHeight="1" spans="1:29">
      <c r="A6" s="63"/>
      <c r="B6" s="66"/>
      <c r="C6" s="67" t="s">
        <v>8</v>
      </c>
      <c r="D6" s="68" t="s">
        <v>202</v>
      </c>
      <c r="E6" s="69"/>
      <c r="F6" s="69"/>
      <c r="G6" s="65" t="s">
        <v>203</v>
      </c>
      <c r="H6" s="65"/>
      <c r="I6" s="65"/>
      <c r="J6" s="65"/>
      <c r="K6" s="65"/>
      <c r="L6" s="65"/>
      <c r="M6" s="65"/>
      <c r="N6" s="80" t="s">
        <v>204</v>
      </c>
      <c r="O6" s="81" t="s">
        <v>205</v>
      </c>
      <c r="P6" s="81" t="s">
        <v>206</v>
      </c>
      <c r="Q6" s="72" t="s">
        <v>207</v>
      </c>
      <c r="R6" s="72" t="s">
        <v>208</v>
      </c>
      <c r="S6" s="88"/>
      <c r="T6" s="89" t="s">
        <v>8</v>
      </c>
      <c r="U6" s="90" t="s">
        <v>209</v>
      </c>
      <c r="V6" s="90" t="s">
        <v>210</v>
      </c>
      <c r="W6" s="90" t="s">
        <v>8</v>
      </c>
      <c r="X6" s="90" t="s">
        <v>211</v>
      </c>
      <c r="Y6" s="90" t="s">
        <v>212</v>
      </c>
      <c r="Z6" s="90" t="s">
        <v>210</v>
      </c>
      <c r="AA6" s="96"/>
      <c r="AB6" s="96"/>
      <c r="AC6" s="98"/>
    </row>
    <row r="7" s="52" customFormat="1" ht="100.2" customHeight="1" spans="1:29">
      <c r="A7" s="70"/>
      <c r="B7" s="71"/>
      <c r="C7" s="68"/>
      <c r="D7" s="67" t="s">
        <v>205</v>
      </c>
      <c r="E7" s="67" t="s">
        <v>206</v>
      </c>
      <c r="F7" s="65" t="s">
        <v>207</v>
      </c>
      <c r="G7" s="72" t="s">
        <v>205</v>
      </c>
      <c r="H7" s="73" t="s">
        <v>213</v>
      </c>
      <c r="I7" s="73" t="s">
        <v>214</v>
      </c>
      <c r="J7" s="73" t="s">
        <v>215</v>
      </c>
      <c r="K7" s="73" t="s">
        <v>216</v>
      </c>
      <c r="L7" s="73" t="s">
        <v>217</v>
      </c>
      <c r="M7" s="73" t="s">
        <v>210</v>
      </c>
      <c r="N7" s="80"/>
      <c r="O7" s="82"/>
      <c r="P7" s="83"/>
      <c r="Q7" s="91"/>
      <c r="R7" s="91"/>
      <c r="S7" s="92"/>
      <c r="T7" s="89"/>
      <c r="U7" s="65"/>
      <c r="V7" s="65"/>
      <c r="W7" s="65"/>
      <c r="X7" s="65"/>
      <c r="Y7" s="65"/>
      <c r="Z7" s="65"/>
      <c r="AA7" s="96"/>
      <c r="AB7" s="96"/>
      <c r="AC7" s="99"/>
    </row>
    <row r="8" ht="18" customHeight="1" spans="1:29">
      <c r="A8" s="74" t="s">
        <v>59</v>
      </c>
      <c r="B8" s="75">
        <v>1</v>
      </c>
      <c r="C8" s="75">
        <f t="shared" ref="C8:AC8" si="0">B8+1</f>
        <v>2</v>
      </c>
      <c r="D8" s="75">
        <f t="shared" si="0"/>
        <v>3</v>
      </c>
      <c r="E8" s="75">
        <f t="shared" si="0"/>
        <v>4</v>
      </c>
      <c r="F8" s="75">
        <f t="shared" si="0"/>
        <v>5</v>
      </c>
      <c r="G8" s="75">
        <f t="shared" si="0"/>
        <v>6</v>
      </c>
      <c r="H8" s="75">
        <f t="shared" si="0"/>
        <v>7</v>
      </c>
      <c r="I8" s="75">
        <f t="shared" si="0"/>
        <v>8</v>
      </c>
      <c r="J8" s="75">
        <f t="shared" si="0"/>
        <v>9</v>
      </c>
      <c r="K8" s="75">
        <f t="shared" si="0"/>
        <v>10</v>
      </c>
      <c r="L8" s="75">
        <f t="shared" si="0"/>
        <v>11</v>
      </c>
      <c r="M8" s="75">
        <f t="shared" si="0"/>
        <v>12</v>
      </c>
      <c r="N8" s="75">
        <f t="shared" si="0"/>
        <v>13</v>
      </c>
      <c r="O8" s="75">
        <f t="shared" si="0"/>
        <v>14</v>
      </c>
      <c r="P8" s="75">
        <f t="shared" si="0"/>
        <v>15</v>
      </c>
      <c r="Q8" s="75">
        <f t="shared" si="0"/>
        <v>16</v>
      </c>
      <c r="R8" s="75">
        <f t="shared" si="0"/>
        <v>17</v>
      </c>
      <c r="S8" s="75">
        <f t="shared" si="0"/>
        <v>18</v>
      </c>
      <c r="T8" s="75">
        <f t="shared" si="0"/>
        <v>19</v>
      </c>
      <c r="U8" s="75">
        <f t="shared" si="0"/>
        <v>20</v>
      </c>
      <c r="V8" s="75">
        <f t="shared" si="0"/>
        <v>21</v>
      </c>
      <c r="W8" s="75">
        <f t="shared" si="0"/>
        <v>22</v>
      </c>
      <c r="X8" s="75">
        <f t="shared" si="0"/>
        <v>23</v>
      </c>
      <c r="Y8" s="75">
        <f t="shared" si="0"/>
        <v>24</v>
      </c>
      <c r="Z8" s="75">
        <f t="shared" si="0"/>
        <v>25</v>
      </c>
      <c r="AA8" s="75">
        <f t="shared" si="0"/>
        <v>26</v>
      </c>
      <c r="AB8" s="75">
        <f t="shared" si="0"/>
        <v>27</v>
      </c>
      <c r="AC8" s="75">
        <f t="shared" si="0"/>
        <v>28</v>
      </c>
    </row>
    <row r="9" s="53" customFormat="1" ht="13.5" spans="1:29">
      <c r="A9" s="76" t="s">
        <v>8</v>
      </c>
      <c r="B9" s="77">
        <v>12607.9018</v>
      </c>
      <c r="C9" s="77">
        <v>6075.8865</v>
      </c>
      <c r="D9" s="77">
        <f t="shared" ref="B9:AC9" si="1">D10</f>
        <v>5878.9465</v>
      </c>
      <c r="E9" s="77">
        <f t="shared" si="1"/>
        <v>2878.9465</v>
      </c>
      <c r="F9" s="77">
        <v>3000</v>
      </c>
      <c r="G9" s="77">
        <f t="shared" si="1"/>
        <v>196.94</v>
      </c>
      <c r="H9" s="77">
        <f t="shared" si="1"/>
        <v>0</v>
      </c>
      <c r="I9" s="77">
        <f t="shared" si="1"/>
        <v>196.94</v>
      </c>
      <c r="J9" s="77">
        <f t="shared" si="1"/>
        <v>0</v>
      </c>
      <c r="K9" s="77">
        <f t="shared" si="1"/>
        <v>0</v>
      </c>
      <c r="L9" s="77">
        <f t="shared" si="1"/>
        <v>0</v>
      </c>
      <c r="M9" s="77">
        <f t="shared" si="1"/>
        <v>0</v>
      </c>
      <c r="N9" s="77">
        <f t="shared" si="1"/>
        <v>0</v>
      </c>
      <c r="O9" s="77">
        <f t="shared" si="1"/>
        <v>5000</v>
      </c>
      <c r="P9" s="77">
        <f t="shared" si="1"/>
        <v>5000</v>
      </c>
      <c r="Q9" s="77">
        <f t="shared" si="1"/>
        <v>0</v>
      </c>
      <c r="R9" s="77">
        <f t="shared" si="1"/>
        <v>0</v>
      </c>
      <c r="S9" s="77">
        <f t="shared" si="1"/>
        <v>0</v>
      </c>
      <c r="T9" s="77">
        <f t="shared" si="1"/>
        <v>0</v>
      </c>
      <c r="U9" s="77">
        <f t="shared" si="1"/>
        <v>0</v>
      </c>
      <c r="V9" s="77">
        <f t="shared" si="1"/>
        <v>0</v>
      </c>
      <c r="W9" s="77">
        <f t="shared" si="1"/>
        <v>0</v>
      </c>
      <c r="X9" s="77">
        <f t="shared" si="1"/>
        <v>0</v>
      </c>
      <c r="Y9" s="77">
        <f t="shared" si="1"/>
        <v>0</v>
      </c>
      <c r="Z9" s="77">
        <f t="shared" si="1"/>
        <v>0</v>
      </c>
      <c r="AA9" s="77">
        <f t="shared" si="1"/>
        <v>0</v>
      </c>
      <c r="AB9" s="77">
        <f t="shared" si="1"/>
        <v>0</v>
      </c>
      <c r="AC9" s="84">
        <f t="shared" si="1"/>
        <v>1532.0153</v>
      </c>
    </row>
    <row r="10" s="54" customFormat="1" ht="13.5" spans="1:29">
      <c r="A10" s="76" t="s">
        <v>218</v>
      </c>
      <c r="B10" s="77">
        <v>12607.9018</v>
      </c>
      <c r="C10" s="77">
        <v>6075.8865</v>
      </c>
      <c r="D10" s="77">
        <f t="shared" ref="C10:AC10" si="2">D12+D13+D14+D15</f>
        <v>5878.9465</v>
      </c>
      <c r="E10" s="77">
        <f t="shared" si="2"/>
        <v>2878.9465</v>
      </c>
      <c r="F10" s="77">
        <v>3000</v>
      </c>
      <c r="G10" s="77">
        <f t="shared" si="2"/>
        <v>196.94</v>
      </c>
      <c r="H10" s="77">
        <f t="shared" si="2"/>
        <v>0</v>
      </c>
      <c r="I10" s="77">
        <f t="shared" si="2"/>
        <v>196.94</v>
      </c>
      <c r="J10" s="77">
        <f t="shared" si="2"/>
        <v>0</v>
      </c>
      <c r="K10" s="77">
        <f t="shared" si="2"/>
        <v>0</v>
      </c>
      <c r="L10" s="77">
        <f t="shared" si="2"/>
        <v>0</v>
      </c>
      <c r="M10" s="77">
        <f t="shared" si="2"/>
        <v>0</v>
      </c>
      <c r="N10" s="77">
        <f t="shared" si="2"/>
        <v>0</v>
      </c>
      <c r="O10" s="77">
        <f t="shared" si="2"/>
        <v>5000</v>
      </c>
      <c r="P10" s="77">
        <v>5000</v>
      </c>
      <c r="Q10" s="77">
        <f t="shared" si="2"/>
        <v>0</v>
      </c>
      <c r="R10" s="77">
        <f t="shared" si="2"/>
        <v>0</v>
      </c>
      <c r="S10" s="77">
        <f t="shared" si="2"/>
        <v>0</v>
      </c>
      <c r="T10" s="77">
        <f t="shared" si="2"/>
        <v>0</v>
      </c>
      <c r="U10" s="77">
        <f t="shared" si="2"/>
        <v>0</v>
      </c>
      <c r="V10" s="77">
        <f t="shared" si="2"/>
        <v>0</v>
      </c>
      <c r="W10" s="77">
        <f t="shared" si="2"/>
        <v>0</v>
      </c>
      <c r="X10" s="77">
        <f t="shared" si="2"/>
        <v>0</v>
      </c>
      <c r="Y10" s="77">
        <f t="shared" si="2"/>
        <v>0</v>
      </c>
      <c r="Z10" s="77">
        <f t="shared" si="2"/>
        <v>0</v>
      </c>
      <c r="AA10" s="77">
        <f t="shared" si="2"/>
        <v>0</v>
      </c>
      <c r="AB10" s="77">
        <f t="shared" si="2"/>
        <v>0</v>
      </c>
      <c r="AC10" s="77">
        <f t="shared" si="2"/>
        <v>1532.0153</v>
      </c>
    </row>
    <row r="11" s="54" customFormat="1" ht="13.5" spans="1:29">
      <c r="A11" s="76" t="s">
        <v>219</v>
      </c>
      <c r="B11" s="77">
        <v>11951.2167</v>
      </c>
      <c r="C11" s="77">
        <v>5466.7765</v>
      </c>
      <c r="D11" s="77">
        <v>5346.7765</v>
      </c>
      <c r="E11" s="77">
        <v>2878.9465</v>
      </c>
      <c r="F11" s="77">
        <v>3000</v>
      </c>
      <c r="G11" s="77">
        <v>120</v>
      </c>
      <c r="H11" s="77">
        <v>0</v>
      </c>
      <c r="I11" s="84">
        <v>120</v>
      </c>
      <c r="J11" s="85">
        <v>0</v>
      </c>
      <c r="K11" s="77">
        <v>0</v>
      </c>
      <c r="L11" s="77">
        <v>0</v>
      </c>
      <c r="M11" s="77">
        <v>0</v>
      </c>
      <c r="N11" s="77">
        <v>0</v>
      </c>
      <c r="O11" s="77">
        <v>5000</v>
      </c>
      <c r="P11" s="77">
        <v>5000</v>
      </c>
      <c r="Q11" s="77">
        <v>0</v>
      </c>
      <c r="R11" s="77">
        <v>0</v>
      </c>
      <c r="S11" s="93">
        <v>0</v>
      </c>
      <c r="T11" s="77">
        <v>0</v>
      </c>
      <c r="U11" s="77">
        <v>0</v>
      </c>
      <c r="V11" s="77">
        <v>0</v>
      </c>
      <c r="W11" s="84">
        <v>0</v>
      </c>
      <c r="X11" s="77">
        <v>0</v>
      </c>
      <c r="Y11" s="77">
        <v>0</v>
      </c>
      <c r="Z11" s="77">
        <v>0</v>
      </c>
      <c r="AA11" s="77">
        <v>0</v>
      </c>
      <c r="AB11" s="84">
        <v>0</v>
      </c>
      <c r="AC11" s="84">
        <v>1484.44</v>
      </c>
    </row>
    <row r="12" s="54" customFormat="1" ht="27.6" customHeight="1" spans="1:29">
      <c r="A12" s="76" t="s">
        <v>220</v>
      </c>
      <c r="B12" s="77">
        <v>11951.2167</v>
      </c>
      <c r="C12" s="77">
        <v>5466.7765</v>
      </c>
      <c r="D12" s="77">
        <v>5346.7765</v>
      </c>
      <c r="E12" s="77">
        <v>2346.7765</v>
      </c>
      <c r="F12" s="77">
        <v>3000</v>
      </c>
      <c r="G12" s="77">
        <v>120</v>
      </c>
      <c r="H12" s="77">
        <v>0</v>
      </c>
      <c r="I12" s="84">
        <v>120</v>
      </c>
      <c r="J12" s="85">
        <v>0</v>
      </c>
      <c r="K12" s="77">
        <v>0</v>
      </c>
      <c r="L12" s="77">
        <v>0</v>
      </c>
      <c r="M12" s="77">
        <v>0</v>
      </c>
      <c r="N12" s="77">
        <v>0</v>
      </c>
      <c r="O12" s="77">
        <v>5000</v>
      </c>
      <c r="P12" s="77">
        <v>5000</v>
      </c>
      <c r="Q12" s="77">
        <v>0</v>
      </c>
      <c r="R12" s="77">
        <v>0</v>
      </c>
      <c r="S12" s="93">
        <v>0</v>
      </c>
      <c r="T12" s="77">
        <v>0</v>
      </c>
      <c r="U12" s="77">
        <v>0</v>
      </c>
      <c r="V12" s="77">
        <v>0</v>
      </c>
      <c r="W12" s="84">
        <v>0</v>
      </c>
      <c r="X12" s="77">
        <v>0</v>
      </c>
      <c r="Y12" s="77">
        <v>0</v>
      </c>
      <c r="Z12" s="77">
        <v>0</v>
      </c>
      <c r="AA12" s="77">
        <v>0</v>
      </c>
      <c r="AB12" s="84">
        <v>0</v>
      </c>
      <c r="AC12" s="84">
        <v>1484.4402</v>
      </c>
    </row>
    <row r="13" s="54" customFormat="1" ht="13.5" spans="1:29">
      <c r="A13" s="76" t="s">
        <v>221</v>
      </c>
      <c r="B13" s="77">
        <v>53.2589</v>
      </c>
      <c r="C13" s="77">
        <v>53.2589</v>
      </c>
      <c r="D13" s="77">
        <v>53.2589</v>
      </c>
      <c r="E13" s="77">
        <v>53.2589</v>
      </c>
      <c r="F13" s="77">
        <v>0</v>
      </c>
      <c r="G13" s="77">
        <v>0</v>
      </c>
      <c r="H13" s="77">
        <v>0</v>
      </c>
      <c r="I13" s="84"/>
      <c r="J13" s="85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93">
        <v>0</v>
      </c>
      <c r="T13" s="77">
        <v>0</v>
      </c>
      <c r="U13" s="77">
        <v>0</v>
      </c>
      <c r="V13" s="77">
        <v>0</v>
      </c>
      <c r="W13" s="84">
        <v>0</v>
      </c>
      <c r="X13" s="77">
        <v>0</v>
      </c>
      <c r="Y13" s="77">
        <v>0</v>
      </c>
      <c r="Z13" s="77">
        <v>0</v>
      </c>
      <c r="AA13" s="77">
        <v>0</v>
      </c>
      <c r="AB13" s="84">
        <v>0</v>
      </c>
      <c r="AC13" s="84">
        <v>0</v>
      </c>
    </row>
    <row r="14" s="54" customFormat="1" ht="23.4" customHeight="1" spans="1:29">
      <c r="A14" s="76" t="s">
        <v>222</v>
      </c>
      <c r="B14" s="77">
        <v>556.6276</v>
      </c>
      <c r="C14" s="77">
        <v>509.0525</v>
      </c>
      <c r="D14" s="77">
        <v>432.1125</v>
      </c>
      <c r="E14" s="77">
        <v>432.1125</v>
      </c>
      <c r="F14" s="77">
        <v>0</v>
      </c>
      <c r="G14" s="77">
        <v>76.94</v>
      </c>
      <c r="H14" s="77">
        <v>0</v>
      </c>
      <c r="I14" s="84">
        <v>76.94</v>
      </c>
      <c r="J14" s="85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93">
        <v>0</v>
      </c>
      <c r="T14" s="77">
        <v>0</v>
      </c>
      <c r="U14" s="77">
        <v>0</v>
      </c>
      <c r="V14" s="77">
        <v>0</v>
      </c>
      <c r="W14" s="84">
        <v>0</v>
      </c>
      <c r="X14" s="77">
        <v>0</v>
      </c>
      <c r="Y14" s="77">
        <v>0</v>
      </c>
      <c r="Z14" s="77">
        <v>0</v>
      </c>
      <c r="AA14" s="77">
        <v>0</v>
      </c>
      <c r="AB14" s="84">
        <v>0</v>
      </c>
      <c r="AC14" s="84">
        <v>47.5751</v>
      </c>
    </row>
    <row r="15" s="54" customFormat="1" ht="13.5" spans="1:29">
      <c r="A15" s="76" t="s">
        <v>223</v>
      </c>
      <c r="B15" s="77">
        <v>46.7986</v>
      </c>
      <c r="C15" s="77">
        <v>46.7986</v>
      </c>
      <c r="D15" s="77">
        <v>46.7986</v>
      </c>
      <c r="E15" s="77">
        <v>46.7986</v>
      </c>
      <c r="F15" s="77">
        <v>0</v>
      </c>
      <c r="G15" s="77">
        <v>0</v>
      </c>
      <c r="H15" s="77">
        <v>0</v>
      </c>
      <c r="I15" s="84">
        <v>0</v>
      </c>
      <c r="J15" s="85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93">
        <v>0</v>
      </c>
      <c r="T15" s="77">
        <v>0</v>
      </c>
      <c r="U15" s="77">
        <v>0</v>
      </c>
      <c r="V15" s="77">
        <v>0</v>
      </c>
      <c r="W15" s="84">
        <v>0</v>
      </c>
      <c r="X15" s="77">
        <v>0</v>
      </c>
      <c r="Y15" s="77">
        <v>0</v>
      </c>
      <c r="Z15" s="77">
        <v>0</v>
      </c>
      <c r="AA15" s="77">
        <v>0</v>
      </c>
      <c r="AB15" s="84">
        <v>0</v>
      </c>
      <c r="AC15" s="84">
        <v>0</v>
      </c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7"/>
  <sheetViews>
    <sheetView showGridLines="0" showZeros="0" topLeftCell="C1" workbookViewId="0">
      <pane ySplit="5" topLeftCell="A24" activePane="bottomLeft" state="frozen"/>
      <selection/>
      <selection pane="bottomLeft" activeCell="E38" sqref="E38"/>
    </sheetView>
  </sheetViews>
  <sheetFormatPr defaultColWidth="9" defaultRowHeight="13.5"/>
  <cols>
    <col min="1" max="1" width="3.775" style="5" customWidth="1"/>
    <col min="2" max="2" width="4.33333333333333" style="5" customWidth="1"/>
    <col min="3" max="3" width="3.88333333333333" style="5" customWidth="1"/>
    <col min="4" max="4" width="11.3333333333333" style="6" customWidth="1"/>
    <col min="5" max="5" width="36.1083333333333" style="6" customWidth="1"/>
    <col min="6" max="6" width="13.1083333333333" style="7" customWidth="1"/>
    <col min="7" max="10" width="11.1083333333333" style="8" customWidth="1"/>
    <col min="11" max="11" width="13.2166666666667" style="7" customWidth="1"/>
    <col min="12" max="18" width="11.1083333333333" style="7" customWidth="1"/>
    <col min="19" max="16384" width="9" style="6"/>
  </cols>
  <sheetData>
    <row r="1" spans="1:18">
      <c r="A1" s="5" t="s">
        <v>224</v>
      </c>
      <c r="R1" s="47" t="s">
        <v>225</v>
      </c>
    </row>
    <row r="2" spans="1:18">
      <c r="A2" s="9" t="s">
        <v>226</v>
      </c>
      <c r="B2" s="9"/>
      <c r="C2" s="9"/>
      <c r="D2" s="10"/>
      <c r="E2" s="10"/>
      <c r="F2" s="10"/>
      <c r="G2" s="11"/>
      <c r="H2" s="11"/>
      <c r="I2" s="11"/>
      <c r="J2" s="11"/>
      <c r="K2" s="10"/>
      <c r="L2" s="10"/>
      <c r="M2" s="10"/>
      <c r="N2" s="10"/>
      <c r="O2" s="10"/>
      <c r="P2" s="10"/>
      <c r="Q2" s="10"/>
      <c r="R2" s="10"/>
    </row>
    <row r="3" s="1" customFormat="1" ht="14.25" customHeight="1" spans="1:18">
      <c r="A3" s="12"/>
      <c r="B3" s="12"/>
      <c r="C3" s="12"/>
      <c r="F3" s="13"/>
      <c r="G3" s="14"/>
      <c r="H3" s="14"/>
      <c r="I3" s="14"/>
      <c r="J3" s="14"/>
      <c r="K3" s="13"/>
      <c r="L3" s="13"/>
      <c r="M3" s="13"/>
      <c r="N3" s="13"/>
      <c r="O3" s="13"/>
      <c r="P3" s="13"/>
      <c r="Q3" s="13"/>
      <c r="R3" s="48" t="s">
        <v>3</v>
      </c>
    </row>
    <row r="4" s="2" customFormat="1" ht="14.25" customHeight="1" spans="1:18">
      <c r="A4" s="15" t="s">
        <v>52</v>
      </c>
      <c r="B4" s="15"/>
      <c r="C4" s="15"/>
      <c r="D4" s="16" t="s">
        <v>146</v>
      </c>
      <c r="E4" s="16" t="s">
        <v>147</v>
      </c>
      <c r="F4" s="17" t="s">
        <v>148</v>
      </c>
      <c r="G4" s="18" t="s">
        <v>54</v>
      </c>
      <c r="H4" s="18"/>
      <c r="I4" s="18"/>
      <c r="J4" s="18"/>
      <c r="K4" s="17" t="s">
        <v>55</v>
      </c>
      <c r="L4" s="17"/>
      <c r="M4" s="17"/>
      <c r="N4" s="17"/>
      <c r="O4" s="17"/>
      <c r="P4" s="17"/>
      <c r="Q4" s="17"/>
      <c r="R4" s="17"/>
    </row>
    <row r="5" s="2" customFormat="1" ht="42" customHeight="1" spans="1:18">
      <c r="A5" s="15" t="s">
        <v>56</v>
      </c>
      <c r="B5" s="15" t="s">
        <v>57</v>
      </c>
      <c r="C5" s="15" t="s">
        <v>58</v>
      </c>
      <c r="D5" s="19"/>
      <c r="E5" s="19"/>
      <c r="F5" s="17"/>
      <c r="G5" s="18" t="s">
        <v>8</v>
      </c>
      <c r="H5" s="18" t="s">
        <v>96</v>
      </c>
      <c r="I5" s="18" t="s">
        <v>149</v>
      </c>
      <c r="J5" s="18" t="s">
        <v>121</v>
      </c>
      <c r="K5" s="17" t="s">
        <v>8</v>
      </c>
      <c r="L5" s="17" t="s">
        <v>150</v>
      </c>
      <c r="M5" s="17" t="s">
        <v>151</v>
      </c>
      <c r="N5" s="17" t="s">
        <v>152</v>
      </c>
      <c r="O5" s="17" t="s">
        <v>153</v>
      </c>
      <c r="P5" s="17" t="s">
        <v>154</v>
      </c>
      <c r="Q5" s="17" t="s">
        <v>155</v>
      </c>
      <c r="R5" s="17" t="s">
        <v>156</v>
      </c>
    </row>
    <row r="6" s="1" customFormat="1" spans="1:18">
      <c r="A6" s="20" t="s">
        <v>59</v>
      </c>
      <c r="B6" s="20" t="s">
        <v>59</v>
      </c>
      <c r="C6" s="20" t="s">
        <v>59</v>
      </c>
      <c r="D6" s="21" t="s">
        <v>59</v>
      </c>
      <c r="E6" s="22" t="s">
        <v>59</v>
      </c>
      <c r="F6" s="23">
        <v>1</v>
      </c>
      <c r="G6" s="24">
        <v>2</v>
      </c>
      <c r="H6" s="24">
        <v>3</v>
      </c>
      <c r="I6" s="24">
        <v>4</v>
      </c>
      <c r="J6" s="24">
        <v>5</v>
      </c>
      <c r="K6" s="23">
        <v>6</v>
      </c>
      <c r="L6" s="23">
        <v>7</v>
      </c>
      <c r="M6" s="23">
        <v>8</v>
      </c>
      <c r="N6" s="23">
        <v>9</v>
      </c>
      <c r="O6" s="23">
        <v>10</v>
      </c>
      <c r="P6" s="23">
        <v>11</v>
      </c>
      <c r="Q6" s="23">
        <v>12</v>
      </c>
      <c r="R6" s="23">
        <v>13</v>
      </c>
    </row>
    <row r="7" s="3" customFormat="1" ht="19.95" customHeight="1" spans="1:18">
      <c r="A7" s="25"/>
      <c r="B7" s="25"/>
      <c r="C7" s="25"/>
      <c r="D7" s="25" t="s">
        <v>227</v>
      </c>
      <c r="E7" s="26" t="s">
        <v>218</v>
      </c>
      <c r="F7" s="27">
        <f>SUM(F8,F22,F30,F38)</f>
        <v>12607.9018</v>
      </c>
      <c r="G7" s="27">
        <f t="shared" ref="G7:R7" si="0">SUM(G8,G22,G30,G38)</f>
        <v>896.2865</v>
      </c>
      <c r="H7" s="27">
        <f t="shared" si="0"/>
        <v>730.1126</v>
      </c>
      <c r="I7" s="27">
        <f t="shared" si="0"/>
        <v>147.5905</v>
      </c>
      <c r="J7" s="27">
        <f t="shared" si="0"/>
        <v>18.5834</v>
      </c>
      <c r="K7" s="27">
        <f t="shared" si="0"/>
        <v>11711.6153</v>
      </c>
      <c r="L7" s="27">
        <f t="shared" si="0"/>
        <v>0</v>
      </c>
      <c r="M7" s="27">
        <f t="shared" si="0"/>
        <v>0</v>
      </c>
      <c r="N7" s="27">
        <f t="shared" si="0"/>
        <v>3000</v>
      </c>
      <c r="O7" s="27">
        <f t="shared" si="0"/>
        <v>0</v>
      </c>
      <c r="P7" s="27">
        <f t="shared" si="0"/>
        <v>0</v>
      </c>
      <c r="Q7" s="27">
        <f t="shared" si="0"/>
        <v>0</v>
      </c>
      <c r="R7" s="27">
        <f t="shared" si="0"/>
        <v>8711.6153</v>
      </c>
    </row>
    <row r="8" s="3" customFormat="1" ht="19.95" customHeight="1" spans="1:18">
      <c r="A8" s="28"/>
      <c r="B8" s="28"/>
      <c r="C8" s="28"/>
      <c r="D8" s="29">
        <v>310001</v>
      </c>
      <c r="E8" s="30" t="s">
        <v>228</v>
      </c>
      <c r="F8" s="31">
        <f>SUM(F9:F21)</f>
        <v>11951.2167</v>
      </c>
      <c r="G8" s="31">
        <f t="shared" ref="G8:R8" si="1">SUM(G9:G21)</f>
        <v>346.7765</v>
      </c>
      <c r="H8" s="31">
        <f t="shared" si="1"/>
        <v>267.4408</v>
      </c>
      <c r="I8" s="31">
        <f t="shared" si="1"/>
        <v>61.7123</v>
      </c>
      <c r="J8" s="31">
        <f t="shared" si="1"/>
        <v>17.6234</v>
      </c>
      <c r="K8" s="31">
        <f t="shared" si="1"/>
        <v>11604.4402</v>
      </c>
      <c r="L8" s="31">
        <f t="shared" si="1"/>
        <v>0</v>
      </c>
      <c r="M8" s="31">
        <f t="shared" si="1"/>
        <v>0</v>
      </c>
      <c r="N8" s="31">
        <f t="shared" si="1"/>
        <v>3000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8604.4402</v>
      </c>
    </row>
    <row r="9" ht="19.95" customHeight="1" spans="1:18">
      <c r="A9" s="32" t="s">
        <v>229</v>
      </c>
      <c r="B9" s="32" t="s">
        <v>61</v>
      </c>
      <c r="C9" s="32" t="s">
        <v>62</v>
      </c>
      <c r="D9" s="33"/>
      <c r="E9" s="34" t="s">
        <v>63</v>
      </c>
      <c r="F9" s="35">
        <f t="shared" ref="F9:F17" si="2">G9+K9</f>
        <v>12.4</v>
      </c>
      <c r="G9" s="35">
        <f t="shared" ref="G9:G16" si="3">SUM(H9:J9)</f>
        <v>12.4</v>
      </c>
      <c r="H9" s="35"/>
      <c r="I9" s="35"/>
      <c r="J9" s="35">
        <v>12.4</v>
      </c>
      <c r="K9" s="46">
        <f t="shared" ref="K9:K20" si="4">SUM(L9:R9)</f>
        <v>0</v>
      </c>
      <c r="L9" s="35"/>
      <c r="M9" s="35"/>
      <c r="N9" s="35"/>
      <c r="O9" s="35"/>
      <c r="P9" s="35"/>
      <c r="Q9" s="35"/>
      <c r="R9" s="35"/>
    </row>
    <row r="10" ht="19.95" customHeight="1" spans="1:18">
      <c r="A10" s="32" t="s">
        <v>229</v>
      </c>
      <c r="B10" s="32" t="s">
        <v>61</v>
      </c>
      <c r="C10" s="32" t="s">
        <v>61</v>
      </c>
      <c r="D10" s="33"/>
      <c r="E10" s="34" t="s">
        <v>64</v>
      </c>
      <c r="F10" s="35">
        <f t="shared" si="2"/>
        <v>29.6823</v>
      </c>
      <c r="G10" s="35">
        <f t="shared" si="3"/>
        <v>29.6823</v>
      </c>
      <c r="H10" s="35">
        <v>29.6823</v>
      </c>
      <c r="I10" s="35"/>
      <c r="J10" s="35"/>
      <c r="K10" s="46">
        <f t="shared" si="4"/>
        <v>0</v>
      </c>
      <c r="L10" s="35"/>
      <c r="M10" s="35"/>
      <c r="N10" s="35"/>
      <c r="O10" s="35"/>
      <c r="P10" s="35"/>
      <c r="Q10" s="35"/>
      <c r="R10" s="35"/>
    </row>
    <row r="11" ht="19.95" customHeight="1" spans="1:18">
      <c r="A11" s="32" t="s">
        <v>229</v>
      </c>
      <c r="B11" s="32" t="s">
        <v>61</v>
      </c>
      <c r="C11" s="32" t="s">
        <v>65</v>
      </c>
      <c r="D11" s="33"/>
      <c r="E11" s="34" t="s">
        <v>66</v>
      </c>
      <c r="F11" s="35">
        <f t="shared" si="2"/>
        <v>14.8412</v>
      </c>
      <c r="G11" s="35">
        <f t="shared" si="3"/>
        <v>14.8412</v>
      </c>
      <c r="H11" s="35">
        <v>14.8412</v>
      </c>
      <c r="I11" s="35"/>
      <c r="J11" s="35"/>
      <c r="K11" s="46">
        <f t="shared" si="4"/>
        <v>0</v>
      </c>
      <c r="L11" s="35"/>
      <c r="M11" s="35"/>
      <c r="N11" s="35"/>
      <c r="O11" s="35"/>
      <c r="P11" s="35"/>
      <c r="Q11" s="35"/>
      <c r="R11" s="35"/>
    </row>
    <row r="12" ht="19.95" customHeight="1" spans="1:18">
      <c r="A12" s="32" t="s">
        <v>230</v>
      </c>
      <c r="B12" s="32" t="s">
        <v>68</v>
      </c>
      <c r="C12" s="32" t="s">
        <v>62</v>
      </c>
      <c r="D12" s="33"/>
      <c r="E12" s="34" t="s">
        <v>69</v>
      </c>
      <c r="F12" s="35">
        <f t="shared" si="2"/>
        <v>12.986</v>
      </c>
      <c r="G12" s="35">
        <f t="shared" si="3"/>
        <v>12.986</v>
      </c>
      <c r="H12" s="35">
        <v>12.986</v>
      </c>
      <c r="I12" s="35"/>
      <c r="J12" s="35"/>
      <c r="K12" s="46">
        <f t="shared" si="4"/>
        <v>0</v>
      </c>
      <c r="L12" s="35"/>
      <c r="M12" s="35"/>
      <c r="N12" s="35"/>
      <c r="O12" s="35"/>
      <c r="P12" s="35"/>
      <c r="Q12" s="35"/>
      <c r="R12" s="35"/>
    </row>
    <row r="13" ht="19.95" customHeight="1" spans="1:18">
      <c r="A13" s="32" t="s">
        <v>230</v>
      </c>
      <c r="B13" s="32" t="s">
        <v>68</v>
      </c>
      <c r="C13" s="32" t="s">
        <v>72</v>
      </c>
      <c r="D13" s="33"/>
      <c r="E13" s="34" t="s">
        <v>73</v>
      </c>
      <c r="F13" s="35">
        <f t="shared" si="2"/>
        <v>13.0065</v>
      </c>
      <c r="G13" s="35">
        <f t="shared" si="3"/>
        <v>13.0065</v>
      </c>
      <c r="H13" s="35">
        <v>13.0065</v>
      </c>
      <c r="I13" s="35"/>
      <c r="J13" s="35"/>
      <c r="K13" s="46">
        <f t="shared" si="4"/>
        <v>0</v>
      </c>
      <c r="L13" s="35"/>
      <c r="M13" s="35"/>
      <c r="N13" s="35"/>
      <c r="O13" s="35"/>
      <c r="P13" s="35"/>
      <c r="Q13" s="35"/>
      <c r="R13" s="35"/>
    </row>
    <row r="14" ht="19.95" customHeight="1" spans="1:18">
      <c r="A14" s="32" t="s">
        <v>230</v>
      </c>
      <c r="B14" s="32" t="s">
        <v>68</v>
      </c>
      <c r="C14" s="32" t="s">
        <v>74</v>
      </c>
      <c r="D14" s="33"/>
      <c r="E14" s="34" t="s">
        <v>75</v>
      </c>
      <c r="F14" s="35">
        <f t="shared" si="2"/>
        <v>1.1132</v>
      </c>
      <c r="G14" s="35">
        <f t="shared" si="3"/>
        <v>1.1132</v>
      </c>
      <c r="H14" s="35">
        <v>1.1132</v>
      </c>
      <c r="I14" s="35"/>
      <c r="J14" s="35"/>
      <c r="K14" s="46">
        <f t="shared" si="4"/>
        <v>0</v>
      </c>
      <c r="L14" s="35"/>
      <c r="M14" s="35"/>
      <c r="N14" s="35"/>
      <c r="O14" s="35"/>
      <c r="P14" s="35"/>
      <c r="Q14" s="35"/>
      <c r="R14" s="35"/>
    </row>
    <row r="15" ht="19.95" customHeight="1" spans="1:18">
      <c r="A15" s="32" t="s">
        <v>231</v>
      </c>
      <c r="B15" s="32" t="s">
        <v>62</v>
      </c>
      <c r="C15" s="32" t="s">
        <v>62</v>
      </c>
      <c r="D15" s="33"/>
      <c r="E15" s="34" t="s">
        <v>78</v>
      </c>
      <c r="F15" s="35">
        <f t="shared" si="2"/>
        <v>240.4856</v>
      </c>
      <c r="G15" s="35">
        <f t="shared" si="3"/>
        <v>240.4856</v>
      </c>
      <c r="H15" s="35">
        <v>173.5499</v>
      </c>
      <c r="I15" s="35">
        <v>61.7123</v>
      </c>
      <c r="J15" s="35">
        <v>5.2234</v>
      </c>
      <c r="K15" s="46">
        <f t="shared" si="4"/>
        <v>0</v>
      </c>
      <c r="L15" s="35"/>
      <c r="M15" s="35"/>
      <c r="N15" s="35"/>
      <c r="O15" s="35"/>
      <c r="P15" s="35"/>
      <c r="Q15" s="35"/>
      <c r="R15" s="35"/>
    </row>
    <row r="16" ht="19.95" customHeight="1" spans="1:18">
      <c r="A16" s="32" t="s">
        <v>231</v>
      </c>
      <c r="B16" s="32" t="s">
        <v>62</v>
      </c>
      <c r="C16" s="32" t="s">
        <v>70</v>
      </c>
      <c r="D16" s="33"/>
      <c r="E16" s="34" t="s">
        <v>79</v>
      </c>
      <c r="F16" s="35">
        <f t="shared" si="2"/>
        <v>120</v>
      </c>
      <c r="G16" s="35">
        <f t="shared" si="3"/>
        <v>0</v>
      </c>
      <c r="H16" s="35"/>
      <c r="I16" s="35"/>
      <c r="J16" s="35"/>
      <c r="K16" s="46">
        <f t="shared" si="4"/>
        <v>120</v>
      </c>
      <c r="L16" s="35"/>
      <c r="M16" s="35"/>
      <c r="N16" s="35"/>
      <c r="O16" s="35"/>
      <c r="P16" s="35"/>
      <c r="Q16" s="35"/>
      <c r="R16" s="35">
        <v>120</v>
      </c>
    </row>
    <row r="17" ht="19.95" customHeight="1" spans="1:18">
      <c r="A17" s="32" t="s">
        <v>231</v>
      </c>
      <c r="B17" s="32" t="s">
        <v>62</v>
      </c>
      <c r="C17" s="32" t="s">
        <v>74</v>
      </c>
      <c r="D17" s="33"/>
      <c r="E17" s="34" t="s">
        <v>80</v>
      </c>
      <c r="F17" s="35">
        <f t="shared" si="2"/>
        <v>2203.8052</v>
      </c>
      <c r="G17" s="35">
        <f t="shared" ref="G17:G29" si="5">SUM(H17:J17)</f>
        <v>0</v>
      </c>
      <c r="H17" s="35"/>
      <c r="I17" s="35"/>
      <c r="J17" s="35"/>
      <c r="K17" s="46">
        <f t="shared" si="4"/>
        <v>2203.8052</v>
      </c>
      <c r="L17" s="35"/>
      <c r="M17" s="35"/>
      <c r="N17" s="35"/>
      <c r="O17" s="35"/>
      <c r="P17" s="35"/>
      <c r="Q17" s="35"/>
      <c r="R17" s="35">
        <v>2203.8052</v>
      </c>
    </row>
    <row r="18" ht="19.95" customHeight="1" spans="1:18">
      <c r="A18" s="36" t="s">
        <v>231</v>
      </c>
      <c r="B18" s="36" t="s">
        <v>72</v>
      </c>
      <c r="C18" s="36" t="s">
        <v>70</v>
      </c>
      <c r="D18" s="37">
        <v>0</v>
      </c>
      <c r="E18" s="38" t="s">
        <v>82</v>
      </c>
      <c r="F18" s="35">
        <f t="shared" ref="F18:F29" si="6">G18+K18</f>
        <v>4000</v>
      </c>
      <c r="G18" s="35">
        <f t="shared" si="5"/>
        <v>0</v>
      </c>
      <c r="H18" s="39"/>
      <c r="I18" s="39"/>
      <c r="J18" s="39"/>
      <c r="K18" s="46">
        <f t="shared" si="4"/>
        <v>4000</v>
      </c>
      <c r="L18" s="39"/>
      <c r="M18" s="39"/>
      <c r="N18" s="39">
        <v>3000</v>
      </c>
      <c r="O18" s="39"/>
      <c r="P18" s="39"/>
      <c r="Q18" s="39"/>
      <c r="R18" s="39">
        <v>1000</v>
      </c>
    </row>
    <row r="19" ht="19.95" customHeight="1" spans="1:18">
      <c r="A19" s="36" t="s">
        <v>231</v>
      </c>
      <c r="B19" s="36" t="s">
        <v>72</v>
      </c>
      <c r="C19" s="36" t="s">
        <v>74</v>
      </c>
      <c r="D19" s="37"/>
      <c r="E19" s="38" t="s">
        <v>85</v>
      </c>
      <c r="F19" s="35">
        <f t="shared" si="6"/>
        <v>280.635</v>
      </c>
      <c r="G19" s="35">
        <f t="shared" si="5"/>
        <v>0</v>
      </c>
      <c r="H19" s="39"/>
      <c r="I19" s="39"/>
      <c r="J19" s="39"/>
      <c r="K19" s="46">
        <f t="shared" si="4"/>
        <v>280.635</v>
      </c>
      <c r="L19" s="39"/>
      <c r="M19" s="39"/>
      <c r="N19" s="39"/>
      <c r="O19" s="39"/>
      <c r="P19" s="39"/>
      <c r="Q19" s="39"/>
      <c r="R19" s="39">
        <v>280.635</v>
      </c>
    </row>
    <row r="20" ht="19.95" customHeight="1" spans="1:18">
      <c r="A20" s="36" t="s">
        <v>232</v>
      </c>
      <c r="B20" s="36" t="s">
        <v>158</v>
      </c>
      <c r="C20" s="36" t="s">
        <v>74</v>
      </c>
      <c r="D20" s="37"/>
      <c r="E20" s="38" t="s">
        <v>160</v>
      </c>
      <c r="F20" s="35">
        <f t="shared" si="6"/>
        <v>5000</v>
      </c>
      <c r="G20" s="35">
        <f t="shared" si="5"/>
        <v>0</v>
      </c>
      <c r="H20" s="39"/>
      <c r="I20" s="39"/>
      <c r="J20" s="39"/>
      <c r="K20" s="46">
        <f t="shared" si="4"/>
        <v>5000</v>
      </c>
      <c r="L20" s="39"/>
      <c r="M20" s="39"/>
      <c r="N20" s="39"/>
      <c r="O20" s="39"/>
      <c r="P20" s="39"/>
      <c r="Q20" s="39"/>
      <c r="R20" s="39">
        <v>5000</v>
      </c>
    </row>
    <row r="21" ht="19.95" customHeight="1" spans="1:18">
      <c r="A21" s="36" t="s">
        <v>233</v>
      </c>
      <c r="B21" s="36" t="s">
        <v>70</v>
      </c>
      <c r="C21" s="36" t="s">
        <v>62</v>
      </c>
      <c r="D21" s="37"/>
      <c r="E21" s="38" t="s">
        <v>89</v>
      </c>
      <c r="F21" s="35">
        <f t="shared" si="6"/>
        <v>22.2617</v>
      </c>
      <c r="G21" s="35">
        <f t="shared" si="5"/>
        <v>22.2617</v>
      </c>
      <c r="H21" s="39">
        <v>22.2617</v>
      </c>
      <c r="I21" s="39"/>
      <c r="J21" s="39"/>
      <c r="K21" s="46">
        <f t="shared" ref="K21:K43" si="7">SUM(L21:R21)</f>
        <v>0</v>
      </c>
      <c r="L21" s="39"/>
      <c r="M21" s="39"/>
      <c r="N21" s="39"/>
      <c r="O21" s="39"/>
      <c r="P21" s="39"/>
      <c r="Q21" s="39"/>
      <c r="R21" s="39"/>
    </row>
    <row r="22" s="4" customFormat="1" ht="19.95" customHeight="1" spans="1:18">
      <c r="A22" s="40"/>
      <c r="B22" s="40"/>
      <c r="C22" s="40"/>
      <c r="D22" s="41">
        <v>310005</v>
      </c>
      <c r="E22" s="42" t="s">
        <v>234</v>
      </c>
      <c r="F22" s="31">
        <f>SUM(F23:F29)</f>
        <v>53.2589</v>
      </c>
      <c r="G22" s="31">
        <f t="shared" ref="G22:R22" si="8">SUM(G23:G29)</f>
        <v>53.2589</v>
      </c>
      <c r="H22" s="31">
        <f t="shared" si="8"/>
        <v>46.6374</v>
      </c>
      <c r="I22" s="31">
        <f t="shared" si="8"/>
        <v>6.6215</v>
      </c>
      <c r="J22" s="31">
        <f t="shared" si="8"/>
        <v>0</v>
      </c>
      <c r="K22" s="46">
        <f t="shared" si="7"/>
        <v>0</v>
      </c>
      <c r="L22" s="31">
        <f t="shared" si="8"/>
        <v>0</v>
      </c>
      <c r="M22" s="31">
        <f t="shared" si="8"/>
        <v>0</v>
      </c>
      <c r="N22" s="31">
        <f t="shared" si="8"/>
        <v>0</v>
      </c>
      <c r="O22" s="31">
        <f t="shared" si="8"/>
        <v>0</v>
      </c>
      <c r="P22" s="31">
        <f t="shared" si="8"/>
        <v>0</v>
      </c>
      <c r="Q22" s="31">
        <f t="shared" si="8"/>
        <v>0</v>
      </c>
      <c r="R22" s="31">
        <f t="shared" si="8"/>
        <v>0</v>
      </c>
    </row>
    <row r="23" ht="19.95" customHeight="1" spans="1:18">
      <c r="A23" s="36" t="s">
        <v>229</v>
      </c>
      <c r="B23" s="36" t="s">
        <v>61</v>
      </c>
      <c r="C23" s="36" t="s">
        <v>61</v>
      </c>
      <c r="D23" s="37"/>
      <c r="E23" s="38" t="s">
        <v>64</v>
      </c>
      <c r="F23" s="35">
        <f t="shared" si="6"/>
        <v>4.8116</v>
      </c>
      <c r="G23" s="35">
        <f t="shared" si="5"/>
        <v>4.8116</v>
      </c>
      <c r="H23" s="39">
        <v>4.8116</v>
      </c>
      <c r="I23" s="39"/>
      <c r="J23" s="39"/>
      <c r="K23" s="46">
        <f t="shared" si="7"/>
        <v>0</v>
      </c>
      <c r="L23" s="39"/>
      <c r="M23" s="39"/>
      <c r="N23" s="39"/>
      <c r="O23" s="39"/>
      <c r="P23" s="39"/>
      <c r="Q23" s="39"/>
      <c r="R23" s="39"/>
    </row>
    <row r="24" ht="19.95" customHeight="1" spans="1:18">
      <c r="A24" s="36" t="s">
        <v>229</v>
      </c>
      <c r="B24" s="36" t="s">
        <v>61</v>
      </c>
      <c r="C24" s="36" t="s">
        <v>65</v>
      </c>
      <c r="D24" s="37"/>
      <c r="E24" s="38" t="s">
        <v>66</v>
      </c>
      <c r="F24" s="35">
        <f t="shared" si="6"/>
        <v>2.4058</v>
      </c>
      <c r="G24" s="35">
        <f t="shared" si="5"/>
        <v>2.4058</v>
      </c>
      <c r="H24" s="39">
        <v>2.4058</v>
      </c>
      <c r="I24" s="39"/>
      <c r="J24" s="39"/>
      <c r="K24" s="46">
        <f t="shared" si="7"/>
        <v>0</v>
      </c>
      <c r="L24" s="39"/>
      <c r="M24" s="39"/>
      <c r="N24" s="39"/>
      <c r="O24" s="39"/>
      <c r="P24" s="39"/>
      <c r="Q24" s="39"/>
      <c r="R24" s="39"/>
    </row>
    <row r="25" ht="19.95" customHeight="1" spans="1:18">
      <c r="A25" s="36" t="s">
        <v>230</v>
      </c>
      <c r="B25" s="36" t="s">
        <v>68</v>
      </c>
      <c r="C25" s="36" t="s">
        <v>70</v>
      </c>
      <c r="D25" s="37"/>
      <c r="E25" s="38" t="s">
        <v>71</v>
      </c>
      <c r="F25" s="35">
        <f t="shared" si="6"/>
        <v>2.1051</v>
      </c>
      <c r="G25" s="35">
        <f t="shared" si="5"/>
        <v>2.1051</v>
      </c>
      <c r="H25" s="39">
        <v>2.1051</v>
      </c>
      <c r="I25" s="39"/>
      <c r="J25" s="39"/>
      <c r="K25" s="46">
        <f t="shared" si="7"/>
        <v>0</v>
      </c>
      <c r="L25" s="39"/>
      <c r="M25" s="39"/>
      <c r="N25" s="39"/>
      <c r="O25" s="39"/>
      <c r="P25" s="39"/>
      <c r="Q25" s="39"/>
      <c r="R25" s="39"/>
    </row>
    <row r="26" ht="19.95" customHeight="1" spans="1:18">
      <c r="A26" s="36" t="s">
        <v>230</v>
      </c>
      <c r="B26" s="36" t="s">
        <v>68</v>
      </c>
      <c r="C26" s="36" t="s">
        <v>72</v>
      </c>
      <c r="D26" s="37"/>
      <c r="E26" s="38" t="s">
        <v>73</v>
      </c>
      <c r="F26" s="35">
        <f t="shared" si="6"/>
        <v>1.2029</v>
      </c>
      <c r="G26" s="35">
        <f t="shared" si="5"/>
        <v>1.2029</v>
      </c>
      <c r="H26" s="39">
        <v>1.2029</v>
      </c>
      <c r="I26" s="39"/>
      <c r="J26" s="39"/>
      <c r="K26" s="46">
        <f t="shared" si="7"/>
        <v>0</v>
      </c>
      <c r="L26" s="39"/>
      <c r="M26" s="39"/>
      <c r="N26" s="39"/>
      <c r="O26" s="39"/>
      <c r="P26" s="39"/>
      <c r="Q26" s="39"/>
      <c r="R26" s="39"/>
    </row>
    <row r="27" ht="19.95" customHeight="1" spans="1:18">
      <c r="A27" s="36" t="s">
        <v>230</v>
      </c>
      <c r="B27" s="36" t="s">
        <v>68</v>
      </c>
      <c r="C27" s="36" t="s">
        <v>74</v>
      </c>
      <c r="D27" s="37"/>
      <c r="E27" s="38" t="s">
        <v>75</v>
      </c>
      <c r="F27" s="35">
        <f t="shared" si="6"/>
        <v>0.1805</v>
      </c>
      <c r="G27" s="35">
        <f t="shared" si="5"/>
        <v>0.1805</v>
      </c>
      <c r="H27" s="39">
        <v>0.1805</v>
      </c>
      <c r="I27" s="39"/>
      <c r="J27" s="39"/>
      <c r="K27" s="46">
        <f t="shared" si="7"/>
        <v>0</v>
      </c>
      <c r="L27" s="39"/>
      <c r="M27" s="39"/>
      <c r="N27" s="39"/>
      <c r="O27" s="39"/>
      <c r="P27" s="39"/>
      <c r="Q27" s="39"/>
      <c r="R27" s="39"/>
    </row>
    <row r="28" ht="19.95" customHeight="1" spans="1:18">
      <c r="A28" s="36" t="s">
        <v>231</v>
      </c>
      <c r="B28" s="36" t="s">
        <v>62</v>
      </c>
      <c r="C28" s="36" t="s">
        <v>74</v>
      </c>
      <c r="D28" s="37"/>
      <c r="E28" s="38" t="s">
        <v>80</v>
      </c>
      <c r="F28" s="35">
        <f t="shared" si="6"/>
        <v>38.9443</v>
      </c>
      <c r="G28" s="35">
        <f t="shared" si="5"/>
        <v>38.9443</v>
      </c>
      <c r="H28" s="39">
        <v>32.3228</v>
      </c>
      <c r="I28" s="39">
        <v>6.6215</v>
      </c>
      <c r="J28" s="39"/>
      <c r="K28" s="46">
        <f t="shared" si="7"/>
        <v>0</v>
      </c>
      <c r="L28" s="39"/>
      <c r="M28" s="39"/>
      <c r="N28" s="39"/>
      <c r="O28" s="39"/>
      <c r="P28" s="39"/>
      <c r="Q28" s="39"/>
      <c r="R28" s="39"/>
    </row>
    <row r="29" ht="19.95" customHeight="1" spans="1:18">
      <c r="A29" s="36" t="s">
        <v>233</v>
      </c>
      <c r="B29" s="36" t="s">
        <v>70</v>
      </c>
      <c r="C29" s="36" t="s">
        <v>62</v>
      </c>
      <c r="D29" s="37"/>
      <c r="E29" s="38" t="s">
        <v>89</v>
      </c>
      <c r="F29" s="35">
        <f t="shared" si="6"/>
        <v>3.6087</v>
      </c>
      <c r="G29" s="35">
        <f t="shared" si="5"/>
        <v>3.6087</v>
      </c>
      <c r="H29" s="39">
        <v>3.6087</v>
      </c>
      <c r="I29" s="39"/>
      <c r="J29" s="39"/>
      <c r="K29" s="46">
        <f t="shared" si="7"/>
        <v>0</v>
      </c>
      <c r="L29" s="39"/>
      <c r="M29" s="39"/>
      <c r="N29" s="39"/>
      <c r="O29" s="39"/>
      <c r="P29" s="39"/>
      <c r="Q29" s="39"/>
      <c r="R29" s="39"/>
    </row>
    <row r="30" s="3" customFormat="1" ht="19.95" customHeight="1" spans="1:18">
      <c r="A30" s="43"/>
      <c r="B30" s="43"/>
      <c r="C30" s="43"/>
      <c r="D30" s="41">
        <v>310006</v>
      </c>
      <c r="E30" s="44" t="s">
        <v>235</v>
      </c>
      <c r="F30" s="31">
        <f>SUM(F31:F37)</f>
        <v>556.6276</v>
      </c>
      <c r="G30" s="31">
        <f t="shared" ref="G30:R30" si="9">SUM(G31:G37)</f>
        <v>449.4525</v>
      </c>
      <c r="H30" s="31">
        <f t="shared" si="9"/>
        <v>375.268</v>
      </c>
      <c r="I30" s="31">
        <f t="shared" si="9"/>
        <v>73.2245</v>
      </c>
      <c r="J30" s="31">
        <f t="shared" si="9"/>
        <v>0.96</v>
      </c>
      <c r="K30" s="31">
        <f t="shared" si="9"/>
        <v>107.1751</v>
      </c>
      <c r="L30" s="31">
        <f t="shared" si="9"/>
        <v>0</v>
      </c>
      <c r="M30" s="31">
        <f t="shared" si="9"/>
        <v>0</v>
      </c>
      <c r="N30" s="31">
        <f t="shared" si="9"/>
        <v>0</v>
      </c>
      <c r="O30" s="31">
        <f t="shared" si="9"/>
        <v>0</v>
      </c>
      <c r="P30" s="31">
        <f t="shared" si="9"/>
        <v>0</v>
      </c>
      <c r="Q30" s="31">
        <f t="shared" si="9"/>
        <v>0</v>
      </c>
      <c r="R30" s="31">
        <f t="shared" si="9"/>
        <v>107.1751</v>
      </c>
    </row>
    <row r="31" ht="19.95" customHeight="1" spans="1:18">
      <c r="A31" s="36" t="s">
        <v>229</v>
      </c>
      <c r="B31" s="36" t="s">
        <v>61</v>
      </c>
      <c r="C31" s="36" t="s">
        <v>61</v>
      </c>
      <c r="D31" s="37"/>
      <c r="E31" s="38" t="s">
        <v>64</v>
      </c>
      <c r="F31" s="35">
        <f t="shared" ref="F31:F45" si="10">G31+K31</f>
        <v>41.4839</v>
      </c>
      <c r="G31" s="35">
        <f t="shared" ref="G31:G45" si="11">SUM(H31:J31)</f>
        <v>41.4839</v>
      </c>
      <c r="H31" s="39">
        <v>41.4839</v>
      </c>
      <c r="I31" s="39"/>
      <c r="J31" s="39"/>
      <c r="K31" s="46">
        <f t="shared" si="7"/>
        <v>0</v>
      </c>
      <c r="L31" s="39"/>
      <c r="M31" s="39"/>
      <c r="N31" s="39"/>
      <c r="O31" s="39"/>
      <c r="P31" s="39"/>
      <c r="Q31" s="39"/>
      <c r="R31" s="39"/>
    </row>
    <row r="32" ht="19.95" customHeight="1" spans="1:18">
      <c r="A32" s="36" t="s">
        <v>229</v>
      </c>
      <c r="B32" s="36" t="s">
        <v>61</v>
      </c>
      <c r="C32" s="36" t="s">
        <v>65</v>
      </c>
      <c r="D32" s="37"/>
      <c r="E32" s="38" t="s">
        <v>66</v>
      </c>
      <c r="F32" s="35">
        <f t="shared" si="10"/>
        <v>20.742</v>
      </c>
      <c r="G32" s="35">
        <f t="shared" si="11"/>
        <v>20.742</v>
      </c>
      <c r="H32" s="39">
        <v>20.742</v>
      </c>
      <c r="I32" s="39"/>
      <c r="J32" s="39"/>
      <c r="K32" s="46">
        <f t="shared" si="7"/>
        <v>0</v>
      </c>
      <c r="L32" s="39"/>
      <c r="M32" s="39"/>
      <c r="N32" s="39"/>
      <c r="O32" s="39"/>
      <c r="P32" s="39"/>
      <c r="Q32" s="39"/>
      <c r="R32" s="39"/>
    </row>
    <row r="33" ht="19.95" customHeight="1" spans="1:18">
      <c r="A33" s="36" t="s">
        <v>230</v>
      </c>
      <c r="B33" s="36" t="s">
        <v>68</v>
      </c>
      <c r="C33" s="36" t="s">
        <v>62</v>
      </c>
      <c r="D33" s="37"/>
      <c r="E33" s="38" t="s">
        <v>69</v>
      </c>
      <c r="F33" s="35">
        <f t="shared" si="10"/>
        <v>18.1492</v>
      </c>
      <c r="G33" s="35">
        <f t="shared" si="11"/>
        <v>18.1492</v>
      </c>
      <c r="H33" s="39">
        <v>18.1492</v>
      </c>
      <c r="I33" s="39"/>
      <c r="J33" s="39"/>
      <c r="K33" s="46">
        <f t="shared" si="7"/>
        <v>0</v>
      </c>
      <c r="L33" s="39"/>
      <c r="M33" s="39"/>
      <c r="N33" s="39"/>
      <c r="O33" s="39"/>
      <c r="P33" s="39"/>
      <c r="Q33" s="39"/>
      <c r="R33" s="39"/>
    </row>
    <row r="34" ht="19.95" customHeight="1" spans="1:18">
      <c r="A34" s="36" t="s">
        <v>230</v>
      </c>
      <c r="B34" s="36" t="s">
        <v>68</v>
      </c>
      <c r="C34" s="36" t="s">
        <v>72</v>
      </c>
      <c r="D34" s="37"/>
      <c r="E34" s="38" t="s">
        <v>73</v>
      </c>
      <c r="F34" s="35">
        <f t="shared" si="10"/>
        <v>11.5061</v>
      </c>
      <c r="G34" s="35">
        <f t="shared" si="11"/>
        <v>11.5061</v>
      </c>
      <c r="H34" s="39">
        <v>11.5061</v>
      </c>
      <c r="I34" s="39"/>
      <c r="J34" s="39"/>
      <c r="K34" s="46">
        <f t="shared" si="7"/>
        <v>0</v>
      </c>
      <c r="L34" s="39"/>
      <c r="M34" s="39"/>
      <c r="N34" s="39"/>
      <c r="O34" s="39"/>
      <c r="P34" s="39"/>
      <c r="Q34" s="39"/>
      <c r="R34" s="39"/>
    </row>
    <row r="35" ht="19.95" customHeight="1" spans="1:18">
      <c r="A35" s="36" t="s">
        <v>230</v>
      </c>
      <c r="B35" s="36" t="s">
        <v>68</v>
      </c>
      <c r="C35" s="36" t="s">
        <v>74</v>
      </c>
      <c r="D35" s="37"/>
      <c r="E35" s="38" t="s">
        <v>75</v>
      </c>
      <c r="F35" s="35">
        <f t="shared" si="10"/>
        <v>1.5557</v>
      </c>
      <c r="G35" s="35">
        <f t="shared" si="11"/>
        <v>1.5557</v>
      </c>
      <c r="H35" s="39">
        <v>1.5557</v>
      </c>
      <c r="I35" s="39"/>
      <c r="J35" s="39"/>
      <c r="K35" s="46">
        <f t="shared" si="7"/>
        <v>0</v>
      </c>
      <c r="L35" s="39"/>
      <c r="M35" s="39"/>
      <c r="N35" s="39"/>
      <c r="O35" s="39"/>
      <c r="P35" s="39"/>
      <c r="Q35" s="39"/>
      <c r="R35" s="39"/>
    </row>
    <row r="36" ht="19.95" customHeight="1" spans="1:18">
      <c r="A36" s="36" t="s">
        <v>231</v>
      </c>
      <c r="B36" s="36" t="s">
        <v>68</v>
      </c>
      <c r="C36" s="36" t="s">
        <v>70</v>
      </c>
      <c r="D36" s="37"/>
      <c r="E36" s="38" t="s">
        <v>87</v>
      </c>
      <c r="F36" s="35">
        <f t="shared" si="10"/>
        <v>432.0778</v>
      </c>
      <c r="G36" s="35">
        <f t="shared" si="11"/>
        <v>324.9027</v>
      </c>
      <c r="H36" s="39">
        <v>250.7182</v>
      </c>
      <c r="I36" s="39">
        <v>73.2245</v>
      </c>
      <c r="J36" s="39">
        <v>0.96</v>
      </c>
      <c r="K36" s="46">
        <f t="shared" si="7"/>
        <v>107.1751</v>
      </c>
      <c r="L36" s="39"/>
      <c r="M36" s="39"/>
      <c r="N36" s="39"/>
      <c r="O36" s="39"/>
      <c r="P36" s="39"/>
      <c r="Q36" s="39"/>
      <c r="R36" s="39">
        <v>107.1751</v>
      </c>
    </row>
    <row r="37" ht="19.95" customHeight="1" spans="1:18">
      <c r="A37" s="36" t="s">
        <v>233</v>
      </c>
      <c r="B37" s="36" t="s">
        <v>70</v>
      </c>
      <c r="C37" s="36" t="s">
        <v>62</v>
      </c>
      <c r="D37" s="37"/>
      <c r="E37" s="38" t="s">
        <v>89</v>
      </c>
      <c r="F37" s="35">
        <f t="shared" si="10"/>
        <v>31.1129</v>
      </c>
      <c r="G37" s="35">
        <f t="shared" si="11"/>
        <v>31.1129</v>
      </c>
      <c r="H37" s="39">
        <v>31.1129</v>
      </c>
      <c r="I37" s="39"/>
      <c r="J37" s="39"/>
      <c r="K37" s="46">
        <f t="shared" si="7"/>
        <v>0</v>
      </c>
      <c r="L37" s="39"/>
      <c r="M37" s="39"/>
      <c r="N37" s="39"/>
      <c r="O37" s="39"/>
      <c r="P37" s="39"/>
      <c r="Q37" s="39"/>
      <c r="R37" s="39"/>
    </row>
    <row r="38" s="3" customFormat="1" ht="19.95" customHeight="1" spans="1:18">
      <c r="A38" s="43"/>
      <c r="B38" s="43"/>
      <c r="C38" s="43"/>
      <c r="D38" s="41">
        <v>310007</v>
      </c>
      <c r="E38" s="44" t="s">
        <v>236</v>
      </c>
      <c r="F38" s="31">
        <f>SUM(F39:F45)</f>
        <v>46.7986</v>
      </c>
      <c r="G38" s="31">
        <f t="shared" ref="G38:R38" si="12">SUM(G39:G45)</f>
        <v>46.7986</v>
      </c>
      <c r="H38" s="31">
        <f t="shared" si="12"/>
        <v>40.7664</v>
      </c>
      <c r="I38" s="31">
        <f t="shared" si="12"/>
        <v>6.0322</v>
      </c>
      <c r="J38" s="31">
        <f t="shared" si="12"/>
        <v>0</v>
      </c>
      <c r="K38" s="31">
        <f t="shared" si="12"/>
        <v>0</v>
      </c>
      <c r="L38" s="31">
        <f t="shared" si="12"/>
        <v>0</v>
      </c>
      <c r="M38" s="31">
        <f t="shared" si="12"/>
        <v>0</v>
      </c>
      <c r="N38" s="31">
        <f t="shared" si="12"/>
        <v>0</v>
      </c>
      <c r="O38" s="31">
        <f t="shared" si="12"/>
        <v>0</v>
      </c>
      <c r="P38" s="31">
        <f t="shared" si="12"/>
        <v>0</v>
      </c>
      <c r="Q38" s="31">
        <f t="shared" si="12"/>
        <v>0</v>
      </c>
      <c r="R38" s="31">
        <f t="shared" si="12"/>
        <v>0</v>
      </c>
    </row>
    <row r="39" ht="19.95" customHeight="1" spans="1:18">
      <c r="A39" s="36" t="s">
        <v>229</v>
      </c>
      <c r="B39" s="36" t="s">
        <v>61</v>
      </c>
      <c r="C39" s="36" t="s">
        <v>61</v>
      </c>
      <c r="D39" s="37"/>
      <c r="E39" s="38" t="s">
        <v>64</v>
      </c>
      <c r="F39" s="35">
        <f t="shared" si="10"/>
        <v>4.1773</v>
      </c>
      <c r="G39" s="35">
        <f t="shared" si="11"/>
        <v>4.1773</v>
      </c>
      <c r="H39" s="39">
        <v>4.1773</v>
      </c>
      <c r="I39" s="39"/>
      <c r="J39" s="39"/>
      <c r="K39" s="46">
        <f t="shared" si="7"/>
        <v>0</v>
      </c>
      <c r="L39" s="39"/>
      <c r="M39" s="39"/>
      <c r="N39" s="39"/>
      <c r="O39" s="39"/>
      <c r="P39" s="39"/>
      <c r="Q39" s="39"/>
      <c r="R39" s="39"/>
    </row>
    <row r="40" ht="19.95" customHeight="1" spans="1:18">
      <c r="A40" s="36" t="s">
        <v>229</v>
      </c>
      <c r="B40" s="36" t="s">
        <v>61</v>
      </c>
      <c r="C40" s="36" t="s">
        <v>65</v>
      </c>
      <c r="D40" s="37"/>
      <c r="E40" s="38" t="s">
        <v>66</v>
      </c>
      <c r="F40" s="35">
        <f t="shared" si="10"/>
        <v>2.0887</v>
      </c>
      <c r="G40" s="35">
        <f t="shared" si="11"/>
        <v>2.0887</v>
      </c>
      <c r="H40" s="39">
        <v>2.0887</v>
      </c>
      <c r="I40" s="39"/>
      <c r="J40" s="39"/>
      <c r="K40" s="46">
        <f t="shared" si="7"/>
        <v>0</v>
      </c>
      <c r="L40" s="39"/>
      <c r="M40" s="39"/>
      <c r="N40" s="39"/>
      <c r="O40" s="39"/>
      <c r="P40" s="39"/>
      <c r="Q40" s="39"/>
      <c r="R40" s="39"/>
    </row>
    <row r="41" ht="19.95" customHeight="1" spans="1:18">
      <c r="A41" s="36" t="s">
        <v>230</v>
      </c>
      <c r="B41" s="36" t="s">
        <v>68</v>
      </c>
      <c r="C41" s="36" t="s">
        <v>70</v>
      </c>
      <c r="D41" s="37"/>
      <c r="E41" s="38" t="s">
        <v>71</v>
      </c>
      <c r="F41" s="35">
        <f t="shared" si="10"/>
        <v>1.8276</v>
      </c>
      <c r="G41" s="35">
        <f t="shared" si="11"/>
        <v>1.8276</v>
      </c>
      <c r="H41" s="39">
        <v>1.8276</v>
      </c>
      <c r="I41" s="39"/>
      <c r="J41" s="39"/>
      <c r="K41" s="46">
        <f t="shared" si="7"/>
        <v>0</v>
      </c>
      <c r="L41" s="39"/>
      <c r="M41" s="39"/>
      <c r="N41" s="39"/>
      <c r="O41" s="39"/>
      <c r="P41" s="39"/>
      <c r="Q41" s="39"/>
      <c r="R41" s="39"/>
    </row>
    <row r="42" ht="19.95" customHeight="1" spans="1:18">
      <c r="A42" s="36" t="s">
        <v>230</v>
      </c>
      <c r="B42" s="36" t="s">
        <v>68</v>
      </c>
      <c r="C42" s="36" t="s">
        <v>72</v>
      </c>
      <c r="D42" s="37"/>
      <c r="E42" s="38" t="s">
        <v>73</v>
      </c>
      <c r="F42" s="35">
        <f t="shared" si="10"/>
        <v>1.0444</v>
      </c>
      <c r="G42" s="35">
        <f t="shared" si="11"/>
        <v>1.0444</v>
      </c>
      <c r="H42" s="39">
        <v>1.0444</v>
      </c>
      <c r="I42" s="39"/>
      <c r="J42" s="39"/>
      <c r="K42" s="46">
        <f t="shared" si="7"/>
        <v>0</v>
      </c>
      <c r="L42" s="39"/>
      <c r="M42" s="39"/>
      <c r="N42" s="39"/>
      <c r="O42" s="39"/>
      <c r="P42" s="39"/>
      <c r="Q42" s="39"/>
      <c r="R42" s="39"/>
    </row>
    <row r="43" ht="19.95" customHeight="1" spans="1:18">
      <c r="A43" s="36" t="s">
        <v>230</v>
      </c>
      <c r="B43" s="36" t="s">
        <v>68</v>
      </c>
      <c r="C43" s="36" t="s">
        <v>74</v>
      </c>
      <c r="D43" s="37"/>
      <c r="E43" s="38" t="s">
        <v>75</v>
      </c>
      <c r="F43" s="35">
        <f t="shared" si="10"/>
        <v>0.1568</v>
      </c>
      <c r="G43" s="35">
        <f t="shared" si="11"/>
        <v>0.1568</v>
      </c>
      <c r="H43" s="39">
        <v>0.1568</v>
      </c>
      <c r="I43" s="39"/>
      <c r="J43" s="39"/>
      <c r="K43" s="46">
        <f t="shared" si="7"/>
        <v>0</v>
      </c>
      <c r="L43" s="39"/>
      <c r="M43" s="39"/>
      <c r="N43" s="39"/>
      <c r="O43" s="39"/>
      <c r="P43" s="39"/>
      <c r="Q43" s="39"/>
      <c r="R43" s="39"/>
    </row>
    <row r="44" ht="19.95" customHeight="1" spans="1:18">
      <c r="A44" s="36" t="s">
        <v>231</v>
      </c>
      <c r="B44" s="36" t="s">
        <v>72</v>
      </c>
      <c r="C44" s="36" t="s">
        <v>83</v>
      </c>
      <c r="D44" s="37"/>
      <c r="E44" s="38" t="s">
        <v>84</v>
      </c>
      <c r="F44" s="35">
        <f t="shared" si="10"/>
        <v>34.3708</v>
      </c>
      <c r="G44" s="35">
        <f t="shared" si="11"/>
        <v>34.3708</v>
      </c>
      <c r="H44" s="39">
        <v>28.3386</v>
      </c>
      <c r="I44" s="39">
        <v>6.0322</v>
      </c>
      <c r="J44" s="39"/>
      <c r="K44" s="39"/>
      <c r="L44" s="39"/>
      <c r="M44" s="39"/>
      <c r="N44" s="39"/>
      <c r="O44" s="39"/>
      <c r="P44" s="39"/>
      <c r="Q44" s="39"/>
      <c r="R44" s="39"/>
    </row>
    <row r="45" ht="19.95" customHeight="1" spans="1:18">
      <c r="A45" s="36" t="s">
        <v>233</v>
      </c>
      <c r="B45" s="36" t="s">
        <v>70</v>
      </c>
      <c r="C45" s="36" t="s">
        <v>62</v>
      </c>
      <c r="D45" s="37"/>
      <c r="E45" s="38" t="s">
        <v>89</v>
      </c>
      <c r="F45" s="35">
        <f t="shared" si="10"/>
        <v>3.133</v>
      </c>
      <c r="G45" s="35">
        <f t="shared" si="11"/>
        <v>3.133</v>
      </c>
      <c r="H45" s="39">
        <v>3.133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6:18"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6:18"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1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秋水</cp:lastModifiedBy>
  <dcterms:created xsi:type="dcterms:W3CDTF">2017-01-20T02:12:00Z</dcterms:created>
  <cp:lastPrinted>2017-01-20T03:37:00Z</cp:lastPrinted>
  <dcterms:modified xsi:type="dcterms:W3CDTF">2020-06-08T08:24:40Z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2052-11.1.0.9740</vt:lpwstr>
  </property>
</Properties>
</file>